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mbudget" sheetId="1" r:id="rId4"/>
    <sheet state="visible" name="19 - Ada Detaljbudget" sheetId="2" r:id="rId5"/>
    <sheet state="visible" name="25 - Baknämnden Detaljbudget" sheetId="3" r:id="rId6"/>
    <sheet state="visible" name="47- Datasladden Detaljbudget" sheetId="4" r:id="rId7"/>
    <sheet state="visible" name="11 - D-Dagen Detaljbudget" sheetId="5" r:id="rId8"/>
    <sheet state="visible" name="15 - DEMON Detaljbudget" sheetId="6" r:id="rId9"/>
    <sheet state="visible" name="16 - DESC Detaljbudget" sheetId="7" r:id="rId10"/>
    <sheet state="visible" name="30 D-festeriet Detaljbudget" sheetId="8" r:id="rId11"/>
    <sheet state="visible" name="13 - dJulkalendern Detaljbudget" sheetId="9" r:id="rId12"/>
    <sheet state="visible" name="2 - DKM Detaljbudget" sheetId="10" r:id="rId13"/>
    <sheet state="visible" name="dRama" sheetId="11" r:id="rId14"/>
    <sheet state="visible" name="20 - D-Rektoratet Detaljbudget" sheetId="12" r:id="rId15"/>
    <sheet state="visible" name="83 - GUDAR Detaljbudget" sheetId="13" r:id="rId16"/>
    <sheet state="visible" name="8 - Idrottsnämnden Detaljbudget" sheetId="14" r:id="rId17"/>
    <sheet state="visible" name="10 - IOR Detaljbudget" sheetId="15" r:id="rId18"/>
    <sheet state="visible" name="17 - Internationella nämnden De" sheetId="16" r:id="rId19"/>
    <sheet state="visible" name="18 - Jämlikhetsnämnden Detaljbu" sheetId="17" r:id="rId20"/>
    <sheet state="visible" name="3 - MKM" sheetId="18" r:id="rId21"/>
    <sheet state="visible" name="4 - Mottagningen Detaljbudget" sheetId="19" r:id="rId22"/>
    <sheet state="visible" name="7 - NLG Detaljbudget" sheetId="20" r:id="rId23"/>
    <sheet state="visible" name="9 - Prylmångleriet Detaljbudget" sheetId="21" r:id="rId24"/>
    <sheet state="visible" name="5 - Qulturnämnden Detaljbudget" sheetId="22" r:id="rId25"/>
    <sheet state="visible" name="38 - Redaqtionen Detaljbudget" sheetId="23" r:id="rId26"/>
    <sheet state="visible" name="37 - Scala Detaljbudget" sheetId="24" r:id="rId27"/>
    <sheet state="visible" name="21 - Sektionslokalsgruppen Deta" sheetId="25" r:id="rId28"/>
    <sheet state="visible" name="12 - Studienämnden Detaljbudget" sheetId="26" r:id="rId29"/>
    <sheet state="visible" name="36 - Tag Monkeys Detaljbudget" sheetId="27" r:id="rId30"/>
    <sheet state="visible" name="14 - Valberedningen Detaljbudge" sheetId="28" r:id="rId31"/>
    <sheet state="visible" name="BAMM" sheetId="29" r:id="rId32"/>
    <sheet state="visible" name="dÅre 2025" sheetId="30" r:id="rId33"/>
    <sheet state="visible" name="dJubileet" sheetId="31" r:id="rId34"/>
    <sheet state="visible" name="Groda 2024" sheetId="32" r:id="rId35"/>
    <sheet state="visible" name="METAspexet 2024" sheetId="33" r:id="rId36"/>
    <sheet state="visible" name="METAspexet 2025" sheetId="34" r:id="rId37"/>
    <sheet state="visible" name="Project Dive" sheetId="35" r:id="rId38"/>
    <sheet state="visible" name="Project Pride 2024" sheetId="36" r:id="rId39"/>
    <sheet state="visible" name="Studs 2024" sheetId="37" r:id="rId40"/>
    <sheet state="visible" name="Studs 2025" sheetId="38" r:id="rId41"/>
    <sheet state="visible" name="Vårbalen 2025" sheetId="39" r:id="rId42"/>
    <sheet state="visible" name="24 - Beslutspengar - Engångskos" sheetId="40" r:id="rId43"/>
    <sheet state="visible" name="1 - Centralt Detaljbudget" sheetId="41" r:id="rId44"/>
    <sheet state="visible" name="99 - dFunk Detaljbudget" sheetId="42" r:id="rId45"/>
    <sheet state="visible" name="35 - Fanbärare" sheetId="43" r:id="rId46"/>
  </sheets>
  <definedNames/>
  <calcPr/>
</workbook>
</file>

<file path=xl/sharedStrings.xml><?xml version="1.0" encoding="utf-8"?>
<sst xmlns="http://schemas.openxmlformats.org/spreadsheetml/2006/main" count="2834" uniqueCount="1093">
  <si>
    <t>Konglig Datasektionen Budget 2024</t>
  </si>
  <si>
    <t>Budget 2024</t>
  </si>
  <si>
    <t>Kommentarer</t>
  </si>
  <si>
    <t>Resultatställe</t>
  </si>
  <si>
    <t>Intäkter</t>
  </si>
  <si>
    <t>Utgifter</t>
  </si>
  <si>
    <t>Resultat</t>
  </si>
  <si>
    <t>Nämnder</t>
  </si>
  <si>
    <t>Ada</t>
  </si>
  <si>
    <t>Baknämnden</t>
  </si>
  <si>
    <t>Datasladden</t>
  </si>
  <si>
    <t>D-Dagen</t>
  </si>
  <si>
    <t>DEMON</t>
  </si>
  <si>
    <t>DESC</t>
  </si>
  <si>
    <t>D-Festeriet</t>
  </si>
  <si>
    <t>dJulkalendern</t>
  </si>
  <si>
    <t>DKM</t>
  </si>
  <si>
    <t>dRama</t>
  </si>
  <si>
    <t>D-Rektoratet</t>
  </si>
  <si>
    <t>GUDAR</t>
  </si>
  <si>
    <t>Idrottsnämnden</t>
  </si>
  <si>
    <t>IOR</t>
  </si>
  <si>
    <t>Internationellanämnden</t>
  </si>
  <si>
    <t>Jämlikhetsnämnden</t>
  </si>
  <si>
    <t>MKM</t>
  </si>
  <si>
    <t>Mottagningen</t>
  </si>
  <si>
    <t>NLG</t>
  </si>
  <si>
    <t>Prylmångleriet</t>
  </si>
  <si>
    <t>Qulturnämnden</t>
  </si>
  <si>
    <t>Redaqtionen</t>
  </si>
  <si>
    <t>Scala</t>
  </si>
  <si>
    <t>Sektionslokalsgruppen</t>
  </si>
  <si>
    <t>Studienämnden</t>
  </si>
  <si>
    <t>Tag Monkeys</t>
  </si>
  <si>
    <t>Valberedningen</t>
  </si>
  <si>
    <t>Total Nämnder</t>
  </si>
  <si>
    <t>Projekt</t>
  </si>
  <si>
    <t>BAMM</t>
  </si>
  <si>
    <t>dÅre 2025</t>
  </si>
  <si>
    <t>dJubileet</t>
  </si>
  <si>
    <t>Groda 2024</t>
  </si>
  <si>
    <t>METAspexet 2024</t>
  </si>
  <si>
    <t>METAspexet 2025</t>
  </si>
  <si>
    <t>Project Dive</t>
  </si>
  <si>
    <t>Project Pride 2024</t>
  </si>
  <si>
    <t>Studs 2024</t>
  </si>
  <si>
    <t>Studs 2025</t>
  </si>
  <si>
    <t>Vårbalen 2025</t>
  </si>
  <si>
    <t>Total Projekt</t>
  </si>
  <si>
    <t>Övrigt</t>
  </si>
  <si>
    <t>Beslutspengar - Engångskostnader</t>
  </si>
  <si>
    <t>Centralt</t>
  </si>
  <si>
    <t>dFunk</t>
  </si>
  <si>
    <t>Fanbärare</t>
  </si>
  <si>
    <t>Total Övrigt</t>
  </si>
  <si>
    <t>Total</t>
  </si>
  <si>
    <t>Sekundärtresultatställe</t>
  </si>
  <si>
    <t>Budgetpost</t>
  </si>
  <si>
    <t>Konto</t>
  </si>
  <si>
    <t>Balans</t>
  </si>
  <si>
    <t>Nämnd</t>
  </si>
  <si>
    <t>Allmänt</t>
  </si>
  <si>
    <t>Övrigt event</t>
  </si>
  <si>
    <t>Bör delas upp kommande år</t>
  </si>
  <si>
    <t>Subsubtotal</t>
  </si>
  <si>
    <t>Internt</t>
  </si>
  <si>
    <t>Teambuilding</t>
  </si>
  <si>
    <t>Flyttad pga bokföringssyfte, Höjd från -2000 pga var budgeterad för 4 och ADA är nu 6</t>
  </si>
  <si>
    <t>Fika</t>
  </si>
  <si>
    <t>Flyttad pga bokföringssyfte, Höjd från -1600 pga var budgeterad för 4 och ADA är nu 6</t>
  </si>
  <si>
    <t>Försäljning profilkläder</t>
  </si>
  <si>
    <t>Inköp och försäljning (höjd från -750 pga extra medlem), Flyttad pga bokföringssyfte</t>
  </si>
  <si>
    <t>Inköp profilkläder</t>
  </si>
  <si>
    <t>Vårevent</t>
  </si>
  <si>
    <t>Stod "Intäkter" under "Utgifter" på den här raden innan men vi vet inte varför</t>
  </si>
  <si>
    <t>Biljetter</t>
  </si>
  <si>
    <t>Dekoration</t>
  </si>
  <si>
    <t>Sittningsdryck</t>
  </si>
  <si>
    <t>Mat</t>
  </si>
  <si>
    <t>Köksbokning</t>
  </si>
  <si>
    <t>Barkit</t>
  </si>
  <si>
    <t>Märken</t>
  </si>
  <si>
    <t>Höstevent</t>
  </si>
  <si>
    <t>Subtotal</t>
  </si>
  <si>
    <t>Förbrukningsinventarier</t>
  </si>
  <si>
    <t>Engångsartiklar</t>
  </si>
  <si>
    <t>5463</t>
  </si>
  <si>
    <t>Ingredienser</t>
  </si>
  <si>
    <t>Höjd från -4000 pga fler sektionsmöten (valmöten) och behövs mer</t>
  </si>
  <si>
    <t>Eventfika</t>
  </si>
  <si>
    <t>Ätbart guld</t>
  </si>
  <si>
    <t>Lokalhyra</t>
  </si>
  <si>
    <t>Sänkt från -1000 pga överlevde TB-reformen</t>
  </si>
  <si>
    <t>Godis</t>
  </si>
  <si>
    <t>Tillbehör</t>
  </si>
  <si>
    <t>Flyttad pga bokföringssyfte</t>
  </si>
  <si>
    <t>Bil</t>
  </si>
  <si>
    <t>Drivmedel</t>
  </si>
  <si>
    <t>Höjd från -35000 pga den rådande situationen i mellanöstern (hvo)</t>
  </si>
  <si>
    <t>Försäkring</t>
  </si>
  <si>
    <t>Splittad från "Skatt och försäkring" och höjd från -20700</t>
  </si>
  <si>
    <t>Skatter</t>
  </si>
  <si>
    <t>Parkering</t>
  </si>
  <si>
    <t>Underhåll</t>
  </si>
  <si>
    <t>Personlig skylt</t>
  </si>
  <si>
    <t>Arbetskläder - Flugor+näsdukar</t>
  </si>
  <si>
    <t>Med 20% rabatt</t>
  </si>
  <si>
    <t>Arbetskläder - tröjor</t>
  </si>
  <si>
    <t>Totala med tröjor och flugor, näsdukar va 38k</t>
  </si>
  <si>
    <t>Mat - stormöten</t>
  </si>
  <si>
    <t>7*27*123</t>
  </si>
  <si>
    <t>Inspirationresa</t>
  </si>
  <si>
    <t>besök andra mässor (lund, göteborg) linkan är över :(</t>
  </si>
  <si>
    <t>Licenser</t>
  </si>
  <si>
    <t>Slack (4500kr) + Adobe (4500kr)</t>
  </si>
  <si>
    <t>Teambuilding - Projektgrupp</t>
  </si>
  <si>
    <t>Flyttad pga bokföringssyfte, 1000kr per person</t>
  </si>
  <si>
    <t>Teambuilding - Personal</t>
  </si>
  <si>
    <t>150 personal + 27 projektgrupp, 190kr/person ink</t>
  </si>
  <si>
    <t>Fika - möten</t>
  </si>
  <si>
    <t>Flyttad pga bokföringssyfte, 600kr per person</t>
  </si>
  <si>
    <t>Medaljer</t>
  </si>
  <si>
    <t>Alumnevent</t>
  </si>
  <si>
    <t>Tacksittningen</t>
  </si>
  <si>
    <t>Inköp sittningsdricka</t>
  </si>
  <si>
    <t>Personalvård</t>
  </si>
  <si>
    <t>Biljettförsäljning</t>
  </si>
  <si>
    <t>Inköp mat</t>
  </si>
  <si>
    <t>80pers som kommer 225kr/person</t>
  </si>
  <si>
    <t>Event</t>
  </si>
  <si>
    <t>After Works Extern</t>
  </si>
  <si>
    <t>en AW externt kul om det är för dagspersonal</t>
  </si>
  <si>
    <t>Lunchföreläsning</t>
  </si>
  <si>
    <t>3 lf</t>
  </si>
  <si>
    <t>Mat till lunchföreläsningar</t>
  </si>
  <si>
    <t>Mat för 3 lf</t>
  </si>
  <si>
    <t>Mässan</t>
  </si>
  <si>
    <t>Huvudsponsor</t>
  </si>
  <si>
    <t>Lilla paketet</t>
  </si>
  <si>
    <t>35k styck, 86 företag (104 företag totalt)</t>
  </si>
  <si>
    <t>Mellanpaketet</t>
  </si>
  <si>
    <t>9</t>
  </si>
  <si>
    <t>Stora paketet</t>
  </si>
  <si>
    <t>6</t>
  </si>
  <si>
    <t>Startup-paketet</t>
  </si>
  <si>
    <t>3*10 tkr</t>
  </si>
  <si>
    <t>Extra beställningar</t>
  </si>
  <si>
    <t>Baserad på förra budget</t>
  </si>
  <si>
    <t>En snabb kalkyl av prislistan som är skickad av THS</t>
  </si>
  <si>
    <t>Inhyrt material</t>
  </si>
  <si>
    <t>Inklusive RN 10k</t>
  </si>
  <si>
    <t>Mattor</t>
  </si>
  <si>
    <t>Marknadsföring med Banderoller</t>
  </si>
  <si>
    <t>VKV och osquars backe</t>
  </si>
  <si>
    <t>Tryck &amp; Marknadsföring</t>
  </si>
  <si>
    <t>Nya saker: fysiska kartor, klistermärken på trappsteg, mer marknadsföring t.ex.  i tb-stationen</t>
  </si>
  <si>
    <t>Marknadsföring - sociala medier</t>
  </si>
  <si>
    <t>Marknadsföring mot företag på Facebook och LinkedIn</t>
  </si>
  <si>
    <t>Goodiebags</t>
  </si>
  <si>
    <t>2000 påsar, 50kr/styck</t>
  </si>
  <si>
    <t>Catering</t>
  </si>
  <si>
    <t>295kr/person, 350 personer/portioner, frukost + lunch + (kaffe &amp; fika för företag)</t>
  </si>
  <si>
    <t>Mat på setupkvällen + fika på mässdagen + fika på slasquedagen</t>
  </si>
  <si>
    <t>Förbrukningsmaterial</t>
  </si>
  <si>
    <t>Kommunikationssystem</t>
  </si>
  <si>
    <t>Brandsäkerhet</t>
  </si>
  <si>
    <t>Hyrbil</t>
  </si>
  <si>
    <t>Sophantering</t>
  </si>
  <si>
    <t>Inköp mat rekryteringspub</t>
  </si>
  <si>
    <t>Försäljning mat rekryteringspub</t>
  </si>
  <si>
    <t>Sittning &amp; Efterkör</t>
  </si>
  <si>
    <t>Biljettintäkter</t>
  </si>
  <si>
    <t>246 studenter (100kr)</t>
  </si>
  <si>
    <t>Personal ingår</t>
  </si>
  <si>
    <t>Personalkostnad</t>
  </si>
  <si>
    <t>Vaktkostnaden</t>
  </si>
  <si>
    <t>3-rättersmiddag + dryck + fördrink (för 400 pers just nu) räknar med cocktail som fördrink och en till drink till efterrätt totalt 3,5 enheter</t>
  </si>
  <si>
    <t>Inhyrd utrustning</t>
  </si>
  <si>
    <t>Generell teknik</t>
  </si>
  <si>
    <t>Underhållning</t>
  </si>
  <si>
    <t>DJ + teknik</t>
  </si>
  <si>
    <t>Tryck</t>
  </si>
  <si>
    <t xml:space="preserve">Barbongar, sånghäften, märken </t>
  </si>
  <si>
    <t>Barbongar</t>
  </si>
  <si>
    <t>Höjd från 55000 pga dyrare alkohol på Garnisonen</t>
  </si>
  <si>
    <t>Repfika</t>
  </si>
  <si>
    <t>Replokal</t>
  </si>
  <si>
    <t>Sänkt från -16000 pga verkligheten</t>
  </si>
  <si>
    <t>Spel</t>
  </si>
  <si>
    <t>Speltillbehör</t>
  </si>
  <si>
    <t>Ny post, laddare och sånt</t>
  </si>
  <si>
    <t>Priser</t>
  </si>
  <si>
    <t>LAN Event</t>
  </si>
  <si>
    <t>METAcraft</t>
  </si>
  <si>
    <t>Hosting</t>
  </si>
  <si>
    <t>TB</t>
  </si>
  <si>
    <t>dFunkteambuilding</t>
  </si>
  <si>
    <t>Flyttad från dFunk</t>
  </si>
  <si>
    <t>DÖMK</t>
  </si>
  <si>
    <t>Billys</t>
  </si>
  <si>
    <t>Försäljning mat</t>
  </si>
  <si>
    <t>20 * 100</t>
  </si>
  <si>
    <t>Omöjligt att gissa intresse: men vi räknar med 100 pers</t>
  </si>
  <si>
    <t>EECS-gasquen</t>
  </si>
  <si>
    <t>Resultatjustering</t>
  </si>
  <si>
    <t>EECS-bidrag från andra sektioner (vi fakturerar)</t>
  </si>
  <si>
    <t>200 x 200 = 40000, ser väldigt möjligt ut att sänka biljettkostnad</t>
  </si>
  <si>
    <t>Går potentiellt att få ner, vi bollar vissa idéer</t>
  </si>
  <si>
    <t>Hyra</t>
  </si>
  <si>
    <t>9500 kr hyra för nya matsalen + hyllan per THS. 2 kök x 2 pass + 2 x 1 pass. 200kr per kök per pass blir 1200. 9500 + 1200 = 10700</t>
  </si>
  <si>
    <t>50 x 200 = 10000, Schysst käk</t>
  </si>
  <si>
    <t>15 x 200 = 3000</t>
  </si>
  <si>
    <t>P-vård</t>
  </si>
  <si>
    <t>1000 totalt</t>
  </si>
  <si>
    <t>~100 x 200 = 20000</t>
  </si>
  <si>
    <t>SA</t>
  </si>
  <si>
    <t>225 per timme, 17-01</t>
  </si>
  <si>
    <t>Notera 3 000 EECS-bidrag ej inräknat</t>
  </si>
  <si>
    <t>Evenemang</t>
  </si>
  <si>
    <t>Eventuellt vid större pubar/evenemang. Alkförsäljning kommer stå för</t>
  </si>
  <si>
    <t>-||-</t>
  </si>
  <si>
    <t>Alkförsäljning hamnar under DKM</t>
  </si>
  <si>
    <t>Se DÖMK-kommentarer</t>
  </si>
  <si>
    <t>Mötesfika</t>
  </si>
  <si>
    <t>200 * 14</t>
  </si>
  <si>
    <t>250 * 14</t>
  </si>
  <si>
    <t>Tier 4</t>
  </si>
  <si>
    <t>Nyårsskiftes</t>
  </si>
  <si>
    <t>Kökshyra</t>
  </si>
  <si>
    <t>25x55, sektionshistoriker</t>
  </si>
  <si>
    <t>Skiftes</t>
  </si>
  <si>
    <t>40kr * 50 pers</t>
  </si>
  <si>
    <t>Sångledarens sittning</t>
  </si>
  <si>
    <t>Flyttad från Prylmångleriet, orörd</t>
  </si>
  <si>
    <t>Halvtidsfest</t>
  </si>
  <si>
    <t>Heltidsfest</t>
  </si>
  <si>
    <t>Spons</t>
  </si>
  <si>
    <t>Tomteluvor</t>
  </si>
  <si>
    <t>dHöstmärken</t>
  </si>
  <si>
    <t>dAnkor</t>
  </si>
  <si>
    <t>Utbildning</t>
  </si>
  <si>
    <t>7610</t>
  </si>
  <si>
    <t>Arbetskläder</t>
  </si>
  <si>
    <t>5480</t>
  </si>
  <si>
    <t>Bytt namn från "Profilkläder"</t>
  </si>
  <si>
    <t>Kök/barutrustning</t>
  </si>
  <si>
    <t>4031, 4030</t>
  </si>
  <si>
    <t>Sänkt från -11 000 kr pga hur mycket som faktiskt spenderas</t>
  </si>
  <si>
    <t>5460</t>
  </si>
  <si>
    <t>Marknadsföring</t>
  </si>
  <si>
    <t>3051-3053</t>
  </si>
  <si>
    <t>Ny post, marknadsföra DKM utåt</t>
  </si>
  <si>
    <t>KMR-avgift</t>
  </si>
  <si>
    <t>6900</t>
  </si>
  <si>
    <t>Tillstånd</t>
  </si>
  <si>
    <t>6950</t>
  </si>
  <si>
    <t>Höjd från -1100 pga sammanslagningar 6*600</t>
  </si>
  <si>
    <t>Representation</t>
  </si>
  <si>
    <t>6072</t>
  </si>
  <si>
    <t>Personalvård för event</t>
  </si>
  <si>
    <t>7691</t>
  </si>
  <si>
    <t>Sänkt från -5000 pga ska vara kopplad till event så är nu ute på de övriga eventen</t>
  </si>
  <si>
    <t>Lättare förtäring</t>
  </si>
  <si>
    <t>Sänkt från -7500kr pga nu finns det mat till TP och VPR</t>
  </si>
  <si>
    <t>5510</t>
  </si>
  <si>
    <t>Sänkt från -1000 kr pga har inte använts de senaste två åren</t>
  </si>
  <si>
    <t>Inköp förbrukningsinventarier</t>
  </si>
  <si>
    <t>5410</t>
  </si>
  <si>
    <t>Sänkt från -10000kr pga felbudgetering</t>
  </si>
  <si>
    <t>5010</t>
  </si>
  <si>
    <t>Sänkt från -1000 kr pga används inte</t>
  </si>
  <si>
    <t>7631</t>
  </si>
  <si>
    <t>Flyttad från sitt egna sekundärresultatställe för att ett sekundärresultatställe med bara en budgetpost är läskigt</t>
  </si>
  <si>
    <t>Flyttad från allmänt pga bokföringssyfte</t>
  </si>
  <si>
    <t>Symboliska tackgåvor</t>
  </si>
  <si>
    <t>7630</t>
  </si>
  <si>
    <t>Slack</t>
  </si>
  <si>
    <t>6541</t>
  </si>
  <si>
    <t>Verksamhet</t>
  </si>
  <si>
    <t>Försäljning dryck</t>
  </si>
  <si>
    <t>3022-3025</t>
  </si>
  <si>
    <t>Inköp dryck</t>
  </si>
  <si>
    <t>4022-4025</t>
  </si>
  <si>
    <t>Denna bör revideras någon gång men bokföringen är inte gjord</t>
  </si>
  <si>
    <t>Onsdagspubar</t>
  </si>
  <si>
    <t>3029</t>
  </si>
  <si>
    <t>4029</t>
  </si>
  <si>
    <t>5411</t>
  </si>
  <si>
    <t>4031</t>
  </si>
  <si>
    <t>Splittade Barkit till Personalvård (samma summa)</t>
  </si>
  <si>
    <t>DJ</t>
  </si>
  <si>
    <t>6800</t>
  </si>
  <si>
    <t>Tentapub 1</t>
  </si>
  <si>
    <t>Mat till planeringsmöte</t>
  </si>
  <si>
    <t>7692</t>
  </si>
  <si>
    <t>Bytt namn från "Mat inför tentapub" och höjd från -1920</t>
  </si>
  <si>
    <t>Tentapub 2</t>
  </si>
  <si>
    <t>Blums</t>
  </si>
  <si>
    <t>Biljetter och bongar</t>
  </si>
  <si>
    <t>3041, 3042</t>
  </si>
  <si>
    <t>Ljustillägg</t>
  </si>
  <si>
    <t>5210</t>
  </si>
  <si>
    <t>Väktare</t>
  </si>
  <si>
    <t>Tryckkostnader</t>
  </si>
  <si>
    <t>6150</t>
  </si>
  <si>
    <t>Glas</t>
  </si>
  <si>
    <t>4027</t>
  </si>
  <si>
    <t>Reclaim</t>
  </si>
  <si>
    <t>Ökad från 13660, pga 90/10 pers * 150/120</t>
  </si>
  <si>
    <t>Sittningsdricka</t>
  </si>
  <si>
    <t>4021-4025</t>
  </si>
  <si>
    <t>Ny post, saknades förut</t>
  </si>
  <si>
    <t>Splittade Barkit till Personalvård (samt höjd med 200kr)</t>
  </si>
  <si>
    <t>Djulmiddag</t>
  </si>
  <si>
    <t>Ökad från 13480, pga 90/10 pers * 180/150</t>
  </si>
  <si>
    <t>Bytte namn från "lokalhyra"</t>
  </si>
  <si>
    <t>Splittade Barkit till Personalvård (samt höjd med 250kr)</t>
  </si>
  <si>
    <t>Mästeristsittning</t>
  </si>
  <si>
    <t>Ökad från 7000 pga, 54/6 pers * 180/150</t>
  </si>
  <si>
    <t>säkt från -3500 pga anpassat efter andra event</t>
  </si>
  <si>
    <t>Klubbmästarmiddag</t>
  </si>
  <si>
    <t>3041,3042</t>
  </si>
  <si>
    <t>Ökad från 3700 pga, 27/3 pers * 180/150</t>
  </si>
  <si>
    <t>Inbjudningar</t>
  </si>
  <si>
    <t>Cliffmiddag</t>
  </si>
  <si>
    <t>Ökad från 7000 pga, 45/5 pers * 180/150</t>
  </si>
  <si>
    <t>Sänkt från -7500 pga mycket cash för ~50 sittandes</t>
  </si>
  <si>
    <t>Sommarosqvik</t>
  </si>
  <si>
    <t>Höjd från 5500 för att matcha dyrare osqvik</t>
  </si>
  <si>
    <t>Höjd från -1750 pga verkligheten</t>
  </si>
  <si>
    <t>VPR</t>
  </si>
  <si>
    <t>Bytt namn från "Mat inför VPR" och höjd från -1920</t>
  </si>
  <si>
    <t>-</t>
  </si>
  <si>
    <t>Sänkt från -1100 pga centralisering</t>
  </si>
  <si>
    <t>Inhyrning ordninsvakt</t>
  </si>
  <si>
    <t>PPP</t>
  </si>
  <si>
    <t/>
  </si>
  <si>
    <t>Rekvisita</t>
  </si>
  <si>
    <t>D-rektoratet</t>
  </si>
  <si>
    <t>DRK</t>
  </si>
  <si>
    <t>Höjt från -20 000 pga en blandning av inflation och höga förväntningar</t>
  </si>
  <si>
    <t>Styrelsemiddagar</t>
  </si>
  <si>
    <t>Tryckkostnad</t>
  </si>
  <si>
    <t>Juridisk rådgivning</t>
  </si>
  <si>
    <t>Porto</t>
  </si>
  <si>
    <t>6250</t>
  </si>
  <si>
    <t>Julklappar dFunk</t>
  </si>
  <si>
    <t>Höjt från -7000 pga fler dFunk och ett högre pris på saker</t>
  </si>
  <si>
    <t>Ordenstecken och medaljer</t>
  </si>
  <si>
    <t>Sänkt från -3000 pga behöver bara gravyr och band i år (engångskostnad när det är dags att bulka nya medaljer)</t>
  </si>
  <si>
    <t>Mat till planeringsmöten</t>
  </si>
  <si>
    <t>Ny för i år, 4</t>
  </si>
  <si>
    <t>Profilkläder</t>
  </si>
  <si>
    <t>5931</t>
  </si>
  <si>
    <t>Höjt från -2500 pga verkligheten, flyttad</t>
  </si>
  <si>
    <t>4045</t>
  </si>
  <si>
    <t>Flyttad pga vem satte fikabudget under "Möten"?????????????</t>
  </si>
  <si>
    <t>Möten</t>
  </si>
  <si>
    <t>Kanslifrukost</t>
  </si>
  <si>
    <t>D-råd fika</t>
  </si>
  <si>
    <t>DM och Motionsskrivarstuga fika</t>
  </si>
  <si>
    <t>Bytt namn från endast "DM fika" men samma värde</t>
  </si>
  <si>
    <t>D-Forum</t>
  </si>
  <si>
    <t>Anmälningsavgift</t>
  </si>
  <si>
    <t>4041</t>
  </si>
  <si>
    <t>Boende</t>
  </si>
  <si>
    <t>5830</t>
  </si>
  <si>
    <t>Resa</t>
  </si>
  <si>
    <t>5800</t>
  </si>
  <si>
    <t>D-wreckmiddag</t>
  </si>
  <si>
    <t>Material</t>
  </si>
  <si>
    <t>Historiaföreläsning</t>
  </si>
  <si>
    <t>Mat och dryck</t>
  </si>
  <si>
    <t>Projekt Retro</t>
  </si>
  <si>
    <t>Teknik</t>
  </si>
  <si>
    <t>VHS + Super 8 + Minidisc spelare</t>
  </si>
  <si>
    <t>Inscanning</t>
  </si>
  <si>
    <t>Många diabilder</t>
  </si>
  <si>
    <t>Riktiga pärmar med mycket mera</t>
  </si>
  <si>
    <t>THS Friskvårdsbidrag</t>
  </si>
  <si>
    <t>Motionsloppsbidrag</t>
  </si>
  <si>
    <t>Lokalhyra Entréavgifter</t>
  </si>
  <si>
    <t>Hockeyevent</t>
  </si>
  <si>
    <t>Kajakpaddling</t>
  </si>
  <si>
    <t>Utrustning</t>
  </si>
  <si>
    <t>Tech-i-taka allmänt</t>
  </si>
  <si>
    <t>Serieavgift</t>
  </si>
  <si>
    <t>Domaravgift</t>
  </si>
  <si>
    <t>Plantider</t>
  </si>
  <si>
    <t>Tech-i-taka internt</t>
  </si>
  <si>
    <t>Matchställ spons</t>
  </si>
  <si>
    <t>Detaljbudgetändring matchställsspons</t>
  </si>
  <si>
    <t>Informationsorganet</t>
  </si>
  <si>
    <t>Fika till hackertillfällen</t>
  </si>
  <si>
    <t>Omdöpt från "Fika"</t>
  </si>
  <si>
    <t>Mat till hackerdagar</t>
  </si>
  <si>
    <t>Omdöpt från "Teambuilding"</t>
  </si>
  <si>
    <t>Mjuk- och Hårdvara</t>
  </si>
  <si>
    <t>Internationella nämnden</t>
  </si>
  <si>
    <t>Sittningsevent 1</t>
  </si>
  <si>
    <t>Sittningsevent 2</t>
  </si>
  <si>
    <t>Flyttad pga bokföringssyfte, Sänkt från -4000 pga öppen nämnd JNO och DSOL medlemmar</t>
  </si>
  <si>
    <t>3044</t>
  </si>
  <si>
    <t>Inköp och försäljning (samma back), Flyttad pga bokföringssyfte</t>
  </si>
  <si>
    <t>4044</t>
  </si>
  <si>
    <t>Lunchföreläsningar</t>
  </si>
  <si>
    <t>Bytte namn från "föreläsare"</t>
  </si>
  <si>
    <t>Alkohol &amp; alkoholfritt</t>
  </si>
  <si>
    <t>Inköp märken</t>
  </si>
  <si>
    <t>Försäljning märken</t>
  </si>
  <si>
    <t>Både pubbar och efterkör</t>
  </si>
  <si>
    <t>Inköp mat pub</t>
  </si>
  <si>
    <t>Försäljning mat pub</t>
  </si>
  <si>
    <t>Dekor pub</t>
  </si>
  <si>
    <t>Festmästeriet</t>
  </si>
  <si>
    <t>Sittningsmärken</t>
  </si>
  <si>
    <t>Gasquer och festverksamhet</t>
  </si>
  <si>
    <t>Den här borde verkligen delas upp, kommer göras till Budget-SM (P1)</t>
  </si>
  <si>
    <t>Bank- och Zettlekostnader</t>
  </si>
  <si>
    <t>Media fakturerar Data</t>
  </si>
  <si>
    <t>Fika intern grupp</t>
  </si>
  <si>
    <t>Mat intern grupp generellt inte ok, bytt till fika istället</t>
  </si>
  <si>
    <t>Nollbudgeterat :-)</t>
  </si>
  <si>
    <t>Amazing Rejs</t>
  </si>
  <si>
    <t>Sänkt från 8000 då det inte alls användes nära så mycket förra året</t>
  </si>
  <si>
    <t>Prispokal</t>
  </si>
  <si>
    <t>Tillagd</t>
  </si>
  <si>
    <t>Sänkt 1000 då det ej spenderades så mycket förra året</t>
  </si>
  <si>
    <t>Resultatutjämning</t>
  </si>
  <si>
    <t>Ändrat så att vi inte måste betala media, media betalar oss.</t>
  </si>
  <si>
    <t>Champagnecroquette</t>
  </si>
  <si>
    <t>Höjd 200 för vi är hungriga</t>
  </si>
  <si>
    <t>Champagnefrukost</t>
  </si>
  <si>
    <t>Höjd då det kostade mer förra året</t>
  </si>
  <si>
    <t>Chillhäng</t>
  </si>
  <si>
    <t>Behövs inte</t>
  </si>
  <si>
    <t>Sänkt från -6k</t>
  </si>
  <si>
    <t>Cliffpub</t>
  </si>
  <si>
    <t>Bilhyra</t>
  </si>
  <si>
    <t>Diverse teknik</t>
  </si>
  <si>
    <t>Förbrukningsmateriel</t>
  </si>
  <si>
    <t>Representationsgåvor</t>
  </si>
  <si>
    <t>Kontorsmaterial</t>
  </si>
  <si>
    <t>Mörkläggning</t>
  </si>
  <si>
    <t>Örådsrestaurering</t>
  </si>
  <si>
    <t>Övriga programvaror</t>
  </si>
  <si>
    <t>Sjuk &amp; hälsovård</t>
  </si>
  <si>
    <t>Höjd för fler mottagare (borde höjts förra året med)</t>
  </si>
  <si>
    <t>Grafik</t>
  </si>
  <si>
    <t>Stickers</t>
  </si>
  <si>
    <t>Gick över enormt förra året</t>
  </si>
  <si>
    <t>Tygmärken</t>
  </si>
  <si>
    <t>Höjd från -30k</t>
  </si>
  <si>
    <t>Film &amp; Framkallning</t>
  </si>
  <si>
    <t>Titel</t>
  </si>
  <si>
    <t>Avrundat ner från -6350</t>
  </si>
  <si>
    <t>Höjd med 300 för +1 Titel</t>
  </si>
  <si>
    <t>Titeltillbehör</t>
  </si>
  <si>
    <t>Höjd med 500 så det speglar verkligeheten</t>
  </si>
  <si>
    <t>Titelspex</t>
  </si>
  <si>
    <t>Titelöverlämning</t>
  </si>
  <si>
    <t>Höjd med 350 för +1 Titel</t>
  </si>
  <si>
    <t>Titt-in</t>
  </si>
  <si>
    <t>Snuttefilt &amp; Chill</t>
  </si>
  <si>
    <t>Möte med personalen</t>
  </si>
  <si>
    <t>Möte med dFunkt</t>
  </si>
  <si>
    <t>Dadderiet</t>
  </si>
  <si>
    <t>DaddeIntro</t>
  </si>
  <si>
    <t>INDA - Mat</t>
  </si>
  <si>
    <t>Daddetillbehör</t>
  </si>
  <si>
    <t>Höjd för att komma i fas med resten av mottagningens grenars tillbehörsbudget</t>
  </si>
  <si>
    <t>nØllegruppsskyltar</t>
  </si>
  <si>
    <t>Doqumenteriet</t>
  </si>
  <si>
    <t>¨</t>
  </si>
  <si>
    <t>INDO - Mat</t>
  </si>
  <si>
    <t>Höjd från 1750, planerar ta in fler</t>
  </si>
  <si>
    <t>Doquistillbehör</t>
  </si>
  <si>
    <t>Höjd från 3000, planerar ta in 2 till doquisar</t>
  </si>
  <si>
    <t>Doquismys</t>
  </si>
  <si>
    <t>Höjd från 1000 för att göra lika pris/person som quzzar och ekoms</t>
  </si>
  <si>
    <t>FotoIntro</t>
  </si>
  <si>
    <t>Ekonomeriet</t>
  </si>
  <si>
    <t>INEK - Mat</t>
  </si>
  <si>
    <t>INEK - Deko</t>
  </si>
  <si>
    <t>EkomMys</t>
  </si>
  <si>
    <t>Ekonomeristfika</t>
  </si>
  <si>
    <t>Ekonomeristtillbehör</t>
  </si>
  <si>
    <t>Ekommiddag</t>
  </si>
  <si>
    <t>Ändrat från "Ekomöverlämmning" bör inte räknas som TB då detta är mer av ett allumnevent för snacka med gamla ekoms och ha informationsöverlämning</t>
  </si>
  <si>
    <t>EkomIntro</t>
  </si>
  <si>
    <t>Quisineriet</t>
  </si>
  <si>
    <t>INQU - Mat</t>
  </si>
  <si>
    <t>QuisineMys</t>
  </si>
  <si>
    <t>Quisinetillbehör</t>
  </si>
  <si>
    <t>Sänkt från 2200, pga la in köksutrstning</t>
  </si>
  <si>
    <t>Köksutrustning</t>
  </si>
  <si>
    <t>Ny: Saker man har i köket, t.ex ugnshandsuk</t>
  </si>
  <si>
    <t>INDA efterkör</t>
  </si>
  <si>
    <t>Sänkt p.g.a personavård split</t>
  </si>
  <si>
    <t>Ny budgetpost</t>
  </si>
  <si>
    <t>Aktivitet</t>
  </si>
  <si>
    <t>Mitch och Butch</t>
  </si>
  <si>
    <t>Kokosolja</t>
  </si>
  <si>
    <t>Spotify-licens</t>
  </si>
  <si>
    <t>Vaxningstillbehör</t>
  </si>
  <si>
    <t>Badbyxor</t>
  </si>
  <si>
    <t>De behöver badbyxor, vill inte att de ska flasha nØllan (de har tydligen stått för detta själv tidigare)</t>
  </si>
  <si>
    <t>Spons - mat</t>
  </si>
  <si>
    <t>nØllekort</t>
  </si>
  <si>
    <t>HTC</t>
  </si>
  <si>
    <t>Bärbaren</t>
  </si>
  <si>
    <t>Försäljning</t>
  </si>
  <si>
    <t>Ekoms vill går mindre back i år</t>
  </si>
  <si>
    <t>Inköp till försäljning</t>
  </si>
  <si>
    <t>Justering efter föregående år</t>
  </si>
  <si>
    <t>BLB</t>
  </si>
  <si>
    <t>Efter föregående år</t>
  </si>
  <si>
    <t>Dryck</t>
  </si>
  <si>
    <t>nØllepubrunda</t>
  </si>
  <si>
    <t>nØllegasque</t>
  </si>
  <si>
    <t>Biljetter sittning</t>
  </si>
  <si>
    <t>Höjd från 66450</t>
  </si>
  <si>
    <t>Biljetter efterkör</t>
  </si>
  <si>
    <t>Höjd från 1500</t>
  </si>
  <si>
    <t>Mackor</t>
  </si>
  <si>
    <t>Hyra maskiner</t>
  </si>
  <si>
    <t>Sänkt från -38000</t>
  </si>
  <si>
    <t>Inhyrd personal</t>
  </si>
  <si>
    <t>Sänkt från -20500</t>
  </si>
  <si>
    <t>Name change from Personalmat</t>
  </si>
  <si>
    <t>Sittningsmat</t>
  </si>
  <si>
    <t>Utklädnad</t>
  </si>
  <si>
    <t>Höjd från -12500</t>
  </si>
  <si>
    <t>Sänkt från -18500</t>
  </si>
  <si>
    <t>Nagellack</t>
  </si>
  <si>
    <t>Djäfvulsgrottan - Förbrukningsmateriel</t>
  </si>
  <si>
    <t>nØllan games - Dekoration</t>
  </si>
  <si>
    <t>Sänkt från -600 kr</t>
  </si>
  <si>
    <t>nØllan games -Förbrukningsmaterial</t>
  </si>
  <si>
    <t>Personal</t>
  </si>
  <si>
    <t>281.25 kr på 10 personer á 8 timmar</t>
  </si>
  <si>
    <t>TGT</t>
  </si>
  <si>
    <t>Sänkt från 4500</t>
  </si>
  <si>
    <t>Städning</t>
  </si>
  <si>
    <t>Personalen</t>
  </si>
  <si>
    <t>Foto</t>
  </si>
  <si>
    <t>Sänkt från -3000</t>
  </si>
  <si>
    <t>Snuttefiltar</t>
  </si>
  <si>
    <t>Batterier</t>
  </si>
  <si>
    <t>Frukost</t>
  </si>
  <si>
    <t>Lunch - inköp</t>
  </si>
  <si>
    <t>Höjd från -12k för att match faktureringen</t>
  </si>
  <si>
    <t>Lunch - fakturering</t>
  </si>
  <si>
    <t>Höjd från 12000</t>
  </si>
  <si>
    <t>Sänkt från -1500</t>
  </si>
  <si>
    <t>Kläder - Fakturering</t>
  </si>
  <si>
    <t>Kläder - Spons</t>
  </si>
  <si>
    <t>Kläder - Inköp</t>
  </si>
  <si>
    <t>Intervjufika</t>
  </si>
  <si>
    <t>Favvodaddemiddag I</t>
  </si>
  <si>
    <t>Behåller för vi kanske har 1 till n0llegrupp.</t>
  </si>
  <si>
    <t>Resekostnader</t>
  </si>
  <si>
    <t>Behåller för SL höjer priser</t>
  </si>
  <si>
    <t>Favvodaddemiddag II</t>
  </si>
  <si>
    <t>Sittning med annan sektion</t>
  </si>
  <si>
    <t>Kostar 10k sammanlagt</t>
  </si>
  <si>
    <t>Ska ligga om utgift och satt till -7000</t>
  </si>
  <si>
    <t>Dryck - sittning</t>
  </si>
  <si>
    <t>Justerad efter föregående år</t>
  </si>
  <si>
    <t>Ny budgetpost split</t>
  </si>
  <si>
    <t>Genrepspub</t>
  </si>
  <si>
    <t>Korv - Inköp</t>
  </si>
  <si>
    <t>Höjd till -2000</t>
  </si>
  <si>
    <t>Korv - försäljning</t>
  </si>
  <si>
    <t>Bör inte vara subventionerad</t>
  </si>
  <si>
    <t>Godmorgon nØllan</t>
  </si>
  <si>
    <t>Tejp</t>
  </si>
  <si>
    <t>HelloWorld(nØllan)</t>
  </si>
  <si>
    <t>Hyra maskiner och leksaker</t>
  </si>
  <si>
    <t>Sänkt till -10k</t>
  </si>
  <si>
    <t>Småsyskonfika</t>
  </si>
  <si>
    <t>Stationer</t>
  </si>
  <si>
    <t>Lunch</t>
  </si>
  <si>
    <t>Bra att ha kvar om det skulle behövas.</t>
  </si>
  <si>
    <t>Hjälpfesten</t>
  </si>
  <si>
    <t>HTD</t>
  </si>
  <si>
    <t>Snacks</t>
  </si>
  <si>
    <t>Kräftis</t>
  </si>
  <si>
    <t>Biljettpris á 20 kr /person (räknar med att 60 pers kommer)</t>
  </si>
  <si>
    <t>Pris är nu fasttälld</t>
  </si>
  <si>
    <t>plOsqvik</t>
  </si>
  <si>
    <t>Ved</t>
  </si>
  <si>
    <t>Höjd från -700</t>
  </si>
  <si>
    <t>Hurry Scurry</t>
  </si>
  <si>
    <t>Utklädnader</t>
  </si>
  <si>
    <t>Sänkt till -5k</t>
  </si>
  <si>
    <t>Pub Deko</t>
  </si>
  <si>
    <t>Internationell fika</t>
  </si>
  <si>
    <t>Bakingredienser</t>
  </si>
  <si>
    <t xml:space="preserve">Höjd från -1500 </t>
  </si>
  <si>
    <t>Höjd från -500</t>
  </si>
  <si>
    <t>Mörka sidan</t>
  </si>
  <si>
    <t>Drifvartillbehör</t>
  </si>
  <si>
    <t>Entréprylar</t>
  </si>
  <si>
    <t>Drifvarbastu</t>
  </si>
  <si>
    <t>Pärmar &amp; sångböcker</t>
  </si>
  <si>
    <t>Fika drifvarträningar</t>
  </si>
  <si>
    <t>Drifvarkaden</t>
  </si>
  <si>
    <t>Utklädnad GOD</t>
  </si>
  <si>
    <t>Mat första entrén</t>
  </si>
  <si>
    <t>Phösarlokal</t>
  </si>
  <si>
    <t>INAUG - Mat</t>
  </si>
  <si>
    <t>DSF 2</t>
  </si>
  <si>
    <t xml:space="preserve">Ny budgetpost, Drifveriet vill spela in DSF 2 (Den svarta filmen två) som kommer visas på redovisningen och framtida år. </t>
  </si>
  <si>
    <t>Kommer användas för att köpa in rekvisita för att ha i videos.</t>
  </si>
  <si>
    <t>Hyra Teknik</t>
  </si>
  <si>
    <t>Belysningen eller kamerautrustning</t>
  </si>
  <si>
    <t>Karaokepub</t>
  </si>
  <si>
    <t>Städ</t>
  </si>
  <si>
    <t>Personal RN</t>
  </si>
  <si>
    <t>Gäris och ickebinäris middag</t>
  </si>
  <si>
    <t>Vi vill se att sittningen blir större där vi involverar fler och öppnar upp för sektionsmedlemmar att också på sittningen. Drifveriet kommer också göra en gäris och ickebinäris entré. 150 kr alk och 120 kr alkfri med 60 pers.</t>
  </si>
  <si>
    <t>Höjd p.g.a fler folk</t>
  </si>
  <si>
    <t>Höjd för från -3,2k för att laga mer mat</t>
  </si>
  <si>
    <t>Ny</t>
  </si>
  <si>
    <t>KDE</t>
  </si>
  <si>
    <t>Kultmiddag</t>
  </si>
  <si>
    <t>Bil- och släphyra</t>
  </si>
  <si>
    <t>Sänkt från -2500</t>
  </si>
  <si>
    <t>Laserkrig</t>
  </si>
  <si>
    <t xml:space="preserve">Biljetter </t>
  </si>
  <si>
    <t>Sänkt från -4500</t>
  </si>
  <si>
    <t>LQ</t>
  </si>
  <si>
    <t>Sänkt med -1k Anledningen är att det var svårt att laga korven då vi inte hade bra eltillgång.</t>
  </si>
  <si>
    <t>Korv - Försäljning</t>
  </si>
  <si>
    <t>Sänkt med 1k</t>
  </si>
  <si>
    <t>Byggmaterial</t>
  </si>
  <si>
    <t>Verktyg</t>
  </si>
  <si>
    <t>Lunchrejv</t>
  </si>
  <si>
    <t>Hyra maskin &amp; teknik</t>
  </si>
  <si>
    <t>Morgonbowling</t>
  </si>
  <si>
    <t>Sänkt från -12k</t>
  </si>
  <si>
    <t>Internfest</t>
  </si>
  <si>
    <t>Sektionsgasque</t>
  </si>
  <si>
    <t>Personalpub jourveckan</t>
  </si>
  <si>
    <t>Inköp - Mat</t>
  </si>
  <si>
    <t>Nytt för att ta bort Mat och fördrink</t>
  </si>
  <si>
    <t>Försäljning - Mat</t>
  </si>
  <si>
    <t>Mottagningstack</t>
  </si>
  <si>
    <t>Köksplats</t>
  </si>
  <si>
    <t>Pusharpub</t>
  </si>
  <si>
    <t>Mat - inköp</t>
  </si>
  <si>
    <t>Mat - försäljning</t>
  </si>
  <si>
    <t>Storasyskonmiddag</t>
  </si>
  <si>
    <t>Stormöten</t>
  </si>
  <si>
    <t>Nattorientering</t>
  </si>
  <si>
    <t>Toast - försäljning</t>
  </si>
  <si>
    <t>Toast - inköp</t>
  </si>
  <si>
    <t>Nattkäk</t>
  </si>
  <si>
    <t>NBF</t>
  </si>
  <si>
    <t>nØllebanquette</t>
  </si>
  <si>
    <t>Se över denna....</t>
  </si>
  <si>
    <t>Städavgift</t>
  </si>
  <si>
    <t>Live-underhållning</t>
  </si>
  <si>
    <t>Hyra porslin</t>
  </si>
  <si>
    <t>Nymble personal</t>
  </si>
  <si>
    <t>Garderob</t>
  </si>
  <si>
    <t>nØlleOsqvik</t>
  </si>
  <si>
    <t>Höjd med 1k för att kunna köpa in mer dryck</t>
  </si>
  <si>
    <t>Dryck - inköp</t>
  </si>
  <si>
    <t xml:space="preserve">Höjd med -1k för att köpa in mer dryck då detta gick över budget förra året. </t>
  </si>
  <si>
    <t>Nattgrillning</t>
  </si>
  <si>
    <t>Hyra teknik</t>
  </si>
  <si>
    <t>Bussar</t>
  </si>
  <si>
    <t>Sångarafton</t>
  </si>
  <si>
    <t>Tenta Recovery</t>
  </si>
  <si>
    <t>Bra att ha så här mycket men används sällan så här mycket då n0llan sällan kommer.</t>
  </si>
  <si>
    <t>Maskiner</t>
  </si>
  <si>
    <t>Gäris- och Icke-binärisfiika</t>
  </si>
  <si>
    <t>Tjoqumenteristlunch</t>
  </si>
  <si>
    <t>75 kr biljettpris på ca 40 pers</t>
  </si>
  <si>
    <t>Höjd från -1700 då det gick över lite förra året</t>
  </si>
  <si>
    <t>TTG-föreläsning</t>
  </si>
  <si>
    <t>Teknologkör</t>
  </si>
  <si>
    <t>TTG-laboration</t>
  </si>
  <si>
    <t>Mat sittning</t>
  </si>
  <si>
    <t>Vi väntar med att sätta budget för detta tills nästa Val-SM när vi vet nymble priserna bättre.</t>
  </si>
  <si>
    <t>Tillagd för att maxa ettans första sittning</t>
  </si>
  <si>
    <t>Xning</t>
  </si>
  <si>
    <t>Biljett pris 120 kr / person</t>
  </si>
  <si>
    <t>Dadderiet-sittning</t>
  </si>
  <si>
    <t>För läsk och andra alkfria drycker</t>
  </si>
  <si>
    <t>nØllan</t>
  </si>
  <si>
    <t>nØllekit</t>
  </si>
  <si>
    <t>nØllekortsmaterial</t>
  </si>
  <si>
    <t>Inköp ryggsäckar</t>
  </si>
  <si>
    <t>Spons ryggsäckar</t>
  </si>
  <si>
    <t>Netto spons ryggsäckar (NLGs budget)</t>
  </si>
  <si>
    <t>Ettans fest</t>
  </si>
  <si>
    <t>Dryck - Sittning</t>
  </si>
  <si>
    <t xml:space="preserve">Provosorisk summa men höjd från -40k då den kostade mer förra året. </t>
  </si>
  <si>
    <t>Liveframträdande</t>
  </si>
  <si>
    <t>Hyra dukar</t>
  </si>
  <si>
    <t>Porslin &amp; Bestick</t>
  </si>
  <si>
    <t>Vett och Etikett</t>
  </si>
  <si>
    <t>Näringslivsgruppen</t>
  </si>
  <si>
    <t>Sänkt från -11000 pga utflyttningar och efter användande</t>
  </si>
  <si>
    <t>Licencer</t>
  </si>
  <si>
    <t>Ny post, linkedIn, slack, duolingo (de ska lära sig prata pengar) och adobe</t>
  </si>
  <si>
    <t>Kortavgift</t>
  </si>
  <si>
    <t>6040</t>
  </si>
  <si>
    <t>Ny för i år, det finns ett kort och den har en avgift</t>
  </si>
  <si>
    <t>Frukostevent Intäkt</t>
  </si>
  <si>
    <t>Inköp frukost</t>
  </si>
  <si>
    <t>Sänkt från -2000 kr pga vad medaljer kostar, flyttad pga bokföringssyfte</t>
  </si>
  <si>
    <t>Annonsering</t>
  </si>
  <si>
    <t>Affischer</t>
  </si>
  <si>
    <t>Flyttas från Allmänt och sänkt från -10000</t>
  </si>
  <si>
    <t>Digital marknadsföring</t>
  </si>
  <si>
    <t>Spons ryggsäckar (netto)</t>
  </si>
  <si>
    <t>Monter</t>
  </si>
  <si>
    <t>Baspaket</t>
  </si>
  <si>
    <t>Kvällsevent</t>
  </si>
  <si>
    <t>Utanför Campus</t>
  </si>
  <si>
    <t>AW</t>
  </si>
  <si>
    <t>Företagspub</t>
  </si>
  <si>
    <t>Budgeten avser två event</t>
  </si>
  <si>
    <t>Lokal, dekor och aktiviteter</t>
  </si>
  <si>
    <t>Fraktavgifter</t>
  </si>
  <si>
    <t>Försäljning Overaller</t>
  </si>
  <si>
    <t>Försäljning Prylis</t>
  </si>
  <si>
    <t>Försäljning sektionsprofilkläder</t>
  </si>
  <si>
    <t>Inköp Overaller</t>
  </si>
  <si>
    <t>Inköp Prylis</t>
  </si>
  <si>
    <t>Inköp sektionsprofilkläder</t>
  </si>
  <si>
    <t>Spons för overaller</t>
  </si>
  <si>
    <t>Inköp av Qultur</t>
  </si>
  <si>
    <t>4030</t>
  </si>
  <si>
    <t>Qulturella event</t>
  </si>
  <si>
    <t>Sänkt från -5500 pga inte till för fika</t>
  </si>
  <si>
    <t>Försäljning tidningar</t>
  </si>
  <si>
    <t>Splittad pga inte inkomst och utgift på samma rad (samma värden)</t>
  </si>
  <si>
    <t>Journalistiska kostnader</t>
  </si>
  <si>
    <t>Inköp och försäljning (samma back)</t>
  </si>
  <si>
    <t>Noter</t>
  </si>
  <si>
    <t>Försäljning läskkyl</t>
  </si>
  <si>
    <t>Separerat försäljning och inköp (samma summa)</t>
  </si>
  <si>
    <t>Läskkyl</t>
  </si>
  <si>
    <t>4021, 3021</t>
  </si>
  <si>
    <t>METAdryck</t>
  </si>
  <si>
    <t>4021</t>
  </si>
  <si>
    <t>Inköp förbrukningsmateriel</t>
  </si>
  <si>
    <t>5410, 5510</t>
  </si>
  <si>
    <t>Höjd från -25 000 pga verkligheten vi lever i och samhället vi är en del av (andra nämnders inventarieposter tas port)</t>
  </si>
  <si>
    <t>Städmaterial</t>
  </si>
  <si>
    <t>Coola grejer till META</t>
  </si>
  <si>
    <t>Denna får vara kvar, God Jul</t>
  </si>
  <si>
    <t>Bastu event</t>
  </si>
  <si>
    <t>Tappar</t>
  </si>
  <si>
    <t>Inköp mat och dryck</t>
  </si>
  <si>
    <t>Ljud och Ljus</t>
  </si>
  <si>
    <t>Fulländar Filip Ramslövs mardröm</t>
  </si>
  <si>
    <t>Inköp teknik</t>
  </si>
  <si>
    <t>Flyttad från Ljud och Ljus</t>
  </si>
  <si>
    <t>Måndagsstädsfest</t>
  </si>
  <si>
    <t>Inköp Mat</t>
  </si>
  <si>
    <t>Namn ändrat från "sittningsd-reka" pga inget roligt tillåtet i budgeten</t>
  </si>
  <si>
    <t>X-scapomiddag</t>
  </si>
  <si>
    <t>Biljett försäljning</t>
  </si>
  <si>
    <t>Kursnämndsmiddag</t>
  </si>
  <si>
    <t>Splittad, låg innan på -7500</t>
  </si>
  <si>
    <t>Kameratillbehör</t>
  </si>
  <si>
    <t>Rosor/valgåvor</t>
  </si>
  <si>
    <t>Namn bytt från "rosor" och höjd från -1500</t>
  </si>
  <si>
    <t>Sektionsmässan</t>
  </si>
  <si>
    <t>Sektionsmässa fika</t>
  </si>
  <si>
    <t>Sänkt från -14 000 pga ingen mer subway</t>
  </si>
  <si>
    <t>Inspelningskostnader</t>
  </si>
  <si>
    <t>Tackgåva</t>
  </si>
  <si>
    <t>Resan</t>
  </si>
  <si>
    <t>Biljetter, resenärer</t>
  </si>
  <si>
    <t>Biljetter, dÅrestaben</t>
  </si>
  <si>
    <t>Boende, liftkort</t>
  </si>
  <si>
    <t>Bussresa</t>
  </si>
  <si>
    <t>Bussfika</t>
  </si>
  <si>
    <t>Subventionering</t>
  </si>
  <si>
    <t>Stjärtlappar och priser</t>
  </si>
  <si>
    <t>Kläder till resande</t>
  </si>
  <si>
    <t>Jubileumsfond</t>
  </si>
  <si>
    <t>Uppdaterad så den överenstämmer med vad vi faktiskt tog ur fonden.</t>
  </si>
  <si>
    <t>PR</t>
  </si>
  <si>
    <t>5k -&gt; 6k</t>
  </si>
  <si>
    <t>Övriga atteraljer</t>
  </si>
  <si>
    <t>Tackgåvor</t>
  </si>
  <si>
    <t>Finns med i den riktiga budgeten</t>
  </si>
  <si>
    <t>Merch</t>
  </si>
  <si>
    <t>Avsättning till jubileumsfonden för 100-års dJubileet</t>
  </si>
  <si>
    <t>Halvårsfesten</t>
  </si>
  <si>
    <t>10k -&gt; 15k fler gäster</t>
  </si>
  <si>
    <t>5k -&gt; 9k, mer folk osv.</t>
  </si>
  <si>
    <t>Inköp barkit</t>
  </si>
  <si>
    <t>500 -&gt; 700 kr, Verkar vara fel</t>
  </si>
  <si>
    <t>Ny post</t>
  </si>
  <si>
    <t>Gyckelbudget</t>
  </si>
  <si>
    <t>4k -&gt; 9k,</t>
  </si>
  <si>
    <t>Banquette</t>
  </si>
  <si>
    <t>Uppdaterat flera då det inte överensstämde med genomröstade budgeten.</t>
  </si>
  <si>
    <t>Deko/Kul</t>
  </si>
  <si>
    <t>Transport</t>
  </si>
  <si>
    <t>Veckan</t>
  </si>
  <si>
    <t>Övriga event</t>
  </si>
  <si>
    <t>prel #detaljbudgetändring 2023-03-27</t>
  </si>
  <si>
    <t>Slutfest</t>
  </si>
  <si>
    <t>Dekoration/Kul</t>
  </si>
  <si>
    <t>Toastgrejer</t>
  </si>
  <si>
    <t>Tackfest</t>
  </si>
  <si>
    <t>Mat till lunchföreläsning</t>
  </si>
  <si>
    <t>Lokal för lunchföreläsning</t>
  </si>
  <si>
    <t>Projektgruppsfika</t>
  </si>
  <si>
    <t>Utbildningshelg</t>
  </si>
  <si>
    <t>Mat och dryck, utbildning</t>
  </si>
  <si>
    <t>Mat och dryck, teambuilding</t>
  </si>
  <si>
    <t>ABF-bidrag</t>
  </si>
  <si>
    <t>Fick 45k förra året</t>
  </si>
  <si>
    <t>Sektionen för Medietekniks bidrag</t>
  </si>
  <si>
    <t>Fick 25k förra året</t>
  </si>
  <si>
    <t>Fika för samrep</t>
  </si>
  <si>
    <t>Fika för musiknummerrep</t>
  </si>
  <si>
    <t>Fika för grupper</t>
  </si>
  <si>
    <t>Hela spexverksamheten, 130 personer a 200kr</t>
  </si>
  <si>
    <t>Dekishyra</t>
  </si>
  <si>
    <t>Hela spexet minus chefsosqvik</t>
  </si>
  <si>
    <t>Medaljer chefsgruppen</t>
  </si>
  <si>
    <t>Event Spexvisning</t>
  </si>
  <si>
    <t>Ny post, Prel summa</t>
  </si>
  <si>
    <t>PR-Banderoll upphängning</t>
  </si>
  <si>
    <t>Flyttad från PR</t>
  </si>
  <si>
    <t>Övriga trycksaker och PR</t>
  </si>
  <si>
    <t>Mjuk- och hårdvarukostnader</t>
  </si>
  <si>
    <t>kopierat från föregående år, Flyttat från Webb</t>
  </si>
  <si>
    <t>Replokalshyra</t>
  </si>
  <si>
    <t>Mergade Dans och Bandets sek. resultatställen</t>
  </si>
  <si>
    <t>Lokalhyra bandet</t>
  </si>
  <si>
    <t>Kopierat från förra året, kan sannolikt bli billigare</t>
  </si>
  <si>
    <t>Lokalhyra dans</t>
  </si>
  <si>
    <t>sänkt från 7200, ABF erbjuder danssal för 2k/termin</t>
  </si>
  <si>
    <t>Bügg</t>
  </si>
  <si>
    <t>Virke, Färg, Tejp etc</t>
  </si>
  <si>
    <t>Skyddsutrustning</t>
  </si>
  <si>
    <t>Foto &amp; Film</t>
  </si>
  <si>
    <t>Fotoförstoring</t>
  </si>
  <si>
    <t>Försäljning, Märken</t>
  </si>
  <si>
    <t>Föreställningsmärke, Metaspexmärke</t>
  </si>
  <si>
    <t>Försäljning, Hoodies</t>
  </si>
  <si>
    <t>Försäljning, Övrigt</t>
  </si>
  <si>
    <t>Skissmaterial</t>
  </si>
  <si>
    <t>Posters</t>
  </si>
  <si>
    <t>Programblad</t>
  </si>
  <si>
    <t>Inköp, Märken</t>
  </si>
  <si>
    <t>Sänkt från 14k, Vi hade alldeles för mycket föreställningsmärken iår</t>
  </si>
  <si>
    <t>Inköp, Hoodies</t>
  </si>
  <si>
    <t>Lager av hoodies köptes in för två år sedan och kan behöva fyllas på</t>
  </si>
  <si>
    <t>Inköp, Övrigt</t>
  </si>
  <si>
    <t>Massa grejer ex. t-shirts, strumpor, vantar, klistermärken, etc.</t>
  </si>
  <si>
    <t>Kostym</t>
  </si>
  <si>
    <t>Tyg</t>
  </si>
  <si>
    <t>Sytillbehör</t>
  </si>
  <si>
    <t>Ljud &amp; Ljus</t>
  </si>
  <si>
    <t>Teknik rep</t>
  </si>
  <si>
    <t>Musikproduktionsmjukvara</t>
  </si>
  <si>
    <t>Engångskostnad, livstidslicens</t>
  </si>
  <si>
    <t>Manus</t>
  </si>
  <si>
    <t>WriterDuet Licens</t>
  </si>
  <si>
    <t>Smink &amp; Hår</t>
  </si>
  <si>
    <t>ökad med 2k från förra året</t>
  </si>
  <si>
    <t>SpexM</t>
  </si>
  <si>
    <t>Försäljning, Drinkmärken</t>
  </si>
  <si>
    <t>4 pubar</t>
  </si>
  <si>
    <t>Pubdeko</t>
  </si>
  <si>
    <t>Inköp, Drinkmärken</t>
  </si>
  <si>
    <t>Sittningar</t>
  </si>
  <si>
    <t>Kommer få någon form av spons, målet är att balansera genom att göra nettoutgiften lika stor</t>
  </si>
  <si>
    <t>Intern (80) + Extern (100) + Slut (100)</t>
  </si>
  <si>
    <t>Sittingsmärken</t>
  </si>
  <si>
    <t>Föreställningar</t>
  </si>
  <si>
    <t>4 st totalt</t>
  </si>
  <si>
    <t>ca 60% studenter, 160kr studentpris, 220kr ordinarie, 180platser*4föreställningar</t>
  </si>
  <si>
    <t>Mat under föreställning</t>
  </si>
  <si>
    <t>Flyttad från SpexM</t>
  </si>
  <si>
    <t>Kökshyra föreställningsmat</t>
  </si>
  <si>
    <t>Teaterhyra</t>
  </si>
  <si>
    <t>31900 mindre än från förra året, annan teater</t>
  </si>
  <si>
    <t>Biljettavgift</t>
  </si>
  <si>
    <t>Confetti tar 5kr och 5% per biljett, 160*0.05*180*0.60*4 + 220*0.05*180*0.4*4 + 5*180*4 = 10224 ~ 10000kr</t>
  </si>
  <si>
    <t>Teknik föreställningar</t>
  </si>
  <si>
    <t>Flyttad från LoL</t>
  </si>
  <si>
    <t>t.ex. toapapper och liknande</t>
  </si>
  <si>
    <t>Rosor</t>
  </si>
  <si>
    <t>nØllespex</t>
  </si>
  <si>
    <t>Saknades, 80*25kr. Medias mottagning säljer deras biljetter (Detaljbudgetändring mat nØllan)</t>
  </si>
  <si>
    <t>Detaljbudgetändring mat nØllan</t>
  </si>
  <si>
    <t>Baserat på fjolårets teater 16.800:- plus 25% moms</t>
  </si>
  <si>
    <t>Dekor &amp; smink</t>
  </si>
  <si>
    <t>separerat pga nØllesäkerhet</t>
  </si>
  <si>
    <t>Oförändrad</t>
  </si>
  <si>
    <t>Mat och dryck utbildning</t>
  </si>
  <si>
    <t>Mat och dryck teambuilding</t>
  </si>
  <si>
    <t>Flyttad från Allmänt</t>
  </si>
  <si>
    <t>Fika för föreställningar</t>
  </si>
  <si>
    <t>Flyttad från Föreställningar</t>
  </si>
  <si>
    <t>Sänkt från 20 000: Matchar nu praxis</t>
  </si>
  <si>
    <t>Sänkt från 1 300: Ca. 200 kr per rep</t>
  </si>
  <si>
    <t>Sänkt från 5 000: Ca. 900 kr per rep</t>
  </si>
  <si>
    <t>Ny post: Glömdes bort förra året</t>
  </si>
  <si>
    <t>Sänkt från 1 700: Matchar verkligheten</t>
  </si>
  <si>
    <t>130 medlemmar tier 4 minus 3250 för de interna sittningarna och 2000 för spexvisning</t>
  </si>
  <si>
    <t>3989</t>
  </si>
  <si>
    <t>3052</t>
  </si>
  <si>
    <t>5930</t>
  </si>
  <si>
    <t>5420</t>
  </si>
  <si>
    <t>Sänkt från 2 200: Tilljämnad</t>
  </si>
  <si>
    <t>Ny post: Rimligt för exempelvis sandpapper</t>
  </si>
  <si>
    <t>5462</t>
  </si>
  <si>
    <t>Sänkt från 16 200: Tilljämnad</t>
  </si>
  <si>
    <t>Hörselkåpor, munskydd, mm</t>
  </si>
  <si>
    <t>4036</t>
  </si>
  <si>
    <t>Sänkt från 7 100: Matchar verkligehten</t>
  </si>
  <si>
    <t>Fotovägg</t>
  </si>
  <si>
    <t>Höjd från 500: Lite mer spelrum för småsaker</t>
  </si>
  <si>
    <t>Grafique</t>
  </si>
  <si>
    <t>Försäljning Hoodies</t>
  </si>
  <si>
    <t>Sänkt från 12 000 kr: Subventioneras</t>
  </si>
  <si>
    <t>Försäljning Övrigt</t>
  </si>
  <si>
    <t>3030</t>
  </si>
  <si>
    <t>Höjd från 51 500 kr</t>
  </si>
  <si>
    <t>Sänkt från 12 000: Blir alltid för många över</t>
  </si>
  <si>
    <t>Inköp Hoodies</t>
  </si>
  <si>
    <t>Höjd från 14 000: Matchar verkligheten</t>
  </si>
  <si>
    <t>Inköp Märken</t>
  </si>
  <si>
    <t>Inköp Övrigt</t>
  </si>
  <si>
    <t>Sceneri</t>
  </si>
  <si>
    <t>F.d. Tyg, Höjd från 11 000: Fler personer på scen</t>
  </si>
  <si>
    <t>5410, 5460</t>
  </si>
  <si>
    <t>Höjd från 1800</t>
  </si>
  <si>
    <t>4037</t>
  </si>
  <si>
    <t>Teknikhyra rep</t>
  </si>
  <si>
    <t>Sminque &amp; Hår</t>
  </si>
  <si>
    <t>Höjd från 1 500: Personalkläder subventioneras helt</t>
  </si>
  <si>
    <t>Ny post: För pubar</t>
  </si>
  <si>
    <t>Internfesten</t>
  </si>
  <si>
    <t>90 sittande</t>
  </si>
  <si>
    <t>145kr alkfull, 100kr alkfri</t>
  </si>
  <si>
    <t>Enligt mall</t>
  </si>
  <si>
    <t>2 platser i nymbles kök</t>
  </si>
  <si>
    <t>Spexsittningar ska ha deko</t>
  </si>
  <si>
    <t>Följer mall</t>
  </si>
  <si>
    <t>Mall: -2100kr</t>
  </si>
  <si>
    <t>Föjer mall för 100 sittandes</t>
  </si>
  <si>
    <t>För efterkör</t>
  </si>
  <si>
    <t>Externfesten</t>
  </si>
  <si>
    <t>120 sittande</t>
  </si>
  <si>
    <t>Enligt mall, priser st: 165kr alkfull, 120kr alkfri</t>
  </si>
  <si>
    <t>Mall: -500</t>
  </si>
  <si>
    <t>Mall: -2700kr</t>
  </si>
  <si>
    <t>Slutfesten</t>
  </si>
  <si>
    <t>110 sittande</t>
  </si>
  <si>
    <t>145 alkfull, 100 alkfri</t>
  </si>
  <si>
    <t>Följer mall med avrundning</t>
  </si>
  <si>
    <t>Mall: -2500kr</t>
  </si>
  <si>
    <t>3041</t>
  </si>
  <si>
    <t>Höjd från 132 000: Varav 12 000 från märken</t>
  </si>
  <si>
    <t>Intäkter mat under föreställning</t>
  </si>
  <si>
    <t>Oförändrat belopp: Uppdelad i intäkter och inköp</t>
  </si>
  <si>
    <t>Inköp mat under föreställning</t>
  </si>
  <si>
    <t>6062</t>
  </si>
  <si>
    <t>Oförändrad, hittar förhoppningsvis billigare alternativ</t>
  </si>
  <si>
    <t>Teknikhyra</t>
  </si>
  <si>
    <t>Sänkt från 54 400: Matchar verkligheten</t>
  </si>
  <si>
    <t>5820</t>
  </si>
  <si>
    <t>Höjd från 5 000: Matchar verkligheten</t>
  </si>
  <si>
    <t>Sänkt från 54 400; Matchar verkligheten</t>
  </si>
  <si>
    <t>För nya produkter under nØllespex</t>
  </si>
  <si>
    <t>Fika extern</t>
  </si>
  <si>
    <t>Tryck och marknadsföring</t>
  </si>
  <si>
    <t>Tackevent</t>
  </si>
  <si>
    <t>Prideparaden</t>
  </si>
  <si>
    <t>Biljett</t>
  </si>
  <si>
    <t>Märke</t>
  </si>
  <si>
    <t>Proviant</t>
  </si>
  <si>
    <t>Bokningsavgift</t>
  </si>
  <si>
    <t>Fordon</t>
  </si>
  <si>
    <t>Fordonsavgift</t>
  </si>
  <si>
    <t>Hjulvakter</t>
  </si>
  <si>
    <t>Ljudutrustning</t>
  </si>
  <si>
    <t>Bord</t>
  </si>
  <si>
    <t>Företagsevent</t>
  </si>
  <si>
    <t>Företagspresenter</t>
  </si>
  <si>
    <t>Startup-pub</t>
  </si>
  <si>
    <t>Resefrukost</t>
  </si>
  <si>
    <t>Kontokortsavgifter</t>
  </si>
  <si>
    <t>Webbavgifter</t>
  </si>
  <si>
    <t>Profilmaterial</t>
  </si>
  <si>
    <t>Profilaccessoarer</t>
  </si>
  <si>
    <t>Utskick av rapport</t>
  </si>
  <si>
    <t>Studieaktiviter</t>
  </si>
  <si>
    <t>Reseaktiviter</t>
  </si>
  <si>
    <t>Överlämning</t>
  </si>
  <si>
    <t>Informationsträffar</t>
  </si>
  <si>
    <t>Antal studsare: 25</t>
  </si>
  <si>
    <t xml:space="preserve">Inköp mat </t>
  </si>
  <si>
    <t>Adobe CC</t>
  </si>
  <si>
    <t>Studieaktiviteter</t>
  </si>
  <si>
    <t>Ingen alk!</t>
  </si>
  <si>
    <t>VårBal</t>
  </si>
  <si>
    <t>115 á 500kr, 20 á 420 kr, 35 á 850 kr, 5 á 770 kr</t>
  </si>
  <si>
    <t>Lokal 10-sent 28500, extraavgift för fler gäster 7500</t>
  </si>
  <si>
    <t>Hyrgods</t>
  </si>
  <si>
    <t>Alkfri dryck</t>
  </si>
  <si>
    <t>Alkfull dryck</t>
  </si>
  <si>
    <t>DJ och Teknik</t>
  </si>
  <si>
    <t>Band</t>
  </si>
  <si>
    <t>Vårbalken</t>
  </si>
  <si>
    <t>Osqvukhyra</t>
  </si>
  <si>
    <t>Efterkör</t>
  </si>
  <si>
    <t>Engångskostnader</t>
  </si>
  <si>
    <t>Inköp extra Overaller</t>
  </si>
  <si>
    <t>Inköp av stolar</t>
  </si>
  <si>
    <t>Dispfonden</t>
  </si>
  <si>
    <t>Lime</t>
  </si>
  <si>
    <t>Mattermost</t>
  </si>
  <si>
    <t>Daddebyxor</t>
  </si>
  <si>
    <t>STUDS25 Teambuilding</t>
  </si>
  <si>
    <t>STUDS25 Fika</t>
  </si>
  <si>
    <t>Lokalhyreökning nØllespexet</t>
  </si>
  <si>
    <t>dArk hosting</t>
  </si>
  <si>
    <t>Extern bokföring borttagen</t>
  </si>
  <si>
    <t>Sektionsavgift</t>
  </si>
  <si>
    <t>Höjt från 42000 på grund av verklighet</t>
  </si>
  <si>
    <t>EECS Rörligt bidrag</t>
  </si>
  <si>
    <t>EECS Studiebevakning</t>
  </si>
  <si>
    <t>EECS Internationell Integration</t>
  </si>
  <si>
    <t>EECS JML</t>
  </si>
  <si>
    <t>Bankavgifter</t>
  </si>
  <si>
    <t>6570</t>
  </si>
  <si>
    <t>Höjt från -11000 pga vad det faktiskt kostar</t>
  </si>
  <si>
    <t>Bokföringsprogram</t>
  </si>
  <si>
    <t>Sammanslagit och sänkt från totalt -70000</t>
  </si>
  <si>
    <t>Försäljningsavgifter fysisk försäljning</t>
  </si>
  <si>
    <t>6061</t>
  </si>
  <si>
    <t>Uppdelat och höjt från totalt -32000 för att spegla verkligheten</t>
  </si>
  <si>
    <t>Försäljningsavgifter online</t>
  </si>
  <si>
    <t>6061, 6062</t>
  </si>
  <si>
    <t>Tillsynsavgifter Myndigheter</t>
  </si>
  <si>
    <t>Svårt att uppskatta men höjt från -8000 för att vara på den säkra sidan</t>
  </si>
  <si>
    <t>Förrådshyra</t>
  </si>
  <si>
    <t>Höjd från -51400 ändra tillbaka när KTH säger nej</t>
  </si>
  <si>
    <t>Avfallshanteringsavgifter</t>
  </si>
  <si>
    <t>5060</t>
  </si>
  <si>
    <t>Höjt från -3000 pga vad det faktiskt kostar</t>
  </si>
  <si>
    <t>Fanborgsavgift</t>
  </si>
  <si>
    <t>Sänkt från -3000 pga pessimism (kostar 3000 extra om vi åker till Nobel)</t>
  </si>
  <si>
    <t>6310?</t>
  </si>
  <si>
    <t>6110</t>
  </si>
  <si>
    <t>Sänkt från -6000kr pga fippelförbud</t>
  </si>
  <si>
    <t>Medicinska artiklar</t>
  </si>
  <si>
    <t>7620</t>
  </si>
  <si>
    <t>Skrivarkvot</t>
  </si>
  <si>
    <t>Sänkt från -10000kr pga den digitala världen</t>
  </si>
  <si>
    <t>Bankkort</t>
  </si>
  <si>
    <t>Avsättning till 50-års Jubileumsfonden</t>
  </si>
  <si>
    <t>sänkt från -53500 för att de ska bort härifrån</t>
  </si>
  <si>
    <t>Avsättning till Jubileumsfonden</t>
  </si>
  <si>
    <t>sänkt från -107000 för att de ska bort härifrån</t>
  </si>
  <si>
    <t>Avsättning till Lokalfonden</t>
  </si>
  <si>
    <t>Tagit bort posten för lokalfond pga oregelbundna insättningar, även den ska bort</t>
  </si>
  <si>
    <t>Sektionsmöte (SM)</t>
  </si>
  <si>
    <t>Mat och dricka</t>
  </si>
  <si>
    <t>Fika flyttad till egen post</t>
  </si>
  <si>
    <t>Ny post, efter verklighet</t>
  </si>
  <si>
    <t>Höjt från -1100 pga verkligheten</t>
  </si>
  <si>
    <t>dFunköverlämning</t>
  </si>
  <si>
    <t>dFunkfika</t>
  </si>
  <si>
    <t>Skapad som funktionär kan använda i samband med grupper och öppna nämnder</t>
  </si>
  <si>
    <t>dFunklunch</t>
  </si>
  <si>
    <t>Återanvändbara festatteraljer</t>
  </si>
  <si>
    <t>Sänkt från -5000 pga används inte och ska inte användas</t>
  </si>
  <si>
    <t>Bifftes</t>
  </si>
  <si>
    <t>Oförändrad men kommer sänkas 2025 pga 2 tillfällen 2024</t>
  </si>
  <si>
    <t>Mat &amp; dryck</t>
  </si>
  <si>
    <t>Fika till THS Fanborg</t>
  </si>
  <si>
    <t>MUTA från fanbärarna</t>
  </si>
  <si>
    <t>Kemtvätt</t>
  </si>
  <si>
    <t>Ny post, bör kemas någon gång under året vid behov (båda fanbärarna)</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</si>
</sst>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 [$kr-41D]"/>
    <numFmt numFmtId="165" formatCode="### ### ##0 [$kr]"/>
    <numFmt numFmtId="166" formatCode="#,##0[$ kr]"/>
    <numFmt numFmtId="167" formatCode="#,##0.00[$kr]"/>
    <numFmt numFmtId="168" formatCode="_-* #,##0.00\ [$kr-41D]_-;\-* #,##0.00\ [$kr-41D]_-;_-* &quot;-&quot;??\ [$kr-41D]_-;_-@"/>
    <numFmt numFmtId="169" formatCode="#,##0.00[$ kr]"/>
    <numFmt numFmtId="170" formatCode="#,##0&quot;kr&quot;"/>
  </numFmts>
  <fonts count="58">
    <font>
      <sz val="10.0"/>
      <color rgb="FF000000"/>
      <name val="Arial"/>
      <scheme val="minor"/>
    </font>
    <font>
      <color theme="1"/>
      <name val="Lato"/>
    </font>
    <font>
      <b/>
      <sz val="26.0"/>
      <color theme="1"/>
      <name val="Lato"/>
    </font>
    <font>
      <b/>
      <color theme="1"/>
      <name val="Lato"/>
    </font>
    <font>
      <b/>
      <sz val="16.0"/>
      <color theme="1"/>
      <name val="Lato"/>
    </font>
    <font>
      <sz val="10.0"/>
      <color theme="1"/>
      <name val="Lato"/>
    </font>
    <font>
      <b/>
      <sz val="12.0"/>
      <color theme="1"/>
      <name val="Lato"/>
    </font>
    <font>
      <b/>
      <sz val="13.0"/>
      <color theme="1"/>
      <name val="Lato"/>
    </font>
    <font>
      <sz val="11.0"/>
      <color theme="1"/>
      <name val="Lato"/>
    </font>
    <font>
      <sz val="12.0"/>
      <color theme="1"/>
      <name val="Lato"/>
    </font>
    <font>
      <sz val="11.0"/>
      <color rgb="FF38761D"/>
      <name val="Lato"/>
    </font>
    <font>
      <b/>
      <sz val="11.0"/>
      <color theme="1"/>
      <name val="Lato"/>
    </font>
    <font>
      <sz val="11.0"/>
      <color rgb="FF000000"/>
      <name val="Lato"/>
    </font>
    <font>
      <sz val="11.0"/>
      <color rgb="FF990000"/>
      <name val="Lato"/>
    </font>
    <font>
      <sz val="11.0"/>
      <color rgb="FFF7981D"/>
      <name val="Lato"/>
    </font>
    <font>
      <sz val="14.0"/>
      <color theme="1"/>
      <name val="Lato"/>
    </font>
    <font>
      <b/>
      <color rgb="FF990000"/>
      <name val="Lato"/>
    </font>
    <font>
      <b/>
      <color rgb="FF38761D"/>
      <name val="Lato"/>
    </font>
    <font>
      <b/>
      <sz val="10.0"/>
      <color theme="1"/>
      <name val="Lato"/>
    </font>
    <font>
      <color rgb="FF000000"/>
      <name val="Lato"/>
    </font>
    <font>
      <sz val="10.0"/>
      <color rgb="FF000000"/>
      <name val="Lato"/>
    </font>
    <font>
      <b/>
      <sz val="10.0"/>
      <color rgb="FF990000"/>
      <name val="Lato"/>
    </font>
    <font>
      <b/>
      <sz val="10.0"/>
      <color rgb="FF38761D"/>
      <name val="Lato"/>
    </font>
    <font>
      <sz val="10.0"/>
      <color theme="1"/>
      <name val="Arial"/>
    </font>
    <font>
      <sz val="14.0"/>
      <color theme="1"/>
      <name val="Arial"/>
      <scheme val="minor"/>
    </font>
    <font>
      <b/>
      <color theme="1"/>
      <name val="Arial"/>
      <scheme val="minor"/>
    </font>
    <font>
      <color theme="1"/>
      <name val="Arial"/>
      <scheme val="minor"/>
    </font>
    <font>
      <b/>
      <color rgb="FF990000"/>
      <name val="Arial"/>
      <scheme val="minor"/>
    </font>
    <font>
      <b/>
      <sz val="10.0"/>
      <color rgb="FF000000"/>
      <name val="Lato"/>
    </font>
    <font>
      <sz val="10.0"/>
      <color theme="1"/>
      <name val="Arial"/>
      <scheme val="minor"/>
    </font>
    <font>
      <sz val="10.0"/>
      <color rgb="FF1F1F1F"/>
      <name val="Lato"/>
    </font>
    <font>
      <color theme="1"/>
      <name val="Arial"/>
    </font>
    <font>
      <b/>
      <color rgb="FF000000"/>
      <name val="Lato"/>
    </font>
    <font>
      <sz val="12.0"/>
      <color theme="1"/>
      <name val="Arial"/>
      <scheme val="minor"/>
    </font>
    <font>
      <b/>
      <sz val="12.0"/>
      <color theme="1"/>
      <name val="Arial"/>
      <scheme val="minor"/>
    </font>
    <font>
      <b/>
      <color theme="1"/>
      <name val="Arial"/>
    </font>
    <font>
      <sz val="14.0"/>
      <color theme="1"/>
      <name val="Arial"/>
    </font>
    <font>
      <color rgb="FF38761D"/>
      <name val="Arial"/>
    </font>
    <font>
      <color rgb="FFC53929"/>
      <name val="Arial"/>
    </font>
    <font>
      <color rgb="FF57BB8A"/>
      <name val="Arial"/>
    </font>
    <font>
      <color rgb="FF57BB8A"/>
      <name val="Lato"/>
    </font>
    <font>
      <color rgb="FFC53929"/>
      <name val="Lato"/>
    </font>
    <font>
      <color rgb="FF38761D"/>
      <name val="Lato"/>
    </font>
    <font>
      <color rgb="FF990000"/>
      <name val="Arial"/>
    </font>
    <font>
      <color rgb="FF000000"/>
      <name val="Arial"/>
    </font>
    <font>
      <sz val="9.0"/>
      <color theme="1"/>
      <name val="Arial"/>
    </font>
    <font>
      <sz val="10.0"/>
      <color rgb="FF000000"/>
      <name val="Arial"/>
    </font>
    <font>
      <sz val="9.0"/>
      <color rgb="FF000000"/>
      <name val="&quot;Google Sans Mono&quot;"/>
    </font>
    <font>
      <b/>
      <color rgb="FF990000"/>
      <name val="Arial"/>
    </font>
    <font>
      <sz val="14.0"/>
      <color rgb="FF000000"/>
      <name val="Lato"/>
    </font>
    <font>
      <b/>
      <color rgb="FF34A853"/>
      <name val="Lato"/>
    </font>
    <font>
      <b/>
      <sz val="10.0"/>
      <color rgb="FF34A853"/>
      <name val="Lato"/>
    </font>
    <font>
      <b/>
      <sz val="14.0"/>
      <color theme="1"/>
      <name val="Lato"/>
    </font>
    <font>
      <b/>
      <sz val="10.0"/>
      <color rgb="FFCC0000"/>
      <name val="Lato"/>
    </font>
    <font>
      <b/>
      <sz val="10.0"/>
      <color rgb="FF449D1C"/>
      <name val="Lato"/>
    </font>
    <font>
      <b/>
      <color rgb="FF000000"/>
      <name val="Arial"/>
      <scheme val="minor"/>
    </font>
    <font>
      <b/>
      <sz val="9.0"/>
      <color rgb="FF000000"/>
      <name val="Lato"/>
    </font>
    <font>
      <color rgb="FF990000"/>
      <name val="Lato"/>
    </font>
  </fonts>
  <fills count="18">
    <fill>
      <patternFill patternType="none"/>
    </fill>
    <fill>
      <patternFill patternType="lightGray"/>
    </fill>
    <fill>
      <patternFill patternType="solid">
        <fgColor rgb="FFEC5F99"/>
        <bgColor rgb="FFEC5F99"/>
      </patternFill>
    </fill>
    <fill>
      <patternFill patternType="solid">
        <fgColor theme="0"/>
        <bgColor theme="0"/>
      </patternFill>
    </fill>
    <fill>
      <patternFill patternType="solid">
        <fgColor rgb="FFFFFFFF"/>
        <bgColor rgb="FFFFFFFF"/>
      </patternFill>
    </fill>
    <fill>
      <patternFill patternType="solid">
        <fgColor rgb="FFEAD1DC"/>
        <bgColor rgb="FFEAD1DC"/>
      </patternFill>
    </fill>
    <fill>
      <patternFill patternType="solid">
        <fgColor rgb="FFFFF2CC"/>
        <bgColor rgb="FFFFF2CC"/>
      </patternFill>
    </fill>
    <fill>
      <patternFill patternType="solid">
        <fgColor rgb="FFFBBC04"/>
        <bgColor rgb="FFFBBC04"/>
      </patternFill>
    </fill>
    <fill>
      <patternFill patternType="solid">
        <fgColor theme="6"/>
        <bgColor theme="6"/>
      </patternFill>
    </fill>
    <fill>
      <patternFill patternType="solid">
        <fgColor rgb="FFB7E1CD"/>
        <bgColor rgb="FFB7E1CD"/>
      </patternFill>
    </fill>
    <fill>
      <patternFill patternType="solid">
        <fgColor rgb="FFA4C2F4"/>
        <bgColor rgb="FFA4C2F4"/>
      </patternFill>
    </fill>
    <fill>
      <patternFill patternType="solid">
        <fgColor rgb="FFEA9999"/>
        <bgColor rgb="FFEA9999"/>
      </patternFill>
    </fill>
    <fill>
      <patternFill patternType="solid">
        <fgColor rgb="FFD9D2E9"/>
        <bgColor rgb="FFD9D2E9"/>
      </patternFill>
    </fill>
    <fill>
      <patternFill patternType="solid">
        <fgColor rgb="FFFF9900"/>
        <bgColor rgb="FFFF9900"/>
      </patternFill>
    </fill>
    <fill>
      <patternFill patternType="solid">
        <fgColor rgb="FFFFD966"/>
        <bgColor rgb="FFFFD966"/>
      </patternFill>
    </fill>
    <fill>
      <patternFill patternType="solid">
        <fgColor rgb="FFD9EAD3"/>
        <bgColor rgb="FFD9EAD3"/>
      </patternFill>
    </fill>
    <fill>
      <patternFill patternType="solid">
        <fgColor rgb="FFF1C232"/>
        <bgColor rgb="FFF1C232"/>
      </patternFill>
    </fill>
    <fill>
      <patternFill patternType="solid">
        <fgColor rgb="FFC9DAF8"/>
        <bgColor rgb="FFC9DAF8"/>
      </patternFill>
    </fill>
  </fills>
  <borders count="3">
    <border/>
    <border>
      <left style="dotted">
        <color rgb="FF000000"/>
      </left>
    </border>
    <border>
      <right style="dotted">
        <color rgb="FF000000"/>
      </right>
    </border>
  </borders>
  <cellStyleXfs count="1">
    <xf borderId="0" fillId="0" fontId="0" numFmtId="0" applyAlignment="1" applyFont="1"/>
  </cellStyleXfs>
  <cellXfs count="477">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readingOrder="0" vertical="center"/>
    </xf>
    <xf borderId="0" fillId="0" fontId="1" numFmtId="0" xfId="0" applyAlignment="1" applyFont="1">
      <alignment horizontal="center"/>
    </xf>
    <xf borderId="0" fillId="2" fontId="1" numFmtId="0" xfId="0" applyAlignment="1" applyFill="1" applyFont="1">
      <alignment readingOrder="0"/>
    </xf>
    <xf borderId="0" fillId="2" fontId="3" numFmtId="0" xfId="0" applyAlignment="1" applyFont="1">
      <alignment readingOrder="0"/>
    </xf>
    <xf borderId="0" fillId="2" fontId="4" numFmtId="0" xfId="0" applyAlignment="1" applyFont="1">
      <alignment horizontal="center" readingOrder="0"/>
    </xf>
    <xf borderId="0" fillId="2" fontId="4" numFmtId="0" xfId="0" applyAlignment="1" applyFont="1">
      <alignment horizontal="center"/>
    </xf>
    <xf borderId="0" fillId="0" fontId="5" numFmtId="0" xfId="0" applyAlignment="1" applyFont="1">
      <alignment horizontal="center"/>
    </xf>
    <xf borderId="1" fillId="0" fontId="6" numFmtId="0" xfId="0" applyAlignment="1" applyBorder="1" applyFont="1">
      <alignment horizontal="center" readingOrder="0"/>
    </xf>
    <xf borderId="0" fillId="0" fontId="6" numFmtId="0" xfId="0" applyAlignment="1" applyFont="1">
      <alignment horizontal="center"/>
    </xf>
    <xf borderId="0" fillId="0" fontId="6" numFmtId="0" xfId="0" applyFont="1"/>
    <xf borderId="0" fillId="0" fontId="5" numFmtId="0" xfId="0" applyFont="1"/>
    <xf borderId="2" fillId="0" fontId="5" numFmtId="0" xfId="0" applyAlignment="1" applyBorder="1" applyFont="1">
      <alignment horizontal="center"/>
    </xf>
    <xf borderId="0" fillId="0" fontId="7" numFmtId="0" xfId="0" applyAlignment="1" applyFont="1">
      <alignment horizontal="center" readingOrder="0"/>
    </xf>
    <xf borderId="0" fillId="0" fontId="7" numFmtId="0" xfId="0" applyAlignment="1" applyFont="1">
      <alignment horizontal="center"/>
    </xf>
    <xf borderId="0" fillId="0" fontId="6" numFmtId="0" xfId="0" applyAlignment="1" applyFont="1">
      <alignment horizontal="center" readingOrder="0"/>
    </xf>
    <xf borderId="0" fillId="0" fontId="8" numFmtId="0" xfId="0" applyAlignment="1" applyFont="1">
      <alignment horizontal="right"/>
    </xf>
    <xf borderId="0" fillId="0" fontId="9" numFmtId="0" xfId="0" applyFont="1"/>
    <xf borderId="2" fillId="3" fontId="8" numFmtId="0" xfId="0" applyAlignment="1" applyBorder="1" applyFill="1" applyFont="1">
      <alignment horizontal="center" readingOrder="0" vertical="bottom"/>
    </xf>
    <xf borderId="0" fillId="3" fontId="8" numFmtId="0" xfId="0" applyAlignment="1" applyFont="1">
      <alignment horizontal="center"/>
    </xf>
    <xf borderId="0" fillId="3" fontId="8" numFmtId="164" xfId="0" applyAlignment="1" applyFont="1" applyNumberFormat="1">
      <alignment horizontal="right"/>
    </xf>
    <xf borderId="0" fillId="3" fontId="6" numFmtId="164" xfId="0" applyAlignment="1" applyFont="1" applyNumberFormat="1">
      <alignment horizontal="right"/>
    </xf>
    <xf borderId="0" fillId="3" fontId="5" numFmtId="0" xfId="0" applyAlignment="1" applyFont="1">
      <alignment readingOrder="0"/>
    </xf>
    <xf borderId="0" fillId="0" fontId="8" numFmtId="0" xfId="0" applyAlignment="1" applyFont="1">
      <alignment horizontal="center" readingOrder="0"/>
    </xf>
    <xf borderId="0" fillId="0" fontId="8" numFmtId="164" xfId="0" applyAlignment="1" applyFont="1" applyNumberFormat="1">
      <alignment horizontal="right"/>
    </xf>
    <xf borderId="0" fillId="3" fontId="8" numFmtId="0" xfId="0" applyAlignment="1" applyFont="1">
      <alignment horizontal="center" readingOrder="0"/>
    </xf>
    <xf borderId="0" fillId="0" fontId="10" numFmtId="164" xfId="0" applyFont="1" applyNumberFormat="1"/>
    <xf borderId="2" fillId="3" fontId="5" numFmtId="0" xfId="0" applyAlignment="1" applyBorder="1" applyFont="1">
      <alignment horizontal="center" readingOrder="0" vertical="bottom"/>
    </xf>
    <xf borderId="0" fillId="3" fontId="8" numFmtId="165" xfId="0" applyAlignment="1" applyFont="1" applyNumberFormat="1">
      <alignment horizontal="right" readingOrder="0"/>
    </xf>
    <xf borderId="2" fillId="3" fontId="5" numFmtId="0" xfId="0" applyAlignment="1" applyBorder="1" applyFont="1">
      <alignment horizontal="center" vertical="bottom"/>
    </xf>
    <xf borderId="2" fillId="4" fontId="5" numFmtId="0" xfId="0" applyAlignment="1" applyBorder="1" applyFill="1" applyFont="1">
      <alignment horizontal="center" vertical="bottom"/>
    </xf>
    <xf borderId="0" fillId="4" fontId="6" numFmtId="0" xfId="0" applyAlignment="1" applyFont="1">
      <alignment horizontal="center" readingOrder="0"/>
    </xf>
    <xf borderId="0" fillId="4" fontId="8" numFmtId="164" xfId="0" applyAlignment="1" applyFont="1" applyNumberFormat="1">
      <alignment horizontal="right"/>
    </xf>
    <xf borderId="0" fillId="4" fontId="6" numFmtId="164" xfId="0" applyAlignment="1" applyFont="1" applyNumberFormat="1">
      <alignment horizontal="right"/>
    </xf>
    <xf borderId="0" fillId="4" fontId="11" numFmtId="0" xfId="0" applyAlignment="1" applyFont="1">
      <alignment horizontal="center"/>
    </xf>
    <xf borderId="0" fillId="4" fontId="11" numFmtId="164" xfId="0" applyAlignment="1" applyFont="1" applyNumberFormat="1">
      <alignment horizontal="right"/>
    </xf>
    <xf borderId="1" fillId="4" fontId="6" numFmtId="0" xfId="0" applyAlignment="1" applyBorder="1" applyFont="1">
      <alignment horizontal="center" vertical="bottom"/>
    </xf>
    <xf borderId="0" fillId="4" fontId="9" numFmtId="164" xfId="0" applyAlignment="1" applyFont="1" applyNumberFormat="1">
      <alignment horizontal="right"/>
    </xf>
    <xf borderId="1" fillId="4" fontId="8" numFmtId="0" xfId="0" applyAlignment="1" applyBorder="1" applyFont="1">
      <alignment horizontal="center" readingOrder="0" vertical="bottom"/>
    </xf>
    <xf borderId="0" fillId="4" fontId="12" numFmtId="164" xfId="0" applyFont="1" applyNumberFormat="1"/>
    <xf borderId="2" fillId="4" fontId="5" numFmtId="0" xfId="0" applyAlignment="1" applyBorder="1" applyFont="1">
      <alignment horizontal="center" readingOrder="0" vertical="bottom"/>
    </xf>
    <xf borderId="0" fillId="4" fontId="9" numFmtId="164" xfId="0" applyAlignment="1" applyFont="1" applyNumberFormat="1">
      <alignment horizontal="right" readingOrder="0"/>
    </xf>
    <xf borderId="0" fillId="4" fontId="8" numFmtId="164" xfId="0" applyAlignment="1" applyFont="1" applyNumberFormat="1">
      <alignment horizontal="right" readingOrder="0"/>
    </xf>
    <xf borderId="0" fillId="0" fontId="5" numFmtId="0" xfId="0" applyAlignment="1" applyFont="1">
      <alignment readingOrder="0"/>
    </xf>
    <xf borderId="0" fillId="4" fontId="10" numFmtId="164" xfId="0" applyAlignment="1" applyFont="1" applyNumberFormat="1">
      <alignment horizontal="right" vertical="bottom"/>
    </xf>
    <xf borderId="0" fillId="4" fontId="13" numFmtId="164" xfId="0" applyAlignment="1" applyFont="1" applyNumberFormat="1">
      <alignment horizontal="right" vertical="bottom"/>
    </xf>
    <xf borderId="0" fillId="4" fontId="5" numFmtId="0" xfId="0" applyAlignment="1" applyFont="1">
      <alignment horizontal="center" vertical="bottom"/>
    </xf>
    <xf borderId="0" fillId="0" fontId="14" numFmtId="164" xfId="0" applyFont="1" applyNumberFormat="1"/>
    <xf borderId="1" fillId="4" fontId="1" numFmtId="0" xfId="0" applyAlignment="1" applyBorder="1" applyFont="1">
      <alignment vertical="bottom"/>
    </xf>
    <xf borderId="1" fillId="4" fontId="6" numFmtId="0" xfId="0" applyAlignment="1" applyBorder="1" applyFont="1">
      <alignment horizontal="center" readingOrder="0" vertical="bottom"/>
    </xf>
    <xf borderId="0" fillId="4" fontId="5" numFmtId="0" xfId="0" applyAlignment="1" applyFont="1">
      <alignment horizontal="center" readingOrder="0" vertical="bottom"/>
    </xf>
    <xf borderId="0" fillId="4" fontId="6" numFmtId="0" xfId="0" applyAlignment="1" applyFont="1">
      <alignment horizontal="center" vertical="bottom"/>
    </xf>
    <xf borderId="0" fillId="0" fontId="15" numFmtId="0" xfId="0" applyAlignment="1" applyFont="1">
      <alignment vertical="bottom"/>
    </xf>
    <xf borderId="0" fillId="0" fontId="15" numFmtId="164" xfId="0" applyAlignment="1" applyFont="1" applyNumberFormat="1">
      <alignment readingOrder="0" vertical="bottom"/>
    </xf>
    <xf borderId="0" fillId="0" fontId="15" numFmtId="164" xfId="0" applyAlignment="1" applyFont="1" applyNumberFormat="1">
      <alignment vertical="bottom"/>
    </xf>
    <xf borderId="0" fillId="0" fontId="3" numFmtId="0" xfId="0" applyAlignment="1" applyFont="1">
      <alignment vertical="bottom"/>
    </xf>
    <xf borderId="0" fillId="0" fontId="1" numFmtId="0" xfId="0" applyAlignment="1" applyFont="1">
      <alignment vertical="bottom"/>
    </xf>
    <xf borderId="0" fillId="0" fontId="1" numFmtId="166" xfId="0" applyAlignment="1" applyFont="1" applyNumberFormat="1">
      <alignment vertical="bottom"/>
    </xf>
    <xf borderId="0" fillId="0" fontId="1" numFmtId="164" xfId="0" applyAlignment="1" applyFont="1" applyNumberFormat="1">
      <alignment vertical="bottom"/>
    </xf>
    <xf borderId="0" fillId="0" fontId="1" numFmtId="0" xfId="0" applyAlignment="1" applyFont="1">
      <alignment readingOrder="0" vertical="bottom"/>
    </xf>
    <xf borderId="0" fillId="0" fontId="1" numFmtId="166" xfId="0" applyAlignment="1" applyFont="1" applyNumberFormat="1">
      <alignment readingOrder="0" vertical="bottom"/>
    </xf>
    <xf borderId="0" fillId="0" fontId="1" numFmtId="0" xfId="0" applyAlignment="1" applyFont="1">
      <alignment vertical="bottom"/>
    </xf>
    <xf borderId="0" fillId="0" fontId="3" numFmtId="164" xfId="0" applyAlignment="1" applyFont="1" applyNumberFormat="1">
      <alignment horizontal="right" vertical="bottom"/>
    </xf>
    <xf borderId="0" fillId="0" fontId="16" numFmtId="164" xfId="0" applyAlignment="1" applyFont="1" applyNumberFormat="1">
      <alignment horizontal="right" vertical="bottom"/>
    </xf>
    <xf borderId="0" fillId="0" fontId="17" numFmtId="164" xfId="0" applyAlignment="1" applyFont="1" applyNumberFormat="1">
      <alignment horizontal="right" vertical="bottom"/>
    </xf>
    <xf borderId="0" fillId="0" fontId="18" numFmtId="0" xfId="0" applyAlignment="1" applyFont="1">
      <alignment readingOrder="0" vertical="bottom"/>
    </xf>
    <xf borderId="0" fillId="0" fontId="18" numFmtId="0" xfId="0" applyAlignment="1" applyFont="1">
      <alignment vertical="bottom"/>
    </xf>
    <xf borderId="0" fillId="0" fontId="5" numFmtId="49" xfId="0" applyAlignment="1" applyFont="1" applyNumberFormat="1">
      <alignment horizontal="right" vertical="bottom"/>
    </xf>
    <xf borderId="0" fillId="0" fontId="18" numFmtId="166" xfId="0" applyAlignment="1" applyFont="1" applyNumberFormat="1">
      <alignment horizontal="right" vertical="bottom"/>
    </xf>
    <xf borderId="0" fillId="0" fontId="1" numFmtId="49" xfId="0" applyAlignment="1" applyFont="1" applyNumberFormat="1">
      <alignment vertical="bottom"/>
    </xf>
    <xf borderId="0" fillId="0" fontId="16" numFmtId="164" xfId="0" applyAlignment="1" applyFont="1" applyNumberFormat="1">
      <alignment horizontal="right" readingOrder="0" vertical="bottom"/>
    </xf>
    <xf borderId="0" fillId="4" fontId="19" numFmtId="164" xfId="0" applyAlignment="1" applyFont="1" applyNumberFormat="1">
      <alignment horizontal="left" readingOrder="0" shrinkToFit="0" wrapText="1"/>
    </xf>
    <xf borderId="0" fillId="4" fontId="19" numFmtId="164" xfId="0" applyAlignment="1" applyFont="1" applyNumberFormat="1">
      <alignment horizontal="left" readingOrder="0"/>
    </xf>
    <xf borderId="0" fillId="0" fontId="5" numFmtId="0" xfId="0" applyAlignment="1" applyFont="1">
      <alignment vertical="bottom"/>
    </xf>
    <xf borderId="0" fillId="0" fontId="5" numFmtId="0" xfId="0" applyAlignment="1" applyFont="1">
      <alignment readingOrder="0" vertical="bottom"/>
    </xf>
    <xf borderId="0" fillId="0" fontId="5" numFmtId="49" xfId="0" applyAlignment="1" applyFont="1" applyNumberFormat="1">
      <alignment readingOrder="0" vertical="bottom"/>
    </xf>
    <xf borderId="0" fillId="0" fontId="3" numFmtId="164" xfId="0" applyAlignment="1" applyFont="1" applyNumberFormat="1">
      <alignment horizontal="right" readingOrder="0" vertical="bottom"/>
    </xf>
    <xf borderId="0" fillId="0" fontId="18" numFmtId="164" xfId="0" applyAlignment="1" applyFont="1" applyNumberFormat="1">
      <alignment horizontal="right" readingOrder="0" vertical="bottom"/>
    </xf>
    <xf borderId="0" fillId="0" fontId="18" numFmtId="164" xfId="0" applyAlignment="1" applyFont="1" applyNumberFormat="1">
      <alignment vertical="bottom"/>
    </xf>
    <xf borderId="0" fillId="0" fontId="18" numFmtId="164" xfId="0" applyAlignment="1" applyFont="1" applyNumberFormat="1">
      <alignment readingOrder="0" vertical="bottom"/>
    </xf>
    <xf borderId="0" fillId="0" fontId="5" numFmtId="49" xfId="0" applyAlignment="1" applyFont="1" applyNumberFormat="1">
      <alignment vertical="bottom"/>
    </xf>
    <xf borderId="0" fillId="0" fontId="18" numFmtId="166" xfId="0" applyAlignment="1" applyFont="1" applyNumberFormat="1">
      <alignment vertical="bottom"/>
    </xf>
    <xf borderId="0" fillId="0" fontId="3" numFmtId="0" xfId="0" applyAlignment="1" applyFont="1">
      <alignment vertical="bottom"/>
    </xf>
    <xf borderId="0" fillId="0" fontId="1" numFmtId="164" xfId="0" applyAlignment="1" applyFont="1" applyNumberFormat="1">
      <alignment vertical="top"/>
    </xf>
    <xf borderId="0" fillId="0" fontId="1" numFmtId="49" xfId="0" applyFont="1" applyNumberFormat="1"/>
    <xf borderId="0" fillId="0" fontId="3" numFmtId="166" xfId="0" applyAlignment="1" applyFont="1" applyNumberFormat="1">
      <alignment horizontal="right" vertical="bottom"/>
    </xf>
    <xf borderId="0" fillId="0" fontId="16" numFmtId="166" xfId="0" applyAlignment="1" applyFont="1" applyNumberFormat="1">
      <alignment horizontal="right" readingOrder="0" vertical="bottom"/>
    </xf>
    <xf borderId="0" fillId="0" fontId="1" numFmtId="164" xfId="0" applyAlignment="1" applyFont="1" applyNumberFormat="1">
      <alignment readingOrder="0" vertical="top"/>
    </xf>
    <xf borderId="0" fillId="0" fontId="16" numFmtId="166" xfId="0" applyAlignment="1" applyFont="1" applyNumberFormat="1">
      <alignment horizontal="right" vertical="bottom"/>
    </xf>
    <xf borderId="0" fillId="0" fontId="15" numFmtId="0" xfId="0" applyAlignment="1" applyFont="1">
      <alignment readingOrder="0" vertical="bottom"/>
    </xf>
    <xf borderId="0" fillId="0" fontId="3" numFmtId="0" xfId="0" applyAlignment="1" applyFont="1">
      <alignment readingOrder="0" vertical="bottom"/>
    </xf>
    <xf borderId="0" fillId="0" fontId="3" numFmtId="164" xfId="0" applyAlignment="1" applyFont="1" applyNumberFormat="1">
      <alignment vertical="bottom"/>
    </xf>
    <xf borderId="0" fillId="0" fontId="3" numFmtId="164" xfId="0" applyAlignment="1" applyFont="1" applyNumberFormat="1">
      <alignment readingOrder="0" vertical="bottom"/>
    </xf>
    <xf borderId="0" fillId="0" fontId="19" numFmtId="166" xfId="0" applyAlignment="1" applyFont="1" applyNumberFormat="1">
      <alignment horizontal="left" readingOrder="0" vertical="bottom"/>
    </xf>
    <xf borderId="0" fillId="0" fontId="19" numFmtId="166" xfId="0" applyAlignment="1" applyFont="1" applyNumberFormat="1">
      <alignment horizontal="left" vertical="bottom"/>
    </xf>
    <xf borderId="0" fillId="0" fontId="3" numFmtId="166" xfId="0" applyAlignment="1" applyFont="1" applyNumberFormat="1">
      <alignment horizontal="right" readingOrder="0" vertical="bottom"/>
    </xf>
    <xf borderId="0" fillId="0" fontId="5" numFmtId="164" xfId="0" applyAlignment="1" applyFont="1" applyNumberFormat="1">
      <alignment vertical="bottom"/>
    </xf>
    <xf borderId="0" fillId="0" fontId="18" numFmtId="0" xfId="0" applyAlignment="1" applyFont="1">
      <alignment vertical="bottom"/>
    </xf>
    <xf borderId="0" fillId="0" fontId="5" numFmtId="164" xfId="0" applyAlignment="1" applyFont="1" applyNumberFormat="1">
      <alignment readingOrder="0" vertical="bottom"/>
    </xf>
    <xf borderId="0" fillId="0" fontId="5" numFmtId="0" xfId="0" applyAlignment="1" applyFont="1">
      <alignment vertical="bottom"/>
    </xf>
    <xf borderId="0" fillId="0" fontId="18" numFmtId="164" xfId="0" applyAlignment="1" applyFont="1" applyNumberFormat="1">
      <alignment horizontal="right" vertical="bottom"/>
    </xf>
    <xf borderId="0" fillId="0" fontId="5" numFmtId="164" xfId="0" applyAlignment="1" applyFont="1" applyNumberFormat="1">
      <alignment horizontal="left" vertical="bottom"/>
    </xf>
    <xf borderId="0" fillId="4" fontId="20" numFmtId="164" xfId="0" applyAlignment="1" applyFont="1" applyNumberFormat="1">
      <alignment horizontal="left" readingOrder="0"/>
    </xf>
    <xf borderId="0" fillId="0" fontId="5" numFmtId="166" xfId="0" applyAlignment="1" applyFont="1" applyNumberFormat="1">
      <alignment readingOrder="0" vertical="bottom"/>
    </xf>
    <xf borderId="0" fillId="0" fontId="5" numFmtId="166" xfId="0" applyAlignment="1" applyFont="1" applyNumberFormat="1">
      <alignment vertical="bottom"/>
    </xf>
    <xf borderId="0" fillId="0" fontId="18" numFmtId="166" xfId="0" applyAlignment="1" applyFont="1" applyNumberFormat="1">
      <alignment readingOrder="0" vertical="bottom"/>
    </xf>
    <xf borderId="0" fillId="0" fontId="21" numFmtId="164" xfId="0" applyAlignment="1" applyFont="1" applyNumberFormat="1">
      <alignment horizontal="right" vertical="bottom"/>
    </xf>
    <xf borderId="0" fillId="0" fontId="5" numFmtId="49" xfId="0" applyAlignment="1" applyFont="1" applyNumberFormat="1">
      <alignment shrinkToFit="0" vertical="bottom" wrapText="0"/>
    </xf>
    <xf borderId="0" fillId="0" fontId="21" numFmtId="164" xfId="0" applyAlignment="1" applyFont="1" applyNumberFormat="1">
      <alignment horizontal="right" readingOrder="0" vertical="bottom"/>
    </xf>
    <xf borderId="0" fillId="0" fontId="22" numFmtId="164" xfId="0" applyAlignment="1" applyFont="1" applyNumberFormat="1">
      <alignment horizontal="right" vertical="bottom"/>
    </xf>
    <xf borderId="0" fillId="0" fontId="5" numFmtId="164" xfId="0" applyAlignment="1" applyFont="1" applyNumberFormat="1">
      <alignment horizontal="left" readingOrder="0" vertical="bottom"/>
    </xf>
    <xf borderId="0" fillId="0" fontId="5" numFmtId="164" xfId="0" applyAlignment="1" applyFont="1" applyNumberFormat="1">
      <alignment horizontal="left" vertical="top"/>
    </xf>
    <xf borderId="0" fillId="0" fontId="23" numFmtId="164" xfId="0" applyAlignment="1" applyFont="1" applyNumberFormat="1">
      <alignment vertical="bottom"/>
    </xf>
    <xf borderId="0" fillId="0" fontId="24" numFmtId="0" xfId="0" applyAlignment="1" applyFont="1">
      <alignment vertical="bottom"/>
    </xf>
    <xf borderId="0" fillId="0" fontId="24" numFmtId="164" xfId="0" applyAlignment="1" applyFont="1" applyNumberFormat="1">
      <alignment readingOrder="0" vertical="bottom"/>
    </xf>
    <xf borderId="0" fillId="0" fontId="25" numFmtId="0" xfId="0" applyAlignment="1" applyFont="1">
      <alignment readingOrder="0" vertical="bottom"/>
    </xf>
    <xf borderId="0" fillId="0" fontId="26" numFmtId="0" xfId="0" applyAlignment="1" applyFont="1">
      <alignment vertical="bottom"/>
    </xf>
    <xf borderId="0" fillId="0" fontId="25" numFmtId="164" xfId="0" applyAlignment="1" applyFont="1" applyNumberFormat="1">
      <alignment vertical="bottom"/>
    </xf>
    <xf borderId="0" fillId="0" fontId="26" numFmtId="166" xfId="0" applyAlignment="1" applyFont="1" applyNumberFormat="1">
      <alignment vertical="bottom"/>
    </xf>
    <xf borderId="0" fillId="0" fontId="26" numFmtId="0" xfId="0" applyAlignment="1" applyFont="1">
      <alignment readingOrder="0" vertical="bottom"/>
    </xf>
    <xf borderId="0" fillId="0" fontId="25" numFmtId="164" xfId="0" applyAlignment="1" applyFont="1" applyNumberFormat="1">
      <alignment readingOrder="0" vertical="bottom"/>
    </xf>
    <xf borderId="0" fillId="0" fontId="26" numFmtId="166" xfId="0" applyAlignment="1" applyFont="1" applyNumberFormat="1">
      <alignment readingOrder="0" vertical="bottom"/>
    </xf>
    <xf borderId="0" fillId="0" fontId="25" numFmtId="0" xfId="0" applyAlignment="1" applyFont="1">
      <alignment vertical="bottom"/>
    </xf>
    <xf borderId="0" fillId="0" fontId="25" numFmtId="166" xfId="0" applyAlignment="1" applyFont="1" applyNumberFormat="1">
      <alignment horizontal="right" readingOrder="0" vertical="bottom"/>
    </xf>
    <xf borderId="0" fillId="0" fontId="26" numFmtId="0" xfId="0" applyAlignment="1" applyFont="1">
      <alignment vertical="bottom"/>
    </xf>
    <xf borderId="0" fillId="0" fontId="25" numFmtId="0" xfId="0" applyAlignment="1" applyFont="1">
      <alignment vertical="bottom"/>
    </xf>
    <xf borderId="0" fillId="0" fontId="25" numFmtId="166" xfId="0" applyAlignment="1" applyFont="1" applyNumberFormat="1">
      <alignment horizontal="right" vertical="bottom"/>
    </xf>
    <xf borderId="0" fillId="0" fontId="27" numFmtId="166" xfId="0" applyAlignment="1" applyFont="1" applyNumberFormat="1">
      <alignment horizontal="right" vertical="bottom"/>
    </xf>
    <xf borderId="0" fillId="0" fontId="26" numFmtId="164" xfId="0" applyAlignment="1" applyFont="1" applyNumberFormat="1">
      <alignment vertical="bottom"/>
    </xf>
    <xf borderId="0" fillId="0" fontId="3" numFmtId="166" xfId="0" applyAlignment="1" applyFont="1" applyNumberFormat="1">
      <alignment vertical="bottom"/>
    </xf>
    <xf borderId="0" fillId="0" fontId="1" numFmtId="0" xfId="0" applyAlignment="1" applyFont="1">
      <alignment readingOrder="0" vertical="bottom"/>
    </xf>
    <xf borderId="0" fillId="0" fontId="28" numFmtId="0" xfId="0" applyAlignment="1" applyFont="1">
      <alignment readingOrder="0" shrinkToFit="0" vertical="bottom" wrapText="0"/>
    </xf>
    <xf borderId="0" fillId="0" fontId="20" numFmtId="0" xfId="0" applyAlignment="1" applyFont="1">
      <alignment shrinkToFit="0" vertical="bottom" wrapText="0"/>
    </xf>
    <xf borderId="0" fillId="0" fontId="28" numFmtId="0" xfId="0" applyAlignment="1" applyFont="1">
      <alignment shrinkToFit="0" vertical="bottom" wrapText="0"/>
    </xf>
    <xf borderId="0" fillId="0" fontId="18" numFmtId="165" xfId="0" applyAlignment="1" applyFont="1" applyNumberFormat="1">
      <alignment horizontal="right" readingOrder="0" shrinkToFit="0" vertical="bottom" wrapText="0"/>
    </xf>
    <xf borderId="0" fillId="4" fontId="18" numFmtId="165" xfId="0" applyAlignment="1" applyFont="1" applyNumberFormat="1">
      <alignment horizontal="right" readingOrder="0" shrinkToFit="0" vertical="bottom" wrapText="0"/>
    </xf>
    <xf borderId="0" fillId="0" fontId="20" numFmtId="0" xfId="0" applyAlignment="1" applyFont="1">
      <alignment readingOrder="0" shrinkToFit="0" vertical="bottom" wrapText="0"/>
    </xf>
    <xf borderId="0" fillId="0" fontId="18" numFmtId="165" xfId="0" applyAlignment="1" applyFont="1" applyNumberFormat="1">
      <alignment shrinkToFit="0" vertical="bottom" wrapText="0"/>
    </xf>
    <xf borderId="0" fillId="4" fontId="18" numFmtId="165" xfId="0" applyAlignment="1" applyFont="1" applyNumberFormat="1">
      <alignment shrinkToFit="0" vertical="bottom" wrapText="0"/>
    </xf>
    <xf borderId="0" fillId="0" fontId="29" numFmtId="0" xfId="0" applyFont="1"/>
    <xf borderId="0" fillId="0" fontId="20" numFmtId="0" xfId="0" applyAlignment="1" applyFont="1">
      <alignment shrinkToFit="0" vertical="bottom" wrapText="0"/>
    </xf>
    <xf borderId="0" fillId="0" fontId="20" numFmtId="164" xfId="0" applyAlignment="1" applyFont="1" applyNumberFormat="1">
      <alignment shrinkToFit="0" vertical="bottom" wrapText="0"/>
    </xf>
    <xf borderId="0" fillId="0" fontId="20" numFmtId="166" xfId="0" applyAlignment="1" applyFont="1" applyNumberFormat="1">
      <alignment shrinkToFit="0" vertical="bottom" wrapText="0"/>
    </xf>
    <xf borderId="0" fillId="0" fontId="20" numFmtId="166" xfId="0" applyAlignment="1" applyFont="1" applyNumberFormat="1">
      <alignment readingOrder="0" shrinkToFit="0" vertical="bottom" wrapText="0"/>
    </xf>
    <xf borderId="0" fillId="0" fontId="28" numFmtId="166" xfId="0" applyAlignment="1" applyFont="1" applyNumberFormat="1">
      <alignment shrinkToFit="0" vertical="bottom" wrapText="0"/>
    </xf>
    <xf borderId="0" fillId="0" fontId="28" numFmtId="164" xfId="0" applyAlignment="1" applyFont="1" applyNumberFormat="1">
      <alignment shrinkToFit="0" vertical="bottom" wrapText="0"/>
    </xf>
    <xf borderId="0" fillId="0" fontId="20" numFmtId="166" xfId="0" applyAlignment="1" applyFont="1" applyNumberFormat="1">
      <alignment horizontal="center" readingOrder="0" shrinkToFit="0" vertical="bottom" wrapText="0"/>
    </xf>
    <xf borderId="0" fillId="0" fontId="20" numFmtId="0" xfId="0" applyAlignment="1" applyFont="1">
      <alignment horizontal="center" readingOrder="0" shrinkToFit="0" vertical="bottom" wrapText="0"/>
    </xf>
    <xf borderId="0" fillId="4" fontId="30" numFmtId="0" xfId="0" applyAlignment="1" applyFont="1">
      <alignment readingOrder="0" shrinkToFit="0" vertical="bottom" wrapText="0"/>
    </xf>
    <xf borderId="0" fillId="0" fontId="28" numFmtId="165" xfId="0" applyAlignment="1" applyFont="1" applyNumberFormat="1">
      <alignment shrinkToFit="0" vertical="bottom" wrapText="0"/>
    </xf>
    <xf borderId="0" fillId="4" fontId="28" numFmtId="165" xfId="0" applyFont="1" applyNumberFormat="1"/>
    <xf borderId="0" fillId="4" fontId="20" numFmtId="0" xfId="0" applyAlignment="1" applyFont="1">
      <alignment shrinkToFit="0" vertical="bottom" wrapText="0"/>
    </xf>
    <xf borderId="0" fillId="0" fontId="1" numFmtId="0" xfId="0" applyAlignment="1" applyFont="1">
      <alignment vertical="top"/>
    </xf>
    <xf borderId="0" fillId="0" fontId="17" numFmtId="166" xfId="0" applyAlignment="1" applyFont="1" applyNumberFormat="1">
      <alignment horizontal="right" readingOrder="0" vertical="bottom"/>
    </xf>
    <xf borderId="0" fillId="0" fontId="3" numFmtId="166" xfId="0" applyAlignment="1" applyFont="1" applyNumberFormat="1">
      <alignment readingOrder="0" vertical="top"/>
    </xf>
    <xf borderId="0" fillId="0" fontId="1" numFmtId="0" xfId="0" applyAlignment="1" applyFont="1">
      <alignment readingOrder="0" vertical="top"/>
    </xf>
    <xf borderId="0" fillId="0" fontId="3" numFmtId="166" xfId="0" applyAlignment="1" applyFont="1" applyNumberFormat="1">
      <alignment readingOrder="0" vertical="top"/>
    </xf>
    <xf borderId="0" fillId="0" fontId="26" numFmtId="49" xfId="0" applyFont="1" applyNumberFormat="1"/>
    <xf borderId="0" fillId="0" fontId="1" numFmtId="164" xfId="0" applyAlignment="1" applyFont="1" applyNumberFormat="1">
      <alignment readingOrder="0" vertical="bottom"/>
    </xf>
    <xf borderId="0" fillId="0" fontId="26" numFmtId="49" xfId="0" applyAlignment="1" applyFont="1" applyNumberFormat="1">
      <alignment readingOrder="0"/>
    </xf>
    <xf borderId="0" fillId="0" fontId="17" numFmtId="164" xfId="0" applyAlignment="1" applyFont="1" applyNumberFormat="1">
      <alignment horizontal="right" readingOrder="0" vertical="bottom"/>
    </xf>
    <xf borderId="0" fillId="4" fontId="1" numFmtId="0" xfId="0" applyAlignment="1" applyFont="1">
      <alignment vertical="bottom"/>
    </xf>
    <xf borderId="0" fillId="0" fontId="1" numFmtId="167" xfId="0" applyAlignment="1" applyFont="1" applyNumberFormat="1">
      <alignment vertical="bottom"/>
    </xf>
    <xf borderId="0" fillId="4" fontId="3" numFmtId="0" xfId="0" applyAlignment="1" applyFont="1">
      <alignment vertical="top"/>
    </xf>
    <xf borderId="0" fillId="4" fontId="1" numFmtId="0" xfId="0" applyAlignment="1" applyFont="1">
      <alignment vertical="bottom"/>
    </xf>
    <xf quotePrefix="1" borderId="0" fillId="0" fontId="1" numFmtId="164" xfId="0" applyAlignment="1" applyFont="1" applyNumberFormat="1">
      <alignment vertical="bottom"/>
    </xf>
    <xf borderId="0" fillId="0" fontId="3" numFmtId="0" xfId="0" applyAlignment="1" applyFont="1">
      <alignment readingOrder="0" shrinkToFit="0" vertical="bottom" wrapText="0"/>
    </xf>
    <xf borderId="0" fillId="0" fontId="16" numFmtId="164" xfId="0" applyAlignment="1" applyFont="1" applyNumberFormat="1">
      <alignment vertical="top"/>
    </xf>
    <xf borderId="0" fillId="4" fontId="28" numFmtId="164" xfId="0" applyFont="1" applyNumberFormat="1"/>
    <xf borderId="0" fillId="0" fontId="1" numFmtId="0" xfId="0" applyAlignment="1" applyFont="1">
      <alignment vertical="top"/>
    </xf>
    <xf borderId="0" fillId="0" fontId="15" numFmtId="0" xfId="0" applyAlignment="1" applyFont="1">
      <alignment readingOrder="0"/>
    </xf>
    <xf borderId="0" fillId="0" fontId="15" numFmtId="49" xfId="0" applyAlignment="1" applyFont="1" applyNumberFormat="1">
      <alignment readingOrder="0"/>
    </xf>
    <xf borderId="0" fillId="0" fontId="5" numFmtId="0" xfId="0" applyAlignment="1" applyFont="1">
      <alignment vertical="top"/>
    </xf>
    <xf borderId="0" fillId="5" fontId="1" numFmtId="0" xfId="0" applyAlignment="1" applyFill="1" applyFont="1">
      <alignment vertical="bottom"/>
    </xf>
    <xf borderId="0" fillId="5" fontId="5" numFmtId="49" xfId="0" applyAlignment="1" applyFont="1" applyNumberFormat="1">
      <alignment readingOrder="0" vertical="bottom"/>
    </xf>
    <xf borderId="0" fillId="5" fontId="18" numFmtId="166" xfId="0" applyAlignment="1" applyFont="1" applyNumberFormat="1">
      <alignment horizontal="right" readingOrder="0" vertical="bottom"/>
    </xf>
    <xf borderId="0" fillId="5" fontId="18" numFmtId="166" xfId="0" applyAlignment="1" applyFont="1" applyNumberFormat="1">
      <alignment readingOrder="0" vertical="bottom"/>
    </xf>
    <xf borderId="0" fillId="5" fontId="5" numFmtId="0" xfId="0" applyAlignment="1" applyFont="1">
      <alignment readingOrder="0" vertical="top"/>
    </xf>
    <xf borderId="0" fillId="0" fontId="18" numFmtId="166" xfId="0" applyAlignment="1" applyFont="1" applyNumberFormat="1">
      <alignment horizontal="right" readingOrder="0" vertical="bottom"/>
    </xf>
    <xf borderId="0" fillId="0" fontId="5" numFmtId="0" xfId="0" applyAlignment="1" applyFont="1">
      <alignment readingOrder="0" vertical="top"/>
    </xf>
    <xf borderId="0" fillId="5" fontId="5" numFmtId="0" xfId="0" applyAlignment="1" applyFont="1">
      <alignment readingOrder="0" vertical="bottom"/>
    </xf>
    <xf borderId="0" fillId="5" fontId="5" numFmtId="0" xfId="0" applyAlignment="1" applyFont="1">
      <alignment vertical="top"/>
    </xf>
    <xf borderId="0" fillId="0" fontId="31" numFmtId="166" xfId="0" applyAlignment="1" applyFont="1" applyNumberFormat="1">
      <alignment readingOrder="0" vertical="bottom"/>
    </xf>
    <xf borderId="0" fillId="0" fontId="31" numFmtId="0" xfId="0" applyAlignment="1" applyFont="1">
      <alignment vertical="bottom"/>
    </xf>
    <xf borderId="0" fillId="0" fontId="31" numFmtId="49" xfId="0" applyAlignment="1" applyFont="1" applyNumberFormat="1">
      <alignment vertical="bottom"/>
    </xf>
    <xf borderId="0" fillId="0" fontId="31" numFmtId="166" xfId="0" applyAlignment="1" applyFont="1" applyNumberFormat="1">
      <alignment vertical="bottom"/>
    </xf>
    <xf borderId="0" fillId="0" fontId="17" numFmtId="166" xfId="0" applyAlignment="1" applyFont="1" applyNumberFormat="1">
      <alignment horizontal="right" vertical="bottom"/>
    </xf>
    <xf borderId="0" fillId="0" fontId="31" numFmtId="49" xfId="0" applyAlignment="1" applyFont="1" applyNumberFormat="1">
      <alignment readingOrder="0" vertical="bottom"/>
    </xf>
    <xf borderId="0" fillId="0" fontId="31" numFmtId="0" xfId="0" applyAlignment="1" applyFont="1">
      <alignment readingOrder="0" vertical="bottom"/>
    </xf>
    <xf borderId="0" fillId="0" fontId="32" numFmtId="166" xfId="0" applyAlignment="1" applyFont="1" applyNumberFormat="1">
      <alignment horizontal="right" readingOrder="0" vertical="bottom"/>
    </xf>
    <xf borderId="0" fillId="0" fontId="6" numFmtId="0" xfId="0" applyAlignment="1" applyFont="1">
      <alignment readingOrder="0"/>
    </xf>
    <xf borderId="0" fillId="0" fontId="33" numFmtId="0" xfId="0" applyFont="1"/>
    <xf borderId="0" fillId="0" fontId="9" numFmtId="0" xfId="0" applyAlignment="1" applyFont="1">
      <alignment readingOrder="0"/>
    </xf>
    <xf borderId="0" fillId="0" fontId="6" numFmtId="165" xfId="0" applyFont="1" applyNumberFormat="1"/>
    <xf borderId="0" fillId="0" fontId="6" numFmtId="165" xfId="0" applyAlignment="1" applyFont="1" applyNumberFormat="1">
      <alignment readingOrder="0"/>
    </xf>
    <xf borderId="0" fillId="0" fontId="6" numFmtId="166" xfId="0" applyAlignment="1" applyFont="1" applyNumberFormat="1">
      <alignment horizontal="right" vertical="bottom"/>
    </xf>
    <xf borderId="0" fillId="0" fontId="34" numFmtId="165" xfId="0" applyFont="1" applyNumberFormat="1"/>
    <xf borderId="0" fillId="0" fontId="25" numFmtId="165" xfId="0" applyFont="1" applyNumberFormat="1"/>
    <xf borderId="0" fillId="0" fontId="31" numFmtId="164" xfId="0" applyAlignment="1" applyFont="1" applyNumberFormat="1">
      <alignment vertical="bottom"/>
    </xf>
    <xf borderId="0" fillId="0" fontId="35" numFmtId="0" xfId="0" applyAlignment="1" applyFont="1">
      <alignment vertical="bottom"/>
    </xf>
    <xf borderId="0" fillId="0" fontId="35" numFmtId="164" xfId="0" applyAlignment="1" applyFont="1" applyNumberFormat="1">
      <alignment horizontal="right" readingOrder="0" vertical="bottom"/>
    </xf>
    <xf borderId="0" fillId="0" fontId="35" numFmtId="164" xfId="0" applyAlignment="1" applyFont="1" applyNumberFormat="1">
      <alignment horizontal="right" vertical="bottom"/>
    </xf>
    <xf borderId="0" fillId="0" fontId="31" numFmtId="0" xfId="0" applyAlignment="1" applyFont="1">
      <alignment vertical="bottom"/>
    </xf>
    <xf borderId="0" fillId="0" fontId="35" numFmtId="0" xfId="0" applyAlignment="1" applyFont="1">
      <alignment readingOrder="0" vertical="bottom"/>
    </xf>
    <xf borderId="0" fillId="0" fontId="3" numFmtId="0" xfId="0" applyAlignment="1" applyFont="1">
      <alignment shrinkToFit="0" vertical="bottom" wrapText="0"/>
    </xf>
    <xf borderId="0" fillId="0" fontId="31" numFmtId="0" xfId="0" applyAlignment="1" applyFont="1">
      <alignment vertical="top"/>
    </xf>
    <xf borderId="0" fillId="0" fontId="31" numFmtId="0" xfId="0" applyAlignment="1" applyFont="1">
      <alignment vertical="top"/>
    </xf>
    <xf borderId="0" fillId="0" fontId="31" numFmtId="0" xfId="0" applyAlignment="1" applyFont="1">
      <alignment readingOrder="0" vertical="top"/>
    </xf>
    <xf borderId="0" fillId="4" fontId="1" numFmtId="164" xfId="0" applyAlignment="1" applyFont="1" applyNumberFormat="1">
      <alignment horizontal="left" readingOrder="0"/>
    </xf>
    <xf borderId="0" fillId="0" fontId="31" numFmtId="166" xfId="0" applyAlignment="1" applyFont="1" applyNumberFormat="1">
      <alignment readingOrder="0" shrinkToFit="0" vertical="bottom" wrapText="1"/>
    </xf>
    <xf borderId="0" fillId="0" fontId="1" numFmtId="49" xfId="0" applyAlignment="1" applyFont="1" applyNumberFormat="1">
      <alignment readingOrder="0" vertical="bottom"/>
    </xf>
    <xf borderId="0" fillId="0" fontId="15" numFmtId="0" xfId="0" applyAlignment="1" applyFont="1">
      <alignment vertical="bottom"/>
    </xf>
    <xf borderId="0" fillId="0" fontId="23" numFmtId="0" xfId="0" applyAlignment="1" applyFont="1">
      <alignment vertical="bottom"/>
    </xf>
    <xf borderId="0" fillId="0" fontId="23" numFmtId="166" xfId="0" applyAlignment="1" applyFont="1" applyNumberFormat="1">
      <alignment vertical="bottom"/>
    </xf>
    <xf borderId="0" fillId="0" fontId="23" numFmtId="165" xfId="0" applyAlignment="1" applyFont="1" applyNumberFormat="1">
      <alignment vertical="bottom"/>
    </xf>
    <xf borderId="0" fillId="0" fontId="23" numFmtId="165" xfId="0" applyAlignment="1" applyFont="1" applyNumberFormat="1">
      <alignment vertical="top"/>
    </xf>
    <xf borderId="0" fillId="0" fontId="23" numFmtId="0" xfId="0" applyAlignment="1" applyFont="1">
      <alignment vertical="top"/>
    </xf>
    <xf borderId="0" fillId="0" fontId="23" numFmtId="0" xfId="0" applyAlignment="1" applyFont="1">
      <alignment readingOrder="0" vertical="bottom"/>
    </xf>
    <xf borderId="0" fillId="0" fontId="18" numFmtId="165" xfId="0" applyAlignment="1" applyFont="1" applyNumberFormat="1">
      <alignment horizontal="right" vertical="bottom"/>
    </xf>
    <xf borderId="0" fillId="0" fontId="18" numFmtId="165" xfId="0" applyAlignment="1" applyFont="1" applyNumberFormat="1">
      <alignment horizontal="right" vertical="top"/>
    </xf>
    <xf borderId="0" fillId="0" fontId="36" numFmtId="0" xfId="0" applyAlignment="1" applyFont="1">
      <alignment vertical="bottom"/>
    </xf>
    <xf borderId="0" fillId="0" fontId="36" numFmtId="164" xfId="0" applyAlignment="1" applyFont="1" applyNumberFormat="1">
      <alignment vertical="bottom"/>
    </xf>
    <xf borderId="0" fillId="0" fontId="36" numFmtId="168" xfId="0" applyAlignment="1" applyFont="1" applyNumberFormat="1">
      <alignment vertical="bottom"/>
    </xf>
    <xf borderId="0" fillId="0" fontId="36" numFmtId="164" xfId="0" applyAlignment="1" applyFont="1" applyNumberFormat="1">
      <alignment shrinkToFit="0" vertical="bottom" wrapText="1"/>
    </xf>
    <xf borderId="0" fillId="0" fontId="36" numFmtId="164" xfId="0" applyAlignment="1" applyFont="1" applyNumberFormat="1">
      <alignment readingOrder="0" vertical="bottom"/>
    </xf>
    <xf borderId="0" fillId="0" fontId="35" numFmtId="0" xfId="0" applyAlignment="1" applyFont="1">
      <alignment vertical="bottom"/>
    </xf>
    <xf borderId="0" fillId="0" fontId="31" numFmtId="168" xfId="0" applyAlignment="1" applyFont="1" applyNumberFormat="1">
      <alignment vertical="bottom"/>
    </xf>
    <xf borderId="0" fillId="0" fontId="31" numFmtId="164" xfId="0" applyAlignment="1" applyFont="1" applyNumberFormat="1">
      <alignment shrinkToFit="0" vertical="bottom" wrapText="1"/>
    </xf>
    <xf borderId="0" fillId="6" fontId="35" numFmtId="0" xfId="0" applyAlignment="1" applyFill="1" applyFont="1">
      <alignment vertical="bottom"/>
    </xf>
    <xf borderId="0" fillId="0" fontId="31" numFmtId="165" xfId="0" applyAlignment="1" applyFont="1" applyNumberFormat="1">
      <alignment vertical="bottom"/>
    </xf>
    <xf borderId="0" fillId="0" fontId="37" numFmtId="165" xfId="0" applyAlignment="1" applyFont="1" applyNumberFormat="1">
      <alignment horizontal="right" vertical="bottom"/>
    </xf>
    <xf borderId="0" fillId="0" fontId="38" numFmtId="165" xfId="0" applyAlignment="1" applyFont="1" applyNumberFormat="1">
      <alignment horizontal="right" vertical="bottom"/>
    </xf>
    <xf borderId="0" fillId="7" fontId="31" numFmtId="0" xfId="0" applyAlignment="1" applyFill="1" applyFont="1">
      <alignment vertical="bottom"/>
    </xf>
    <xf borderId="0" fillId="7" fontId="31" numFmtId="164" xfId="0" applyAlignment="1" applyFont="1" applyNumberFormat="1">
      <alignment vertical="bottom"/>
    </xf>
    <xf borderId="0" fillId="7" fontId="39" numFmtId="165" xfId="0" applyAlignment="1" applyFont="1" applyNumberFormat="1">
      <alignment horizontal="right" vertical="bottom"/>
    </xf>
    <xf borderId="0" fillId="7" fontId="38" numFmtId="165" xfId="0" applyAlignment="1" applyFont="1" applyNumberFormat="1">
      <alignment horizontal="right" vertical="bottom"/>
    </xf>
    <xf borderId="0" fillId="7" fontId="31" numFmtId="165" xfId="0" applyAlignment="1" applyFont="1" applyNumberFormat="1">
      <alignment vertical="bottom"/>
    </xf>
    <xf borderId="0" fillId="8" fontId="31" numFmtId="164" xfId="0" applyAlignment="1" applyFill="1" applyFont="1" applyNumberFormat="1">
      <alignment readingOrder="0" shrinkToFit="0" vertical="bottom" wrapText="1"/>
    </xf>
    <xf borderId="0" fillId="9" fontId="31" numFmtId="0" xfId="0" applyAlignment="1" applyFill="1" applyFont="1">
      <alignment vertical="bottom"/>
    </xf>
    <xf borderId="0" fillId="9" fontId="31" numFmtId="164" xfId="0" applyAlignment="1" applyFont="1" applyNumberFormat="1">
      <alignment vertical="bottom"/>
    </xf>
    <xf borderId="0" fillId="9" fontId="39" numFmtId="165" xfId="0" applyAlignment="1" applyFont="1" applyNumberFormat="1">
      <alignment horizontal="right" vertical="bottom"/>
    </xf>
    <xf borderId="0" fillId="9" fontId="38" numFmtId="165" xfId="0" applyAlignment="1" applyFont="1" applyNumberFormat="1">
      <alignment horizontal="right" vertical="bottom"/>
    </xf>
    <xf borderId="0" fillId="9" fontId="31" numFmtId="165" xfId="0" applyAlignment="1" applyFont="1" applyNumberFormat="1">
      <alignment vertical="bottom"/>
    </xf>
    <xf borderId="0" fillId="9" fontId="31" numFmtId="164" xfId="0" applyAlignment="1" applyFont="1" applyNumberFormat="1">
      <alignment readingOrder="0" shrinkToFit="0" vertical="bottom" wrapText="1"/>
    </xf>
    <xf borderId="0" fillId="0" fontId="39" numFmtId="165" xfId="0" applyAlignment="1" applyFont="1" applyNumberFormat="1">
      <alignment horizontal="right" vertical="bottom"/>
    </xf>
    <xf borderId="0" fillId="7" fontId="31" numFmtId="0" xfId="0" applyAlignment="1" applyFont="1">
      <alignment shrinkToFit="0" vertical="bottom" wrapText="0"/>
    </xf>
    <xf borderId="0" fillId="9" fontId="31" numFmtId="165" xfId="0" applyAlignment="1" applyFont="1" applyNumberFormat="1">
      <alignment horizontal="right" vertical="bottom"/>
    </xf>
    <xf borderId="0" fillId="10" fontId="35" numFmtId="0" xfId="0" applyAlignment="1" applyFill="1" applyFont="1">
      <alignment shrinkToFit="0" vertical="bottom" wrapText="0"/>
    </xf>
    <xf borderId="0" fillId="11" fontId="31" numFmtId="165" xfId="0" applyAlignment="1" applyFill="1" applyFont="1" applyNumberFormat="1">
      <alignment horizontal="right" vertical="bottom"/>
    </xf>
    <xf borderId="0" fillId="12" fontId="35" numFmtId="0" xfId="0" applyAlignment="1" applyFill="1" applyFont="1">
      <alignment shrinkToFit="0" vertical="bottom" wrapText="0"/>
    </xf>
    <xf borderId="0" fillId="0" fontId="31" numFmtId="164" xfId="0" applyAlignment="1" applyFont="1" applyNumberFormat="1">
      <alignment vertical="bottom"/>
    </xf>
    <xf borderId="0" fillId="7" fontId="31" numFmtId="164" xfId="0" applyAlignment="1" applyFont="1" applyNumberFormat="1">
      <alignment vertical="bottom"/>
    </xf>
    <xf borderId="0" fillId="12" fontId="35" numFmtId="0" xfId="0" applyAlignment="1" applyFont="1">
      <alignment vertical="bottom"/>
    </xf>
    <xf borderId="0" fillId="13" fontId="31" numFmtId="0" xfId="0" applyAlignment="1" applyFill="1" applyFont="1">
      <alignment vertical="bottom"/>
    </xf>
    <xf borderId="0" fillId="13" fontId="31" numFmtId="164" xfId="0" applyAlignment="1" applyFont="1" applyNumberFormat="1">
      <alignment vertical="bottom"/>
    </xf>
    <xf borderId="0" fillId="13" fontId="39" numFmtId="165" xfId="0" applyAlignment="1" applyFont="1" applyNumberFormat="1">
      <alignment horizontal="right" vertical="bottom"/>
    </xf>
    <xf borderId="0" fillId="13" fontId="38" numFmtId="165" xfId="0" applyAlignment="1" applyFont="1" applyNumberFormat="1">
      <alignment horizontal="right" vertical="bottom"/>
    </xf>
    <xf borderId="0" fillId="13" fontId="31" numFmtId="165" xfId="0" applyAlignment="1" applyFont="1" applyNumberFormat="1">
      <alignment vertical="bottom"/>
    </xf>
    <xf borderId="0" fillId="13" fontId="31" numFmtId="164" xfId="0" applyAlignment="1" applyFont="1" applyNumberFormat="1">
      <alignment readingOrder="0" shrinkToFit="0" vertical="bottom" wrapText="1"/>
    </xf>
    <xf borderId="0" fillId="6" fontId="35" numFmtId="164" xfId="0" applyAlignment="1" applyFont="1" applyNumberFormat="1">
      <alignment vertical="bottom"/>
    </xf>
    <xf borderId="0" fillId="0" fontId="31" numFmtId="0" xfId="0" applyAlignment="1" applyFont="1">
      <alignment shrinkToFit="0" vertical="bottom" wrapText="0"/>
    </xf>
    <xf borderId="0" fillId="7" fontId="31" numFmtId="0" xfId="0" applyAlignment="1" applyFont="1">
      <alignment readingOrder="0" shrinkToFit="0" vertical="bottom" wrapText="0"/>
    </xf>
    <xf borderId="0" fillId="4" fontId="35" numFmtId="0" xfId="0" applyAlignment="1" applyFont="1">
      <alignment vertical="bottom"/>
    </xf>
    <xf borderId="0" fillId="14" fontId="31" numFmtId="0" xfId="0" applyAlignment="1" applyFill="1" applyFont="1">
      <alignment vertical="bottom"/>
    </xf>
    <xf borderId="0" fillId="14" fontId="31" numFmtId="164" xfId="0" applyAlignment="1" applyFont="1" applyNumberFormat="1">
      <alignment vertical="bottom"/>
    </xf>
    <xf borderId="0" fillId="14" fontId="39" numFmtId="165" xfId="0" applyAlignment="1" applyFont="1" applyNumberFormat="1">
      <alignment horizontal="right" vertical="bottom"/>
    </xf>
    <xf borderId="0" fillId="14" fontId="38" numFmtId="165" xfId="0" applyAlignment="1" applyFont="1" applyNumberFormat="1">
      <alignment horizontal="right" vertical="bottom"/>
    </xf>
    <xf borderId="0" fillId="14" fontId="31" numFmtId="165" xfId="0" applyAlignment="1" applyFont="1" applyNumberFormat="1">
      <alignment vertical="bottom"/>
    </xf>
    <xf borderId="0" fillId="14" fontId="31" numFmtId="164" xfId="0" applyAlignment="1" applyFont="1" applyNumberFormat="1">
      <alignment readingOrder="0" shrinkToFit="0" vertical="bottom" wrapText="1"/>
    </xf>
    <xf borderId="0" fillId="0" fontId="26" numFmtId="0" xfId="0" applyAlignment="1" applyFont="1">
      <alignment shrinkToFit="0" wrapText="1"/>
    </xf>
    <xf borderId="0" fillId="0" fontId="31" numFmtId="164" xfId="0" applyAlignment="1" applyFont="1" applyNumberFormat="1">
      <alignment readingOrder="0" shrinkToFit="0" vertical="bottom" wrapText="1"/>
    </xf>
    <xf borderId="0" fillId="7" fontId="31" numFmtId="0" xfId="0" applyAlignment="1" applyFont="1">
      <alignment vertical="bottom"/>
    </xf>
    <xf borderId="0" fillId="9" fontId="31" numFmtId="165" xfId="0" applyAlignment="1" applyFont="1" applyNumberFormat="1">
      <alignment readingOrder="0" vertical="bottom"/>
    </xf>
    <xf borderId="0" fillId="6" fontId="35" numFmtId="0" xfId="0" applyAlignment="1" applyFont="1">
      <alignment shrinkToFit="0" vertical="bottom" wrapText="0"/>
    </xf>
    <xf borderId="0" fillId="0" fontId="31" numFmtId="165" xfId="0" applyAlignment="1" applyFont="1" applyNumberFormat="1">
      <alignment horizontal="right" vertical="bottom"/>
    </xf>
    <xf borderId="0" fillId="15" fontId="35" numFmtId="0" xfId="0" applyAlignment="1" applyFill="1" applyFont="1">
      <alignment vertical="bottom"/>
    </xf>
    <xf borderId="0" fillId="7" fontId="37" numFmtId="165" xfId="0" applyAlignment="1" applyFont="1" applyNumberFormat="1">
      <alignment horizontal="right" vertical="bottom"/>
    </xf>
    <xf borderId="0" fillId="4" fontId="31" numFmtId="164" xfId="0" applyAlignment="1" applyFont="1" applyNumberFormat="1">
      <alignment shrinkToFit="0" vertical="bottom" wrapText="1"/>
    </xf>
    <xf borderId="0" fillId="7" fontId="40" numFmtId="165" xfId="0" applyAlignment="1" applyFont="1" applyNumberFormat="1">
      <alignment horizontal="right" vertical="bottom"/>
    </xf>
    <xf borderId="0" fillId="7" fontId="41" numFmtId="165" xfId="0" applyAlignment="1" applyFont="1" applyNumberFormat="1">
      <alignment horizontal="right" vertical="bottom"/>
    </xf>
    <xf borderId="0" fillId="0" fontId="40" numFmtId="165" xfId="0" applyAlignment="1" applyFont="1" applyNumberFormat="1">
      <alignment horizontal="right" vertical="bottom"/>
    </xf>
    <xf borderId="0" fillId="0" fontId="41" numFmtId="165" xfId="0" applyAlignment="1" applyFont="1" applyNumberFormat="1">
      <alignment horizontal="right" vertical="bottom"/>
    </xf>
    <xf borderId="0" fillId="0" fontId="40" numFmtId="165" xfId="0" applyAlignment="1" applyFont="1" applyNumberFormat="1">
      <alignment horizontal="right" readingOrder="0" vertical="bottom"/>
    </xf>
    <xf borderId="0" fillId="4" fontId="31" numFmtId="0" xfId="0" applyAlignment="1" applyFont="1">
      <alignment vertical="bottom"/>
    </xf>
    <xf borderId="0" fillId="7" fontId="31" numFmtId="164" xfId="0" applyAlignment="1" applyFont="1" applyNumberFormat="1">
      <alignment shrinkToFit="0" vertical="bottom" wrapText="0"/>
    </xf>
    <xf borderId="0" fillId="4" fontId="37" numFmtId="165" xfId="0" applyAlignment="1" applyFont="1" applyNumberFormat="1">
      <alignment horizontal="right" vertical="bottom"/>
    </xf>
    <xf borderId="0" fillId="4" fontId="38" numFmtId="165" xfId="0" applyAlignment="1" applyFont="1" applyNumberFormat="1">
      <alignment horizontal="right" vertical="bottom"/>
    </xf>
    <xf borderId="0" fillId="12" fontId="35" numFmtId="164" xfId="0" applyAlignment="1" applyFont="1" applyNumberFormat="1">
      <alignment vertical="bottom"/>
    </xf>
    <xf borderId="0" fillId="16" fontId="31" numFmtId="0" xfId="0" applyAlignment="1" applyFill="1" applyFont="1">
      <alignment vertical="bottom"/>
    </xf>
    <xf borderId="0" fillId="16" fontId="31" numFmtId="164" xfId="0" applyAlignment="1" applyFont="1" applyNumberFormat="1">
      <alignment vertical="bottom"/>
    </xf>
    <xf borderId="0" fillId="16" fontId="39" numFmtId="165" xfId="0" applyAlignment="1" applyFont="1" applyNumberFormat="1">
      <alignment horizontal="right" vertical="bottom"/>
    </xf>
    <xf borderId="0" fillId="16" fontId="38" numFmtId="165" xfId="0" applyAlignment="1" applyFont="1" applyNumberFormat="1">
      <alignment horizontal="right" vertical="bottom"/>
    </xf>
    <xf borderId="0" fillId="16" fontId="31" numFmtId="165" xfId="0" applyAlignment="1" applyFont="1" applyNumberFormat="1">
      <alignment vertical="bottom"/>
    </xf>
    <xf borderId="0" fillId="16" fontId="31" numFmtId="164" xfId="0" applyAlignment="1" applyFont="1" applyNumberFormat="1">
      <alignment readingOrder="0" shrinkToFit="0" vertical="bottom" wrapText="1"/>
    </xf>
    <xf borderId="0" fillId="8" fontId="31" numFmtId="164" xfId="0" applyAlignment="1" applyFont="1" applyNumberFormat="1">
      <alignment shrinkToFit="0" vertical="bottom" wrapText="1"/>
    </xf>
    <xf borderId="0" fillId="0" fontId="31" numFmtId="164" xfId="0" applyAlignment="1" applyFont="1" applyNumberFormat="1">
      <alignment shrinkToFit="0" vertical="bottom" wrapText="0"/>
    </xf>
    <xf borderId="0" fillId="0" fontId="31" numFmtId="164" xfId="0" applyAlignment="1" applyFont="1" applyNumberFormat="1">
      <alignment readingOrder="0" vertical="bottom"/>
    </xf>
    <xf borderId="0" fillId="9" fontId="35" numFmtId="0" xfId="0" applyAlignment="1" applyFont="1">
      <alignment vertical="bottom"/>
    </xf>
    <xf borderId="0" fillId="9" fontId="31" numFmtId="0" xfId="0" applyAlignment="1" applyFont="1">
      <alignment vertical="bottom"/>
    </xf>
    <xf borderId="0" fillId="9" fontId="31" numFmtId="164" xfId="0" applyAlignment="1" applyFont="1" applyNumberFormat="1">
      <alignment shrinkToFit="0" vertical="bottom" wrapText="1"/>
    </xf>
    <xf borderId="0" fillId="17" fontId="35" numFmtId="164" xfId="0" applyAlignment="1" applyFill="1" applyFont="1" applyNumberFormat="1">
      <alignment shrinkToFit="0" vertical="bottom" wrapText="0"/>
    </xf>
    <xf borderId="0" fillId="9" fontId="31" numFmtId="164" xfId="0" applyAlignment="1" applyFont="1" applyNumberFormat="1">
      <alignment vertical="bottom"/>
    </xf>
    <xf borderId="0" fillId="4" fontId="35" numFmtId="164" xfId="0" applyAlignment="1" applyFont="1" applyNumberFormat="1">
      <alignment vertical="bottom"/>
    </xf>
    <xf borderId="0" fillId="16" fontId="31" numFmtId="164" xfId="0" applyAlignment="1" applyFont="1" applyNumberFormat="1">
      <alignment shrinkToFit="0" vertical="bottom" wrapText="0"/>
    </xf>
    <xf borderId="0" fillId="16" fontId="37" numFmtId="165" xfId="0" applyAlignment="1" applyFont="1" applyNumberFormat="1">
      <alignment horizontal="right" vertical="bottom"/>
    </xf>
    <xf borderId="0" fillId="0" fontId="31" numFmtId="164" xfId="0" applyAlignment="1" applyFont="1" applyNumberFormat="1">
      <alignment readingOrder="0" vertical="bottom"/>
    </xf>
    <xf borderId="0" fillId="0" fontId="31" numFmtId="165" xfId="0" applyAlignment="1" applyFont="1" applyNumberFormat="1">
      <alignment readingOrder="0" vertical="bottom"/>
    </xf>
    <xf borderId="0" fillId="17" fontId="35" numFmtId="0" xfId="0" applyAlignment="1" applyFont="1">
      <alignment shrinkToFit="0" vertical="bottom" wrapText="0"/>
    </xf>
    <xf borderId="0" fillId="0" fontId="35" numFmtId="164" xfId="0" applyAlignment="1" applyFont="1" applyNumberFormat="1">
      <alignment vertical="bottom"/>
    </xf>
    <xf borderId="0" fillId="12" fontId="35" numFmtId="164" xfId="0" applyAlignment="1" applyFont="1" applyNumberFormat="1">
      <alignment shrinkToFit="0" vertical="bottom" wrapText="0"/>
    </xf>
    <xf borderId="0" fillId="9" fontId="37" numFmtId="165" xfId="0" applyAlignment="1" applyFont="1" applyNumberFormat="1">
      <alignment horizontal="right" vertical="bottom"/>
    </xf>
    <xf borderId="0" fillId="9" fontId="31" numFmtId="0" xfId="0" applyAlignment="1" applyFont="1">
      <alignment shrinkToFit="0" vertical="bottom" wrapText="0"/>
    </xf>
    <xf borderId="0" fillId="4" fontId="35" numFmtId="164" xfId="0" applyAlignment="1" applyFont="1" applyNumberFormat="1">
      <alignment vertical="bottom"/>
    </xf>
    <xf borderId="0" fillId="6" fontId="35" numFmtId="164" xfId="0" applyAlignment="1" applyFont="1" applyNumberFormat="1">
      <alignment shrinkToFit="0" vertical="bottom" wrapText="0"/>
    </xf>
    <xf borderId="0" fillId="0" fontId="35" numFmtId="164" xfId="0" applyAlignment="1" applyFont="1" applyNumberFormat="1">
      <alignment vertical="bottom"/>
    </xf>
    <xf borderId="0" fillId="6" fontId="3" numFmtId="164" xfId="0" applyAlignment="1" applyFont="1" applyNumberFormat="1">
      <alignment vertical="bottom"/>
    </xf>
    <xf borderId="0" fillId="0" fontId="31" numFmtId="164" xfId="0" applyAlignment="1" applyFont="1" applyNumberFormat="1">
      <alignment shrinkToFit="0" vertical="bottom" wrapText="1"/>
    </xf>
    <xf borderId="0" fillId="0" fontId="42" numFmtId="165" xfId="0" applyAlignment="1" applyFont="1" applyNumberFormat="1">
      <alignment horizontal="right" vertical="bottom"/>
    </xf>
    <xf borderId="0" fillId="4" fontId="3" numFmtId="0" xfId="0" applyAlignment="1" applyFont="1">
      <alignment vertical="bottom"/>
    </xf>
    <xf borderId="0" fillId="7" fontId="42" numFmtId="165" xfId="0" applyAlignment="1" applyFont="1" applyNumberFormat="1">
      <alignment horizontal="right" vertical="bottom"/>
    </xf>
    <xf borderId="0" fillId="7" fontId="1" numFmtId="164" xfId="0" applyAlignment="1" applyFont="1" applyNumberFormat="1">
      <alignment vertical="bottom"/>
    </xf>
    <xf borderId="0" fillId="6" fontId="3" numFmtId="164" xfId="0" applyAlignment="1" applyFont="1" applyNumberFormat="1">
      <alignment shrinkToFit="0" vertical="bottom" wrapText="0"/>
    </xf>
    <xf borderId="0" fillId="10" fontId="3" numFmtId="164" xfId="0" applyAlignment="1" applyFont="1" applyNumberFormat="1">
      <alignment shrinkToFit="0" vertical="bottom" wrapText="0"/>
    </xf>
    <xf borderId="0" fillId="0" fontId="31" numFmtId="164" xfId="0" applyAlignment="1" applyFont="1" applyNumberFormat="1">
      <alignment shrinkToFit="0" vertical="bottom" wrapText="0"/>
    </xf>
    <xf borderId="0" fillId="4" fontId="3" numFmtId="164" xfId="0" applyAlignment="1" applyFont="1" applyNumberFormat="1">
      <alignment vertical="bottom"/>
    </xf>
    <xf borderId="0" fillId="9" fontId="40" numFmtId="165" xfId="0" applyAlignment="1" applyFont="1" applyNumberFormat="1">
      <alignment horizontal="right" vertical="bottom"/>
    </xf>
    <xf borderId="0" fillId="9" fontId="41" numFmtId="165" xfId="0" applyAlignment="1" applyFont="1" applyNumberFormat="1">
      <alignment horizontal="right" vertical="bottom"/>
    </xf>
    <xf borderId="0" fillId="12" fontId="3" numFmtId="164" xfId="0" applyAlignment="1" applyFont="1" applyNumberFormat="1">
      <alignment vertical="bottom"/>
    </xf>
    <xf borderId="0" fillId="0" fontId="39" numFmtId="165" xfId="0" applyAlignment="1" applyFont="1" applyNumberFormat="1">
      <alignment readingOrder="0" vertical="bottom"/>
    </xf>
    <xf borderId="0" fillId="0" fontId="38" numFmtId="165" xfId="0" applyAlignment="1" applyFont="1" applyNumberFormat="1">
      <alignment readingOrder="0" vertical="bottom"/>
    </xf>
    <xf borderId="0" fillId="0" fontId="1" numFmtId="165" xfId="0" applyAlignment="1" applyFont="1" applyNumberFormat="1">
      <alignment vertical="bottom"/>
    </xf>
    <xf borderId="0" fillId="0" fontId="1" numFmtId="164" xfId="0" applyAlignment="1" applyFont="1" applyNumberFormat="1">
      <alignment shrinkToFit="0" vertical="bottom" wrapText="1"/>
    </xf>
    <xf borderId="0" fillId="7" fontId="1" numFmtId="165" xfId="0" applyAlignment="1" applyFont="1" applyNumberFormat="1">
      <alignment vertical="bottom"/>
    </xf>
    <xf borderId="0" fillId="8" fontId="1" numFmtId="164" xfId="0" applyAlignment="1" applyFont="1" applyNumberFormat="1">
      <alignment readingOrder="0" shrinkToFit="0" vertical="bottom" wrapText="1"/>
    </xf>
    <xf borderId="0" fillId="9" fontId="1" numFmtId="165" xfId="0" applyAlignment="1" applyFont="1" applyNumberFormat="1">
      <alignment vertical="bottom"/>
    </xf>
    <xf borderId="0" fillId="9" fontId="1" numFmtId="164" xfId="0" applyAlignment="1" applyFont="1" applyNumberFormat="1">
      <alignment readingOrder="0" shrinkToFit="0" vertical="bottom" wrapText="1"/>
    </xf>
    <xf borderId="0" fillId="10" fontId="35" numFmtId="164" xfId="0" applyAlignment="1" applyFont="1" applyNumberFormat="1">
      <alignment vertical="bottom"/>
    </xf>
    <xf borderId="0" fillId="4" fontId="43" numFmtId="165" xfId="0" applyAlignment="1" applyFont="1" applyNumberFormat="1">
      <alignment horizontal="right" vertical="bottom"/>
    </xf>
    <xf borderId="0" fillId="0" fontId="31" numFmtId="0" xfId="0" applyAlignment="1" applyFont="1">
      <alignment shrinkToFit="0" vertical="bottom" wrapText="1"/>
    </xf>
    <xf borderId="0" fillId="4" fontId="37" numFmtId="168" xfId="0" applyAlignment="1" applyFont="1" applyNumberFormat="1">
      <alignment horizontal="right" vertical="bottom"/>
    </xf>
    <xf borderId="0" fillId="4" fontId="38" numFmtId="168" xfId="0" applyAlignment="1" applyFont="1" applyNumberFormat="1">
      <alignment horizontal="right" vertical="bottom"/>
    </xf>
    <xf borderId="0" fillId="0" fontId="44" numFmtId="164" xfId="0" applyAlignment="1" applyFont="1" applyNumberFormat="1">
      <alignment vertical="bottom"/>
    </xf>
    <xf borderId="0" fillId="0" fontId="32" numFmtId="164" xfId="0" applyAlignment="1" applyFont="1" applyNumberFormat="1">
      <alignment horizontal="right" vertical="bottom"/>
    </xf>
    <xf borderId="0" fillId="0" fontId="32" numFmtId="164" xfId="0" applyAlignment="1" applyFont="1" applyNumberFormat="1">
      <alignment horizontal="right" readingOrder="0" vertical="bottom"/>
    </xf>
    <xf borderId="0" fillId="0" fontId="45" numFmtId="49" xfId="0" applyAlignment="1" applyFont="1" applyNumberFormat="1">
      <alignment readingOrder="0"/>
    </xf>
    <xf borderId="0" fillId="0" fontId="32" numFmtId="164" xfId="0" applyAlignment="1" applyFont="1" applyNumberFormat="1">
      <alignment readingOrder="0" vertical="bottom"/>
    </xf>
    <xf borderId="0" fillId="0" fontId="44" numFmtId="164" xfId="0" applyAlignment="1" applyFont="1" applyNumberFormat="1">
      <alignment readingOrder="0" vertical="bottom"/>
    </xf>
    <xf borderId="0" fillId="0" fontId="28" numFmtId="166" xfId="0" applyAlignment="1" applyFont="1" applyNumberFormat="1">
      <alignment horizontal="right" vertical="bottom"/>
    </xf>
    <xf borderId="0" fillId="4" fontId="44" numFmtId="164" xfId="0" applyAlignment="1" applyFont="1" applyNumberFormat="1">
      <alignment horizontal="left" readingOrder="0"/>
    </xf>
    <xf borderId="0" fillId="0" fontId="28" numFmtId="166" xfId="0" applyAlignment="1" applyFont="1" applyNumberFormat="1">
      <alignment vertical="bottom"/>
    </xf>
    <xf borderId="0" fillId="0" fontId="31" numFmtId="0" xfId="0" applyAlignment="1" applyFont="1">
      <alignment readingOrder="0"/>
    </xf>
    <xf borderId="0" fillId="0" fontId="46" numFmtId="166" xfId="0" applyAlignment="1" applyFont="1" applyNumberFormat="1">
      <alignment horizontal="left" readingOrder="0" shrinkToFit="0" wrapText="0"/>
    </xf>
    <xf borderId="0" fillId="0" fontId="31" numFmtId="166" xfId="0" applyAlignment="1" applyFont="1" applyNumberFormat="1">
      <alignment vertical="top"/>
    </xf>
    <xf borderId="0" fillId="0" fontId="31" numFmtId="166" xfId="0" applyAlignment="1" applyFont="1" applyNumberFormat="1">
      <alignment readingOrder="0" vertical="top"/>
    </xf>
    <xf borderId="0" fillId="0" fontId="31" numFmtId="164" xfId="0" applyAlignment="1" applyFont="1" applyNumberFormat="1">
      <alignment vertical="top"/>
    </xf>
    <xf borderId="0" fillId="0" fontId="15" numFmtId="164" xfId="0" applyAlignment="1" applyFont="1" applyNumberFormat="1">
      <alignment readingOrder="0"/>
    </xf>
    <xf borderId="0" fillId="0" fontId="3" numFmtId="166" xfId="0" applyAlignment="1" applyFont="1" applyNumberFormat="1">
      <alignment readingOrder="0" vertical="bottom"/>
    </xf>
    <xf borderId="0" fillId="4" fontId="47" numFmtId="164" xfId="0" applyAlignment="1" applyFont="1" applyNumberFormat="1">
      <alignment readingOrder="0"/>
    </xf>
    <xf borderId="0" fillId="4" fontId="28" numFmtId="164" xfId="0" applyAlignment="1" applyFont="1" applyNumberFormat="1">
      <alignment readingOrder="0"/>
    </xf>
    <xf borderId="0" fillId="0" fontId="15" numFmtId="166" xfId="0" applyAlignment="1" applyFont="1" applyNumberFormat="1">
      <alignment vertical="bottom"/>
    </xf>
    <xf borderId="0" fillId="0" fontId="48" numFmtId="164" xfId="0" applyAlignment="1" applyFont="1" applyNumberFormat="1">
      <alignment horizontal="right" vertical="bottom"/>
    </xf>
    <xf borderId="0" fillId="0" fontId="18" numFmtId="164" xfId="0" applyFont="1" applyNumberFormat="1"/>
    <xf borderId="0" fillId="0" fontId="18" numFmtId="0" xfId="0" applyFont="1"/>
    <xf borderId="0" fillId="0" fontId="18" numFmtId="164" xfId="0" applyAlignment="1" applyFont="1" applyNumberFormat="1">
      <alignment readingOrder="0"/>
    </xf>
    <xf borderId="0" fillId="0" fontId="5" numFmtId="0" xfId="0" applyFont="1"/>
    <xf borderId="0" fillId="0" fontId="18" numFmtId="0" xfId="0" applyAlignment="1" applyFont="1">
      <alignment readingOrder="0"/>
    </xf>
    <xf borderId="0" fillId="0" fontId="49" numFmtId="0" xfId="0" applyAlignment="1" applyFont="1">
      <alignment vertical="bottom"/>
    </xf>
    <xf borderId="0" fillId="0" fontId="49" numFmtId="164" xfId="0" applyAlignment="1" applyFont="1" applyNumberFormat="1">
      <alignment readingOrder="0" vertical="bottom"/>
    </xf>
    <xf borderId="0" fillId="0" fontId="49" numFmtId="164" xfId="0" applyAlignment="1" applyFont="1" applyNumberFormat="1">
      <alignment vertical="bottom"/>
    </xf>
    <xf borderId="0" fillId="0" fontId="32" numFmtId="0" xfId="0" applyAlignment="1" applyFont="1">
      <alignment vertical="bottom"/>
    </xf>
    <xf borderId="0" fillId="0" fontId="44" numFmtId="0" xfId="0" applyAlignment="1" applyFont="1">
      <alignment vertical="bottom"/>
    </xf>
    <xf borderId="0" fillId="0" fontId="44" numFmtId="166" xfId="0" applyAlignment="1" applyFont="1" applyNumberFormat="1">
      <alignment vertical="bottom"/>
    </xf>
    <xf borderId="0" fillId="0" fontId="44" numFmtId="0" xfId="0" applyAlignment="1" applyFont="1">
      <alignment readingOrder="0" vertical="bottom"/>
    </xf>
    <xf borderId="0" fillId="0" fontId="19" numFmtId="0" xfId="0" applyAlignment="1" applyFont="1">
      <alignment vertical="bottom"/>
    </xf>
    <xf borderId="0" fillId="0" fontId="32" numFmtId="166" xfId="0" applyAlignment="1" applyFont="1" applyNumberFormat="1">
      <alignment horizontal="right" vertical="bottom"/>
    </xf>
    <xf borderId="0" fillId="0" fontId="44" numFmtId="166" xfId="0" applyAlignment="1" applyFont="1" applyNumberFormat="1">
      <alignment readingOrder="0" vertical="bottom"/>
    </xf>
    <xf borderId="0" fillId="0" fontId="19" numFmtId="0" xfId="0" applyAlignment="1" applyFont="1">
      <alignment vertical="bottom"/>
    </xf>
    <xf borderId="0" fillId="0" fontId="28" numFmtId="0" xfId="0" applyAlignment="1" applyFont="1">
      <alignment readingOrder="0" vertical="bottom"/>
    </xf>
    <xf borderId="0" fillId="0" fontId="28" numFmtId="0" xfId="0" applyAlignment="1" applyFont="1">
      <alignment vertical="bottom"/>
    </xf>
    <xf borderId="0" fillId="0" fontId="20" numFmtId="49" xfId="0" applyAlignment="1" applyFont="1" applyNumberFormat="1">
      <alignment horizontal="right" vertical="bottom"/>
    </xf>
    <xf borderId="0" fillId="0" fontId="19" numFmtId="164" xfId="0" applyAlignment="1" applyFont="1" applyNumberFormat="1">
      <alignment vertical="bottom"/>
    </xf>
    <xf borderId="0" fillId="0" fontId="19" numFmtId="0" xfId="0" applyAlignment="1" applyFont="1">
      <alignment readingOrder="0" vertical="bottom"/>
    </xf>
    <xf borderId="0" fillId="0" fontId="44" numFmtId="49" xfId="0" applyAlignment="1" applyFont="1" applyNumberFormat="1">
      <alignment vertical="bottom"/>
    </xf>
    <xf borderId="0" fillId="0" fontId="50" numFmtId="166" xfId="0" applyAlignment="1" applyFont="1" applyNumberFormat="1">
      <alignment horizontal="right" readingOrder="0" vertical="bottom"/>
    </xf>
    <xf borderId="0" fillId="0" fontId="44" numFmtId="0" xfId="0" applyAlignment="1" applyFont="1">
      <alignment vertical="bottom"/>
    </xf>
    <xf borderId="0" fillId="0" fontId="44" numFmtId="164" xfId="0" applyAlignment="1" applyFont="1" applyNumberFormat="1">
      <alignment horizontal="left" readingOrder="0"/>
    </xf>
    <xf borderId="0" fillId="0" fontId="20" numFmtId="0" xfId="0" applyAlignment="1" applyFont="1">
      <alignment vertical="bottom"/>
    </xf>
    <xf borderId="0" fillId="0" fontId="20" numFmtId="49" xfId="0" applyAlignment="1" applyFont="1" applyNumberFormat="1">
      <alignment vertical="bottom"/>
    </xf>
    <xf borderId="0" fillId="0" fontId="48" numFmtId="164" xfId="0" applyAlignment="1" applyFont="1" applyNumberFormat="1">
      <alignment horizontal="right" readingOrder="0" vertical="bottom"/>
    </xf>
    <xf borderId="0" fillId="0" fontId="25" numFmtId="166" xfId="0" applyAlignment="1" applyFont="1" applyNumberFormat="1">
      <alignment readingOrder="0" vertical="bottom"/>
    </xf>
    <xf borderId="0" fillId="0" fontId="26" numFmtId="164" xfId="0" applyAlignment="1" applyFont="1" applyNumberFormat="1">
      <alignment readingOrder="0" vertical="bottom"/>
    </xf>
    <xf borderId="0" fillId="0" fontId="21" numFmtId="166" xfId="0" applyAlignment="1" applyFont="1" applyNumberFormat="1">
      <alignment horizontal="right" readingOrder="0" vertical="bottom"/>
    </xf>
    <xf borderId="0" fillId="0" fontId="23" numFmtId="0" xfId="0" applyAlignment="1" applyFont="1">
      <alignment vertical="bottom"/>
    </xf>
    <xf borderId="0" fillId="0" fontId="21" numFmtId="166" xfId="0" applyAlignment="1" applyFont="1" applyNumberFormat="1">
      <alignment horizontal="right" vertical="bottom"/>
    </xf>
    <xf borderId="0" fillId="4" fontId="20" numFmtId="164" xfId="0" applyAlignment="1" applyFont="1" applyNumberFormat="1">
      <alignment horizontal="left" readingOrder="0" shrinkToFit="0" wrapText="1"/>
    </xf>
    <xf borderId="0" fillId="0" fontId="51" numFmtId="166" xfId="0" applyAlignment="1" applyFont="1" applyNumberFormat="1">
      <alignment horizontal="right" readingOrder="0" vertical="bottom"/>
    </xf>
    <xf borderId="0" fillId="0" fontId="1" numFmtId="0" xfId="0" applyAlignment="1" applyFont="1">
      <alignment shrinkToFit="0" vertical="bottom" wrapText="0"/>
    </xf>
    <xf borderId="0" fillId="0" fontId="49" numFmtId="0" xfId="0" applyAlignment="1" applyFont="1">
      <alignment readingOrder="0" vertical="bottom"/>
    </xf>
    <xf borderId="0" fillId="0" fontId="32" numFmtId="0" xfId="0" applyAlignment="1" applyFont="1">
      <alignment readingOrder="0" shrinkToFit="0" vertical="bottom" wrapText="0"/>
    </xf>
    <xf borderId="0" fillId="0" fontId="19" numFmtId="166" xfId="0" applyAlignment="1" applyFont="1" applyNumberFormat="1">
      <alignment vertical="bottom"/>
    </xf>
    <xf borderId="0" fillId="0" fontId="19" numFmtId="0" xfId="0" applyAlignment="1" applyFont="1">
      <alignment vertical="top"/>
    </xf>
    <xf borderId="0" fillId="0" fontId="32" numFmtId="0" xfId="0" applyAlignment="1" applyFont="1">
      <alignment readingOrder="0" vertical="bottom"/>
    </xf>
    <xf borderId="0" fillId="0" fontId="32" numFmtId="164" xfId="0" applyAlignment="1" applyFont="1" applyNumberFormat="1">
      <alignment vertical="bottom"/>
    </xf>
    <xf borderId="0" fillId="0" fontId="19" numFmtId="0" xfId="0" applyAlignment="1" applyFont="1">
      <alignment readingOrder="0" vertical="top"/>
    </xf>
    <xf borderId="0" fillId="0" fontId="19" numFmtId="0" xfId="0" applyAlignment="1" applyFont="1">
      <alignment vertical="top"/>
    </xf>
    <xf borderId="0" fillId="0" fontId="52" numFmtId="164" xfId="0" applyAlignment="1" applyFont="1" applyNumberFormat="1">
      <alignment readingOrder="0" vertical="bottom"/>
    </xf>
    <xf borderId="0" fillId="0" fontId="18" numFmtId="0" xfId="0" applyAlignment="1" applyFont="1">
      <alignment readingOrder="0" vertical="top"/>
    </xf>
    <xf borderId="0" fillId="0" fontId="18" numFmtId="49" xfId="0" applyAlignment="1" applyFont="1" applyNumberFormat="1">
      <alignment horizontal="right" readingOrder="0" shrinkToFit="0" vertical="top" wrapText="0"/>
    </xf>
    <xf borderId="0" fillId="0" fontId="18" numFmtId="169" xfId="0" applyAlignment="1" applyFont="1" applyNumberFormat="1">
      <alignment horizontal="right" readingOrder="0" shrinkToFit="0" vertical="top" wrapText="0"/>
    </xf>
    <xf borderId="0" fillId="0" fontId="5" numFmtId="0" xfId="0" applyAlignment="1" applyFont="1">
      <alignment horizontal="left" readingOrder="0" vertical="top"/>
    </xf>
    <xf borderId="0" fillId="0" fontId="5" numFmtId="49" xfId="0" applyAlignment="1" applyFont="1" applyNumberFormat="1">
      <alignment horizontal="right" readingOrder="0" shrinkToFit="0" vertical="top" wrapText="0"/>
    </xf>
    <xf borderId="0" fillId="0" fontId="18" numFmtId="166" xfId="0" applyAlignment="1" applyFont="1" applyNumberFormat="1">
      <alignment horizontal="right" readingOrder="0" shrinkToFit="0" vertical="top" wrapText="0"/>
    </xf>
    <xf borderId="0" fillId="0" fontId="5" numFmtId="169" xfId="0" applyAlignment="1" applyFont="1" applyNumberFormat="1">
      <alignment horizontal="right" readingOrder="0" shrinkToFit="0" vertical="top" wrapText="0"/>
    </xf>
    <xf borderId="0" fillId="0" fontId="18" numFmtId="166" xfId="0" applyAlignment="1" applyFont="1" applyNumberFormat="1">
      <alignment vertical="top"/>
    </xf>
    <xf borderId="0" fillId="0" fontId="18" numFmtId="49" xfId="0" applyAlignment="1" applyFont="1" applyNumberFormat="1">
      <alignment vertical="bottom"/>
    </xf>
    <xf borderId="0" fillId="0" fontId="5" numFmtId="49" xfId="0" applyAlignment="1" applyFont="1" applyNumberFormat="1">
      <alignment vertical="top"/>
    </xf>
    <xf borderId="0" fillId="0" fontId="5" numFmtId="49" xfId="0" applyAlignment="1" applyFont="1" applyNumberFormat="1">
      <alignment horizontal="right" vertical="top"/>
    </xf>
    <xf borderId="0" fillId="0" fontId="18" numFmtId="166" xfId="0" applyAlignment="1" applyFont="1" applyNumberFormat="1">
      <alignment horizontal="right" vertical="top"/>
    </xf>
    <xf borderId="0" fillId="0" fontId="53" numFmtId="166" xfId="0" applyAlignment="1" applyFont="1" applyNumberFormat="1">
      <alignment horizontal="right" vertical="top"/>
    </xf>
    <xf borderId="0" fillId="0" fontId="53" numFmtId="166" xfId="0" applyAlignment="1" applyFont="1" applyNumberFormat="1">
      <alignment horizontal="right" readingOrder="0" vertical="top"/>
    </xf>
    <xf borderId="0" fillId="0" fontId="18" numFmtId="166" xfId="0" applyFont="1" applyNumberFormat="1"/>
    <xf borderId="0" fillId="0" fontId="5" numFmtId="0" xfId="0" applyAlignment="1" applyFont="1">
      <alignment vertical="top"/>
    </xf>
    <xf borderId="0" fillId="0" fontId="54" numFmtId="166" xfId="0" applyAlignment="1" applyFont="1" applyNumberFormat="1">
      <alignment horizontal="right" readingOrder="0" vertical="top"/>
    </xf>
    <xf borderId="0" fillId="0" fontId="54" numFmtId="166" xfId="0" applyAlignment="1" applyFont="1" applyNumberFormat="1">
      <alignment horizontal="right" vertical="top"/>
    </xf>
    <xf borderId="0" fillId="0" fontId="18" numFmtId="49" xfId="0" applyFont="1" applyNumberFormat="1"/>
    <xf borderId="0" fillId="0" fontId="18" numFmtId="166" xfId="0" applyAlignment="1" applyFont="1" applyNumberFormat="1">
      <alignment readingOrder="0" vertical="top"/>
    </xf>
    <xf borderId="0" fillId="0" fontId="5" numFmtId="49" xfId="0" applyAlignment="1" applyFont="1" applyNumberFormat="1">
      <alignment readingOrder="0" vertical="top"/>
    </xf>
    <xf borderId="0" fillId="0" fontId="18" numFmtId="166" xfId="0" applyAlignment="1" applyFont="1" applyNumberFormat="1">
      <alignment horizontal="right" readingOrder="0" vertical="top"/>
    </xf>
    <xf borderId="0" fillId="0" fontId="5" numFmtId="0" xfId="0" applyAlignment="1" applyFont="1">
      <alignment horizontal="right" vertical="bottom"/>
    </xf>
    <xf borderId="0" fillId="0" fontId="5" numFmtId="49" xfId="0" applyAlignment="1" applyFont="1" applyNumberFormat="1">
      <alignment horizontal="right" readingOrder="0" vertical="top"/>
    </xf>
    <xf borderId="0" fillId="0" fontId="20" numFmtId="0" xfId="0" applyAlignment="1" applyFont="1">
      <alignment readingOrder="0"/>
    </xf>
    <xf borderId="0" fillId="0" fontId="5" numFmtId="169" xfId="0" applyAlignment="1" applyFont="1" applyNumberFormat="1">
      <alignment vertical="top"/>
    </xf>
    <xf borderId="0" fillId="0" fontId="18" numFmtId="49" xfId="0" applyAlignment="1" applyFont="1" applyNumberFormat="1">
      <alignment readingOrder="0" vertical="bottom"/>
    </xf>
    <xf borderId="0" fillId="0" fontId="18" numFmtId="165" xfId="0" applyFont="1" applyNumberFormat="1"/>
    <xf borderId="0" fillId="0" fontId="19" numFmtId="0" xfId="0" applyAlignment="1" applyFont="1">
      <alignment readingOrder="0" shrinkToFit="0" vertical="bottom" wrapText="0"/>
    </xf>
    <xf borderId="0" fillId="0" fontId="32" numFmtId="0" xfId="0" applyAlignment="1" applyFont="1">
      <alignment vertical="top"/>
    </xf>
    <xf borderId="0" fillId="0" fontId="55" numFmtId="0" xfId="0" applyFont="1"/>
    <xf borderId="0" fillId="0" fontId="32" numFmtId="0" xfId="0" applyAlignment="1" applyFont="1">
      <alignment readingOrder="0" vertical="top"/>
    </xf>
    <xf borderId="0" fillId="0" fontId="32" numFmtId="166" xfId="0" applyAlignment="1" applyFont="1" applyNumberFormat="1">
      <alignment vertical="bottom"/>
    </xf>
    <xf borderId="0" fillId="0" fontId="32" numFmtId="0" xfId="0" applyAlignment="1" applyFont="1">
      <alignment vertical="top"/>
    </xf>
    <xf borderId="0" fillId="0" fontId="44" numFmtId="0" xfId="0" applyAlignment="1" applyFont="1">
      <alignment readingOrder="0" shrinkToFit="0" vertical="bottom" wrapText="0"/>
    </xf>
    <xf borderId="0" fillId="4" fontId="56" numFmtId="164" xfId="0" applyFont="1" applyNumberFormat="1"/>
    <xf borderId="0" fillId="4" fontId="3" numFmtId="0" xfId="0" applyAlignment="1" applyFont="1">
      <alignment vertical="bottom"/>
    </xf>
    <xf borderId="0" fillId="4" fontId="1" numFmtId="49" xfId="0" applyAlignment="1" applyFont="1" applyNumberFormat="1">
      <alignment vertical="bottom"/>
    </xf>
    <xf borderId="0" fillId="4" fontId="1" numFmtId="166" xfId="0" applyAlignment="1" applyFont="1" applyNumberFormat="1">
      <alignment vertical="bottom"/>
    </xf>
    <xf borderId="0" fillId="4" fontId="1" numFmtId="0" xfId="0" applyAlignment="1" applyFont="1">
      <alignment readingOrder="0" vertical="bottom"/>
    </xf>
    <xf borderId="0" fillId="0" fontId="57" numFmtId="170" xfId="0" applyAlignment="1" applyFont="1" applyNumberFormat="1">
      <alignment horizontal="right" vertical="bottom"/>
    </xf>
    <xf borderId="0" fillId="4" fontId="1" numFmtId="166" xfId="0" applyAlignment="1" applyFont="1" applyNumberFormat="1">
      <alignment horizontal="right" vertical="bottom"/>
    </xf>
    <xf borderId="0" fillId="0" fontId="1" numFmtId="170" xfId="0" applyAlignment="1" applyFont="1" applyNumberFormat="1">
      <alignment horizontal="right" vertical="bottom"/>
    </xf>
    <xf borderId="0" fillId="4" fontId="57" numFmtId="166" xfId="0" applyAlignment="1" applyFont="1" applyNumberFormat="1">
      <alignment horizontal="right" vertical="bottom"/>
    </xf>
    <xf borderId="0" fillId="0" fontId="15" numFmtId="164" xfId="0" applyAlignment="1" applyFont="1" applyNumberFormat="1">
      <alignment readingOrder="0" vertical="bottom"/>
    </xf>
    <xf borderId="0" fillId="0" fontId="5" numFmtId="164" xfId="0" applyFont="1" applyNumberFormat="1"/>
    <xf borderId="0" fillId="0" fontId="1" numFmtId="164" xfId="0" applyAlignment="1" applyFont="1" applyNumberFormat="1">
      <alignment vertical="bottom"/>
    </xf>
    <xf borderId="0" fillId="0" fontId="1" numFmtId="0" xfId="0" applyAlignment="1" applyFont="1">
      <alignment horizontal="right" readingOrder="0" vertical="bottom"/>
    </xf>
    <xf borderId="0" fillId="0" fontId="1" numFmtId="0" xfId="0" applyAlignment="1" applyFont="1">
      <alignment horizontal="right" vertical="bottom"/>
    </xf>
    <xf borderId="0" fillId="0" fontId="3" numFmtId="164" xfId="0" applyAlignment="1" applyFont="1" applyNumberFormat="1">
      <alignment horizontal="right" vertical="bottom"/>
    </xf>
    <xf borderId="0" fillId="0" fontId="3" numFmtId="164" xfId="0" applyAlignment="1" applyFont="1" applyNumberFormat="1">
      <alignment vertical="bottom"/>
    </xf>
    <xf borderId="0" fillId="0" fontId="1" numFmtId="169" xfId="0" applyAlignment="1" applyFont="1" applyNumberFormat="1">
      <alignment vertical="bottom"/>
    </xf>
    <xf borderId="0" fillId="0" fontId="3" numFmtId="164" xfId="0" applyAlignment="1" applyFont="1" applyNumberFormat="1">
      <alignment horizontal="right" readingOrder="0" vertical="bottom"/>
    </xf>
    <xf borderId="0" fillId="0" fontId="50" numFmtId="164" xfId="0" applyAlignment="1" applyFont="1" applyNumberFormat="1">
      <alignment horizontal="right" readingOrder="0" vertical="bottom"/>
    </xf>
    <xf borderId="0" fillId="0" fontId="1" numFmtId="0" xfId="0" applyAlignment="1" applyFont="1">
      <alignment horizontal="right" vertical="bottom"/>
    </xf>
    <xf borderId="0" fillId="0" fontId="17" numFmtId="164" xfId="0" applyAlignment="1" applyFont="1" applyNumberFormat="1">
      <alignment horizontal="right" vertical="bottom"/>
    </xf>
    <xf borderId="0" fillId="0" fontId="18" numFmtId="164" xfId="0" applyFont="1" applyNumberFormat="1"/>
    <xf borderId="0" fillId="0" fontId="3" numFmtId="164" xfId="0" applyAlignment="1" applyFont="1" applyNumberFormat="1">
      <alignment vertical="top"/>
    </xf>
    <xf quotePrefix="1" borderId="0" fillId="0" fontId="1" numFmtId="164" xfId="0" applyAlignment="1" applyFont="1" applyNumberFormat="1">
      <alignment vertical="top"/>
    </xf>
    <xf borderId="0" fillId="0" fontId="18" numFmtId="0" xfId="0" applyAlignment="1" applyFont="1">
      <alignment shrinkToFit="0" vertical="bottom" wrapText="0"/>
    </xf>
    <xf quotePrefix="1" borderId="0" fillId="0" fontId="5" numFmtId="0" xfId="0" applyAlignment="1" applyFont="1">
      <alignment readingOrder="0" vertical="top"/>
    </xf>
    <xf borderId="0" fillId="5" fontId="31" numFmtId="0" xfId="0" applyAlignment="1" applyFont="1">
      <alignment vertical="bottom"/>
    </xf>
    <xf borderId="0" fillId="5" fontId="31" numFmtId="49" xfId="0" applyAlignment="1" applyFont="1" applyNumberFormat="1">
      <alignment readingOrder="0" vertical="bottom"/>
    </xf>
    <xf borderId="0" fillId="5" fontId="3" numFmtId="166" xfId="0" applyAlignment="1" applyFont="1" applyNumberFormat="1">
      <alignment horizontal="right" vertical="bottom"/>
    </xf>
    <xf borderId="0" fillId="5" fontId="16" numFmtId="166" xfId="0" applyAlignment="1" applyFont="1" applyNumberFormat="1">
      <alignment horizontal="right" readingOrder="0" vertical="bottom"/>
    </xf>
    <xf borderId="0" fillId="5" fontId="31" numFmtId="0" xfId="0" applyAlignment="1" applyFont="1">
      <alignment readingOrder="0" vertical="top"/>
    </xf>
    <xf borderId="0" fillId="0" fontId="31" numFmtId="0" xfId="0" applyAlignment="1" applyFont="1">
      <alignment readingOrder="0" shrinkToFit="0" vertical="bottom" wrapText="1"/>
    </xf>
    <xf borderId="0" fillId="0" fontId="35" numFmtId="164" xfId="0" applyAlignment="1" applyFont="1" applyNumberFormat="1">
      <alignment readingOrder="0" vertical="bottom"/>
    </xf>
    <xf borderId="0" fillId="0" fontId="48" numFmtId="164" xfId="0" applyAlignment="1" applyFont="1" applyNumberFormat="1">
      <alignment readingOrder="0" vertical="bottom"/>
    </xf>
    <xf borderId="0" fillId="0" fontId="17" numFmtId="166" xfId="0" applyAlignment="1" applyFont="1" applyNumberFormat="1">
      <alignment readingOrder="0" vertical="bottom"/>
    </xf>
  </cellXfs>
  <cellStyles count="1">
    <cellStyle xfId="0" name="Normal" builtinId="0"/>
  </cellStyles>
  <dxfs count="10">
    <dxf>
      <font>
        <color rgb="FF38761D"/>
      </font>
      <fill>
        <patternFill patternType="none"/>
      </fill>
      <border/>
    </dxf>
    <dxf>
      <font>
        <color rgb="FF990000"/>
      </font>
      <fill>
        <patternFill patternType="none"/>
      </fill>
      <border/>
    </dxf>
    <dxf>
      <font>
        <color theme="7"/>
      </font>
      <fill>
        <patternFill patternType="solid">
          <fgColor rgb="FFB7E1CD"/>
          <bgColor rgb="FFB7E1CD"/>
        </patternFill>
      </fill>
      <border/>
    </dxf>
    <dxf>
      <font>
        <color rgb="FF000000"/>
      </font>
      <fill>
        <patternFill patternType="none"/>
      </fill>
      <border/>
    </dxf>
    <dxf>
      <font>
        <color rgb="FF34A853"/>
      </font>
      <fill>
        <patternFill patternType="none"/>
      </fill>
      <border/>
    </dxf>
    <dxf>
      <font>
        <color theme="7"/>
      </font>
      <fill>
        <patternFill patternType="none"/>
      </fill>
      <border/>
    </dxf>
    <dxf>
      <font/>
      <fill>
        <patternFill patternType="solid">
          <fgColor rgb="FFB7E1CD"/>
          <bgColor rgb="FFB7E1CD"/>
        </patternFill>
      </fill>
      <border/>
    </dxf>
    <dxf>
      <font/>
      <fill>
        <patternFill patternType="solid">
          <fgColor rgb="FFEA9999"/>
          <bgColor rgb="FFEA9999"/>
        </patternFill>
      </fill>
      <border/>
    </dxf>
    <dxf>
      <font>
        <color rgb="FF449D1C"/>
      </font>
      <fill>
        <patternFill patternType="none"/>
      </fill>
      <border/>
    </dxf>
    <dxf>
      <font>
        <color rgb="FFCC0000"/>
      </font>
      <fill>
        <patternFill patternType="none"/>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46" Type="http://schemas.openxmlformats.org/officeDocument/2006/relationships/worksheet" Target="worksheets/sheet43.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0</xdr:rowOff>
    </xdr:from>
    <xdr:ext cx="962025" cy="962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5"/>
    <col customWidth="1" min="2" max="2" width="28.63"/>
    <col customWidth="1" min="3" max="3" width="13.63"/>
    <col customWidth="1" min="4" max="4" width="16.25"/>
    <col customWidth="1" min="5" max="5" width="13.25"/>
  </cols>
  <sheetData>
    <row r="1" ht="82.5" customHeight="1">
      <c r="A1" s="1"/>
      <c r="C1" s="2" t="s">
        <v>0</v>
      </c>
      <c r="J1" s="3"/>
    </row>
    <row r="2">
      <c r="A2" s="4"/>
      <c r="B2" s="5"/>
      <c r="D2" s="6" t="s">
        <v>1</v>
      </c>
      <c r="H2" s="7"/>
      <c r="I2" s="7" t="s">
        <v>2</v>
      </c>
    </row>
    <row r="3">
      <c r="A3" s="8"/>
      <c r="B3" s="9"/>
      <c r="C3" s="10"/>
      <c r="D3" s="10"/>
      <c r="E3" s="10"/>
      <c r="F3" s="10"/>
      <c r="G3" s="10"/>
      <c r="H3" s="11"/>
      <c r="I3" s="12"/>
    </row>
    <row r="4">
      <c r="A4" s="13"/>
      <c r="B4" s="14" t="s">
        <v>3</v>
      </c>
      <c r="C4" s="15" t="s">
        <v>4</v>
      </c>
      <c r="D4" s="15" t="s">
        <v>5</v>
      </c>
      <c r="E4" s="15" t="s">
        <v>6</v>
      </c>
      <c r="F4" s="10"/>
      <c r="G4" s="10"/>
      <c r="H4" s="11"/>
      <c r="I4" s="12"/>
    </row>
    <row r="5">
      <c r="A5" s="13"/>
      <c r="B5" s="16"/>
      <c r="C5" s="17"/>
      <c r="D5" s="17"/>
      <c r="E5" s="17"/>
      <c r="F5" s="10"/>
      <c r="G5" s="10"/>
      <c r="H5" s="18"/>
      <c r="I5" s="12"/>
    </row>
    <row r="6">
      <c r="A6" s="13"/>
      <c r="B6" s="16" t="s">
        <v>7</v>
      </c>
      <c r="C6" s="17"/>
      <c r="D6" s="17"/>
      <c r="E6" s="17"/>
      <c r="F6" s="10"/>
      <c r="G6" s="10"/>
      <c r="H6" s="18"/>
      <c r="I6" s="12"/>
    </row>
    <row r="7">
      <c r="A7" s="19">
        <v>19.0</v>
      </c>
      <c r="B7" s="20" t="s">
        <v>8</v>
      </c>
      <c r="C7" s="21">
        <f>'19 - Ada Detaljbudget'!E38</f>
        <v>17000</v>
      </c>
      <c r="D7" s="21">
        <f>'19 - Ada Detaljbudget'!F38</f>
        <v>-28400</v>
      </c>
      <c r="E7" s="21">
        <f t="shared" ref="E7:E9" si="1">C7+D7</f>
        <v>-11400</v>
      </c>
      <c r="F7" s="22"/>
      <c r="G7" s="22"/>
      <c r="H7" s="22"/>
      <c r="I7" s="23"/>
      <c r="J7" s="23"/>
      <c r="K7" s="23"/>
    </row>
    <row r="8">
      <c r="A8" s="19">
        <v>25.0</v>
      </c>
      <c r="B8" s="20" t="s">
        <v>9</v>
      </c>
      <c r="C8" s="21">
        <f>'25 - Baknämnden Detaljbudget'!E14</f>
        <v>0</v>
      </c>
      <c r="D8" s="21">
        <f>'25 - Baknämnden Detaljbudget'!F14</f>
        <v>-13100</v>
      </c>
      <c r="E8" s="21">
        <f t="shared" si="1"/>
        <v>-13100</v>
      </c>
      <c r="F8" s="22"/>
      <c r="G8" s="22"/>
      <c r="H8" s="22"/>
      <c r="I8" s="23"/>
    </row>
    <row r="9">
      <c r="A9" s="19">
        <v>47.0</v>
      </c>
      <c r="B9" s="20" t="s">
        <v>10</v>
      </c>
      <c r="C9" s="21">
        <f>'47- Datasladden Detaljbudget'!E25</f>
        <v>0</v>
      </c>
      <c r="D9" s="21">
        <f>'47- Datasladden Detaljbudget'!F25</f>
        <v>-137200</v>
      </c>
      <c r="E9" s="21">
        <f t="shared" si="1"/>
        <v>-137200</v>
      </c>
      <c r="F9" s="22"/>
      <c r="G9" s="22"/>
      <c r="H9" s="22"/>
      <c r="I9" s="23"/>
    </row>
    <row r="10">
      <c r="A10" s="19">
        <v>11.0</v>
      </c>
      <c r="B10" s="20" t="s">
        <v>11</v>
      </c>
      <c r="C10" s="21">
        <f>'11 - D-Dagen Detaljbudget'!E80</f>
        <v>4586000</v>
      </c>
      <c r="D10" s="21">
        <f>'11 - D-Dagen Detaljbudget'!F80</f>
        <v>-1910978</v>
      </c>
      <c r="E10" s="21">
        <f>'11 - D-Dagen Detaljbudget'!G80</f>
        <v>2675022</v>
      </c>
      <c r="F10" s="22"/>
      <c r="G10" s="22"/>
      <c r="H10" s="22"/>
      <c r="I10" s="23"/>
    </row>
    <row r="11">
      <c r="A11" s="19">
        <v>15.0</v>
      </c>
      <c r="B11" s="20" t="s">
        <v>12</v>
      </c>
      <c r="C11" s="21">
        <f>'15 - DEMON Detaljbudget'!E9</f>
        <v>0</v>
      </c>
      <c r="D11" s="21">
        <f>'15 - DEMON Detaljbudget'!F9</f>
        <v>-17000</v>
      </c>
      <c r="E11" s="21">
        <f t="shared" ref="E11:E15" si="2">C11+D11</f>
        <v>-17000</v>
      </c>
      <c r="F11" s="22"/>
      <c r="G11" s="22"/>
      <c r="H11" s="22"/>
      <c r="I11" s="23"/>
    </row>
    <row r="12">
      <c r="A12" s="19">
        <v>16.0</v>
      </c>
      <c r="B12" s="20" t="s">
        <v>13</v>
      </c>
      <c r="C12" s="21">
        <f>'16 - DESC Detaljbudget'!E29</f>
        <v>0</v>
      </c>
      <c r="D12" s="21">
        <f>'16 - DESC Detaljbudget'!F29</f>
        <v>-27850</v>
      </c>
      <c r="E12" s="21">
        <f t="shared" si="2"/>
        <v>-27850</v>
      </c>
      <c r="F12" s="22"/>
      <c r="G12" s="22"/>
      <c r="H12" s="22"/>
      <c r="I12" s="23"/>
    </row>
    <row r="13">
      <c r="A13" s="19">
        <v>30.0</v>
      </c>
      <c r="B13" s="24" t="s">
        <v>14</v>
      </c>
      <c r="C13" s="25">
        <f>'30 D-festeriet Detaljbudget'!E102</f>
        <v>80280</v>
      </c>
      <c r="D13" s="25">
        <f>'30 D-festeriet Detaljbudget'!F102</f>
        <v>-130950</v>
      </c>
      <c r="E13" s="21">
        <f t="shared" si="2"/>
        <v>-50670</v>
      </c>
      <c r="F13" s="22"/>
      <c r="G13" s="22"/>
      <c r="H13" s="22"/>
      <c r="I13" s="23"/>
    </row>
    <row r="14">
      <c r="A14" s="19">
        <v>13.0</v>
      </c>
      <c r="B14" s="26" t="s">
        <v>15</v>
      </c>
      <c r="C14" s="21">
        <f>'13 - dJulkalendern Detaljbudget'!E20</f>
        <v>34000</v>
      </c>
      <c r="D14" s="21">
        <f>'13 - dJulkalendern Detaljbudget'!F20</f>
        <v>-35302</v>
      </c>
      <c r="E14" s="21">
        <f t="shared" si="2"/>
        <v>-1302</v>
      </c>
      <c r="F14" s="22"/>
      <c r="G14" s="22"/>
      <c r="H14" s="22"/>
      <c r="I14" s="23"/>
    </row>
    <row r="15">
      <c r="A15" s="19">
        <v>2.0</v>
      </c>
      <c r="B15" s="20" t="s">
        <v>16</v>
      </c>
      <c r="C15" s="21">
        <f>'2 - DKM Detaljbudget'!E159</f>
        <v>1460830</v>
      </c>
      <c r="D15" s="21">
        <f>'2 - DKM Detaljbudget'!F159</f>
        <v>-1566530</v>
      </c>
      <c r="E15" s="21">
        <f t="shared" si="2"/>
        <v>-105700</v>
      </c>
      <c r="F15" s="22"/>
      <c r="G15" s="22"/>
      <c r="H15" s="22"/>
      <c r="I15" s="23"/>
    </row>
    <row r="16">
      <c r="A16" s="19"/>
      <c r="B16" s="26" t="s">
        <v>17</v>
      </c>
      <c r="C16" s="27">
        <f>dRama!E9</f>
        <v>0</v>
      </c>
      <c r="D16" s="27">
        <f>dRama!F9</f>
        <v>-2250</v>
      </c>
      <c r="E16" s="27">
        <f>dRama!G9</f>
        <v>-2250</v>
      </c>
      <c r="F16" s="22"/>
      <c r="G16" s="22"/>
      <c r="H16" s="22"/>
      <c r="I16" s="23"/>
      <c r="J16" s="23"/>
      <c r="K16" s="23"/>
    </row>
    <row r="17">
      <c r="A17" s="19">
        <v>20.0</v>
      </c>
      <c r="B17" s="20" t="s">
        <v>18</v>
      </c>
      <c r="C17" s="21">
        <f>'20 - D-Rektoratet Detaljbudget'!E45</f>
        <v>3500</v>
      </c>
      <c r="D17" s="21">
        <f>'20 - D-Rektoratet Detaljbudget'!F45</f>
        <v>-154600</v>
      </c>
      <c r="E17" s="21">
        <f t="shared" ref="E17:E33" si="3">C17+D17</f>
        <v>-151100</v>
      </c>
      <c r="F17" s="22"/>
      <c r="G17" s="22"/>
      <c r="H17" s="22"/>
      <c r="I17" s="23"/>
    </row>
    <row r="18">
      <c r="A18" s="28">
        <v>83.0</v>
      </c>
      <c r="B18" s="26" t="s">
        <v>19</v>
      </c>
      <c r="C18" s="21">
        <f>'83 - GUDAR Detaljbudget'!E25</f>
        <v>0</v>
      </c>
      <c r="D18" s="21">
        <f>'83 - GUDAR Detaljbudget'!F25</f>
        <v>-39466</v>
      </c>
      <c r="E18" s="21">
        <f t="shared" si="3"/>
        <v>-39466</v>
      </c>
      <c r="F18" s="22"/>
      <c r="G18" s="22"/>
      <c r="H18" s="22"/>
      <c r="I18" s="23"/>
    </row>
    <row r="19">
      <c r="A19" s="19">
        <v>8.0</v>
      </c>
      <c r="B19" s="20" t="s">
        <v>20</v>
      </c>
      <c r="C19" s="21">
        <f>'8 - Idrottsnämnden Detaljbudget'!E31</f>
        <v>45000</v>
      </c>
      <c r="D19" s="21">
        <f>'8 - Idrottsnämnden Detaljbudget'!F31</f>
        <v>-147400</v>
      </c>
      <c r="E19" s="21">
        <f t="shared" si="3"/>
        <v>-102400</v>
      </c>
      <c r="F19" s="22"/>
      <c r="G19" s="22"/>
      <c r="H19" s="22"/>
      <c r="I19" s="23"/>
    </row>
    <row r="20">
      <c r="A20" s="19">
        <v>10.0</v>
      </c>
      <c r="B20" s="26" t="s">
        <v>21</v>
      </c>
      <c r="C20" s="21">
        <f>'10 - IOR Detaljbudget'!E14</f>
        <v>0</v>
      </c>
      <c r="D20" s="21">
        <f>'10 - IOR Detaljbudget'!F14</f>
        <v>-72000</v>
      </c>
      <c r="E20" s="21">
        <f t="shared" si="3"/>
        <v>-72000</v>
      </c>
      <c r="F20" s="22"/>
      <c r="G20" s="22"/>
      <c r="H20" s="22"/>
      <c r="I20" s="23"/>
    </row>
    <row r="21">
      <c r="A21" s="19">
        <v>17.0</v>
      </c>
      <c r="B21" s="26" t="s">
        <v>22</v>
      </c>
      <c r="C21" s="21">
        <f>'17 - Internationella nämnden De'!E39</f>
        <v>23600</v>
      </c>
      <c r="D21" s="21">
        <f>'17 - Internationella nämnden De'!F39</f>
        <v>-56100</v>
      </c>
      <c r="E21" s="21">
        <f t="shared" si="3"/>
        <v>-32500</v>
      </c>
      <c r="F21" s="22"/>
      <c r="G21" s="22"/>
      <c r="H21" s="22"/>
      <c r="I21" s="23"/>
    </row>
    <row r="22">
      <c r="A22" s="19">
        <v>18.0</v>
      </c>
      <c r="B22" s="20" t="s">
        <v>23</v>
      </c>
      <c r="C22" s="21">
        <f>'18 - Jämlikhetsnämnden Detaljbu'!E21</f>
        <v>2500</v>
      </c>
      <c r="D22" s="21">
        <f>'18 - Jämlikhetsnämnden Detaljbu'!F21</f>
        <v>-24200</v>
      </c>
      <c r="E22" s="21">
        <f t="shared" si="3"/>
        <v>-21700</v>
      </c>
      <c r="F22" s="22"/>
      <c r="G22" s="22"/>
      <c r="H22" s="22"/>
      <c r="I22" s="23"/>
    </row>
    <row r="23">
      <c r="A23" s="19">
        <v>3.0</v>
      </c>
      <c r="B23" s="26" t="s">
        <v>24</v>
      </c>
      <c r="C23" s="21">
        <f>'3 - MKM'!E49</f>
        <v>362250</v>
      </c>
      <c r="D23" s="21">
        <f>'3 - MKM'!F49</f>
        <v>-362250</v>
      </c>
      <c r="E23" s="21">
        <f t="shared" si="3"/>
        <v>0</v>
      </c>
      <c r="F23" s="22"/>
      <c r="G23" s="22"/>
      <c r="H23" s="22"/>
      <c r="I23" s="23"/>
    </row>
    <row r="24">
      <c r="A24" s="19">
        <v>4.0</v>
      </c>
      <c r="B24" s="20" t="s">
        <v>25</v>
      </c>
      <c r="C24" s="29">
        <f>'4 - Mottagningen Detaljbudget'!E608</f>
        <v>779000</v>
      </c>
      <c r="D24" s="29">
        <f>'4 - Mottagningen Detaljbudget'!F608</f>
        <v>-1480700</v>
      </c>
      <c r="E24" s="21">
        <f t="shared" si="3"/>
        <v>-701700</v>
      </c>
      <c r="F24" s="22"/>
      <c r="G24" s="22"/>
      <c r="H24" s="22"/>
      <c r="I24" s="23"/>
    </row>
    <row r="25">
      <c r="A25" s="19">
        <v>7.0</v>
      </c>
      <c r="B25" s="26" t="s">
        <v>26</v>
      </c>
      <c r="C25" s="21">
        <f>'7 - NLG Detaljbudget'!E69</f>
        <v>600375</v>
      </c>
      <c r="D25" s="21">
        <f>'7 - NLG Detaljbudget'!F69</f>
        <v>-204448</v>
      </c>
      <c r="E25" s="21">
        <f t="shared" si="3"/>
        <v>395927</v>
      </c>
      <c r="F25" s="22"/>
      <c r="G25" s="22"/>
      <c r="H25" s="22"/>
      <c r="I25" s="23"/>
    </row>
    <row r="26">
      <c r="A26" s="19">
        <v>9.0</v>
      </c>
      <c r="B26" s="20" t="s">
        <v>27</v>
      </c>
      <c r="C26" s="21">
        <f>'9 - Prylmångleriet Detaljbudget'!E22</f>
        <v>121000</v>
      </c>
      <c r="D26" s="21">
        <f>'9 - Prylmångleriet Detaljbudget'!F22</f>
        <v>-140500</v>
      </c>
      <c r="E26" s="21">
        <f t="shared" si="3"/>
        <v>-19500</v>
      </c>
      <c r="F26" s="22"/>
      <c r="G26" s="22"/>
      <c r="H26" s="22"/>
      <c r="I26" s="23"/>
    </row>
    <row r="27">
      <c r="A27" s="19">
        <v>5.0</v>
      </c>
      <c r="B27" s="20" t="s">
        <v>28</v>
      </c>
      <c r="C27" s="21">
        <f>'5 - Qulturnämnden Detaljbudget'!E10</f>
        <v>0</v>
      </c>
      <c r="D27" s="21">
        <f>'5 - Qulturnämnden Detaljbudget'!F10</f>
        <v>-24200</v>
      </c>
      <c r="E27" s="21">
        <f t="shared" si="3"/>
        <v>-24200</v>
      </c>
      <c r="F27" s="22"/>
      <c r="G27" s="22"/>
      <c r="H27" s="22"/>
      <c r="I27" s="23"/>
    </row>
    <row r="28">
      <c r="A28" s="19">
        <v>38.0</v>
      </c>
      <c r="B28" s="20" t="s">
        <v>29</v>
      </c>
      <c r="C28" s="21">
        <f>'38 - Redaqtionen Detaljbudget'!E18</f>
        <v>6500</v>
      </c>
      <c r="D28" s="21">
        <f>'38 - Redaqtionen Detaljbudget'!F18</f>
        <v>-24600</v>
      </c>
      <c r="E28" s="21">
        <f t="shared" si="3"/>
        <v>-18100</v>
      </c>
      <c r="F28" s="22"/>
      <c r="G28" s="22"/>
      <c r="H28" s="22"/>
      <c r="I28" s="23"/>
    </row>
    <row r="29">
      <c r="A29" s="19">
        <v>37.0</v>
      </c>
      <c r="B29" s="20" t="s">
        <v>30</v>
      </c>
      <c r="C29" s="21">
        <f>'37 - Scala Detaljbudget'!E14</f>
        <v>0</v>
      </c>
      <c r="D29" s="21">
        <f>'37 - Scala Detaljbudget'!F14</f>
        <v>-7300</v>
      </c>
      <c r="E29" s="21">
        <f t="shared" si="3"/>
        <v>-7300</v>
      </c>
      <c r="F29" s="22"/>
      <c r="G29" s="22"/>
      <c r="H29" s="22"/>
      <c r="I29" s="23"/>
    </row>
    <row r="30">
      <c r="A30" s="19">
        <v>21.0</v>
      </c>
      <c r="B30" s="26" t="s">
        <v>31</v>
      </c>
      <c r="C30" s="21">
        <f>'21 - Sektionslokalsgruppen Deta'!E63</f>
        <v>43400</v>
      </c>
      <c r="D30" s="21">
        <f>'21 - Sektionslokalsgruppen Deta'!F63</f>
        <v>-194500</v>
      </c>
      <c r="E30" s="21">
        <f t="shared" si="3"/>
        <v>-151100</v>
      </c>
      <c r="F30" s="22"/>
      <c r="G30" s="22"/>
      <c r="H30" s="22"/>
      <c r="I30" s="23"/>
    </row>
    <row r="31">
      <c r="A31" s="19">
        <v>12.0</v>
      </c>
      <c r="B31" s="20" t="s">
        <v>32</v>
      </c>
      <c r="C31" s="21">
        <f>'12 - Studienämnden Detaljbudget'!E19</f>
        <v>5000</v>
      </c>
      <c r="D31" s="21">
        <f>'12 - Studienämnden Detaljbudget'!F19</f>
        <v>-40700</v>
      </c>
      <c r="E31" s="21">
        <f t="shared" si="3"/>
        <v>-35700</v>
      </c>
      <c r="F31" s="22"/>
      <c r="G31" s="22"/>
      <c r="H31" s="22"/>
      <c r="I31" s="23"/>
    </row>
    <row r="32">
      <c r="A32" s="19">
        <v>36.0</v>
      </c>
      <c r="B32" s="20" t="s">
        <v>33</v>
      </c>
      <c r="C32" s="21">
        <f>'36 - Tag Monkeys Detaljbudget'!E10</f>
        <v>0</v>
      </c>
      <c r="D32" s="21">
        <f>'36 - Tag Monkeys Detaljbudget'!F10</f>
        <v>-9500</v>
      </c>
      <c r="E32" s="21">
        <f t="shared" si="3"/>
        <v>-9500</v>
      </c>
      <c r="F32" s="22"/>
      <c r="G32" s="22"/>
      <c r="H32" s="22"/>
      <c r="I32" s="23"/>
    </row>
    <row r="33">
      <c r="A33" s="19">
        <v>14.0</v>
      </c>
      <c r="B33" s="20" t="s">
        <v>34</v>
      </c>
      <c r="C33" s="21">
        <f>'14 - Valberedningen Detaljbudge'!E21</f>
        <v>1050</v>
      </c>
      <c r="D33" s="21">
        <f>'14 - Valberedningen Detaljbudge'!F21</f>
        <v>-14400</v>
      </c>
      <c r="E33" s="21">
        <f t="shared" si="3"/>
        <v>-13350</v>
      </c>
      <c r="F33" s="22"/>
      <c r="G33" s="22"/>
      <c r="H33" s="22"/>
      <c r="I33" s="23"/>
    </row>
    <row r="34">
      <c r="A34" s="30"/>
      <c r="B34" s="1"/>
      <c r="C34" s="1"/>
      <c r="D34" s="1"/>
      <c r="E34" s="1"/>
      <c r="F34" s="22"/>
      <c r="G34" s="22"/>
      <c r="H34" s="22"/>
      <c r="I34" s="23"/>
      <c r="J34" s="23"/>
      <c r="K34" s="23"/>
    </row>
    <row r="35">
      <c r="A35" s="31"/>
      <c r="B35" s="32" t="s">
        <v>35</v>
      </c>
      <c r="C35" s="33">
        <f t="shared" ref="C35:D35" si="4">SUM(C7:C33)</f>
        <v>8171285</v>
      </c>
      <c r="D35" s="33">
        <f t="shared" si="4"/>
        <v>-6866424</v>
      </c>
      <c r="E35" s="33">
        <f>SUM(C35:D35)</f>
        <v>1304861</v>
      </c>
      <c r="F35" s="34"/>
      <c r="G35" s="34"/>
      <c r="H35" s="34"/>
      <c r="I35" s="23"/>
    </row>
    <row r="36">
      <c r="A36" s="31"/>
      <c r="B36" s="35"/>
      <c r="C36" s="36"/>
      <c r="D36" s="36"/>
      <c r="E36" s="33"/>
      <c r="F36" s="34"/>
      <c r="G36" s="34"/>
      <c r="H36" s="34"/>
      <c r="I36" s="23"/>
    </row>
    <row r="37">
      <c r="A37" s="31"/>
      <c r="B37" s="37" t="s">
        <v>36</v>
      </c>
      <c r="C37" s="33"/>
      <c r="D37" s="33"/>
      <c r="E37" s="33"/>
      <c r="F37" s="38"/>
      <c r="G37" s="38"/>
      <c r="H37" s="38"/>
      <c r="I37" s="12"/>
    </row>
    <row r="38">
      <c r="A38" s="31"/>
      <c r="B38" s="39" t="s">
        <v>37</v>
      </c>
      <c r="C38" s="40">
        <f>BAMM!E9</f>
        <v>0</v>
      </c>
      <c r="D38" s="40">
        <f>BAMM!F9</f>
        <v>-75000</v>
      </c>
      <c r="E38" s="33">
        <f t="shared" ref="E38:E48" si="5">SUM(C38:D38)</f>
        <v>-75000</v>
      </c>
      <c r="F38" s="38"/>
      <c r="G38" s="38"/>
      <c r="H38" s="38"/>
      <c r="I38" s="12"/>
      <c r="J38" s="12"/>
      <c r="K38" s="12"/>
    </row>
    <row r="39">
      <c r="A39" s="31"/>
      <c r="B39" s="39" t="s">
        <v>38</v>
      </c>
      <c r="C39" s="40">
        <f>'dÅre 2025'!E24</f>
        <v>531600</v>
      </c>
      <c r="D39" s="40">
        <f>'dÅre 2025'!F24</f>
        <v>-699010</v>
      </c>
      <c r="E39" s="33">
        <f t="shared" si="5"/>
        <v>-167410</v>
      </c>
      <c r="F39" s="38"/>
      <c r="G39" s="38"/>
      <c r="H39" s="38"/>
      <c r="I39" s="12"/>
      <c r="J39" s="12"/>
      <c r="K39" s="12"/>
    </row>
    <row r="40">
      <c r="A40" s="41">
        <v>96.0</v>
      </c>
      <c r="B40" s="39" t="s">
        <v>39</v>
      </c>
      <c r="C40" s="40">
        <f>dJubileet!E71</f>
        <v>1073350</v>
      </c>
      <c r="D40" s="40">
        <f>dJubileet!F71</f>
        <v>-1427950</v>
      </c>
      <c r="E40" s="33">
        <f t="shared" si="5"/>
        <v>-354600</v>
      </c>
      <c r="F40" s="38"/>
      <c r="G40" s="42"/>
      <c r="H40" s="38"/>
      <c r="I40" s="12"/>
    </row>
    <row r="41">
      <c r="A41" s="41">
        <v>45.0</v>
      </c>
      <c r="B41" s="39" t="s">
        <v>40</v>
      </c>
      <c r="C41" s="40">
        <f>'Groda 2024'!E17</f>
        <v>0</v>
      </c>
      <c r="D41" s="40">
        <f>'Groda 2024'!F17</f>
        <v>-12600</v>
      </c>
      <c r="E41" s="33">
        <f t="shared" si="5"/>
        <v>-12600</v>
      </c>
      <c r="F41" s="38"/>
      <c r="G41" s="42"/>
      <c r="H41" s="38"/>
      <c r="I41" s="12"/>
      <c r="J41" s="12"/>
      <c r="K41" s="12"/>
    </row>
    <row r="42">
      <c r="A42" s="41">
        <v>84.0</v>
      </c>
      <c r="B42" s="39" t="s">
        <v>41</v>
      </c>
      <c r="C42" s="40">
        <f>'METAspexet 2024'!E130</f>
        <v>327000</v>
      </c>
      <c r="D42" s="40">
        <f>'METAspexet 2024'!F130</f>
        <v>-503470</v>
      </c>
      <c r="E42" s="33">
        <f t="shared" si="5"/>
        <v>-176470</v>
      </c>
      <c r="F42" s="38"/>
      <c r="G42" s="42"/>
      <c r="H42" s="38"/>
      <c r="I42" s="12"/>
      <c r="J42" s="12"/>
      <c r="K42" s="12"/>
    </row>
    <row r="43">
      <c r="A43" s="41">
        <v>55.0</v>
      </c>
      <c r="B43" s="39" t="s">
        <v>42</v>
      </c>
      <c r="C43" s="40">
        <f>'METAspexet 2025'!E151</f>
        <v>365000</v>
      </c>
      <c r="D43" s="40">
        <f>'METAspexet 2025'!F151</f>
        <v>-465539</v>
      </c>
      <c r="E43" s="33">
        <f t="shared" si="5"/>
        <v>-100539</v>
      </c>
      <c r="F43" s="38"/>
      <c r="G43" s="42"/>
      <c r="H43" s="38"/>
      <c r="I43" s="12"/>
      <c r="J43" s="12"/>
      <c r="K43" s="12"/>
    </row>
    <row r="44">
      <c r="A44" s="31"/>
      <c r="B44" s="39" t="s">
        <v>43</v>
      </c>
      <c r="C44" s="40">
        <f>'Project Dive'!E16</f>
        <v>0</v>
      </c>
      <c r="D44" s="40">
        <f>'Project Dive'!F16</f>
        <v>-12000</v>
      </c>
      <c r="E44" s="33">
        <f t="shared" si="5"/>
        <v>-12000</v>
      </c>
      <c r="F44" s="38"/>
      <c r="G44" s="42"/>
      <c r="H44" s="38"/>
      <c r="I44" s="12"/>
    </row>
    <row r="45">
      <c r="A45" s="41">
        <v>62.0</v>
      </c>
      <c r="B45" s="39" t="s">
        <v>44</v>
      </c>
      <c r="C45" s="43">
        <f>'Project Pride 2024'!E32</f>
        <v>5400</v>
      </c>
      <c r="D45" s="43">
        <f>'Project Pride 2024'!F32</f>
        <v>-108688</v>
      </c>
      <c r="E45" s="33">
        <f t="shared" si="5"/>
        <v>-103288</v>
      </c>
      <c r="F45" s="38"/>
      <c r="G45" s="42"/>
      <c r="H45" s="38"/>
      <c r="I45" s="44"/>
    </row>
    <row r="46">
      <c r="A46" s="41">
        <v>97.0</v>
      </c>
      <c r="B46" s="39" t="s">
        <v>45</v>
      </c>
      <c r="C46" s="40">
        <f>'Studs 2024'!E48</f>
        <v>1029800</v>
      </c>
      <c r="D46" s="40">
        <f>'Studs 2024'!F48</f>
        <v>-1029800</v>
      </c>
      <c r="E46" s="33">
        <f t="shared" si="5"/>
        <v>0</v>
      </c>
      <c r="F46" s="38"/>
      <c r="G46" s="42"/>
      <c r="H46" s="38"/>
      <c r="I46" s="12"/>
    </row>
    <row r="47">
      <c r="A47" s="41">
        <v>95.0</v>
      </c>
      <c r="B47" s="39" t="s">
        <v>46</v>
      </c>
      <c r="C47" s="45">
        <f>'Studs 2025'!E51</f>
        <v>851800</v>
      </c>
      <c r="D47" s="46">
        <f>'Studs 2025'!F51</f>
        <v>-911810</v>
      </c>
      <c r="E47" s="33">
        <f t="shared" si="5"/>
        <v>-60010</v>
      </c>
      <c r="F47" s="38"/>
      <c r="G47" s="42"/>
      <c r="H47" s="38"/>
      <c r="I47" s="12"/>
    </row>
    <row r="48">
      <c r="A48" s="47"/>
      <c r="B48" s="39" t="s">
        <v>47</v>
      </c>
      <c r="C48" s="48">
        <f>'Vårbalen 2025'!E44</f>
        <v>110500</v>
      </c>
      <c r="D48" s="48">
        <f>'Vårbalen 2025'!F44</f>
        <v>-257450</v>
      </c>
      <c r="E48" s="33">
        <f t="shared" si="5"/>
        <v>-146950</v>
      </c>
      <c r="F48" s="38"/>
      <c r="G48" s="42"/>
      <c r="H48" s="38"/>
      <c r="I48" s="12"/>
      <c r="J48" s="12"/>
      <c r="K48" s="12"/>
    </row>
    <row r="49">
      <c r="A49" s="47"/>
      <c r="B49" s="49"/>
      <c r="C49" s="33"/>
      <c r="D49" s="33"/>
      <c r="E49" s="33"/>
      <c r="F49" s="38"/>
      <c r="G49" s="42"/>
      <c r="H49" s="38"/>
      <c r="I49" s="12"/>
    </row>
    <row r="50">
      <c r="A50" s="47"/>
      <c r="B50" s="37" t="s">
        <v>48</v>
      </c>
      <c r="C50" s="33">
        <f t="shared" ref="C50:D50" si="6">SUM(C37:C49)</f>
        <v>4294450</v>
      </c>
      <c r="D50" s="33">
        <f t="shared" si="6"/>
        <v>-5503317</v>
      </c>
      <c r="E50" s="33">
        <f>SUM(C50:D50)</f>
        <v>-1208867</v>
      </c>
      <c r="F50" s="38"/>
      <c r="G50" s="42"/>
      <c r="H50" s="38"/>
      <c r="I50" s="12"/>
    </row>
    <row r="51">
      <c r="A51" s="47"/>
      <c r="B51" s="49"/>
      <c r="C51" s="33"/>
      <c r="D51" s="33"/>
      <c r="E51" s="33"/>
      <c r="F51" s="38"/>
      <c r="G51" s="42"/>
      <c r="H51" s="38"/>
      <c r="I51" s="12"/>
    </row>
    <row r="52">
      <c r="A52" s="47"/>
      <c r="B52" s="50" t="s">
        <v>49</v>
      </c>
      <c r="C52" s="33"/>
      <c r="D52" s="33"/>
      <c r="E52" s="33"/>
      <c r="F52" s="38"/>
      <c r="G52" s="42"/>
      <c r="H52" s="38"/>
      <c r="I52" s="12"/>
    </row>
    <row r="53">
      <c r="A53" s="51">
        <v>24.0</v>
      </c>
      <c r="B53" s="39" t="s">
        <v>50</v>
      </c>
      <c r="C53" s="40">
        <f>'24 - Beslutspengar - Engångskos'!E20</f>
        <v>0</v>
      </c>
      <c r="D53" s="40">
        <f>'24 - Beslutspengar - Engångskos'!F20</f>
        <v>-106195</v>
      </c>
      <c r="E53" s="33">
        <f>SUM(C53:D53)</f>
        <v>-106195</v>
      </c>
      <c r="F53" s="38"/>
      <c r="G53" s="42"/>
      <c r="H53" s="38"/>
      <c r="I53" s="12"/>
    </row>
    <row r="54">
      <c r="A54" s="19">
        <v>1.0</v>
      </c>
      <c r="B54" s="20" t="s">
        <v>51</v>
      </c>
      <c r="C54" s="21">
        <f>'1 - Centralt Detaljbudget'!E41</f>
        <v>254000</v>
      </c>
      <c r="D54" s="21">
        <f>'1 - Centralt Detaljbudget'!F41</f>
        <v>-411325</v>
      </c>
      <c r="E54" s="21">
        <f t="shared" ref="E54:E56" si="7">C54+D54</f>
        <v>-157325</v>
      </c>
      <c r="F54" s="38"/>
      <c r="G54" s="42"/>
      <c r="H54" s="38"/>
      <c r="I54" s="12"/>
      <c r="J54" s="12"/>
      <c r="K54" s="12"/>
    </row>
    <row r="55">
      <c r="A55" s="19">
        <v>99.0</v>
      </c>
      <c r="B55" s="26" t="s">
        <v>52</v>
      </c>
      <c r="C55" s="21">
        <f>'99 - dFunk Detaljbudget'!E18</f>
        <v>0</v>
      </c>
      <c r="D55" s="21">
        <f>'99 - dFunk Detaljbudget'!F18</f>
        <v>-35760</v>
      </c>
      <c r="E55" s="21">
        <f t="shared" si="7"/>
        <v>-35760</v>
      </c>
      <c r="F55" s="38"/>
      <c r="G55" s="42"/>
      <c r="H55" s="38"/>
      <c r="I55" s="12"/>
      <c r="J55" s="12"/>
      <c r="K55" s="12"/>
    </row>
    <row r="56">
      <c r="A56" s="19">
        <v>25.0</v>
      </c>
      <c r="B56" s="26" t="s">
        <v>53</v>
      </c>
      <c r="C56" s="21">
        <f>'35 - Fanbärare'!E15</f>
        <v>242</v>
      </c>
      <c r="D56" s="21">
        <f>'35 - Fanbärare'!F15</f>
        <v>-3000</v>
      </c>
      <c r="E56" s="21">
        <f t="shared" si="7"/>
        <v>-2758</v>
      </c>
      <c r="F56" s="38"/>
      <c r="G56" s="42"/>
      <c r="H56" s="38"/>
      <c r="I56" s="12"/>
      <c r="J56" s="12"/>
      <c r="K56" s="12"/>
    </row>
    <row r="57">
      <c r="A57" s="19"/>
      <c r="B57" s="52"/>
      <c r="C57" s="33"/>
      <c r="D57" s="33"/>
      <c r="E57" s="33"/>
      <c r="F57" s="38"/>
      <c r="G57" s="42"/>
      <c r="H57" s="38"/>
      <c r="I57" s="12"/>
      <c r="J57" s="12"/>
      <c r="K57" s="12"/>
    </row>
    <row r="58">
      <c r="A58" s="51"/>
      <c r="B58" s="50" t="s">
        <v>54</v>
      </c>
      <c r="C58" s="33">
        <f t="shared" ref="C58:D58" si="8">SUM(C53:C56)</f>
        <v>254242</v>
      </c>
      <c r="D58" s="33">
        <f t="shared" si="8"/>
        <v>-556280</v>
      </c>
      <c r="E58" s="33">
        <f>SUM(C58:D58)</f>
        <v>-302038</v>
      </c>
      <c r="F58" s="38"/>
      <c r="G58" s="42"/>
      <c r="H58" s="38"/>
      <c r="I58" s="12"/>
      <c r="J58" s="12"/>
      <c r="K58" s="12"/>
    </row>
    <row r="59">
      <c r="A59" s="47"/>
      <c r="B59" s="49"/>
      <c r="C59" s="33"/>
      <c r="D59" s="33"/>
      <c r="E59" s="33"/>
      <c r="F59" s="38"/>
      <c r="G59" s="42"/>
      <c r="H59" s="38"/>
      <c r="I59" s="12"/>
    </row>
    <row r="60">
      <c r="A60" s="47"/>
      <c r="B60" s="37" t="s">
        <v>55</v>
      </c>
      <c r="C60" s="33">
        <f>sum(C35,C50,C58)</f>
        <v>12719977</v>
      </c>
      <c r="D60" s="33">
        <f>sum(D35,D50,D53)</f>
        <v>-12475936</v>
      </c>
      <c r="E60" s="33">
        <f>SUM(C60:D60)</f>
        <v>244041</v>
      </c>
      <c r="F60" s="38"/>
      <c r="G60" s="42"/>
      <c r="H60" s="38"/>
      <c r="I60" s="12"/>
    </row>
  </sheetData>
  <mergeCells count="50">
    <mergeCell ref="A1:B1"/>
    <mergeCell ref="C1:I1"/>
    <mergeCell ref="J1:K1"/>
    <mergeCell ref="B2:C2"/>
    <mergeCell ref="D2:G2"/>
    <mergeCell ref="I2:K2"/>
    <mergeCell ref="I3:K3"/>
    <mergeCell ref="I4:K4"/>
    <mergeCell ref="I5:K5"/>
    <mergeCell ref="I6:K6"/>
    <mergeCell ref="I8:K8"/>
    <mergeCell ref="I9:K9"/>
    <mergeCell ref="I10:K10"/>
    <mergeCell ref="I11:K11"/>
    <mergeCell ref="I12:K12"/>
    <mergeCell ref="I13:K13"/>
    <mergeCell ref="I14:K14"/>
    <mergeCell ref="I15:K15"/>
    <mergeCell ref="I17:K17"/>
    <mergeCell ref="I18:K18"/>
    <mergeCell ref="I19:K19"/>
    <mergeCell ref="I20:K20"/>
    <mergeCell ref="I21:K21"/>
    <mergeCell ref="I22:K22"/>
    <mergeCell ref="I23:K23"/>
    <mergeCell ref="I24:K24"/>
    <mergeCell ref="I25:K25"/>
    <mergeCell ref="I26:K26"/>
    <mergeCell ref="I27:K27"/>
    <mergeCell ref="I28:K28"/>
    <mergeCell ref="I29:K29"/>
    <mergeCell ref="I30:K30"/>
    <mergeCell ref="I31:K31"/>
    <mergeCell ref="I32:K32"/>
    <mergeCell ref="I33:K33"/>
    <mergeCell ref="I47:K47"/>
    <mergeCell ref="I49:K49"/>
    <mergeCell ref="I50:K50"/>
    <mergeCell ref="I51:K51"/>
    <mergeCell ref="I52:K52"/>
    <mergeCell ref="I53:K53"/>
    <mergeCell ref="I59:K59"/>
    <mergeCell ref="I60:K60"/>
    <mergeCell ref="I35:K35"/>
    <mergeCell ref="I36:K36"/>
    <mergeCell ref="I37:K37"/>
    <mergeCell ref="I40:K40"/>
    <mergeCell ref="I44:K44"/>
    <mergeCell ref="I45:K45"/>
    <mergeCell ref="I46:K46"/>
  </mergeCells>
  <conditionalFormatting sqref="B1:K60">
    <cfRule type="cellIs" dxfId="0" priority="1" operator="greaterThan">
      <formula>0</formula>
    </cfRule>
  </conditionalFormatting>
  <conditionalFormatting sqref="B1:K60">
    <cfRule type="cellIs" dxfId="1" priority="2" operator="lessThan">
      <formula>0</formula>
    </cfRule>
  </conditionalFormatting>
  <printOptions gridLines="1" horizontalCentered="1"/>
  <pageMargins bottom="0.75" footer="0.0" header="0.0" left="0.7" right="0.7" top="0.75"/>
  <pageSetup fitToHeight="0" paperSize="9" orientation="portrait"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86.63"/>
  </cols>
  <sheetData>
    <row r="1">
      <c r="A1" s="53" t="s">
        <v>3</v>
      </c>
      <c r="B1" s="53" t="s">
        <v>56</v>
      </c>
      <c r="C1" s="53" t="s">
        <v>57</v>
      </c>
      <c r="D1" s="54" t="s">
        <v>58</v>
      </c>
      <c r="E1" s="53" t="s">
        <v>4</v>
      </c>
      <c r="F1" s="55" t="s">
        <v>5</v>
      </c>
      <c r="G1" s="53" t="s">
        <v>59</v>
      </c>
      <c r="H1" s="53" t="s">
        <v>2</v>
      </c>
    </row>
    <row r="2">
      <c r="A2" s="83" t="s">
        <v>16</v>
      </c>
      <c r="B2" s="57"/>
      <c r="C2" s="57"/>
      <c r="D2" s="158"/>
      <c r="E2" s="59"/>
      <c r="F2" s="59"/>
      <c r="G2" s="59"/>
      <c r="H2" s="59"/>
    </row>
    <row r="3">
      <c r="A3" s="60" t="s">
        <v>60</v>
      </c>
      <c r="B3" s="56" t="s">
        <v>61</v>
      </c>
      <c r="C3" s="57"/>
      <c r="D3" s="158"/>
      <c r="E3" s="59"/>
      <c r="F3" s="59"/>
      <c r="G3" s="59"/>
      <c r="H3" s="159"/>
    </row>
    <row r="4">
      <c r="A4" s="57"/>
      <c r="B4" s="57"/>
      <c r="C4" s="62" t="s">
        <v>240</v>
      </c>
      <c r="D4" s="160" t="s">
        <v>241</v>
      </c>
      <c r="E4" s="63">
        <v>0.0</v>
      </c>
      <c r="F4" s="71">
        <v>-2500.0</v>
      </c>
      <c r="G4" s="59"/>
      <c r="H4" s="159"/>
    </row>
    <row r="5">
      <c r="A5" s="57"/>
      <c r="B5" s="57"/>
      <c r="C5" s="60" t="s">
        <v>242</v>
      </c>
      <c r="D5" s="160" t="s">
        <v>243</v>
      </c>
      <c r="E5" s="63">
        <v>0.0</v>
      </c>
      <c r="F5" s="71">
        <v>-18800.0</v>
      </c>
      <c r="G5" s="59"/>
      <c r="H5" s="159" t="s">
        <v>244</v>
      </c>
    </row>
    <row r="6">
      <c r="A6" s="57"/>
      <c r="B6" s="57"/>
      <c r="C6" s="57" t="s">
        <v>245</v>
      </c>
      <c r="D6" s="160" t="s">
        <v>246</v>
      </c>
      <c r="E6" s="63">
        <v>0.0</v>
      </c>
      <c r="F6" s="71">
        <v>-6000.0</v>
      </c>
      <c r="G6" s="59"/>
      <c r="H6" s="159" t="s">
        <v>247</v>
      </c>
    </row>
    <row r="7">
      <c r="A7" s="57"/>
      <c r="B7" s="57"/>
      <c r="C7" s="62" t="s">
        <v>163</v>
      </c>
      <c r="D7" s="160" t="s">
        <v>248</v>
      </c>
      <c r="E7" s="63">
        <v>0.0</v>
      </c>
      <c r="F7" s="71">
        <v>-2500.0</v>
      </c>
      <c r="G7" s="59"/>
      <c r="H7" s="159"/>
    </row>
    <row r="8">
      <c r="A8" s="57"/>
      <c r="B8" s="57"/>
      <c r="C8" s="60" t="s">
        <v>249</v>
      </c>
      <c r="D8" s="160" t="s">
        <v>250</v>
      </c>
      <c r="E8" s="77">
        <v>0.0</v>
      </c>
      <c r="F8" s="71">
        <v>-2500.0</v>
      </c>
      <c r="G8" s="59"/>
      <c r="H8" s="159" t="s">
        <v>251</v>
      </c>
    </row>
    <row r="9">
      <c r="A9" s="57"/>
      <c r="B9" s="57"/>
      <c r="C9" s="57" t="s">
        <v>252</v>
      </c>
      <c r="D9" s="160" t="s">
        <v>253</v>
      </c>
      <c r="E9" s="63">
        <v>0.0</v>
      </c>
      <c r="F9" s="64">
        <v>-880.0</v>
      </c>
      <c r="G9" s="59"/>
      <c r="H9" s="59"/>
    </row>
    <row r="10">
      <c r="A10" s="57"/>
      <c r="B10" s="57"/>
      <c r="C10" s="57" t="s">
        <v>254</v>
      </c>
      <c r="D10" s="160" t="s">
        <v>255</v>
      </c>
      <c r="E10" s="63">
        <v>0.0</v>
      </c>
      <c r="F10" s="71">
        <v>-3600.0</v>
      </c>
      <c r="G10" s="59"/>
      <c r="H10" s="159" t="s">
        <v>256</v>
      </c>
    </row>
    <row r="11">
      <c r="A11" s="57"/>
      <c r="B11" s="57"/>
      <c r="C11" s="60" t="s">
        <v>257</v>
      </c>
      <c r="D11" s="160" t="s">
        <v>258</v>
      </c>
      <c r="E11" s="63">
        <v>0.0</v>
      </c>
      <c r="F11" s="71">
        <v>-1200.0</v>
      </c>
      <c r="G11" s="59"/>
      <c r="H11" s="159"/>
    </row>
    <row r="12">
      <c r="A12" s="57"/>
      <c r="B12" s="57"/>
      <c r="C12" s="62" t="s">
        <v>259</v>
      </c>
      <c r="D12" s="160" t="s">
        <v>260</v>
      </c>
      <c r="E12" s="63">
        <v>0.0</v>
      </c>
      <c r="F12" s="71">
        <v>0.0</v>
      </c>
      <c r="G12" s="59"/>
      <c r="H12" s="159" t="s">
        <v>261</v>
      </c>
    </row>
    <row r="13">
      <c r="A13" s="57"/>
      <c r="B13" s="57"/>
      <c r="C13" s="62" t="s">
        <v>262</v>
      </c>
      <c r="D13" s="160" t="s">
        <v>260</v>
      </c>
      <c r="E13" s="63">
        <v>0.0</v>
      </c>
      <c r="F13" s="71">
        <v>0.0</v>
      </c>
      <c r="G13" s="59"/>
      <c r="H13" s="159" t="s">
        <v>263</v>
      </c>
    </row>
    <row r="14">
      <c r="A14" s="57"/>
      <c r="B14" s="57"/>
      <c r="C14" s="62" t="s">
        <v>103</v>
      </c>
      <c r="D14" s="160" t="s">
        <v>264</v>
      </c>
      <c r="E14" s="63">
        <v>0.0</v>
      </c>
      <c r="F14" s="71">
        <v>0.0</v>
      </c>
      <c r="G14" s="59"/>
      <c r="H14" s="159" t="s">
        <v>265</v>
      </c>
    </row>
    <row r="15">
      <c r="A15" s="57"/>
      <c r="B15" s="57"/>
      <c r="C15" s="57" t="s">
        <v>266</v>
      </c>
      <c r="D15" s="160" t="s">
        <v>267</v>
      </c>
      <c r="E15" s="63">
        <v>0.0</v>
      </c>
      <c r="F15" s="71">
        <v>0.0</v>
      </c>
      <c r="G15" s="59"/>
      <c r="H15" s="159" t="s">
        <v>268</v>
      </c>
    </row>
    <row r="16">
      <c r="A16" s="57"/>
      <c r="B16" s="57"/>
      <c r="C16" s="57" t="s">
        <v>91</v>
      </c>
      <c r="D16" s="160" t="s">
        <v>269</v>
      </c>
      <c r="E16" s="63">
        <v>0.0</v>
      </c>
      <c r="F16" s="71">
        <v>0.0</v>
      </c>
      <c r="G16" s="59"/>
      <c r="H16" s="159" t="s">
        <v>270</v>
      </c>
    </row>
    <row r="17">
      <c r="A17" s="57"/>
      <c r="B17" s="57"/>
      <c r="C17" s="57"/>
      <c r="D17" s="158"/>
      <c r="E17" s="59"/>
      <c r="F17" s="59"/>
      <c r="G17" s="59"/>
      <c r="H17" s="159"/>
    </row>
    <row r="18">
      <c r="A18" s="57"/>
      <c r="B18" s="57"/>
      <c r="C18" s="83" t="s">
        <v>64</v>
      </c>
      <c r="D18" s="158"/>
      <c r="E18" s="63">
        <f>SUM(E2:E10)</f>
        <v>0</v>
      </c>
      <c r="F18" s="64">
        <f>SUM(F4:F17)</f>
        <v>-37980</v>
      </c>
      <c r="G18" s="59"/>
      <c r="H18" s="59"/>
    </row>
    <row r="19">
      <c r="A19" s="57"/>
      <c r="B19" s="57"/>
      <c r="C19" s="83"/>
      <c r="D19" s="158"/>
      <c r="E19" s="63"/>
      <c r="F19" s="64"/>
      <c r="G19" s="59"/>
      <c r="H19" s="59"/>
    </row>
    <row r="20">
      <c r="A20" s="57"/>
      <c r="B20" s="66" t="s">
        <v>65</v>
      </c>
      <c r="C20" s="67"/>
      <c r="D20" s="158"/>
      <c r="E20" s="69"/>
      <c r="F20" s="69"/>
      <c r="G20" s="59"/>
      <c r="H20" s="59"/>
    </row>
    <row r="21">
      <c r="A21" s="57"/>
      <c r="B21" s="57"/>
      <c r="C21" s="62" t="s">
        <v>66</v>
      </c>
      <c r="D21" s="160" t="s">
        <v>271</v>
      </c>
      <c r="E21" s="63">
        <v>0.0</v>
      </c>
      <c r="F21" s="71">
        <v>-17000.0</v>
      </c>
      <c r="G21" s="59"/>
      <c r="H21" s="61" t="s">
        <v>272</v>
      </c>
    </row>
    <row r="22">
      <c r="A22" s="57"/>
      <c r="B22" s="57"/>
      <c r="C22" s="62" t="s">
        <v>68</v>
      </c>
      <c r="D22" s="160" t="s">
        <v>260</v>
      </c>
      <c r="E22" s="63">
        <v>0.0</v>
      </c>
      <c r="F22" s="71">
        <v>-8000.0</v>
      </c>
      <c r="G22" s="59"/>
      <c r="H22" s="159" t="s">
        <v>273</v>
      </c>
    </row>
    <row r="23">
      <c r="A23" s="57"/>
      <c r="B23" s="57"/>
      <c r="C23" s="57" t="s">
        <v>274</v>
      </c>
      <c r="D23" s="160" t="s">
        <v>275</v>
      </c>
      <c r="E23" s="63">
        <v>0.0</v>
      </c>
      <c r="F23" s="64">
        <v>-2500.0</v>
      </c>
      <c r="G23" s="59"/>
      <c r="H23" s="159" t="s">
        <v>273</v>
      </c>
    </row>
    <row r="24">
      <c r="A24" s="57"/>
      <c r="B24" s="57"/>
      <c r="C24" s="57" t="s">
        <v>276</v>
      </c>
      <c r="D24" s="160" t="s">
        <v>277</v>
      </c>
      <c r="E24" s="63">
        <v>0.0</v>
      </c>
      <c r="F24" s="64">
        <v>-2200.0</v>
      </c>
      <c r="G24" s="59"/>
      <c r="H24" s="159" t="s">
        <v>273</v>
      </c>
    </row>
    <row r="25">
      <c r="A25" s="57"/>
      <c r="B25" s="74"/>
      <c r="C25" s="74"/>
      <c r="D25" s="158"/>
      <c r="E25" s="82"/>
      <c r="F25" s="82"/>
      <c r="G25" s="59"/>
      <c r="H25" s="59"/>
    </row>
    <row r="26">
      <c r="A26" s="57"/>
      <c r="B26" s="74"/>
      <c r="C26" s="67" t="s">
        <v>64</v>
      </c>
      <c r="D26" s="158"/>
      <c r="E26" s="69">
        <f t="shared" ref="E26:F26" si="1">SUM(E20:E25)</f>
        <v>0</v>
      </c>
      <c r="F26" s="69">
        <f t="shared" si="1"/>
        <v>-29700</v>
      </c>
      <c r="G26" s="59"/>
      <c r="H26" s="59"/>
    </row>
    <row r="27">
      <c r="A27" s="57"/>
      <c r="B27" s="57"/>
      <c r="C27" s="83"/>
      <c r="D27" s="158"/>
      <c r="E27" s="59"/>
      <c r="F27" s="59"/>
      <c r="G27" s="59"/>
      <c r="H27" s="59"/>
    </row>
    <row r="28">
      <c r="A28" s="57"/>
      <c r="B28" s="91" t="s">
        <v>278</v>
      </c>
      <c r="C28" s="83"/>
      <c r="D28" s="158"/>
      <c r="E28" s="59"/>
      <c r="F28" s="59"/>
      <c r="G28" s="59"/>
      <c r="H28" s="59"/>
    </row>
    <row r="29">
      <c r="A29" s="57"/>
      <c r="B29" s="57"/>
      <c r="C29" s="60" t="s">
        <v>279</v>
      </c>
      <c r="D29" s="160" t="s">
        <v>280</v>
      </c>
      <c r="E29" s="77">
        <v>1260000.0</v>
      </c>
      <c r="F29" s="71">
        <v>0.0</v>
      </c>
      <c r="G29" s="59"/>
      <c r="H29" s="59"/>
    </row>
    <row r="30">
      <c r="A30" s="57"/>
      <c r="B30" s="57"/>
      <c r="C30" s="60" t="s">
        <v>281</v>
      </c>
      <c r="D30" s="160" t="s">
        <v>282</v>
      </c>
      <c r="E30" s="63">
        <v>0.0</v>
      </c>
      <c r="F30" s="71">
        <v>-1081000.0</v>
      </c>
      <c r="G30" s="59"/>
      <c r="H30" s="59"/>
    </row>
    <row r="31">
      <c r="A31" s="57"/>
      <c r="B31" s="57"/>
      <c r="C31" s="83"/>
      <c r="D31" s="158"/>
      <c r="E31" s="59"/>
      <c r="F31" s="59"/>
      <c r="G31" s="59"/>
      <c r="H31" s="59"/>
    </row>
    <row r="32">
      <c r="A32" s="57"/>
      <c r="B32" s="57"/>
      <c r="C32" s="91" t="s">
        <v>64</v>
      </c>
      <c r="D32" s="158"/>
      <c r="E32" s="71">
        <f t="shared" ref="E32:F32" si="2">SUM(E29:E31)</f>
        <v>1260000</v>
      </c>
      <c r="F32" s="71">
        <f t="shared" si="2"/>
        <v>-1081000</v>
      </c>
      <c r="G32" s="59"/>
      <c r="H32" s="159" t="s">
        <v>283</v>
      </c>
    </row>
    <row r="33">
      <c r="A33" s="57"/>
      <c r="B33" s="57"/>
      <c r="C33" s="83"/>
      <c r="D33" s="158"/>
      <c r="E33" s="59"/>
      <c r="F33" s="59"/>
      <c r="G33" s="59"/>
      <c r="H33" s="59"/>
    </row>
    <row r="34">
      <c r="A34" s="57"/>
      <c r="B34" s="83" t="s">
        <v>284</v>
      </c>
      <c r="C34" s="57"/>
      <c r="D34" s="158"/>
      <c r="E34" s="59"/>
      <c r="F34" s="59"/>
      <c r="G34" s="59"/>
      <c r="H34" s="59"/>
    </row>
    <row r="35">
      <c r="A35" s="57"/>
      <c r="B35" s="57"/>
      <c r="C35" s="57" t="s">
        <v>200</v>
      </c>
      <c r="D35" s="160" t="s">
        <v>285</v>
      </c>
      <c r="E35" s="65">
        <v>68000.0</v>
      </c>
      <c r="F35" s="63">
        <v>0.0</v>
      </c>
      <c r="G35" s="59"/>
      <c r="H35" s="59"/>
    </row>
    <row r="36">
      <c r="A36" s="57"/>
      <c r="B36" s="57"/>
      <c r="C36" s="57" t="s">
        <v>127</v>
      </c>
      <c r="D36" s="160" t="s">
        <v>286</v>
      </c>
      <c r="E36" s="63">
        <v>0.0</v>
      </c>
      <c r="F36" s="64">
        <v>-68000.0</v>
      </c>
      <c r="G36" s="59"/>
      <c r="H36" s="59"/>
    </row>
    <row r="37">
      <c r="A37" s="57"/>
      <c r="B37" s="57"/>
      <c r="C37" s="57" t="s">
        <v>76</v>
      </c>
      <c r="D37" s="160" t="s">
        <v>287</v>
      </c>
      <c r="E37" s="63">
        <v>0.0</v>
      </c>
      <c r="F37" s="64">
        <v>-17000.0</v>
      </c>
      <c r="G37" s="59"/>
      <c r="H37" s="59"/>
    </row>
    <row r="38">
      <c r="A38" s="57"/>
      <c r="B38" s="57"/>
      <c r="C38" s="57" t="s">
        <v>80</v>
      </c>
      <c r="D38" s="160" t="s">
        <v>288</v>
      </c>
      <c r="E38" s="63">
        <v>0.0</v>
      </c>
      <c r="F38" s="71">
        <v>-12750.0</v>
      </c>
      <c r="G38" s="59"/>
      <c r="H38" s="159" t="s">
        <v>289</v>
      </c>
    </row>
    <row r="39">
      <c r="A39" s="57"/>
      <c r="B39" s="57"/>
      <c r="C39" s="60" t="s">
        <v>125</v>
      </c>
      <c r="D39" s="160" t="s">
        <v>260</v>
      </c>
      <c r="E39" s="77">
        <v>0.0</v>
      </c>
      <c r="F39" s="71">
        <v>-12000.0</v>
      </c>
      <c r="G39" s="59"/>
      <c r="H39" s="159" t="s">
        <v>289</v>
      </c>
    </row>
    <row r="40">
      <c r="A40" s="57"/>
      <c r="B40" s="57"/>
      <c r="C40" s="57" t="s">
        <v>163</v>
      </c>
      <c r="D40" s="160" t="s">
        <v>248</v>
      </c>
      <c r="E40" s="63">
        <v>0.0</v>
      </c>
      <c r="F40" s="64">
        <v>-17000.0</v>
      </c>
      <c r="G40" s="59"/>
      <c r="H40" s="59"/>
    </row>
    <row r="41">
      <c r="A41" s="57"/>
      <c r="B41" s="57"/>
      <c r="C41" s="60" t="s">
        <v>290</v>
      </c>
      <c r="D41" s="160" t="s">
        <v>291</v>
      </c>
      <c r="E41" s="63">
        <v>0.0</v>
      </c>
      <c r="F41" s="64">
        <v>-8000.0</v>
      </c>
      <c r="G41" s="59"/>
      <c r="H41" s="159"/>
    </row>
    <row r="42">
      <c r="A42" s="57"/>
      <c r="B42" s="57"/>
      <c r="C42" s="57"/>
      <c r="D42" s="158"/>
      <c r="E42" s="59"/>
      <c r="F42" s="59"/>
      <c r="G42" s="59"/>
      <c r="H42" s="59"/>
    </row>
    <row r="43">
      <c r="A43" s="57"/>
      <c r="B43" s="57"/>
      <c r="C43" s="56" t="s">
        <v>64</v>
      </c>
      <c r="D43" s="158"/>
      <c r="E43" s="65">
        <f t="shared" ref="E43:F43" si="3">SUM(E35:E42)</f>
        <v>68000</v>
      </c>
      <c r="F43" s="64">
        <f t="shared" si="3"/>
        <v>-134750</v>
      </c>
      <c r="G43" s="59"/>
      <c r="H43" s="59"/>
    </row>
    <row r="44">
      <c r="A44" s="57"/>
      <c r="B44" s="57"/>
      <c r="C44" s="57"/>
      <c r="D44" s="158"/>
      <c r="E44" s="59"/>
      <c r="F44" s="59"/>
      <c r="G44" s="59"/>
      <c r="H44" s="59"/>
    </row>
    <row r="45">
      <c r="A45" s="57"/>
      <c r="B45" s="83" t="s">
        <v>292</v>
      </c>
      <c r="C45" s="57"/>
      <c r="D45" s="158"/>
      <c r="E45" s="59"/>
      <c r="F45" s="59"/>
      <c r="G45" s="59"/>
      <c r="H45" s="59"/>
    </row>
    <row r="46">
      <c r="A46" s="57"/>
      <c r="B46" s="57"/>
      <c r="C46" s="60" t="s">
        <v>293</v>
      </c>
      <c r="D46" s="160" t="s">
        <v>294</v>
      </c>
      <c r="E46" s="77">
        <v>0.0</v>
      </c>
      <c r="F46" s="71">
        <v>-2000.0</v>
      </c>
      <c r="G46" s="59"/>
      <c r="H46" s="73" t="s">
        <v>295</v>
      </c>
    </row>
    <row r="47">
      <c r="A47" s="57"/>
      <c r="B47" s="57"/>
      <c r="C47" s="57" t="s">
        <v>76</v>
      </c>
      <c r="D47" s="160" t="s">
        <v>287</v>
      </c>
      <c r="E47" s="63">
        <v>0.0</v>
      </c>
      <c r="F47" s="64">
        <v>-2000.0</v>
      </c>
      <c r="G47" s="59"/>
      <c r="H47" s="59"/>
    </row>
    <row r="48">
      <c r="A48" s="57"/>
      <c r="B48" s="57"/>
      <c r="C48" s="62" t="s">
        <v>80</v>
      </c>
      <c r="D48" s="160" t="s">
        <v>288</v>
      </c>
      <c r="E48" s="63">
        <v>0.0</v>
      </c>
      <c r="F48" s="71">
        <v>-500.0</v>
      </c>
      <c r="G48" s="59"/>
      <c r="H48" s="159" t="s">
        <v>289</v>
      </c>
    </row>
    <row r="49">
      <c r="A49" s="57"/>
      <c r="B49" s="57"/>
      <c r="C49" s="62" t="s">
        <v>125</v>
      </c>
      <c r="D49" s="160" t="s">
        <v>260</v>
      </c>
      <c r="E49" s="63">
        <v>0.0</v>
      </c>
      <c r="F49" s="77">
        <v>-500.0</v>
      </c>
      <c r="G49" s="59"/>
      <c r="H49" s="159" t="s">
        <v>289</v>
      </c>
    </row>
    <row r="50">
      <c r="A50" s="57"/>
      <c r="B50" s="57"/>
      <c r="C50" s="57"/>
      <c r="D50" s="158"/>
      <c r="E50" s="59"/>
      <c r="F50" s="59"/>
      <c r="G50" s="59"/>
      <c r="H50" s="59"/>
    </row>
    <row r="51">
      <c r="A51" s="57"/>
      <c r="B51" s="62"/>
      <c r="C51" s="83" t="s">
        <v>64</v>
      </c>
      <c r="D51" s="158"/>
      <c r="E51" s="65">
        <f t="shared" ref="E51:F51" si="4">SUM(E46:E50)</f>
        <v>0</v>
      </c>
      <c r="F51" s="64">
        <f t="shared" si="4"/>
        <v>-5000</v>
      </c>
      <c r="G51" s="59"/>
      <c r="H51" s="59"/>
    </row>
    <row r="52">
      <c r="A52" s="57"/>
      <c r="B52" s="57"/>
      <c r="C52" s="56"/>
      <c r="D52" s="158"/>
      <c r="E52" s="59"/>
      <c r="F52" s="59"/>
      <c r="G52" s="59"/>
      <c r="H52" s="59"/>
    </row>
    <row r="53">
      <c r="A53" s="57"/>
      <c r="B53" s="83" t="s">
        <v>296</v>
      </c>
      <c r="C53" s="57"/>
      <c r="D53" s="158"/>
      <c r="E53" s="59"/>
      <c r="F53" s="59"/>
      <c r="G53" s="59"/>
      <c r="H53" s="59"/>
    </row>
    <row r="54">
      <c r="A54" s="57"/>
      <c r="B54" s="57"/>
      <c r="C54" s="60" t="s">
        <v>293</v>
      </c>
      <c r="D54" s="160" t="s">
        <v>294</v>
      </c>
      <c r="E54" s="77">
        <v>0.0</v>
      </c>
      <c r="F54" s="71">
        <v>-2000.0</v>
      </c>
      <c r="G54" s="59"/>
      <c r="H54" s="159" t="s">
        <v>295</v>
      </c>
    </row>
    <row r="55">
      <c r="A55" s="57"/>
      <c r="B55" s="57"/>
      <c r="C55" s="57" t="s">
        <v>76</v>
      </c>
      <c r="D55" s="160" t="s">
        <v>287</v>
      </c>
      <c r="E55" s="63">
        <v>0.0</v>
      </c>
      <c r="F55" s="64">
        <v>-2000.0</v>
      </c>
      <c r="G55" s="59"/>
      <c r="H55" s="59"/>
    </row>
    <row r="56">
      <c r="A56" s="57"/>
      <c r="B56" s="57"/>
      <c r="C56" s="57" t="s">
        <v>80</v>
      </c>
      <c r="D56" s="160" t="s">
        <v>288</v>
      </c>
      <c r="E56" s="63">
        <v>0.0</v>
      </c>
      <c r="F56" s="71">
        <v>-500.0</v>
      </c>
      <c r="G56" s="59"/>
      <c r="H56" s="159" t="s">
        <v>289</v>
      </c>
    </row>
    <row r="57">
      <c r="A57" s="57"/>
      <c r="B57" s="57"/>
      <c r="C57" s="57" t="s">
        <v>125</v>
      </c>
      <c r="D57" s="160" t="s">
        <v>260</v>
      </c>
      <c r="E57" s="63">
        <v>0.0</v>
      </c>
      <c r="F57" s="77">
        <v>-500.0</v>
      </c>
      <c r="G57" s="59"/>
      <c r="H57" s="159" t="s">
        <v>289</v>
      </c>
    </row>
    <row r="58">
      <c r="A58" s="57"/>
      <c r="B58" s="57"/>
      <c r="C58" s="57"/>
      <c r="D58" s="158"/>
      <c r="E58" s="59"/>
      <c r="F58" s="59"/>
      <c r="G58" s="59"/>
      <c r="H58" s="59"/>
    </row>
    <row r="59">
      <c r="A59" s="57"/>
      <c r="B59" s="57"/>
      <c r="C59" s="56" t="s">
        <v>64</v>
      </c>
      <c r="D59" s="158"/>
      <c r="E59" s="65">
        <f t="shared" ref="E59:F59" si="5">SUM(E54:E58)</f>
        <v>0</v>
      </c>
      <c r="F59" s="64">
        <f t="shared" si="5"/>
        <v>-5000</v>
      </c>
      <c r="G59" s="59"/>
      <c r="H59" s="59"/>
    </row>
    <row r="60">
      <c r="A60" s="57"/>
      <c r="B60" s="57"/>
      <c r="C60" s="56"/>
      <c r="D60" s="158"/>
      <c r="E60" s="59"/>
      <c r="F60" s="59"/>
      <c r="G60" s="59"/>
      <c r="H60" s="59"/>
    </row>
    <row r="61">
      <c r="A61" s="57"/>
      <c r="B61" s="83" t="s">
        <v>297</v>
      </c>
      <c r="C61" s="57"/>
      <c r="D61" s="158"/>
      <c r="E61" s="59"/>
      <c r="F61" s="59"/>
      <c r="G61" s="59"/>
      <c r="H61" s="59"/>
    </row>
    <row r="62">
      <c r="A62" s="57"/>
      <c r="B62" s="57"/>
      <c r="C62" s="57" t="s">
        <v>298</v>
      </c>
      <c r="D62" s="160" t="s">
        <v>299</v>
      </c>
      <c r="E62" s="65">
        <v>70000.0</v>
      </c>
      <c r="F62" s="63">
        <v>0.0</v>
      </c>
      <c r="G62" s="59"/>
      <c r="H62" s="59"/>
    </row>
    <row r="63">
      <c r="A63" s="57"/>
      <c r="B63" s="57"/>
      <c r="C63" s="57" t="s">
        <v>91</v>
      </c>
      <c r="D63" s="160" t="s">
        <v>269</v>
      </c>
      <c r="E63" s="63">
        <v>0.0</v>
      </c>
      <c r="F63" s="64">
        <v>-105000.0</v>
      </c>
      <c r="G63" s="59"/>
      <c r="H63" s="59"/>
    </row>
    <row r="64">
      <c r="A64" s="57"/>
      <c r="B64" s="83"/>
      <c r="C64" s="57" t="s">
        <v>300</v>
      </c>
      <c r="D64" s="160" t="s">
        <v>301</v>
      </c>
      <c r="E64" s="63">
        <v>0.0</v>
      </c>
      <c r="F64" s="64">
        <v>-15000.0</v>
      </c>
      <c r="G64" s="59"/>
      <c r="H64" s="59"/>
    </row>
    <row r="65">
      <c r="A65" s="57"/>
      <c r="B65" s="57"/>
      <c r="C65" s="57" t="s">
        <v>127</v>
      </c>
      <c r="D65" s="160" t="s">
        <v>286</v>
      </c>
      <c r="E65" s="63">
        <v>0.0</v>
      </c>
      <c r="F65" s="64">
        <v>-8000.0</v>
      </c>
      <c r="G65" s="59"/>
      <c r="H65" s="59"/>
    </row>
    <row r="66">
      <c r="A66" s="57"/>
      <c r="B66" s="57"/>
      <c r="C66" s="57" t="s">
        <v>302</v>
      </c>
      <c r="D66" s="160" t="s">
        <v>291</v>
      </c>
      <c r="E66" s="63">
        <v>0.0</v>
      </c>
      <c r="F66" s="64">
        <v>-15000.0</v>
      </c>
      <c r="G66" s="59"/>
      <c r="H66" s="59"/>
    </row>
    <row r="67">
      <c r="A67" s="57"/>
      <c r="B67" s="57"/>
      <c r="C67" s="57" t="s">
        <v>290</v>
      </c>
      <c r="D67" s="160" t="s">
        <v>291</v>
      </c>
      <c r="E67" s="63">
        <v>0.0</v>
      </c>
      <c r="F67" s="64">
        <v>-5000.0</v>
      </c>
      <c r="G67" s="59"/>
      <c r="H67" s="59"/>
    </row>
    <row r="68">
      <c r="A68" s="57"/>
      <c r="B68" s="57"/>
      <c r="C68" s="62" t="s">
        <v>303</v>
      </c>
      <c r="D68" s="160" t="s">
        <v>304</v>
      </c>
      <c r="E68" s="63">
        <v>0.0</v>
      </c>
      <c r="F68" s="71">
        <v>-3000.0</v>
      </c>
      <c r="G68" s="59"/>
      <c r="H68" s="159"/>
    </row>
    <row r="69">
      <c r="A69" s="57"/>
      <c r="B69" s="57"/>
      <c r="C69" s="57" t="s">
        <v>305</v>
      </c>
      <c r="D69" s="160" t="s">
        <v>248</v>
      </c>
      <c r="E69" s="63">
        <v>0.0</v>
      </c>
      <c r="F69" s="64">
        <v>-8000.0</v>
      </c>
      <c r="G69" s="59"/>
      <c r="H69" s="59"/>
    </row>
    <row r="70">
      <c r="A70" s="57"/>
      <c r="B70" s="62"/>
      <c r="C70" s="57" t="s">
        <v>81</v>
      </c>
      <c r="D70" s="160" t="s">
        <v>306</v>
      </c>
      <c r="E70" s="63">
        <v>0.0</v>
      </c>
      <c r="F70" s="64">
        <v>-4000.0</v>
      </c>
      <c r="G70" s="59"/>
      <c r="H70" s="59"/>
    </row>
    <row r="71">
      <c r="A71" s="57"/>
      <c r="B71" s="57"/>
      <c r="C71" s="57" t="s">
        <v>76</v>
      </c>
      <c r="D71" s="160" t="s">
        <v>287</v>
      </c>
      <c r="E71" s="63">
        <v>0.0</v>
      </c>
      <c r="F71" s="64">
        <v>-2000.0</v>
      </c>
      <c r="G71" s="59"/>
      <c r="H71" s="59"/>
    </row>
    <row r="72">
      <c r="A72" s="57"/>
      <c r="B72" s="57"/>
      <c r="C72" s="60" t="s">
        <v>249</v>
      </c>
      <c r="D72" s="160" t="s">
        <v>250</v>
      </c>
      <c r="E72" s="63">
        <v>0.0</v>
      </c>
      <c r="F72" s="71">
        <v>-500.0</v>
      </c>
      <c r="G72" s="59"/>
      <c r="H72" s="159"/>
    </row>
    <row r="73">
      <c r="A73" s="57"/>
      <c r="B73" s="57"/>
      <c r="C73" s="57"/>
      <c r="D73" s="158"/>
      <c r="E73" s="59"/>
      <c r="F73" s="59"/>
      <c r="G73" s="59"/>
      <c r="H73" s="59"/>
    </row>
    <row r="74">
      <c r="A74" s="57"/>
      <c r="B74" s="57"/>
      <c r="C74" s="56" t="s">
        <v>64</v>
      </c>
      <c r="D74" s="158"/>
      <c r="E74" s="65">
        <f t="shared" ref="E74:F74" si="6">SUM(E62:E73)</f>
        <v>70000</v>
      </c>
      <c r="F74" s="64">
        <f t="shared" si="6"/>
        <v>-165500</v>
      </c>
      <c r="G74" s="59"/>
      <c r="H74" s="59"/>
    </row>
    <row r="75">
      <c r="A75" s="57"/>
      <c r="B75" s="57"/>
      <c r="C75" s="56"/>
      <c r="D75" s="158"/>
      <c r="E75" s="59"/>
      <c r="F75" s="59"/>
      <c r="G75" s="59"/>
      <c r="H75" s="59"/>
    </row>
    <row r="76">
      <c r="A76" s="57"/>
      <c r="B76" s="83" t="s">
        <v>307</v>
      </c>
      <c r="C76" s="57"/>
      <c r="D76" s="158"/>
      <c r="E76" s="59"/>
      <c r="F76" s="59"/>
      <c r="G76" s="59"/>
      <c r="H76" s="159"/>
    </row>
    <row r="77">
      <c r="A77" s="57"/>
      <c r="B77" s="57"/>
      <c r="C77" s="57" t="s">
        <v>126</v>
      </c>
      <c r="D77" s="160" t="s">
        <v>299</v>
      </c>
      <c r="E77" s="161">
        <v>14700.0</v>
      </c>
      <c r="F77" s="63">
        <v>0.0</v>
      </c>
      <c r="G77" s="59"/>
      <c r="H77" s="159" t="s">
        <v>308</v>
      </c>
    </row>
    <row r="78">
      <c r="A78" s="57"/>
      <c r="B78" s="57"/>
      <c r="C78" s="57" t="s">
        <v>127</v>
      </c>
      <c r="D78" s="160" t="s">
        <v>286</v>
      </c>
      <c r="E78" s="63">
        <v>0.0</v>
      </c>
      <c r="F78" s="64">
        <v>-5000.0</v>
      </c>
      <c r="G78" s="59"/>
      <c r="H78" s="59"/>
    </row>
    <row r="79">
      <c r="A79" s="57"/>
      <c r="B79" s="162"/>
      <c r="C79" s="60" t="s">
        <v>309</v>
      </c>
      <c r="D79" s="160" t="s">
        <v>310</v>
      </c>
      <c r="E79" s="77">
        <v>0.0</v>
      </c>
      <c r="F79" s="77">
        <v>-6000.0</v>
      </c>
      <c r="G79" s="163"/>
      <c r="H79" s="159" t="s">
        <v>311</v>
      </c>
    </row>
    <row r="80">
      <c r="A80" s="57"/>
      <c r="B80" s="57"/>
      <c r="C80" s="57" t="s">
        <v>76</v>
      </c>
      <c r="D80" s="160" t="s">
        <v>287</v>
      </c>
      <c r="E80" s="63">
        <v>0.0</v>
      </c>
      <c r="F80" s="64">
        <v>-2000.0</v>
      </c>
      <c r="G80" s="59"/>
      <c r="H80" s="59"/>
    </row>
    <row r="81">
      <c r="A81" s="57"/>
      <c r="B81" s="57"/>
      <c r="C81" s="57" t="s">
        <v>80</v>
      </c>
      <c r="D81" s="160" t="s">
        <v>288</v>
      </c>
      <c r="E81" s="63">
        <v>0.0</v>
      </c>
      <c r="F81" s="71">
        <v>-500.0</v>
      </c>
      <c r="G81" s="59"/>
      <c r="H81" s="159" t="s">
        <v>312</v>
      </c>
    </row>
    <row r="82">
      <c r="A82" s="57"/>
      <c r="B82" s="57"/>
      <c r="C82" s="62" t="s">
        <v>125</v>
      </c>
      <c r="D82" s="160" t="s">
        <v>260</v>
      </c>
      <c r="E82" s="63">
        <v>0.0</v>
      </c>
      <c r="F82" s="77">
        <v>-450.0</v>
      </c>
      <c r="G82" s="59"/>
      <c r="H82" s="159" t="s">
        <v>312</v>
      </c>
    </row>
    <row r="83">
      <c r="A83" s="57"/>
      <c r="B83" s="57"/>
      <c r="C83" s="62" t="s">
        <v>81</v>
      </c>
      <c r="D83" s="160" t="s">
        <v>306</v>
      </c>
      <c r="E83" s="63">
        <v>0.0</v>
      </c>
      <c r="F83" s="64">
        <v>-2000.0</v>
      </c>
      <c r="G83" s="59"/>
      <c r="H83" s="59"/>
    </row>
    <row r="84">
      <c r="A84" s="57"/>
      <c r="B84" s="57"/>
      <c r="C84" s="62"/>
      <c r="D84" s="158"/>
      <c r="E84" s="59"/>
      <c r="F84" s="59"/>
      <c r="G84" s="59"/>
      <c r="H84" s="59"/>
    </row>
    <row r="85">
      <c r="A85" s="57"/>
      <c r="B85" s="62"/>
      <c r="C85" s="83" t="s">
        <v>64</v>
      </c>
      <c r="D85" s="158"/>
      <c r="E85" s="65">
        <f t="shared" ref="E85:F85" si="7">SUM(E77:E84)</f>
        <v>14700</v>
      </c>
      <c r="F85" s="65">
        <f t="shared" si="7"/>
        <v>-15950</v>
      </c>
      <c r="G85" s="59"/>
      <c r="H85" s="59"/>
    </row>
    <row r="86">
      <c r="A86" s="57"/>
      <c r="B86" s="57"/>
      <c r="C86" s="56"/>
      <c r="D86" s="158"/>
      <c r="E86" s="59"/>
      <c r="F86" s="59"/>
      <c r="G86" s="59"/>
      <c r="H86" s="59"/>
    </row>
    <row r="87">
      <c r="A87" s="57"/>
      <c r="B87" s="83" t="s">
        <v>313</v>
      </c>
      <c r="C87" s="62"/>
      <c r="D87" s="158"/>
      <c r="E87" s="59"/>
      <c r="F87" s="59"/>
      <c r="G87" s="59"/>
      <c r="H87" s="159"/>
    </row>
    <row r="88">
      <c r="A88" s="57"/>
      <c r="B88" s="57"/>
      <c r="C88" s="62" t="s">
        <v>126</v>
      </c>
      <c r="D88" s="160" t="s">
        <v>299</v>
      </c>
      <c r="E88" s="161">
        <v>17700.0</v>
      </c>
      <c r="F88" s="63">
        <v>0.0</v>
      </c>
      <c r="G88" s="59"/>
      <c r="H88" s="159" t="s">
        <v>314</v>
      </c>
    </row>
    <row r="89">
      <c r="A89" s="57"/>
      <c r="B89" s="57"/>
      <c r="C89" s="62" t="s">
        <v>127</v>
      </c>
      <c r="D89" s="160" t="s">
        <v>286</v>
      </c>
      <c r="E89" s="63">
        <v>0.0</v>
      </c>
      <c r="F89" s="64">
        <v>-15000.0</v>
      </c>
      <c r="G89" s="59"/>
      <c r="H89" s="59"/>
    </row>
    <row r="90">
      <c r="A90" s="57"/>
      <c r="B90" s="162"/>
      <c r="C90" s="60" t="s">
        <v>309</v>
      </c>
      <c r="D90" s="160" t="s">
        <v>310</v>
      </c>
      <c r="E90" s="77">
        <v>0.0</v>
      </c>
      <c r="F90" s="77">
        <v>-8000.0</v>
      </c>
      <c r="G90" s="163"/>
      <c r="H90" s="159" t="s">
        <v>311</v>
      </c>
    </row>
    <row r="91">
      <c r="A91" s="57"/>
      <c r="B91" s="57"/>
      <c r="C91" s="60" t="s">
        <v>228</v>
      </c>
      <c r="D91" s="160" t="s">
        <v>269</v>
      </c>
      <c r="E91" s="63">
        <v>0.0</v>
      </c>
      <c r="F91" s="64">
        <v>-1200.0</v>
      </c>
      <c r="G91" s="59"/>
      <c r="H91" s="159" t="s">
        <v>315</v>
      </c>
    </row>
    <row r="92">
      <c r="A92" s="57"/>
      <c r="B92" s="57"/>
      <c r="C92" s="62" t="s">
        <v>76</v>
      </c>
      <c r="D92" s="160" t="s">
        <v>287</v>
      </c>
      <c r="E92" s="63">
        <v>0.0</v>
      </c>
      <c r="F92" s="64">
        <v>-1000.0</v>
      </c>
      <c r="G92" s="59"/>
      <c r="H92" s="59"/>
    </row>
    <row r="93">
      <c r="A93" s="57"/>
      <c r="B93" s="57"/>
      <c r="C93" s="62" t="s">
        <v>80</v>
      </c>
      <c r="D93" s="160" t="s">
        <v>288</v>
      </c>
      <c r="E93" s="63">
        <v>0.0</v>
      </c>
      <c r="F93" s="71">
        <v>-750.0</v>
      </c>
      <c r="G93" s="59"/>
      <c r="H93" s="159" t="s">
        <v>316</v>
      </c>
    </row>
    <row r="94">
      <c r="A94" s="57"/>
      <c r="B94" s="57"/>
      <c r="C94" s="62" t="s">
        <v>125</v>
      </c>
      <c r="D94" s="160" t="s">
        <v>260</v>
      </c>
      <c r="E94" s="63">
        <v>0.0</v>
      </c>
      <c r="F94" s="77">
        <v>-750.0</v>
      </c>
      <c r="G94" s="59"/>
      <c r="H94" s="159" t="s">
        <v>316</v>
      </c>
    </row>
    <row r="95">
      <c r="A95" s="57"/>
      <c r="B95" s="57"/>
      <c r="C95" s="62" t="s">
        <v>81</v>
      </c>
      <c r="D95" s="160" t="s">
        <v>306</v>
      </c>
      <c r="E95" s="63">
        <v>0.0</v>
      </c>
      <c r="F95" s="64">
        <v>-2000.0</v>
      </c>
      <c r="G95" s="59"/>
      <c r="H95" s="59"/>
    </row>
    <row r="96">
      <c r="A96" s="57"/>
      <c r="B96" s="57"/>
      <c r="C96" s="57" t="s">
        <v>85</v>
      </c>
      <c r="D96" s="160" t="s">
        <v>86</v>
      </c>
      <c r="E96" s="63">
        <v>0.0</v>
      </c>
      <c r="F96" s="64">
        <v>-2000.0</v>
      </c>
      <c r="G96" s="59"/>
      <c r="H96" s="59"/>
    </row>
    <row r="97">
      <c r="A97" s="57"/>
      <c r="B97" s="57"/>
      <c r="C97" s="62"/>
      <c r="D97" s="158"/>
      <c r="E97" s="59"/>
      <c r="F97" s="59"/>
      <c r="G97" s="59"/>
      <c r="H97" s="59"/>
    </row>
    <row r="98">
      <c r="A98" s="57"/>
      <c r="B98" s="57"/>
      <c r="C98" s="83" t="s">
        <v>64</v>
      </c>
      <c r="D98" s="158"/>
      <c r="E98" s="65">
        <f t="shared" ref="E98:F98" si="8">SUM(E88:E97)</f>
        <v>17700</v>
      </c>
      <c r="F98" s="64">
        <f t="shared" si="8"/>
        <v>-30700</v>
      </c>
      <c r="G98" s="59"/>
      <c r="H98" s="59"/>
    </row>
    <row r="99">
      <c r="A99" s="57"/>
      <c r="B99" s="62"/>
      <c r="C99" s="83"/>
      <c r="D99" s="158"/>
      <c r="E99" s="59"/>
      <c r="F99" s="59"/>
      <c r="G99" s="59"/>
      <c r="H99" s="59"/>
    </row>
    <row r="100">
      <c r="A100" s="57"/>
      <c r="B100" s="83" t="s">
        <v>317</v>
      </c>
      <c r="C100" s="57"/>
      <c r="D100" s="158"/>
      <c r="E100" s="59"/>
      <c r="F100" s="59"/>
      <c r="G100" s="59"/>
      <c r="H100" s="159"/>
    </row>
    <row r="101">
      <c r="A101" s="57"/>
      <c r="B101" s="57"/>
      <c r="C101" s="57" t="s">
        <v>126</v>
      </c>
      <c r="D101" s="160" t="s">
        <v>299</v>
      </c>
      <c r="E101" s="161">
        <v>10620.0</v>
      </c>
      <c r="F101" s="63">
        <v>0.0</v>
      </c>
      <c r="G101" s="59"/>
      <c r="H101" s="159" t="s">
        <v>318</v>
      </c>
    </row>
    <row r="102">
      <c r="A102" s="57"/>
      <c r="B102" s="57"/>
      <c r="C102" s="62" t="s">
        <v>127</v>
      </c>
      <c r="D102" s="160" t="s">
        <v>286</v>
      </c>
      <c r="E102" s="63">
        <v>0.0</v>
      </c>
      <c r="F102" s="64">
        <v>-5000.0</v>
      </c>
      <c r="G102" s="59"/>
      <c r="H102" s="59"/>
    </row>
    <row r="103">
      <c r="A103" s="57"/>
      <c r="B103" s="162"/>
      <c r="C103" s="60" t="s">
        <v>309</v>
      </c>
      <c r="D103" s="160" t="s">
        <v>310</v>
      </c>
      <c r="E103" s="77">
        <v>0.0</v>
      </c>
      <c r="F103" s="77">
        <v>-4800.0</v>
      </c>
      <c r="G103" s="163"/>
      <c r="H103" s="159" t="s">
        <v>311</v>
      </c>
    </row>
    <row r="104">
      <c r="A104" s="57"/>
      <c r="B104" s="57"/>
      <c r="C104" s="57" t="s">
        <v>76</v>
      </c>
      <c r="D104" s="160" t="s">
        <v>287</v>
      </c>
      <c r="E104" s="63">
        <v>0.0</v>
      </c>
      <c r="F104" s="64">
        <v>-1250.0</v>
      </c>
      <c r="G104" s="59"/>
      <c r="H104" s="59"/>
    </row>
    <row r="105">
      <c r="A105" s="57"/>
      <c r="B105" s="57"/>
      <c r="C105" s="57" t="s">
        <v>80</v>
      </c>
      <c r="D105" s="160" t="s">
        <v>288</v>
      </c>
      <c r="E105" s="63">
        <v>0.0</v>
      </c>
      <c r="F105" s="71">
        <v>-300.0</v>
      </c>
      <c r="G105" s="59"/>
      <c r="H105" s="159" t="s">
        <v>312</v>
      </c>
    </row>
    <row r="106">
      <c r="A106" s="57"/>
      <c r="B106" s="57"/>
      <c r="C106" s="62" t="s">
        <v>125</v>
      </c>
      <c r="D106" s="160" t="s">
        <v>260</v>
      </c>
      <c r="E106" s="63">
        <v>0.0</v>
      </c>
      <c r="F106" s="77">
        <v>-400.0</v>
      </c>
      <c r="G106" s="59"/>
      <c r="H106" s="159" t="s">
        <v>312</v>
      </c>
    </row>
    <row r="107">
      <c r="A107" s="57"/>
      <c r="B107" s="57"/>
      <c r="C107" s="62" t="s">
        <v>81</v>
      </c>
      <c r="D107" s="160" t="s">
        <v>306</v>
      </c>
      <c r="E107" s="63">
        <v>0.0</v>
      </c>
      <c r="F107" s="71">
        <v>-1500.0</v>
      </c>
      <c r="G107" s="59"/>
      <c r="H107" s="159" t="s">
        <v>319</v>
      </c>
    </row>
    <row r="108">
      <c r="A108" s="57"/>
      <c r="B108" s="57"/>
      <c r="C108" s="57"/>
      <c r="D108" s="158"/>
      <c r="E108" s="59"/>
      <c r="F108" s="59"/>
      <c r="G108" s="59"/>
      <c r="H108" s="59"/>
    </row>
    <row r="109">
      <c r="A109" s="57"/>
      <c r="B109" s="57"/>
      <c r="C109" s="83" t="s">
        <v>64</v>
      </c>
      <c r="D109" s="158"/>
      <c r="E109" s="65">
        <f t="shared" ref="E109:F109" si="9">SUM(E101:E108)</f>
        <v>10620</v>
      </c>
      <c r="F109" s="65">
        <f t="shared" si="9"/>
        <v>-13250</v>
      </c>
      <c r="G109" s="92">
        <f>SUM(E109:F109)</f>
        <v>-2630</v>
      </c>
      <c r="H109" s="59"/>
    </row>
    <row r="110">
      <c r="A110" s="57"/>
      <c r="B110" s="57"/>
      <c r="C110" s="56"/>
      <c r="D110" s="158"/>
      <c r="E110" s="59"/>
      <c r="F110" s="59"/>
      <c r="G110" s="59"/>
      <c r="H110" s="59"/>
    </row>
    <row r="111">
      <c r="A111" s="57"/>
      <c r="B111" s="164" t="s">
        <v>320</v>
      </c>
      <c r="C111" s="57"/>
      <c r="D111" s="158"/>
      <c r="E111" s="163"/>
      <c r="F111" s="163"/>
      <c r="G111" s="163"/>
      <c r="H111" s="159"/>
    </row>
    <row r="112">
      <c r="A112" s="57"/>
      <c r="B112" s="162"/>
      <c r="C112" s="57" t="s">
        <v>75</v>
      </c>
      <c r="D112" s="158" t="s">
        <v>321</v>
      </c>
      <c r="E112" s="77">
        <v>5310.0</v>
      </c>
      <c r="F112" s="77">
        <v>0.0</v>
      </c>
      <c r="G112" s="163"/>
      <c r="H112" s="159" t="s">
        <v>322</v>
      </c>
    </row>
    <row r="113">
      <c r="A113" s="57"/>
      <c r="B113" s="162"/>
      <c r="C113" s="57" t="s">
        <v>127</v>
      </c>
      <c r="D113" s="158" t="s">
        <v>286</v>
      </c>
      <c r="E113" s="63">
        <v>0.0</v>
      </c>
      <c r="F113" s="77">
        <v>-4250.0</v>
      </c>
      <c r="G113" s="163"/>
      <c r="H113" s="159"/>
    </row>
    <row r="114">
      <c r="A114" s="57"/>
      <c r="B114" s="162"/>
      <c r="C114" s="60" t="s">
        <v>309</v>
      </c>
      <c r="D114" s="160" t="s">
        <v>310</v>
      </c>
      <c r="E114" s="77">
        <v>0.0</v>
      </c>
      <c r="F114" s="77">
        <v>-2400.0</v>
      </c>
      <c r="G114" s="163"/>
      <c r="H114" s="159" t="s">
        <v>311</v>
      </c>
    </row>
    <row r="115">
      <c r="A115" s="57"/>
      <c r="B115" s="162"/>
      <c r="C115" s="62" t="s">
        <v>323</v>
      </c>
      <c r="D115" s="158" t="s">
        <v>248</v>
      </c>
      <c r="E115" s="63">
        <v>0.0</v>
      </c>
      <c r="F115" s="77">
        <v>-400.0</v>
      </c>
      <c r="G115" s="163"/>
      <c r="H115" s="59"/>
    </row>
    <row r="116">
      <c r="A116" s="57"/>
      <c r="B116" s="162"/>
      <c r="C116" s="57" t="s">
        <v>76</v>
      </c>
      <c r="D116" s="158" t="s">
        <v>287</v>
      </c>
      <c r="E116" s="63">
        <v>0.0</v>
      </c>
      <c r="F116" s="77">
        <v>-500.0</v>
      </c>
      <c r="G116" s="163"/>
      <c r="H116" s="59"/>
    </row>
    <row r="117">
      <c r="A117" s="57"/>
      <c r="B117" s="165"/>
      <c r="C117" s="57" t="s">
        <v>80</v>
      </c>
      <c r="D117" s="158" t="s">
        <v>288</v>
      </c>
      <c r="E117" s="63">
        <v>0.0</v>
      </c>
      <c r="F117" s="77">
        <v>-300.0</v>
      </c>
      <c r="G117" s="163"/>
      <c r="H117" s="159" t="s">
        <v>289</v>
      </c>
    </row>
    <row r="118">
      <c r="A118" s="57"/>
      <c r="B118" s="162"/>
      <c r="C118" s="62" t="s">
        <v>125</v>
      </c>
      <c r="D118" s="160" t="s">
        <v>260</v>
      </c>
      <c r="E118" s="63">
        <v>0.0</v>
      </c>
      <c r="F118" s="77">
        <v>-200.0</v>
      </c>
      <c r="G118" s="59"/>
      <c r="H118" s="159" t="s">
        <v>289</v>
      </c>
    </row>
    <row r="119">
      <c r="A119" s="57"/>
      <c r="B119" s="162"/>
      <c r="C119" s="62"/>
      <c r="D119" s="158"/>
      <c r="E119" s="59"/>
      <c r="F119" s="59"/>
      <c r="G119" s="59"/>
      <c r="H119" s="159"/>
    </row>
    <row r="120">
      <c r="A120" s="57"/>
      <c r="B120" s="57"/>
      <c r="C120" s="56" t="s">
        <v>64</v>
      </c>
      <c r="D120" s="158"/>
      <c r="E120" s="65">
        <f t="shared" ref="E120:F120" si="10">SUM(E112:E119)</f>
        <v>5310</v>
      </c>
      <c r="F120" s="64">
        <f t="shared" si="10"/>
        <v>-8050</v>
      </c>
      <c r="G120" s="92">
        <f>SUM(E120:F120)</f>
        <v>-2740</v>
      </c>
      <c r="H120" s="59"/>
    </row>
    <row r="121">
      <c r="A121" s="57"/>
      <c r="B121" s="57"/>
      <c r="C121" s="56"/>
      <c r="D121" s="158"/>
      <c r="E121" s="59"/>
      <c r="F121" s="59"/>
      <c r="G121" s="59"/>
      <c r="H121" s="59"/>
    </row>
    <row r="122">
      <c r="A122" s="57"/>
      <c r="B122" s="83" t="s">
        <v>324</v>
      </c>
      <c r="C122" s="57"/>
      <c r="D122" s="158"/>
      <c r="E122" s="59"/>
      <c r="F122" s="59"/>
      <c r="G122" s="59"/>
      <c r="H122" s="59"/>
    </row>
    <row r="123">
      <c r="A123" s="57"/>
      <c r="B123" s="57"/>
      <c r="C123" s="62" t="s">
        <v>126</v>
      </c>
      <c r="D123" s="160" t="str">
        <f>VLOOKUP(C123, '2 - DKM Detaljbudget'!$C$77:$F$85, 2, FALSE)</f>
        <v>3041, 3042</v>
      </c>
      <c r="E123" s="161">
        <v>8850.0</v>
      </c>
      <c r="F123" s="63">
        <v>0.0</v>
      </c>
      <c r="G123" s="59"/>
      <c r="H123" s="159" t="s">
        <v>325</v>
      </c>
    </row>
    <row r="124">
      <c r="A124" s="57"/>
      <c r="B124" s="57"/>
      <c r="C124" s="57" t="s">
        <v>127</v>
      </c>
      <c r="D124" s="160" t="str">
        <f>VLOOKUP(C124, '2 - DKM Detaljbudget'!$C$77:$F$85, 2, FALSE)</f>
        <v>4029</v>
      </c>
      <c r="E124" s="63">
        <v>0.0</v>
      </c>
      <c r="F124" s="71">
        <v>-6000.0</v>
      </c>
      <c r="G124" s="59"/>
      <c r="H124" s="159" t="s">
        <v>326</v>
      </c>
    </row>
    <row r="125">
      <c r="A125" s="57"/>
      <c r="B125" s="162"/>
      <c r="C125" s="60" t="s">
        <v>309</v>
      </c>
      <c r="D125" s="160" t="str">
        <f>VLOOKUP(C125, '2 - DKM Detaljbudget'!$C$77:$F$85, 2, FALSE)</f>
        <v>4021-4025</v>
      </c>
      <c r="E125" s="77">
        <v>0.0</v>
      </c>
      <c r="F125" s="77">
        <v>-4000.0</v>
      </c>
      <c r="G125" s="163"/>
      <c r="H125" s="159" t="s">
        <v>311</v>
      </c>
    </row>
    <row r="126">
      <c r="A126" s="57"/>
      <c r="B126" s="57"/>
      <c r="C126" s="57" t="s">
        <v>76</v>
      </c>
      <c r="D126" s="160" t="str">
        <f>VLOOKUP(C126, '2 - DKM Detaljbudget'!$C$77:$F$85, 2, FALSE)</f>
        <v>5411</v>
      </c>
      <c r="E126" s="63">
        <v>0.0</v>
      </c>
      <c r="F126" s="64">
        <v>-500.0</v>
      </c>
      <c r="G126" s="59"/>
      <c r="H126" s="59"/>
    </row>
    <row r="127">
      <c r="A127" s="57"/>
      <c r="B127" s="57"/>
      <c r="C127" s="62" t="s">
        <v>80</v>
      </c>
      <c r="D127" s="158" t="str">
        <f>VLOOKUP(C127, '2 - DKM Detaljbudget'!$C$77:$F$85, 2, FALSE)</f>
        <v>4031</v>
      </c>
      <c r="E127" s="63">
        <v>0.0</v>
      </c>
      <c r="F127" s="71">
        <v>-400.0</v>
      </c>
      <c r="G127" s="59"/>
      <c r="H127" s="159" t="s">
        <v>289</v>
      </c>
    </row>
    <row r="128">
      <c r="A128" s="57"/>
      <c r="B128" s="57"/>
      <c r="C128" s="60" t="s">
        <v>125</v>
      </c>
      <c r="D128" s="158" t="str">
        <f>VLOOKUP(C128, '2 - DKM Detaljbudget'!$C$77:$F$85, 2, FALSE)</f>
        <v>7691</v>
      </c>
      <c r="E128" s="93">
        <v>0.0</v>
      </c>
      <c r="F128" s="93">
        <v>-350.0</v>
      </c>
      <c r="G128" s="59"/>
      <c r="H128" s="159" t="s">
        <v>289</v>
      </c>
    </row>
    <row r="129">
      <c r="A129" s="57"/>
      <c r="B129" s="57"/>
      <c r="C129" s="62"/>
      <c r="D129" s="158"/>
      <c r="E129" s="59"/>
      <c r="F129" s="59"/>
      <c r="G129" s="59"/>
      <c r="H129" s="59"/>
    </row>
    <row r="130">
      <c r="A130" s="57"/>
      <c r="B130" s="57"/>
      <c r="C130" s="83" t="s">
        <v>64</v>
      </c>
      <c r="D130" s="158"/>
      <c r="E130" s="64">
        <f t="shared" ref="E130:F130" si="11">SUM(E123:E129)</f>
        <v>8850</v>
      </c>
      <c r="F130" s="64">
        <f t="shared" si="11"/>
        <v>-11250</v>
      </c>
      <c r="G130" s="92">
        <f>SUM(E130:F130)</f>
        <v>-2400</v>
      </c>
      <c r="H130" s="59"/>
    </row>
    <row r="131">
      <c r="A131" s="57"/>
      <c r="B131" s="57"/>
      <c r="C131" s="83"/>
      <c r="D131" s="158"/>
      <c r="E131" s="59"/>
      <c r="F131" s="59"/>
      <c r="G131" s="59"/>
      <c r="H131" s="59"/>
    </row>
    <row r="132">
      <c r="A132" s="57"/>
      <c r="B132" s="83" t="s">
        <v>327</v>
      </c>
      <c r="C132" s="57"/>
      <c r="D132" s="158"/>
      <c r="E132" s="59"/>
      <c r="F132" s="59"/>
      <c r="G132" s="59"/>
      <c r="H132" s="159"/>
    </row>
    <row r="133">
      <c r="A133" s="57"/>
      <c r="B133" s="57"/>
      <c r="C133" s="62" t="s">
        <v>126</v>
      </c>
      <c r="D133" s="160" t="s">
        <v>299</v>
      </c>
      <c r="E133" s="161">
        <v>5650.0</v>
      </c>
      <c r="F133" s="63">
        <v>0.0</v>
      </c>
      <c r="G133" s="59"/>
      <c r="H133" s="159" t="s">
        <v>328</v>
      </c>
    </row>
    <row r="134">
      <c r="A134" s="57"/>
      <c r="B134" s="57"/>
      <c r="C134" s="57" t="s">
        <v>127</v>
      </c>
      <c r="D134" s="160" t="s">
        <v>286</v>
      </c>
      <c r="E134" s="63">
        <v>0.0</v>
      </c>
      <c r="F134" s="64">
        <v>-5500.0</v>
      </c>
      <c r="G134" s="59"/>
      <c r="H134" s="59"/>
    </row>
    <row r="135">
      <c r="A135" s="57"/>
      <c r="B135" s="62"/>
      <c r="C135" s="57" t="s">
        <v>91</v>
      </c>
      <c r="D135" s="160" t="s">
        <v>269</v>
      </c>
      <c r="E135" s="63">
        <v>0.0</v>
      </c>
      <c r="F135" s="71">
        <v>-1900.0</v>
      </c>
      <c r="G135" s="59"/>
      <c r="H135" s="159" t="s">
        <v>329</v>
      </c>
    </row>
    <row r="136">
      <c r="A136" s="57"/>
      <c r="B136" s="57"/>
      <c r="C136" s="57" t="s">
        <v>76</v>
      </c>
      <c r="D136" s="160" t="s">
        <v>287</v>
      </c>
      <c r="E136" s="63">
        <v>0.0</v>
      </c>
      <c r="F136" s="64">
        <v>-1000.0</v>
      </c>
      <c r="G136" s="59"/>
      <c r="H136" s="59"/>
    </row>
    <row r="137">
      <c r="A137" s="57"/>
      <c r="B137" s="57"/>
      <c r="C137" s="62"/>
      <c r="D137" s="158"/>
      <c r="E137" s="59"/>
      <c r="F137" s="59"/>
      <c r="G137" s="59"/>
      <c r="H137" s="59"/>
    </row>
    <row r="138">
      <c r="A138" s="57"/>
      <c r="B138" s="57"/>
      <c r="C138" s="83" t="s">
        <v>64</v>
      </c>
      <c r="D138" s="158"/>
      <c r="E138" s="64">
        <f t="shared" ref="E138:F138" si="12">SUM(E133:E137)</f>
        <v>5650</v>
      </c>
      <c r="F138" s="64">
        <f t="shared" si="12"/>
        <v>-8400</v>
      </c>
      <c r="G138" s="59"/>
      <c r="H138" s="59"/>
    </row>
    <row r="139">
      <c r="A139" s="57"/>
      <c r="B139" s="57"/>
      <c r="C139" s="56"/>
      <c r="D139" s="158"/>
      <c r="E139" s="59"/>
      <c r="F139" s="59"/>
      <c r="G139" s="59"/>
      <c r="H139" s="59"/>
    </row>
    <row r="140">
      <c r="A140" s="57"/>
      <c r="B140" s="83" t="s">
        <v>330</v>
      </c>
      <c r="C140" s="62"/>
      <c r="D140" s="158"/>
      <c r="E140" s="59"/>
      <c r="F140" s="59"/>
      <c r="G140" s="59"/>
      <c r="H140" s="59"/>
    </row>
    <row r="141">
      <c r="A141" s="57"/>
      <c r="B141" s="57"/>
      <c r="C141" s="60" t="s">
        <v>293</v>
      </c>
      <c r="D141" s="160" t="s">
        <v>294</v>
      </c>
      <c r="E141" s="77">
        <v>0.0</v>
      </c>
      <c r="F141" s="71">
        <v>-2000.0</v>
      </c>
      <c r="G141" s="59"/>
      <c r="H141" s="159" t="s">
        <v>331</v>
      </c>
    </row>
    <row r="142">
      <c r="A142" s="57"/>
      <c r="B142" s="57"/>
      <c r="C142" s="62" t="s">
        <v>254</v>
      </c>
      <c r="D142" s="160" t="s">
        <v>332</v>
      </c>
      <c r="E142" s="63">
        <v>0.0</v>
      </c>
      <c r="F142" s="71">
        <v>0.0</v>
      </c>
      <c r="G142" s="59"/>
      <c r="H142" s="159" t="s">
        <v>333</v>
      </c>
    </row>
    <row r="143">
      <c r="A143" s="57"/>
      <c r="B143" s="57"/>
      <c r="C143" s="57" t="s">
        <v>76</v>
      </c>
      <c r="D143" s="160" t="s">
        <v>287</v>
      </c>
      <c r="E143" s="63">
        <v>0.0</v>
      </c>
      <c r="F143" s="64">
        <v>-2000.0</v>
      </c>
      <c r="G143" s="59"/>
      <c r="H143" s="59"/>
    </row>
    <row r="144">
      <c r="A144" s="57"/>
      <c r="B144" s="57"/>
      <c r="C144" s="57" t="s">
        <v>80</v>
      </c>
      <c r="D144" s="160" t="s">
        <v>288</v>
      </c>
      <c r="E144" s="63">
        <v>0.0</v>
      </c>
      <c r="F144" s="71">
        <v>-1750.0</v>
      </c>
      <c r="G144" s="59"/>
      <c r="H144" s="159" t="s">
        <v>289</v>
      </c>
    </row>
    <row r="145">
      <c r="A145" s="57"/>
      <c r="B145" s="57"/>
      <c r="C145" s="60" t="s">
        <v>125</v>
      </c>
      <c r="D145" s="160" t="s">
        <v>260</v>
      </c>
      <c r="E145" s="93">
        <v>0.0</v>
      </c>
      <c r="F145" s="93">
        <v>-750.0</v>
      </c>
      <c r="G145" s="59"/>
      <c r="H145" s="159" t="s">
        <v>289</v>
      </c>
    </row>
    <row r="146">
      <c r="A146" s="57"/>
      <c r="B146" s="57"/>
      <c r="C146" s="62" t="s">
        <v>81</v>
      </c>
      <c r="D146" s="160" t="s">
        <v>306</v>
      </c>
      <c r="E146" s="63">
        <v>0.0</v>
      </c>
      <c r="F146" s="64">
        <v>-5000.0</v>
      </c>
      <c r="G146" s="59"/>
      <c r="H146" s="59"/>
    </row>
    <row r="147">
      <c r="A147" s="57"/>
      <c r="B147" s="57"/>
      <c r="C147" s="60" t="s">
        <v>334</v>
      </c>
      <c r="D147" s="160" t="s">
        <v>291</v>
      </c>
      <c r="E147" s="63">
        <v>0.0</v>
      </c>
      <c r="F147" s="71">
        <v>-5500.0</v>
      </c>
      <c r="G147" s="59"/>
      <c r="H147" s="159"/>
    </row>
    <row r="148">
      <c r="A148" s="57"/>
      <c r="B148" s="57"/>
      <c r="C148" s="57"/>
      <c r="D148" s="158"/>
      <c r="E148" s="59"/>
      <c r="F148" s="59"/>
      <c r="G148" s="59"/>
      <c r="H148" s="59"/>
    </row>
    <row r="149">
      <c r="A149" s="57"/>
      <c r="B149" s="57"/>
      <c r="C149" s="83" t="s">
        <v>64</v>
      </c>
      <c r="D149" s="158"/>
      <c r="E149" s="64">
        <f t="shared" ref="E149:F149" si="13">SUM(E141:E148)</f>
        <v>0</v>
      </c>
      <c r="F149" s="64">
        <f t="shared" si="13"/>
        <v>-17000</v>
      </c>
      <c r="G149" s="59"/>
      <c r="H149" s="59"/>
    </row>
    <row r="150">
      <c r="A150" s="57"/>
      <c r="B150" s="57"/>
      <c r="C150" s="83"/>
      <c r="D150" s="158"/>
      <c r="E150" s="59"/>
      <c r="F150" s="59"/>
      <c r="G150" s="59"/>
      <c r="H150" s="59"/>
    </row>
    <row r="151">
      <c r="A151" s="57"/>
      <c r="B151" s="83" t="s">
        <v>335</v>
      </c>
      <c r="C151" s="62"/>
      <c r="D151" s="158"/>
      <c r="E151" s="59"/>
      <c r="F151" s="59"/>
      <c r="G151" s="59"/>
      <c r="H151" s="59"/>
    </row>
    <row r="152">
      <c r="A152" s="57"/>
      <c r="B152" s="57"/>
      <c r="C152" s="57" t="s">
        <v>254</v>
      </c>
      <c r="D152" s="160" t="s">
        <v>332</v>
      </c>
      <c r="E152" s="63">
        <v>0.0</v>
      </c>
      <c r="F152" s="71">
        <v>0.0</v>
      </c>
      <c r="G152" s="59"/>
      <c r="H152" s="159" t="s">
        <v>333</v>
      </c>
    </row>
    <row r="153">
      <c r="A153" s="57"/>
      <c r="B153" s="57"/>
      <c r="C153" s="62" t="s">
        <v>76</v>
      </c>
      <c r="D153" s="160" t="s">
        <v>287</v>
      </c>
      <c r="E153" s="63">
        <v>0.0</v>
      </c>
      <c r="F153" s="64">
        <v>-2000.0</v>
      </c>
      <c r="G153" s="59"/>
      <c r="H153" s="59"/>
    </row>
    <row r="154">
      <c r="A154" s="57"/>
      <c r="B154" s="57"/>
      <c r="C154" s="57" t="s">
        <v>80</v>
      </c>
      <c r="D154" s="160" t="s">
        <v>288</v>
      </c>
      <c r="E154" s="63">
        <v>0.0</v>
      </c>
      <c r="F154" s="71">
        <v>-500.0</v>
      </c>
      <c r="G154" s="59"/>
      <c r="H154" s="159" t="s">
        <v>289</v>
      </c>
    </row>
    <row r="155">
      <c r="A155" s="57"/>
      <c r="B155" s="57"/>
      <c r="C155" s="60" t="s">
        <v>125</v>
      </c>
      <c r="D155" s="160" t="s">
        <v>260</v>
      </c>
      <c r="E155" s="93">
        <v>0.0</v>
      </c>
      <c r="F155" s="93">
        <v>-500.0</v>
      </c>
      <c r="G155" s="59"/>
      <c r="H155" s="159" t="s">
        <v>289</v>
      </c>
    </row>
    <row r="156">
      <c r="A156" s="57"/>
      <c r="B156" s="57"/>
      <c r="C156" s="62"/>
      <c r="D156" s="158"/>
      <c r="E156" s="59"/>
      <c r="F156" s="166" t="s">
        <v>336</v>
      </c>
      <c r="G156" s="59"/>
      <c r="H156" s="59"/>
    </row>
    <row r="157">
      <c r="A157" s="57"/>
      <c r="B157" s="57"/>
      <c r="C157" s="56" t="s">
        <v>64</v>
      </c>
      <c r="D157" s="158"/>
      <c r="E157" s="65">
        <f t="shared" ref="E157:F157" si="14">SUM(E152:E156)</f>
        <v>0</v>
      </c>
      <c r="F157" s="64">
        <f t="shared" si="14"/>
        <v>-3000</v>
      </c>
      <c r="G157" s="59"/>
      <c r="H157" s="59"/>
    </row>
    <row r="158">
      <c r="A158" s="57"/>
      <c r="B158" s="57"/>
      <c r="C158" s="83"/>
      <c r="D158" s="158"/>
      <c r="E158" s="59"/>
      <c r="F158" s="59"/>
      <c r="G158" s="59"/>
      <c r="H158" s="59"/>
    </row>
    <row r="159">
      <c r="A159" s="57"/>
      <c r="B159" s="57"/>
      <c r="C159" s="83" t="s">
        <v>83</v>
      </c>
      <c r="D159" s="158"/>
      <c r="E159" s="65">
        <f>SUMIFS(E4:E158,C4:C158,"Subsubtotal")</f>
        <v>1460830</v>
      </c>
      <c r="F159" s="64">
        <f>SUMIFS(F4:F158,C4:C158,"Subsubtotal")</f>
        <v>-1566530</v>
      </c>
      <c r="G159" s="59"/>
      <c r="H159" s="59"/>
    </row>
    <row r="160">
      <c r="A160" s="57"/>
      <c r="B160" s="57"/>
      <c r="C160" s="56"/>
      <c r="D160" s="158"/>
      <c r="E160" s="59"/>
      <c r="F160" s="59"/>
      <c r="G160" s="59"/>
      <c r="H160" s="59"/>
    </row>
  </sheetData>
  <conditionalFormatting sqref="D1">
    <cfRule type="cellIs" dxfId="0" priority="1" operator="greaterThan">
      <formula>0</formula>
    </cfRule>
  </conditionalFormatting>
  <conditionalFormatting sqref="E1:E160 F79 F85 F90 F103 F109 F112:F117 F125">
    <cfRule type="cellIs" dxfId="1" priority="2" operator="greaterThan">
      <formula>0</formula>
    </cfRule>
  </conditionalFormatting>
  <conditionalFormatting sqref="F1:F160 E32 E130 E138 E149">
    <cfRule type="cellIs" dxfId="0" priority="3" operator="greaterThan">
      <formula>0</formula>
    </cfRule>
  </conditionalFormatting>
  <conditionalFormatting sqref="F1:F160 E20 E26 E32 E130 E138 E149">
    <cfRule type="cellIs" dxfId="1" priority="4" operator="lessThan">
      <formula>0</formula>
    </cfRule>
  </conditionalFormatting>
  <conditionalFormatting sqref="D1">
    <cfRule type="cellIs" dxfId="1" priority="5" operator="lessThan">
      <formula>0</formula>
    </cfRule>
  </conditionalFormatting>
  <printOptions horizontalCentered="1"/>
  <pageMargins bottom="0.75" footer="0.0" header="0.0" left="0.25" right="0.25" top="0.75"/>
  <pageSetup fitToHeight="0" paperSize="9" orientation="portrait"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90" t="s">
        <v>3</v>
      </c>
      <c r="B1" s="90" t="s">
        <v>56</v>
      </c>
      <c r="C1" s="90" t="s">
        <v>57</v>
      </c>
      <c r="D1" s="90" t="s">
        <v>58</v>
      </c>
      <c r="E1" s="54" t="s">
        <v>4</v>
      </c>
      <c r="F1" s="54" t="s">
        <v>5</v>
      </c>
      <c r="G1" s="54" t="s">
        <v>59</v>
      </c>
      <c r="H1" s="90" t="s">
        <v>2</v>
      </c>
    </row>
    <row r="2">
      <c r="A2" s="167" t="s">
        <v>17</v>
      </c>
      <c r="B2" s="57"/>
      <c r="C2" s="57"/>
      <c r="D2" s="58"/>
      <c r="E2" s="58"/>
      <c r="F2" s="59"/>
      <c r="G2" s="153"/>
      <c r="H2" s="153"/>
    </row>
    <row r="3">
      <c r="A3" s="60" t="s">
        <v>60</v>
      </c>
      <c r="B3" s="91" t="s">
        <v>65</v>
      </c>
      <c r="C3" s="62"/>
      <c r="D3" s="58"/>
      <c r="E3" s="58"/>
      <c r="F3" s="59"/>
      <c r="G3" s="153"/>
      <c r="H3" s="153"/>
    </row>
    <row r="4">
      <c r="A4" s="57"/>
      <c r="B4" s="57"/>
      <c r="C4" s="60" t="s">
        <v>68</v>
      </c>
      <c r="D4" s="58"/>
      <c r="E4" s="63">
        <v>0.0</v>
      </c>
      <c r="F4" s="64">
        <v>-1000.0</v>
      </c>
      <c r="G4" s="153"/>
      <c r="H4" s="153"/>
    </row>
    <row r="5">
      <c r="A5" s="57"/>
      <c r="B5" s="57"/>
      <c r="C5" s="60" t="s">
        <v>337</v>
      </c>
      <c r="D5" s="58"/>
      <c r="E5" s="63">
        <v>0.0</v>
      </c>
      <c r="F5" s="71">
        <v>-1250.0</v>
      </c>
      <c r="G5" s="153"/>
      <c r="H5" s="153"/>
    </row>
    <row r="6">
      <c r="A6" s="57"/>
      <c r="B6" s="57"/>
      <c r="C6" s="62"/>
      <c r="D6" s="58"/>
      <c r="E6" s="58"/>
      <c r="F6" s="59"/>
      <c r="G6" s="153"/>
      <c r="H6" s="153"/>
    </row>
    <row r="7">
      <c r="A7" s="57"/>
      <c r="B7" s="57"/>
      <c r="C7" s="56" t="s">
        <v>64</v>
      </c>
      <c r="D7" s="58"/>
      <c r="E7" s="63">
        <f t="shared" ref="E7:F7" si="1">SUM(E3:E5)</f>
        <v>0</v>
      </c>
      <c r="F7" s="64">
        <f t="shared" si="1"/>
        <v>-2250</v>
      </c>
      <c r="G7" s="168">
        <f>SUM(E7:F7)</f>
        <v>-2250</v>
      </c>
      <c r="H7" s="153"/>
    </row>
    <row r="8">
      <c r="A8" s="57"/>
      <c r="B8" s="57"/>
      <c r="C8" s="57"/>
      <c r="D8" s="58"/>
      <c r="E8" s="58"/>
      <c r="F8" s="59"/>
      <c r="G8" s="156"/>
      <c r="H8" s="156"/>
    </row>
    <row r="9">
      <c r="A9" s="57"/>
      <c r="B9" s="56"/>
      <c r="C9" s="91" t="s">
        <v>83</v>
      </c>
      <c r="D9" s="58"/>
      <c r="E9" s="169">
        <f t="shared" ref="E9:F9" si="2">SUMIFS(E3:E9,B3:B9,"Subsubtotal")</f>
        <v>0</v>
      </c>
      <c r="F9" s="169">
        <f t="shared" si="2"/>
        <v>-2250</v>
      </c>
      <c r="G9" s="168">
        <f>SUM(E9:F9)</f>
        <v>-2250</v>
      </c>
      <c r="H9" s="156"/>
    </row>
    <row r="10">
      <c r="A10" s="57"/>
      <c r="G10" s="170"/>
      <c r="H10" s="170"/>
    </row>
  </sheetData>
  <conditionalFormatting sqref="E1:E10">
    <cfRule type="cellIs" dxfId="0" priority="1" operator="greaterThan">
      <formula>0</formula>
    </cfRule>
  </conditionalFormatting>
  <conditionalFormatting sqref="F1:F10">
    <cfRule type="cellIs" dxfId="1" priority="2" operator="lessThan">
      <formula>0</formula>
    </cfRule>
  </conditionalFormatting>
  <printOptions gridLines="1" horizontalCentered="1"/>
  <pageMargins bottom="0.75" footer="0.0" header="0.0" left="0.7" right="0.7" top="0.75"/>
  <pageSetup fitToHeight="0" paperSize="9" cellComments="atEnd" orientation="portrait"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86.25"/>
  </cols>
  <sheetData>
    <row r="1">
      <c r="A1" s="171" t="s">
        <v>3</v>
      </c>
      <c r="B1" s="171" t="s">
        <v>56</v>
      </c>
      <c r="C1" s="171" t="s">
        <v>57</v>
      </c>
      <c r="D1" s="172" t="s">
        <v>58</v>
      </c>
      <c r="E1" s="171" t="s">
        <v>4</v>
      </c>
      <c r="F1" s="171" t="s">
        <v>5</v>
      </c>
      <c r="G1" s="53" t="s">
        <v>59</v>
      </c>
      <c r="H1" s="171" t="s">
        <v>2</v>
      </c>
    </row>
    <row r="2">
      <c r="A2" s="66" t="s">
        <v>338</v>
      </c>
      <c r="B2" s="67"/>
      <c r="C2" s="74"/>
      <c r="D2" s="81"/>
      <c r="E2" s="82"/>
      <c r="F2" s="82"/>
      <c r="G2" s="173"/>
      <c r="H2" s="173"/>
    </row>
    <row r="3">
      <c r="A3" s="44" t="s">
        <v>60</v>
      </c>
      <c r="B3" s="66" t="s">
        <v>61</v>
      </c>
      <c r="C3" s="74"/>
      <c r="D3" s="81"/>
      <c r="E3" s="82"/>
      <c r="F3" s="106"/>
      <c r="G3" s="173"/>
      <c r="H3" s="173"/>
    </row>
    <row r="4">
      <c r="A4" s="75" t="s">
        <v>339</v>
      </c>
      <c r="B4" s="75"/>
      <c r="C4" s="174" t="s">
        <v>257</v>
      </c>
      <c r="D4" s="175" t="s">
        <v>258</v>
      </c>
      <c r="E4" s="176">
        <v>0.0</v>
      </c>
      <c r="F4" s="177">
        <v>-25000.0</v>
      </c>
      <c r="G4" s="178"/>
      <c r="H4" s="178" t="s">
        <v>340</v>
      </c>
    </row>
    <row r="5">
      <c r="A5" s="74"/>
      <c r="B5" s="74"/>
      <c r="C5" s="60" t="s">
        <v>341</v>
      </c>
      <c r="D5" s="76" t="s">
        <v>258</v>
      </c>
      <c r="E5" s="179">
        <v>0.0</v>
      </c>
      <c r="F5" s="106">
        <v>-3000.0</v>
      </c>
      <c r="G5" s="173"/>
      <c r="H5" s="173"/>
    </row>
    <row r="6">
      <c r="A6" s="74"/>
      <c r="B6" s="74"/>
      <c r="C6" s="57" t="s">
        <v>342</v>
      </c>
      <c r="D6" s="76" t="s">
        <v>304</v>
      </c>
      <c r="E6" s="179">
        <v>0.0</v>
      </c>
      <c r="F6" s="106">
        <v>-2000.0</v>
      </c>
      <c r="G6" s="173"/>
      <c r="H6" s="173"/>
    </row>
    <row r="7">
      <c r="A7" s="74"/>
      <c r="B7" s="74"/>
      <c r="C7" s="57" t="s">
        <v>343</v>
      </c>
      <c r="D7" s="76" t="s">
        <v>291</v>
      </c>
      <c r="E7" s="179">
        <v>0.0</v>
      </c>
      <c r="F7" s="106">
        <v>-40000.0</v>
      </c>
      <c r="G7" s="173"/>
      <c r="H7" s="173"/>
    </row>
    <row r="8">
      <c r="A8" s="74"/>
      <c r="B8" s="74"/>
      <c r="C8" s="60" t="s">
        <v>344</v>
      </c>
      <c r="D8" s="76" t="s">
        <v>345</v>
      </c>
      <c r="E8" s="179">
        <v>0.0</v>
      </c>
      <c r="F8" s="106">
        <v>-1000.0</v>
      </c>
      <c r="G8" s="180"/>
      <c r="H8" s="180"/>
    </row>
    <row r="9">
      <c r="A9" s="74"/>
      <c r="B9" s="74"/>
      <c r="C9" s="75" t="s">
        <v>346</v>
      </c>
      <c r="D9" s="76" t="s">
        <v>275</v>
      </c>
      <c r="E9" s="179">
        <v>0.0</v>
      </c>
      <c r="F9" s="106">
        <v>-10000.0</v>
      </c>
      <c r="G9" s="180"/>
      <c r="H9" s="180" t="s">
        <v>347</v>
      </c>
    </row>
    <row r="10">
      <c r="A10" s="74"/>
      <c r="B10" s="74"/>
      <c r="C10" s="74" t="s">
        <v>348</v>
      </c>
      <c r="D10" s="76" t="s">
        <v>275</v>
      </c>
      <c r="E10" s="179">
        <v>0.0</v>
      </c>
      <c r="F10" s="106">
        <v>-2000.0</v>
      </c>
      <c r="G10" s="180"/>
      <c r="H10" s="180" t="s">
        <v>349</v>
      </c>
    </row>
    <row r="11">
      <c r="A11" s="74"/>
      <c r="B11" s="74"/>
      <c r="C11" s="181" t="s">
        <v>350</v>
      </c>
      <c r="D11" s="175" t="s">
        <v>286</v>
      </c>
      <c r="E11" s="177">
        <v>0.0</v>
      </c>
      <c r="F11" s="177">
        <v>-4400.0</v>
      </c>
      <c r="G11" s="182"/>
      <c r="H11" s="178" t="s">
        <v>351</v>
      </c>
    </row>
    <row r="12">
      <c r="A12" s="74"/>
      <c r="B12" s="74"/>
      <c r="C12" s="74"/>
      <c r="D12" s="81"/>
      <c r="E12" s="82"/>
      <c r="F12" s="82"/>
      <c r="G12" s="173"/>
      <c r="H12" s="173"/>
    </row>
    <row r="13">
      <c r="A13" s="74"/>
      <c r="B13" s="74"/>
      <c r="C13" s="67" t="s">
        <v>64</v>
      </c>
      <c r="D13" s="68"/>
      <c r="E13" s="69">
        <f t="shared" ref="E13:F13" si="1">SUM(E4:E12)</f>
        <v>0</v>
      </c>
      <c r="F13" s="69">
        <f t="shared" si="1"/>
        <v>-87400</v>
      </c>
      <c r="G13" s="173"/>
      <c r="H13" s="173"/>
    </row>
    <row r="14">
      <c r="A14" s="74"/>
      <c r="B14" s="74"/>
      <c r="C14" s="67"/>
      <c r="D14" s="68"/>
      <c r="E14" s="69"/>
      <c r="F14" s="69"/>
      <c r="G14" s="173"/>
      <c r="H14" s="173"/>
    </row>
    <row r="15">
      <c r="A15" s="74"/>
      <c r="B15" s="66" t="s">
        <v>65</v>
      </c>
      <c r="C15" s="67"/>
      <c r="D15" s="68"/>
      <c r="E15" s="69"/>
      <c r="F15" s="69"/>
      <c r="G15" s="173"/>
      <c r="H15" s="173"/>
    </row>
    <row r="16">
      <c r="A16" s="74"/>
      <c r="B16" s="74"/>
      <c r="C16" s="60" t="s">
        <v>352</v>
      </c>
      <c r="D16" s="76" t="s">
        <v>353</v>
      </c>
      <c r="E16" s="179">
        <v>0.0</v>
      </c>
      <c r="F16" s="106">
        <v>-3000.0</v>
      </c>
      <c r="G16" s="180"/>
      <c r="H16" s="180" t="s">
        <v>354</v>
      </c>
    </row>
    <row r="17">
      <c r="A17" s="74"/>
      <c r="B17" s="74"/>
      <c r="C17" s="60" t="s">
        <v>66</v>
      </c>
      <c r="D17" s="76" t="s">
        <v>271</v>
      </c>
      <c r="E17" s="179">
        <v>0.0</v>
      </c>
      <c r="F17" s="106">
        <v>-9000.0</v>
      </c>
      <c r="G17" s="183"/>
      <c r="H17" s="183"/>
    </row>
    <row r="18">
      <c r="A18" s="74"/>
      <c r="B18" s="74"/>
      <c r="C18" s="62" t="s">
        <v>68</v>
      </c>
      <c r="D18" s="70" t="s">
        <v>355</v>
      </c>
      <c r="E18" s="86">
        <v>0.0</v>
      </c>
      <c r="F18" s="89">
        <v>-7200.0</v>
      </c>
      <c r="G18" s="180"/>
      <c r="H18" s="180" t="s">
        <v>356</v>
      </c>
    </row>
    <row r="19">
      <c r="A19" s="74"/>
      <c r="B19" s="74"/>
      <c r="C19" s="74"/>
      <c r="D19" s="81"/>
      <c r="E19" s="82"/>
      <c r="F19" s="82"/>
      <c r="G19" s="173"/>
      <c r="H19" s="173"/>
    </row>
    <row r="20">
      <c r="A20" s="74"/>
      <c r="B20" s="74"/>
      <c r="C20" s="67" t="s">
        <v>64</v>
      </c>
      <c r="D20" s="68"/>
      <c r="E20" s="69">
        <f t="shared" ref="E20:F20" si="2">SUM(E15:E19)</f>
        <v>0</v>
      </c>
      <c r="F20" s="69">
        <f t="shared" si="2"/>
        <v>-19200</v>
      </c>
      <c r="G20" s="173"/>
      <c r="H20" s="173"/>
    </row>
    <row r="21">
      <c r="A21" s="74"/>
      <c r="B21" s="74"/>
      <c r="C21" s="74"/>
      <c r="D21" s="81"/>
      <c r="E21" s="82"/>
      <c r="F21" s="82"/>
      <c r="G21" s="173"/>
      <c r="H21" s="173"/>
    </row>
    <row r="22">
      <c r="A22" s="74"/>
      <c r="B22" s="66" t="s">
        <v>357</v>
      </c>
      <c r="C22" s="74"/>
      <c r="D22" s="81"/>
      <c r="E22" s="82"/>
      <c r="F22" s="82"/>
      <c r="G22" s="173"/>
      <c r="H22" s="173"/>
    </row>
    <row r="23">
      <c r="A23" s="74"/>
      <c r="B23" s="74"/>
      <c r="C23" s="75" t="s">
        <v>358</v>
      </c>
      <c r="D23" s="76" t="s">
        <v>355</v>
      </c>
      <c r="E23" s="106">
        <v>0.0</v>
      </c>
      <c r="F23" s="106">
        <v>-3000.0</v>
      </c>
      <c r="G23" s="173"/>
      <c r="H23" s="173"/>
    </row>
    <row r="24">
      <c r="A24" s="74"/>
      <c r="B24" s="74"/>
      <c r="C24" s="75" t="s">
        <v>359</v>
      </c>
      <c r="D24" s="76" t="s">
        <v>355</v>
      </c>
      <c r="E24" s="106">
        <v>0.0</v>
      </c>
      <c r="F24" s="106">
        <v>-6000.0</v>
      </c>
      <c r="G24" s="180"/>
      <c r="H24" s="180"/>
    </row>
    <row r="25">
      <c r="A25" s="74"/>
      <c r="B25" s="74"/>
      <c r="C25" s="75" t="s">
        <v>360</v>
      </c>
      <c r="D25" s="76" t="s">
        <v>355</v>
      </c>
      <c r="E25" s="106">
        <v>0.0</v>
      </c>
      <c r="F25" s="106">
        <v>-3000.0</v>
      </c>
      <c r="G25" s="180"/>
      <c r="H25" s="180" t="s">
        <v>361</v>
      </c>
    </row>
    <row r="26">
      <c r="A26" s="74"/>
      <c r="B26" s="74"/>
      <c r="C26" s="74"/>
      <c r="D26" s="81"/>
      <c r="E26" s="82"/>
      <c r="F26" s="82"/>
      <c r="G26" s="173"/>
      <c r="H26" s="173"/>
    </row>
    <row r="27">
      <c r="A27" s="74"/>
      <c r="B27" s="74"/>
      <c r="C27" s="66" t="s">
        <v>64</v>
      </c>
      <c r="D27" s="81"/>
      <c r="E27" s="69">
        <f t="shared" ref="E27:F27" si="3">SUM(E23:E26)</f>
        <v>0</v>
      </c>
      <c r="F27" s="69">
        <f t="shared" si="3"/>
        <v>-12000</v>
      </c>
      <c r="G27" s="173"/>
      <c r="H27" s="173"/>
    </row>
    <row r="28">
      <c r="A28" s="74"/>
      <c r="B28" s="74"/>
      <c r="C28" s="74"/>
      <c r="D28" s="81"/>
      <c r="E28" s="82"/>
      <c r="F28" s="82"/>
      <c r="G28" s="173"/>
      <c r="H28" s="173"/>
    </row>
    <row r="29">
      <c r="A29" s="74"/>
      <c r="B29" s="66" t="s">
        <v>362</v>
      </c>
      <c r="C29" s="74"/>
      <c r="D29" s="81"/>
      <c r="E29" s="82"/>
      <c r="F29" s="82"/>
      <c r="G29" s="173"/>
      <c r="H29" s="173"/>
    </row>
    <row r="30">
      <c r="A30" s="74"/>
      <c r="B30" s="74"/>
      <c r="C30" s="75" t="s">
        <v>363</v>
      </c>
      <c r="D30" s="76" t="s">
        <v>364</v>
      </c>
      <c r="E30" s="106">
        <v>0.0</v>
      </c>
      <c r="F30" s="106">
        <v>-10000.0</v>
      </c>
      <c r="G30" s="173"/>
      <c r="H30" s="173"/>
    </row>
    <row r="31">
      <c r="A31" s="74"/>
      <c r="B31" s="74"/>
      <c r="C31" s="75" t="s">
        <v>365</v>
      </c>
      <c r="D31" s="76" t="s">
        <v>366</v>
      </c>
      <c r="E31" s="106">
        <v>0.0</v>
      </c>
      <c r="F31" s="106">
        <v>-9000.0</v>
      </c>
      <c r="G31" s="173"/>
      <c r="H31" s="173"/>
    </row>
    <row r="32">
      <c r="A32" s="74"/>
      <c r="B32" s="74"/>
      <c r="C32" s="75" t="s">
        <v>367</v>
      </c>
      <c r="D32" s="76" t="s">
        <v>368</v>
      </c>
      <c r="E32" s="106">
        <v>0.0</v>
      </c>
      <c r="F32" s="106">
        <v>-13500.0</v>
      </c>
      <c r="G32" s="173"/>
      <c r="H32" s="173"/>
    </row>
    <row r="33">
      <c r="A33" s="74"/>
      <c r="B33" s="74"/>
      <c r="C33" s="74"/>
      <c r="D33" s="81"/>
      <c r="E33" s="82"/>
      <c r="F33" s="82"/>
      <c r="G33" s="173"/>
      <c r="H33" s="173"/>
    </row>
    <row r="34">
      <c r="A34" s="74"/>
      <c r="B34" s="74"/>
      <c r="C34" s="66" t="s">
        <v>64</v>
      </c>
      <c r="D34" s="81"/>
      <c r="E34" s="69">
        <f>SUM(E29:E33)</f>
        <v>0</v>
      </c>
      <c r="F34" s="69">
        <f>SUM(F30:F33)</f>
        <v>-32500</v>
      </c>
      <c r="G34" s="173"/>
      <c r="H34" s="173"/>
    </row>
    <row r="35">
      <c r="A35" s="74"/>
      <c r="B35" s="74"/>
      <c r="C35" s="74"/>
      <c r="D35" s="81"/>
      <c r="E35" s="82"/>
      <c r="F35" s="82"/>
      <c r="G35" s="173"/>
      <c r="H35" s="173"/>
    </row>
    <row r="36">
      <c r="A36" s="184"/>
      <c r="B36" s="83" t="s">
        <v>369</v>
      </c>
      <c r="C36" s="184"/>
      <c r="D36" s="185"/>
      <c r="E36" s="186"/>
      <c r="F36" s="186"/>
      <c r="G36" s="186"/>
      <c r="H36" s="186"/>
    </row>
    <row r="37">
      <c r="A37" s="184"/>
      <c r="B37" s="83"/>
      <c r="C37" s="184" t="s">
        <v>171</v>
      </c>
      <c r="D37" s="185" t="s">
        <v>299</v>
      </c>
      <c r="E37" s="187">
        <v>3500.0</v>
      </c>
      <c r="F37" s="86">
        <v>0.0</v>
      </c>
    </row>
    <row r="38">
      <c r="A38" s="184"/>
      <c r="B38" s="83"/>
      <c r="C38" s="184" t="s">
        <v>127</v>
      </c>
      <c r="D38" s="188" t="s">
        <v>286</v>
      </c>
      <c r="E38" s="86">
        <v>0.0</v>
      </c>
      <c r="F38" s="87">
        <v>-2000.0</v>
      </c>
    </row>
    <row r="39">
      <c r="A39" s="184"/>
      <c r="B39" s="83"/>
      <c r="C39" s="184" t="s">
        <v>76</v>
      </c>
      <c r="D39" s="188" t="s">
        <v>287</v>
      </c>
      <c r="E39" s="86">
        <v>0.0</v>
      </c>
      <c r="F39" s="87">
        <v>-500.0</v>
      </c>
    </row>
    <row r="40">
      <c r="A40" s="184"/>
      <c r="B40" s="83"/>
      <c r="C40" s="184" t="s">
        <v>228</v>
      </c>
      <c r="D40" s="188" t="s">
        <v>269</v>
      </c>
      <c r="E40" s="86">
        <v>0.0</v>
      </c>
      <c r="F40" s="87">
        <v>-300.0</v>
      </c>
    </row>
    <row r="41">
      <c r="A41" s="184"/>
      <c r="B41" s="83"/>
      <c r="C41" s="189" t="s">
        <v>309</v>
      </c>
      <c r="D41" s="188" t="s">
        <v>310</v>
      </c>
      <c r="E41" s="86">
        <v>0.0</v>
      </c>
      <c r="F41" s="190">
        <v>-700.0</v>
      </c>
    </row>
    <row r="42">
      <c r="A42" s="184"/>
      <c r="B42" s="83"/>
      <c r="C42" s="184"/>
      <c r="D42" s="185"/>
      <c r="E42" s="186"/>
      <c r="F42" s="186"/>
    </row>
    <row r="43">
      <c r="A43" s="184"/>
      <c r="B43" s="83"/>
      <c r="C43" s="83" t="s">
        <v>64</v>
      </c>
      <c r="D43" s="185"/>
      <c r="E43" s="187">
        <f>SUM(E37:E40)</f>
        <v>3500</v>
      </c>
      <c r="F43" s="89">
        <f>SUM(F37:F42)</f>
        <v>-3500</v>
      </c>
    </row>
    <row r="44">
      <c r="A44" s="184"/>
      <c r="B44" s="184"/>
      <c r="C44" s="184"/>
      <c r="D44" s="185"/>
      <c r="E44" s="186"/>
      <c r="F44" s="186"/>
      <c r="G44" s="186"/>
      <c r="H44" s="186"/>
    </row>
    <row r="45">
      <c r="A45" s="74"/>
      <c r="B45" s="74"/>
      <c r="C45" s="66" t="s">
        <v>83</v>
      </c>
      <c r="D45" s="81"/>
      <c r="E45" s="69">
        <f>SUMIFS(E4:E43,$C4:$C43,"Subsubtotal")</f>
        <v>3500</v>
      </c>
      <c r="F45" s="69">
        <f>SUMIFS(F4:F44,$C4:$C44,"Subsubtotal")</f>
        <v>-154600</v>
      </c>
      <c r="G45" s="173"/>
      <c r="H45" s="173"/>
    </row>
    <row r="46">
      <c r="A46" s="74"/>
      <c r="B46" s="74"/>
      <c r="C46" s="74"/>
      <c r="D46" s="81"/>
      <c r="E46" s="82"/>
      <c r="F46" s="82"/>
      <c r="G46" s="173"/>
      <c r="H46" s="173"/>
    </row>
  </sheetData>
  <conditionalFormatting sqref="F1:F36 D9:D11 E13:E15 D18 E20 E27 E34 E37:E43 F44:F46 E45">
    <cfRule type="cellIs" dxfId="0" priority="1" operator="greaterThan">
      <formula>0</formula>
    </cfRule>
  </conditionalFormatting>
  <conditionalFormatting sqref="E1:E36 F37:F43 E44:E46">
    <cfRule type="cellIs" dxfId="1" priority="2" operator="greaterThan">
      <formula>0</formula>
    </cfRule>
  </conditionalFormatting>
  <conditionalFormatting sqref="D1:D46">
    <cfRule type="cellIs" dxfId="0" priority="3" operator="greaterThan">
      <formula>0</formula>
    </cfRule>
  </conditionalFormatting>
  <conditionalFormatting sqref="D1:D46 F9:F11 F18">
    <cfRule type="cellIs" dxfId="1" priority="4" operator="lessThan">
      <formula>0</formula>
    </cfRule>
  </conditionalFormatting>
  <conditionalFormatting sqref="F1:F36 E13:E15 E20 E27 E34 E37:E43 F44:F46 E45">
    <cfRule type="cellIs" dxfId="1" priority="5" operator="lessThan">
      <formula>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25.0"/>
  </cols>
  <sheetData>
    <row r="1">
      <c r="A1" s="53" t="s">
        <v>3</v>
      </c>
      <c r="B1" s="53" t="s">
        <v>56</v>
      </c>
      <c r="C1" s="53" t="s">
        <v>57</v>
      </c>
      <c r="D1" s="90" t="s">
        <v>58</v>
      </c>
      <c r="E1" s="53" t="s">
        <v>4</v>
      </c>
      <c r="F1" s="54" t="s">
        <v>5</v>
      </c>
      <c r="G1" s="90" t="s">
        <v>59</v>
      </c>
      <c r="H1" s="90" t="s">
        <v>2</v>
      </c>
    </row>
    <row r="2">
      <c r="A2" s="191" t="s">
        <v>19</v>
      </c>
      <c r="B2" s="18"/>
      <c r="C2" s="18"/>
      <c r="D2" s="18"/>
      <c r="E2" s="18"/>
      <c r="F2" s="18"/>
      <c r="G2" s="18"/>
      <c r="H2" s="18"/>
      <c r="I2" s="192"/>
      <c r="J2" s="192"/>
      <c r="K2" s="192"/>
      <c r="L2" s="192"/>
      <c r="M2" s="192"/>
      <c r="N2" s="192"/>
      <c r="O2" s="192"/>
    </row>
    <row r="3">
      <c r="A3" s="193" t="s">
        <v>60</v>
      </c>
      <c r="B3" s="191" t="s">
        <v>61</v>
      </c>
      <c r="C3" s="18"/>
      <c r="D3" s="18"/>
      <c r="E3" s="194"/>
      <c r="F3" s="194"/>
      <c r="G3" s="194"/>
      <c r="H3" s="18"/>
      <c r="I3" s="192"/>
      <c r="J3" s="192"/>
      <c r="K3" s="192"/>
      <c r="L3" s="192"/>
      <c r="M3" s="192"/>
      <c r="N3" s="192"/>
      <c r="O3" s="192"/>
    </row>
    <row r="4">
      <c r="A4" s="18"/>
      <c r="B4" s="18"/>
      <c r="C4" s="193" t="s">
        <v>370</v>
      </c>
      <c r="D4" s="18"/>
      <c r="E4" s="195">
        <v>0.0</v>
      </c>
      <c r="F4" s="195">
        <v>-1000.0</v>
      </c>
      <c r="G4" s="194"/>
      <c r="H4" s="18"/>
      <c r="I4" s="192"/>
      <c r="J4" s="192"/>
      <c r="K4" s="192"/>
      <c r="L4" s="192"/>
      <c r="M4" s="192"/>
      <c r="N4" s="192"/>
      <c r="O4" s="192"/>
    </row>
    <row r="5">
      <c r="A5" s="18"/>
      <c r="B5" s="18"/>
      <c r="C5" s="18"/>
      <c r="D5" s="18"/>
      <c r="E5" s="194"/>
      <c r="F5" s="194"/>
      <c r="G5" s="194"/>
      <c r="H5" s="18"/>
      <c r="I5" s="192"/>
      <c r="J5" s="192"/>
      <c r="K5" s="192"/>
      <c r="L5" s="192"/>
      <c r="M5" s="192"/>
      <c r="N5" s="192"/>
      <c r="O5" s="192"/>
    </row>
    <row r="6">
      <c r="A6" s="18"/>
      <c r="B6" s="18"/>
      <c r="C6" s="191" t="s">
        <v>64</v>
      </c>
      <c r="D6" s="18"/>
      <c r="E6" s="194">
        <f t="shared" ref="E6:F6" si="1">SUM(E4:E5)</f>
        <v>0</v>
      </c>
      <c r="F6" s="194">
        <f t="shared" si="1"/>
        <v>-1000</v>
      </c>
      <c r="G6" s="194"/>
      <c r="H6" s="18"/>
      <c r="I6" s="192"/>
      <c r="J6" s="192"/>
      <c r="K6" s="192"/>
      <c r="L6" s="192"/>
      <c r="M6" s="192"/>
      <c r="N6" s="192"/>
      <c r="O6" s="192"/>
    </row>
    <row r="7">
      <c r="A7" s="18"/>
      <c r="B7" s="18"/>
      <c r="C7" s="18"/>
      <c r="D7" s="18"/>
      <c r="E7" s="194"/>
      <c r="F7" s="194"/>
      <c r="G7" s="194"/>
      <c r="H7" s="18"/>
      <c r="I7" s="192"/>
      <c r="J7" s="192"/>
      <c r="K7" s="192"/>
      <c r="L7" s="192"/>
      <c r="M7" s="192"/>
      <c r="N7" s="192"/>
      <c r="O7" s="192"/>
    </row>
    <row r="8">
      <c r="A8" s="18"/>
      <c r="B8" s="191" t="s">
        <v>65</v>
      </c>
      <c r="C8" s="18"/>
      <c r="D8" s="18"/>
      <c r="E8" s="194"/>
      <c r="F8" s="194"/>
      <c r="G8" s="194"/>
      <c r="H8" s="18"/>
      <c r="I8" s="192"/>
      <c r="J8" s="192"/>
      <c r="K8" s="192"/>
      <c r="L8" s="192"/>
      <c r="M8" s="192"/>
      <c r="N8" s="192"/>
      <c r="O8" s="192"/>
    </row>
    <row r="9">
      <c r="A9" s="18"/>
      <c r="B9" s="18"/>
      <c r="C9" s="193" t="s">
        <v>68</v>
      </c>
      <c r="D9" s="18"/>
      <c r="E9" s="195">
        <v>0.0</v>
      </c>
      <c r="F9" s="195">
        <v>-1983.0</v>
      </c>
      <c r="G9" s="194"/>
      <c r="H9" s="18"/>
      <c r="I9" s="192"/>
      <c r="J9" s="192"/>
      <c r="K9" s="192"/>
      <c r="L9" s="192"/>
      <c r="M9" s="192"/>
      <c r="N9" s="192"/>
      <c r="O9" s="192"/>
    </row>
    <row r="10">
      <c r="A10" s="18"/>
      <c r="B10" s="18"/>
      <c r="C10" s="18"/>
      <c r="D10" s="18"/>
      <c r="E10" s="194"/>
      <c r="F10" s="194"/>
      <c r="G10" s="194"/>
      <c r="H10" s="18"/>
      <c r="I10" s="192"/>
      <c r="J10" s="192"/>
      <c r="K10" s="192"/>
      <c r="L10" s="192"/>
      <c r="M10" s="192"/>
      <c r="N10" s="192"/>
      <c r="O10" s="192"/>
    </row>
    <row r="11">
      <c r="A11" s="18"/>
      <c r="B11" s="18"/>
      <c r="C11" s="191" t="s">
        <v>64</v>
      </c>
      <c r="D11" s="18"/>
      <c r="E11" s="194">
        <f t="shared" ref="E11:F11" si="2">SUM(E9:E10)</f>
        <v>0</v>
      </c>
      <c r="F11" s="194">
        <f t="shared" si="2"/>
        <v>-1983</v>
      </c>
      <c r="G11" s="194"/>
      <c r="H11" s="18"/>
      <c r="I11" s="192"/>
      <c r="J11" s="192"/>
      <c r="K11" s="192"/>
      <c r="L11" s="192"/>
      <c r="M11" s="192"/>
      <c r="N11" s="192"/>
      <c r="O11" s="192"/>
    </row>
    <row r="12">
      <c r="A12" s="18"/>
      <c r="B12" s="18"/>
      <c r="C12" s="18"/>
      <c r="D12" s="18"/>
      <c r="E12" s="194"/>
      <c r="F12" s="194"/>
      <c r="G12" s="194"/>
      <c r="H12" s="18"/>
      <c r="I12" s="192"/>
      <c r="J12" s="192"/>
      <c r="K12" s="192"/>
      <c r="L12" s="192"/>
      <c r="M12" s="192"/>
      <c r="N12" s="192"/>
      <c r="O12" s="192"/>
    </row>
    <row r="13">
      <c r="A13" s="18"/>
      <c r="B13" s="191" t="s">
        <v>371</v>
      </c>
      <c r="C13" s="18"/>
      <c r="D13" s="18"/>
      <c r="E13" s="194"/>
      <c r="F13" s="194"/>
      <c r="G13" s="194"/>
      <c r="H13" s="18"/>
      <c r="I13" s="192"/>
      <c r="J13" s="192"/>
      <c r="K13" s="192"/>
      <c r="L13" s="192"/>
      <c r="M13" s="192"/>
      <c r="N13" s="192"/>
      <c r="O13" s="192"/>
    </row>
    <row r="14">
      <c r="A14" s="18"/>
      <c r="B14" s="18"/>
      <c r="C14" s="193" t="s">
        <v>372</v>
      </c>
      <c r="D14" s="18"/>
      <c r="E14" s="195">
        <v>0.0</v>
      </c>
      <c r="F14" s="195">
        <v>-1983.0</v>
      </c>
      <c r="G14" s="194"/>
      <c r="H14" s="18"/>
      <c r="I14" s="192"/>
      <c r="J14" s="192"/>
      <c r="K14" s="192"/>
      <c r="L14" s="192"/>
      <c r="M14" s="192"/>
      <c r="N14" s="192"/>
      <c r="O14" s="192"/>
    </row>
    <row r="15">
      <c r="A15" s="18"/>
      <c r="B15" s="18"/>
      <c r="C15" s="18"/>
      <c r="D15" s="18"/>
      <c r="E15" s="194"/>
      <c r="F15" s="194"/>
      <c r="G15" s="194"/>
      <c r="H15" s="18"/>
      <c r="I15" s="192"/>
      <c r="J15" s="192"/>
      <c r="K15" s="192"/>
      <c r="L15" s="192"/>
      <c r="M15" s="192"/>
      <c r="N15" s="192"/>
      <c r="O15" s="192"/>
    </row>
    <row r="16">
      <c r="A16" s="18"/>
      <c r="B16" s="18"/>
      <c r="C16" s="191" t="s">
        <v>64</v>
      </c>
      <c r="D16" s="18"/>
      <c r="E16" s="194">
        <f t="shared" ref="E16:F16" si="3">SUM(E14:E15)</f>
        <v>0</v>
      </c>
      <c r="F16" s="194">
        <f t="shared" si="3"/>
        <v>-1983</v>
      </c>
      <c r="G16" s="194"/>
      <c r="H16" s="18"/>
      <c r="I16" s="192"/>
      <c r="J16" s="192"/>
      <c r="K16" s="192"/>
      <c r="L16" s="192"/>
      <c r="M16" s="192"/>
      <c r="N16" s="192"/>
      <c r="O16" s="192"/>
    </row>
    <row r="17">
      <c r="A17" s="18"/>
      <c r="B17" s="18"/>
      <c r="C17" s="18"/>
      <c r="D17" s="18"/>
      <c r="E17" s="194"/>
      <c r="F17" s="194"/>
      <c r="G17" s="194"/>
      <c r="H17" s="18"/>
      <c r="I17" s="192"/>
      <c r="J17" s="192"/>
      <c r="K17" s="192"/>
      <c r="L17" s="192"/>
      <c r="M17" s="192"/>
      <c r="N17" s="192"/>
      <c r="O17" s="192"/>
    </row>
    <row r="18">
      <c r="A18" s="18"/>
      <c r="B18" s="191" t="s">
        <v>373</v>
      </c>
      <c r="C18" s="18"/>
      <c r="D18" s="18"/>
      <c r="E18" s="194"/>
      <c r="F18" s="194"/>
      <c r="G18" s="194"/>
      <c r="H18" s="18"/>
      <c r="I18" s="192"/>
      <c r="J18" s="192"/>
      <c r="K18" s="192"/>
      <c r="L18" s="192"/>
      <c r="M18" s="192"/>
      <c r="N18" s="192"/>
      <c r="O18" s="192"/>
    </row>
    <row r="19">
      <c r="A19" s="18"/>
      <c r="B19" s="18"/>
      <c r="C19" s="193" t="s">
        <v>374</v>
      </c>
      <c r="D19" s="18"/>
      <c r="E19" s="195">
        <v>0.0</v>
      </c>
      <c r="F19" s="195">
        <v>-9500.0</v>
      </c>
      <c r="G19" s="194"/>
      <c r="H19" s="193" t="s">
        <v>375</v>
      </c>
      <c r="I19" s="192"/>
      <c r="J19" s="192"/>
      <c r="K19" s="192"/>
      <c r="L19" s="192"/>
      <c r="M19" s="192"/>
      <c r="N19" s="192"/>
      <c r="O19" s="192"/>
    </row>
    <row r="20">
      <c r="A20" s="18"/>
      <c r="B20" s="18"/>
      <c r="C20" s="193" t="s">
        <v>376</v>
      </c>
      <c r="D20" s="18"/>
      <c r="E20" s="195">
        <v>0.0</v>
      </c>
      <c r="F20" s="195">
        <v>-20000.0</v>
      </c>
      <c r="G20" s="194"/>
      <c r="H20" s="193" t="s">
        <v>377</v>
      </c>
      <c r="I20" s="192"/>
      <c r="J20" s="192"/>
      <c r="K20" s="192"/>
      <c r="L20" s="192"/>
      <c r="M20" s="192"/>
      <c r="N20" s="192"/>
      <c r="O20" s="192"/>
    </row>
    <row r="21">
      <c r="A21" s="18"/>
      <c r="B21" s="18"/>
      <c r="C21" s="193" t="s">
        <v>370</v>
      </c>
      <c r="D21" s="18"/>
      <c r="E21" s="195">
        <v>0.0</v>
      </c>
      <c r="F21" s="195">
        <v>-5000.0</v>
      </c>
      <c r="G21" s="194"/>
      <c r="H21" s="193" t="s">
        <v>378</v>
      </c>
      <c r="I21" s="192"/>
      <c r="J21" s="192"/>
      <c r="K21" s="192"/>
      <c r="L21" s="192"/>
      <c r="M21" s="192"/>
      <c r="N21" s="192"/>
      <c r="O21" s="192"/>
    </row>
    <row r="22">
      <c r="A22" s="18"/>
      <c r="B22" s="18"/>
      <c r="C22" s="18"/>
      <c r="D22" s="18"/>
      <c r="E22" s="194"/>
      <c r="F22" s="194"/>
      <c r="G22" s="194"/>
      <c r="H22" s="18"/>
      <c r="I22" s="192"/>
      <c r="J22" s="192"/>
      <c r="K22" s="192"/>
      <c r="L22" s="192"/>
      <c r="M22" s="192"/>
      <c r="N22" s="192"/>
      <c r="O22" s="192"/>
    </row>
    <row r="23">
      <c r="A23" s="18"/>
      <c r="B23" s="18"/>
      <c r="C23" s="191" t="s">
        <v>64</v>
      </c>
      <c r="D23" s="18"/>
      <c r="E23" s="194">
        <f t="shared" ref="E23:F23" si="4">SUM(E19:E22)</f>
        <v>0</v>
      </c>
      <c r="F23" s="194">
        <f t="shared" si="4"/>
        <v>-34500</v>
      </c>
      <c r="G23" s="194"/>
      <c r="H23" s="18"/>
      <c r="I23" s="192"/>
      <c r="J23" s="192"/>
      <c r="K23" s="192"/>
      <c r="L23" s="192"/>
      <c r="M23" s="192"/>
      <c r="N23" s="192"/>
      <c r="O23" s="192"/>
    </row>
    <row r="24">
      <c r="A24" s="18"/>
      <c r="B24" s="18"/>
      <c r="C24" s="18"/>
      <c r="D24" s="18"/>
      <c r="E24" s="194"/>
      <c r="F24" s="194"/>
      <c r="G24" s="194"/>
      <c r="H24" s="18"/>
      <c r="I24" s="192"/>
      <c r="J24" s="192"/>
      <c r="K24" s="192"/>
      <c r="L24" s="192"/>
      <c r="M24" s="192"/>
      <c r="N24" s="192"/>
      <c r="O24" s="192"/>
    </row>
    <row r="25">
      <c r="A25" s="18"/>
      <c r="B25" s="18"/>
      <c r="C25" s="191" t="s">
        <v>83</v>
      </c>
      <c r="D25" s="18"/>
      <c r="E25" s="196">
        <f t="shared" ref="E25:F25" si="5">SUMIFS(E2:E24,$C2:$C24,"Subsubtotal")</f>
        <v>0</v>
      </c>
      <c r="F25" s="196">
        <f t="shared" si="5"/>
        <v>-39466</v>
      </c>
      <c r="G25" s="194"/>
      <c r="H25" s="18"/>
      <c r="I25" s="192"/>
      <c r="J25" s="192"/>
      <c r="K25" s="192"/>
      <c r="L25" s="192"/>
      <c r="M25" s="192"/>
      <c r="N25" s="192"/>
      <c r="O25" s="192"/>
    </row>
    <row r="26">
      <c r="A26" s="18"/>
      <c r="B26" s="18"/>
      <c r="C26" s="18"/>
      <c r="D26" s="18"/>
      <c r="E26" s="194"/>
      <c r="F26" s="194"/>
      <c r="G26" s="194"/>
      <c r="H26" s="18"/>
      <c r="I26" s="192"/>
      <c r="J26" s="192"/>
      <c r="K26" s="192"/>
      <c r="L26" s="192"/>
      <c r="M26" s="192"/>
      <c r="N26" s="192"/>
      <c r="O26" s="192"/>
    </row>
    <row r="27">
      <c r="A27" s="18"/>
      <c r="B27" s="18"/>
      <c r="C27" s="18"/>
      <c r="D27" s="18"/>
      <c r="E27" s="194"/>
      <c r="F27" s="194"/>
      <c r="G27" s="194"/>
      <c r="H27" s="18"/>
      <c r="I27" s="192"/>
      <c r="J27" s="192"/>
      <c r="K27" s="192"/>
      <c r="L27" s="192"/>
      <c r="M27" s="192"/>
      <c r="N27" s="192"/>
      <c r="O27" s="192"/>
    </row>
    <row r="28">
      <c r="A28" s="18"/>
      <c r="B28" s="18"/>
      <c r="C28" s="18"/>
      <c r="D28" s="18"/>
      <c r="E28" s="194"/>
      <c r="F28" s="194"/>
      <c r="G28" s="194"/>
      <c r="H28" s="18"/>
      <c r="I28" s="192"/>
      <c r="J28" s="192"/>
      <c r="K28" s="192"/>
      <c r="L28" s="192"/>
      <c r="M28" s="192"/>
      <c r="N28" s="192"/>
      <c r="O28" s="192"/>
    </row>
    <row r="29">
      <c r="A29" s="192"/>
      <c r="B29" s="192"/>
      <c r="C29" s="192"/>
      <c r="D29" s="192"/>
      <c r="E29" s="197"/>
      <c r="F29" s="197"/>
      <c r="G29" s="197"/>
      <c r="H29" s="192"/>
      <c r="I29" s="192"/>
      <c r="J29" s="192"/>
      <c r="K29" s="192"/>
      <c r="L29" s="192"/>
      <c r="M29" s="192"/>
      <c r="N29" s="192"/>
      <c r="O29" s="192"/>
    </row>
    <row r="30">
      <c r="A30" s="192"/>
      <c r="B30" s="192"/>
      <c r="C30" s="192"/>
      <c r="D30" s="192"/>
      <c r="E30" s="197"/>
      <c r="F30" s="197"/>
      <c r="G30" s="197"/>
      <c r="H30" s="192"/>
      <c r="I30" s="192"/>
      <c r="J30" s="192"/>
      <c r="K30" s="192"/>
      <c r="L30" s="192"/>
      <c r="M30" s="192"/>
      <c r="N30" s="192"/>
      <c r="O30" s="192"/>
    </row>
    <row r="31">
      <c r="A31" s="192"/>
      <c r="B31" s="192"/>
      <c r="C31" s="192"/>
      <c r="D31" s="192"/>
      <c r="E31" s="197"/>
      <c r="F31" s="197"/>
      <c r="G31" s="197"/>
      <c r="H31" s="192"/>
      <c r="I31" s="192"/>
      <c r="J31" s="192"/>
      <c r="K31" s="192"/>
      <c r="L31" s="192"/>
      <c r="M31" s="192"/>
      <c r="N31" s="192"/>
      <c r="O31" s="192"/>
    </row>
    <row r="32">
      <c r="A32" s="192"/>
      <c r="B32" s="192"/>
      <c r="C32" s="192"/>
      <c r="D32" s="192"/>
      <c r="E32" s="197"/>
      <c r="F32" s="197"/>
      <c r="G32" s="197"/>
      <c r="H32" s="192"/>
      <c r="I32" s="192"/>
      <c r="J32" s="192"/>
      <c r="K32" s="192"/>
      <c r="L32" s="192"/>
      <c r="M32" s="192"/>
      <c r="N32" s="192"/>
      <c r="O32" s="192"/>
    </row>
    <row r="33">
      <c r="A33" s="192"/>
      <c r="B33" s="192"/>
      <c r="C33" s="192"/>
      <c r="D33" s="192"/>
      <c r="E33" s="197"/>
      <c r="F33" s="197"/>
      <c r="G33" s="197"/>
      <c r="H33" s="192"/>
      <c r="I33" s="192"/>
      <c r="J33" s="192"/>
      <c r="K33" s="192"/>
      <c r="L33" s="192"/>
      <c r="M33" s="192"/>
      <c r="N33" s="192"/>
      <c r="O33" s="192"/>
    </row>
    <row r="34">
      <c r="A34" s="192"/>
      <c r="B34" s="192"/>
      <c r="C34" s="192"/>
      <c r="D34" s="192"/>
      <c r="E34" s="197"/>
      <c r="F34" s="197"/>
      <c r="G34" s="197"/>
      <c r="H34" s="192"/>
      <c r="I34" s="192"/>
      <c r="J34" s="192"/>
      <c r="K34" s="192"/>
      <c r="L34" s="192"/>
      <c r="M34" s="192"/>
      <c r="N34" s="192"/>
      <c r="O34" s="192"/>
    </row>
    <row r="35">
      <c r="A35" s="192"/>
      <c r="B35" s="192"/>
      <c r="C35" s="192"/>
      <c r="D35" s="192"/>
      <c r="E35" s="197"/>
      <c r="F35" s="197"/>
      <c r="G35" s="197"/>
      <c r="H35" s="192"/>
      <c r="I35" s="192"/>
      <c r="J35" s="192"/>
      <c r="K35" s="192"/>
      <c r="L35" s="192"/>
      <c r="M35" s="192"/>
      <c r="N35" s="192"/>
      <c r="O35" s="192"/>
    </row>
    <row r="36">
      <c r="E36" s="198"/>
      <c r="F36" s="198"/>
      <c r="G36" s="198"/>
    </row>
    <row r="37">
      <c r="E37" s="198"/>
      <c r="F37" s="198"/>
      <c r="G37" s="198"/>
    </row>
    <row r="38">
      <c r="E38" s="198"/>
      <c r="F38" s="198"/>
      <c r="G38" s="198"/>
    </row>
    <row r="39">
      <c r="E39" s="198"/>
      <c r="F39" s="198"/>
      <c r="G39" s="198"/>
    </row>
    <row r="40">
      <c r="E40" s="198"/>
      <c r="F40" s="198"/>
      <c r="G40" s="198"/>
    </row>
    <row r="41">
      <c r="E41" s="198"/>
      <c r="F41" s="198"/>
      <c r="G41" s="198"/>
    </row>
    <row r="42">
      <c r="E42" s="198"/>
      <c r="F42" s="198"/>
      <c r="G42" s="198"/>
    </row>
    <row r="43">
      <c r="E43" s="198"/>
      <c r="F43" s="198"/>
      <c r="G43" s="198"/>
    </row>
    <row r="44">
      <c r="E44" s="198"/>
      <c r="F44" s="198"/>
      <c r="G44" s="198"/>
    </row>
    <row r="45">
      <c r="E45" s="198"/>
      <c r="F45" s="198"/>
      <c r="G45" s="198"/>
    </row>
    <row r="46">
      <c r="E46" s="198"/>
      <c r="F46" s="198"/>
      <c r="G46" s="198"/>
    </row>
    <row r="47">
      <c r="E47" s="198"/>
      <c r="F47" s="198"/>
      <c r="G47" s="198"/>
    </row>
    <row r="48">
      <c r="E48" s="198"/>
      <c r="F48" s="198"/>
      <c r="G48" s="198"/>
    </row>
    <row r="49">
      <c r="E49" s="198"/>
      <c r="F49" s="198"/>
      <c r="G49" s="198"/>
    </row>
    <row r="50">
      <c r="E50" s="198"/>
      <c r="F50" s="198"/>
      <c r="G50" s="198"/>
    </row>
    <row r="51">
      <c r="E51" s="198"/>
      <c r="F51" s="198"/>
      <c r="G51" s="198"/>
    </row>
    <row r="52">
      <c r="E52" s="198"/>
      <c r="F52" s="198"/>
      <c r="G52" s="198"/>
    </row>
    <row r="53">
      <c r="E53" s="198"/>
      <c r="F53" s="198"/>
      <c r="G53" s="198"/>
    </row>
    <row r="54">
      <c r="E54" s="198"/>
      <c r="F54" s="198"/>
      <c r="G54" s="198"/>
    </row>
    <row r="55">
      <c r="E55" s="198"/>
      <c r="F55" s="198"/>
      <c r="G55" s="198"/>
    </row>
    <row r="56">
      <c r="E56" s="198"/>
      <c r="F56" s="198"/>
      <c r="G56" s="198"/>
    </row>
    <row r="57">
      <c r="E57" s="198"/>
      <c r="F57" s="198"/>
      <c r="G57" s="198"/>
    </row>
    <row r="58">
      <c r="E58" s="198"/>
      <c r="F58" s="198"/>
      <c r="G58" s="198"/>
    </row>
    <row r="59">
      <c r="E59" s="198"/>
      <c r="F59" s="198"/>
      <c r="G59" s="198"/>
    </row>
    <row r="60">
      <c r="E60" s="198"/>
      <c r="F60" s="198"/>
      <c r="G60" s="198"/>
    </row>
    <row r="61">
      <c r="E61" s="198"/>
      <c r="F61" s="198"/>
      <c r="G61" s="198"/>
    </row>
    <row r="62">
      <c r="E62" s="198"/>
      <c r="F62" s="198"/>
      <c r="G62" s="198"/>
    </row>
    <row r="63">
      <c r="E63" s="198"/>
      <c r="F63" s="198"/>
      <c r="G63" s="198"/>
    </row>
    <row r="64">
      <c r="E64" s="198"/>
      <c r="F64" s="198"/>
      <c r="G64" s="198"/>
    </row>
    <row r="65">
      <c r="E65" s="198"/>
      <c r="F65" s="198"/>
      <c r="G65" s="198"/>
    </row>
    <row r="66">
      <c r="E66" s="198"/>
      <c r="F66" s="198"/>
      <c r="G66" s="198"/>
    </row>
    <row r="67">
      <c r="E67" s="198"/>
      <c r="F67" s="198"/>
      <c r="G67" s="198"/>
    </row>
    <row r="68">
      <c r="E68" s="198"/>
      <c r="F68" s="198"/>
      <c r="G68" s="198"/>
    </row>
    <row r="69">
      <c r="E69" s="198"/>
      <c r="F69" s="198"/>
      <c r="G69" s="198"/>
    </row>
    <row r="70">
      <c r="E70" s="198"/>
      <c r="F70" s="198"/>
      <c r="G70" s="198"/>
    </row>
    <row r="71">
      <c r="E71" s="198"/>
      <c r="F71" s="198"/>
      <c r="G71" s="198"/>
    </row>
  </sheetData>
  <conditionalFormatting sqref="E25:F25">
    <cfRule type="cellIs" dxfId="1" priority="1" operator="greaterThan">
      <formula>0</formula>
    </cfRule>
  </conditionalFormatting>
  <conditionalFormatting sqref="F1 E25:F25">
    <cfRule type="cellIs" dxfId="0" priority="2" operator="greaterThan">
      <formula>0</formula>
    </cfRule>
  </conditionalFormatting>
  <conditionalFormatting sqref="F1">
    <cfRule type="cellIs" dxfId="1" priority="3" operator="lessThan">
      <formula>0</formula>
    </cfRule>
  </conditionalFormatting>
  <conditionalFormatting sqref="F1">
    <cfRule type="cellIs" dxfId="1" priority="4" operator="lessThan">
      <formula>0</formula>
    </cfRule>
  </conditionalFormatting>
  <conditionalFormatting sqref="E3:G71">
    <cfRule type="cellIs" dxfId="4" priority="5" operator="greaterThan">
      <formula>0</formula>
    </cfRule>
  </conditionalFormatting>
  <conditionalFormatting sqref="E3:G71">
    <cfRule type="cellIs" dxfId="1" priority="6" operator="lessThan">
      <formula>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6.5"/>
    <col customWidth="1" min="8" max="8" width="63.13"/>
  </cols>
  <sheetData>
    <row r="1">
      <c r="A1" s="53" t="s">
        <v>3</v>
      </c>
      <c r="B1" s="53" t="s">
        <v>56</v>
      </c>
      <c r="C1" s="53" t="s">
        <v>57</v>
      </c>
      <c r="D1" s="54" t="s">
        <v>58</v>
      </c>
      <c r="E1" s="53" t="s">
        <v>4</v>
      </c>
      <c r="F1" s="55" t="s">
        <v>5</v>
      </c>
      <c r="G1" s="53" t="s">
        <v>59</v>
      </c>
      <c r="H1" s="53" t="s">
        <v>2</v>
      </c>
    </row>
    <row r="2">
      <c r="A2" s="56" t="s">
        <v>20</v>
      </c>
      <c r="B2" s="184"/>
      <c r="C2" s="184"/>
      <c r="D2" s="186"/>
      <c r="E2" s="186"/>
      <c r="F2" s="199"/>
      <c r="G2" s="186"/>
      <c r="H2" s="186"/>
    </row>
    <row r="3">
      <c r="A3" s="189" t="s">
        <v>60</v>
      </c>
      <c r="B3" s="200" t="s">
        <v>61</v>
      </c>
      <c r="C3" s="184"/>
      <c r="D3" s="186"/>
      <c r="E3" s="186"/>
      <c r="F3" s="199"/>
      <c r="G3" s="186"/>
      <c r="H3" s="183"/>
    </row>
    <row r="4">
      <c r="A4" s="184"/>
      <c r="B4" s="184"/>
      <c r="C4" s="60" t="s">
        <v>379</v>
      </c>
      <c r="D4" s="186"/>
      <c r="E4" s="201">
        <v>25000.0</v>
      </c>
      <c r="F4" s="201">
        <v>0.0</v>
      </c>
      <c r="G4" s="186"/>
      <c r="H4" s="183"/>
    </row>
    <row r="5">
      <c r="A5" s="184"/>
      <c r="B5" s="184"/>
      <c r="C5" s="62" t="s">
        <v>380</v>
      </c>
      <c r="D5" s="186"/>
      <c r="E5" s="201">
        <v>0.0</v>
      </c>
      <c r="F5" s="201">
        <v>-5000.0</v>
      </c>
      <c r="G5" s="186"/>
      <c r="H5" s="183"/>
    </row>
    <row r="6">
      <c r="A6" s="184"/>
      <c r="B6" s="184"/>
      <c r="C6" s="60" t="s">
        <v>89</v>
      </c>
      <c r="D6" s="186"/>
      <c r="E6" s="202">
        <v>0.0</v>
      </c>
      <c r="F6" s="201">
        <v>-2000.0</v>
      </c>
      <c r="G6" s="186"/>
      <c r="H6" s="183"/>
    </row>
    <row r="7">
      <c r="A7" s="184"/>
      <c r="B7" s="184"/>
      <c r="C7" s="62" t="s">
        <v>381</v>
      </c>
      <c r="D7" s="186"/>
      <c r="E7" s="202">
        <v>0.0</v>
      </c>
      <c r="F7" s="201">
        <v>-30000.0</v>
      </c>
      <c r="G7" s="186"/>
      <c r="H7" s="183"/>
    </row>
    <row r="8">
      <c r="A8" s="184"/>
      <c r="B8" s="184"/>
      <c r="C8" s="57" t="s">
        <v>382</v>
      </c>
      <c r="D8" s="186"/>
      <c r="E8" s="202">
        <v>0.0</v>
      </c>
      <c r="F8" s="202">
        <v>-20000.0</v>
      </c>
      <c r="G8" s="186"/>
      <c r="H8" s="186"/>
    </row>
    <row r="9">
      <c r="A9" s="184"/>
      <c r="B9" s="184"/>
      <c r="C9" s="62" t="s">
        <v>383</v>
      </c>
      <c r="D9" s="186"/>
      <c r="E9" s="202">
        <v>0.0</v>
      </c>
      <c r="F9" s="202">
        <v>-15000.0</v>
      </c>
      <c r="G9" s="186"/>
      <c r="H9" s="183"/>
    </row>
    <row r="10">
      <c r="A10" s="184"/>
      <c r="B10" s="184"/>
      <c r="C10" s="62" t="s">
        <v>384</v>
      </c>
      <c r="D10" s="186"/>
      <c r="E10" s="202">
        <v>0.0</v>
      </c>
      <c r="F10" s="202">
        <v>-2000.0</v>
      </c>
      <c r="G10" s="186"/>
      <c r="H10" s="186"/>
    </row>
    <row r="11">
      <c r="A11" s="184"/>
      <c r="B11" s="184"/>
      <c r="C11" s="62" t="s">
        <v>129</v>
      </c>
      <c r="D11" s="186"/>
      <c r="E11" s="202">
        <v>0.0</v>
      </c>
      <c r="F11" s="201">
        <v>-20000.0</v>
      </c>
      <c r="G11" s="186"/>
      <c r="H11" s="183"/>
    </row>
    <row r="12">
      <c r="A12" s="184"/>
      <c r="B12" s="184"/>
      <c r="C12" s="203"/>
      <c r="D12" s="186"/>
      <c r="E12" s="186"/>
      <c r="F12" s="199"/>
      <c r="G12" s="186"/>
      <c r="H12" s="186"/>
    </row>
    <row r="13">
      <c r="A13" s="184"/>
      <c r="B13" s="184"/>
      <c r="C13" s="56" t="s">
        <v>64</v>
      </c>
      <c r="D13" s="186"/>
      <c r="E13" s="202">
        <f t="shared" ref="E13:F13" si="1">SUM(E4:E12)</f>
        <v>25000</v>
      </c>
      <c r="F13" s="202">
        <f t="shared" si="1"/>
        <v>-94000</v>
      </c>
      <c r="G13" s="186"/>
      <c r="H13" s="186"/>
    </row>
    <row r="14">
      <c r="A14" s="184"/>
      <c r="B14" s="184"/>
      <c r="C14" s="62"/>
      <c r="D14" s="186"/>
      <c r="E14" s="202"/>
      <c r="F14" s="202"/>
      <c r="G14" s="186"/>
      <c r="H14" s="186"/>
    </row>
    <row r="15">
      <c r="A15" s="184"/>
      <c r="B15" s="204" t="s">
        <v>385</v>
      </c>
      <c r="C15" s="62"/>
      <c r="D15" s="186"/>
      <c r="E15" s="202"/>
      <c r="F15" s="202"/>
      <c r="G15" s="186"/>
      <c r="H15" s="186"/>
    </row>
    <row r="16">
      <c r="A16" s="184"/>
      <c r="B16" s="184"/>
      <c r="C16" s="60" t="s">
        <v>386</v>
      </c>
      <c r="D16" s="186"/>
      <c r="E16" s="201">
        <v>0.0</v>
      </c>
      <c r="F16" s="201">
        <v>-7600.0</v>
      </c>
      <c r="G16" s="186"/>
      <c r="H16" s="186"/>
    </row>
    <row r="17">
      <c r="A17" s="184"/>
      <c r="B17" s="184"/>
      <c r="C17" s="60" t="s">
        <v>387</v>
      </c>
      <c r="D17" s="186"/>
      <c r="E17" s="201">
        <v>0.0</v>
      </c>
      <c r="F17" s="201">
        <v>-2800.0</v>
      </c>
      <c r="G17" s="186"/>
      <c r="H17" s="186"/>
    </row>
    <row r="18">
      <c r="A18" s="184"/>
      <c r="B18" s="184"/>
      <c r="C18" s="60" t="s">
        <v>370</v>
      </c>
      <c r="D18" s="186"/>
      <c r="E18" s="201">
        <v>0.0</v>
      </c>
      <c r="F18" s="201">
        <v>-5000.0</v>
      </c>
      <c r="G18" s="186"/>
      <c r="H18" s="186"/>
    </row>
    <row r="19">
      <c r="A19" s="184"/>
      <c r="B19" s="184"/>
      <c r="C19" s="60" t="s">
        <v>388</v>
      </c>
      <c r="D19" s="186"/>
      <c r="E19" s="201">
        <v>0.0</v>
      </c>
      <c r="F19" s="201">
        <v>-5000.0</v>
      </c>
      <c r="G19" s="186"/>
      <c r="H19" s="186"/>
    </row>
    <row r="20">
      <c r="A20" s="184"/>
      <c r="B20" s="184"/>
      <c r="C20" s="60"/>
      <c r="D20" s="186"/>
      <c r="E20" s="201"/>
      <c r="F20" s="201"/>
      <c r="G20" s="186"/>
      <c r="H20" s="186"/>
    </row>
    <row r="21">
      <c r="A21" s="184"/>
      <c r="B21" s="184"/>
      <c r="C21" s="56" t="s">
        <v>64</v>
      </c>
      <c r="D21" s="186"/>
      <c r="E21" s="202">
        <f t="shared" ref="E21:F21" si="2">SUM(E15:E20)</f>
        <v>0</v>
      </c>
      <c r="F21" s="202">
        <f t="shared" si="2"/>
        <v>-20400</v>
      </c>
      <c r="G21" s="186"/>
      <c r="H21" s="186"/>
    </row>
    <row r="22">
      <c r="A22" s="184"/>
      <c r="B22" s="184"/>
      <c r="G22" s="186"/>
      <c r="H22" s="186"/>
    </row>
    <row r="23">
      <c r="A23" s="184"/>
      <c r="B23" s="204" t="s">
        <v>389</v>
      </c>
      <c r="C23" s="60"/>
      <c r="D23" s="186"/>
      <c r="E23" s="201"/>
      <c r="F23" s="201"/>
      <c r="G23" s="186"/>
      <c r="H23" s="186"/>
    </row>
    <row r="24">
      <c r="A24" s="184"/>
      <c r="B24" s="184"/>
      <c r="C24" s="60" t="s">
        <v>390</v>
      </c>
      <c r="D24" s="186"/>
      <c r="E24" s="201">
        <v>20000.0</v>
      </c>
      <c r="F24" s="201">
        <v>0.0</v>
      </c>
      <c r="G24" s="186"/>
      <c r="H24" s="183" t="s">
        <v>391</v>
      </c>
    </row>
    <row r="25">
      <c r="A25" s="184"/>
      <c r="B25" s="184"/>
      <c r="C25" s="60" t="s">
        <v>352</v>
      </c>
      <c r="D25" s="186"/>
      <c r="E25" s="201">
        <v>0.0</v>
      </c>
      <c r="F25" s="201">
        <v>-24000.0</v>
      </c>
      <c r="G25" s="186"/>
      <c r="H25" s="183" t="s">
        <v>391</v>
      </c>
    </row>
    <row r="26">
      <c r="A26" s="184"/>
      <c r="B26" s="184"/>
      <c r="C26" s="60" t="s">
        <v>68</v>
      </c>
      <c r="D26" s="186"/>
      <c r="E26" s="201">
        <v>0.0</v>
      </c>
      <c r="F26" s="201">
        <v>-4000.0</v>
      </c>
      <c r="G26" s="186"/>
      <c r="H26" s="186"/>
    </row>
    <row r="27">
      <c r="A27" s="184"/>
      <c r="B27" s="184"/>
      <c r="C27" s="60" t="s">
        <v>195</v>
      </c>
      <c r="D27" s="186"/>
      <c r="E27" s="201">
        <v>0.0</v>
      </c>
      <c r="F27" s="201">
        <v>-5000.0</v>
      </c>
      <c r="G27" s="186"/>
      <c r="H27" s="186"/>
    </row>
    <row r="28">
      <c r="A28" s="184"/>
      <c r="B28" s="184"/>
      <c r="C28" s="62"/>
      <c r="D28" s="186"/>
      <c r="E28" s="186"/>
      <c r="F28" s="199"/>
      <c r="G28" s="186"/>
      <c r="H28" s="186"/>
    </row>
    <row r="29">
      <c r="A29" s="184"/>
      <c r="B29" s="184"/>
      <c r="C29" s="56" t="s">
        <v>64</v>
      </c>
      <c r="D29" s="186"/>
      <c r="E29" s="202">
        <f t="shared" ref="E29:F29" si="3">SUM(E23:E28)</f>
        <v>20000</v>
      </c>
      <c r="F29" s="202">
        <f t="shared" si="3"/>
        <v>-33000</v>
      </c>
      <c r="G29" s="186"/>
      <c r="H29" s="186"/>
    </row>
    <row r="30">
      <c r="A30" s="184"/>
      <c r="B30" s="184"/>
      <c r="C30" s="62"/>
      <c r="D30" s="186"/>
      <c r="E30" s="186"/>
      <c r="F30" s="199"/>
      <c r="G30" s="186"/>
      <c r="H30" s="186"/>
    </row>
    <row r="31">
      <c r="A31" s="184"/>
      <c r="B31" s="184"/>
      <c r="C31" s="56" t="s">
        <v>83</v>
      </c>
      <c r="D31" s="186"/>
      <c r="E31" s="202">
        <f t="shared" ref="E31:F31" si="4">SUMIFS(E4:E30,$C4:$C30,"Subsubtotal")</f>
        <v>45000</v>
      </c>
      <c r="F31" s="202">
        <f t="shared" si="4"/>
        <v>-147400</v>
      </c>
      <c r="G31" s="186"/>
      <c r="H31" s="186"/>
    </row>
    <row r="32">
      <c r="A32" s="184"/>
      <c r="B32" s="184"/>
      <c r="C32" s="203"/>
      <c r="D32" s="199"/>
      <c r="E32" s="199"/>
      <c r="F32" s="199"/>
      <c r="G32" s="199"/>
      <c r="H32" s="199"/>
    </row>
  </sheetData>
  <conditionalFormatting sqref="D1:D32">
    <cfRule type="cellIs" dxfId="0" priority="1" operator="greaterThan">
      <formula>0</formula>
    </cfRule>
  </conditionalFormatting>
  <conditionalFormatting sqref="E1:E32 F31">
    <cfRule type="cellIs" dxfId="5" priority="2" operator="greaterThan">
      <formula>0</formula>
    </cfRule>
  </conditionalFormatting>
  <conditionalFormatting sqref="F1:F32 E21 E29">
    <cfRule type="cellIs" dxfId="1" priority="3" operator="lessThan">
      <formula>0</formula>
    </cfRule>
  </conditionalFormatting>
  <conditionalFormatting sqref="D1:D32">
    <cfRule type="cellIs" dxfId="1" priority="4" operator="lessThan">
      <formula>0</formula>
    </cfRule>
  </conditionalFormatting>
  <printOptions gridLines="1" horizontalCentered="1"/>
  <pageMargins bottom="0.75" footer="0.0" header="0.0" left="0.25" right="0.25" top="0.75"/>
  <pageSetup fitToHeight="0" paperSize="9" cellComments="atEnd" orientation="landscape" pageOrder="overThenDown"/>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53" t="s">
        <v>3</v>
      </c>
      <c r="B1" s="53" t="s">
        <v>56</v>
      </c>
      <c r="C1" s="53" t="s">
        <v>57</v>
      </c>
      <c r="D1" s="90" t="s">
        <v>58</v>
      </c>
      <c r="E1" s="53" t="s">
        <v>4</v>
      </c>
      <c r="F1" s="53" t="s">
        <v>5</v>
      </c>
      <c r="G1" s="53" t="s">
        <v>59</v>
      </c>
      <c r="H1" s="53" t="s">
        <v>2</v>
      </c>
    </row>
    <row r="2">
      <c r="A2" s="205" t="s">
        <v>392</v>
      </c>
      <c r="B2" s="184"/>
      <c r="C2" s="184"/>
      <c r="D2" s="186"/>
      <c r="E2" s="58"/>
      <c r="F2" s="186"/>
      <c r="G2" s="184"/>
      <c r="H2" s="206"/>
    </row>
    <row r="3">
      <c r="A3" s="189" t="s">
        <v>60</v>
      </c>
      <c r="B3" s="56" t="s">
        <v>61</v>
      </c>
      <c r="C3" s="184"/>
      <c r="D3" s="186"/>
      <c r="E3" s="58"/>
      <c r="F3" s="186"/>
      <c r="G3" s="203"/>
      <c r="H3" s="207"/>
    </row>
    <row r="4">
      <c r="A4" s="184"/>
      <c r="B4" s="184"/>
      <c r="C4" s="60" t="s">
        <v>393</v>
      </c>
      <c r="D4" s="186"/>
      <c r="E4" s="86">
        <v>0.0</v>
      </c>
      <c r="F4" s="89">
        <v>-5000.0</v>
      </c>
      <c r="G4" s="184"/>
      <c r="H4" s="208" t="s">
        <v>394</v>
      </c>
    </row>
    <row r="5">
      <c r="A5" s="184"/>
      <c r="B5" s="184"/>
      <c r="C5" s="60" t="s">
        <v>395</v>
      </c>
      <c r="D5" s="186"/>
      <c r="E5" s="86">
        <v>0.0</v>
      </c>
      <c r="F5" s="89">
        <v>-10000.0</v>
      </c>
      <c r="G5" s="184"/>
      <c r="H5" s="208" t="s">
        <v>396</v>
      </c>
    </row>
    <row r="6">
      <c r="A6" s="184"/>
      <c r="B6" s="184"/>
      <c r="C6" s="184"/>
      <c r="D6" s="186"/>
      <c r="E6" s="58"/>
      <c r="F6" s="186"/>
      <c r="G6" s="184"/>
      <c r="H6" s="206"/>
    </row>
    <row r="7">
      <c r="A7" s="184"/>
      <c r="B7" s="184"/>
      <c r="C7" s="184" t="s">
        <v>64</v>
      </c>
      <c r="D7" s="186"/>
      <c r="E7" s="130">
        <f t="shared" ref="E7:F7" si="1">SUM(E4:E5)</f>
        <v>0</v>
      </c>
      <c r="F7" s="89">
        <f t="shared" si="1"/>
        <v>-15000</v>
      </c>
      <c r="G7" s="184"/>
      <c r="H7" s="206"/>
    </row>
    <row r="8">
      <c r="A8" s="184"/>
      <c r="B8" s="184"/>
      <c r="C8" s="184"/>
      <c r="D8" s="186"/>
      <c r="E8" s="58"/>
      <c r="F8" s="186"/>
      <c r="G8" s="184"/>
      <c r="H8" s="206"/>
    </row>
    <row r="9">
      <c r="A9" s="184"/>
      <c r="B9" s="83" t="s">
        <v>278</v>
      </c>
      <c r="C9" s="203"/>
      <c r="D9" s="186"/>
      <c r="E9" s="58"/>
      <c r="F9" s="186"/>
      <c r="G9" s="184"/>
      <c r="H9" s="206"/>
    </row>
    <row r="10">
      <c r="A10" s="184"/>
      <c r="B10" s="184"/>
      <c r="C10" s="57" t="s">
        <v>397</v>
      </c>
      <c r="D10" s="186"/>
      <c r="E10" s="86">
        <v>0.0</v>
      </c>
      <c r="F10" s="87">
        <v>-57000.0</v>
      </c>
      <c r="H10" s="189"/>
    </row>
    <row r="11">
      <c r="A11" s="184"/>
      <c r="B11" s="203"/>
      <c r="C11" s="184"/>
      <c r="D11" s="186"/>
      <c r="E11" s="58"/>
      <c r="F11" s="186"/>
      <c r="G11" s="184"/>
      <c r="H11" s="206"/>
    </row>
    <row r="12">
      <c r="A12" s="184"/>
      <c r="B12" s="184"/>
      <c r="C12" s="203" t="s">
        <v>64</v>
      </c>
      <c r="D12" s="186"/>
      <c r="E12" s="130">
        <f t="shared" ref="E12:F12" si="2">SUM(E10)</f>
        <v>0</v>
      </c>
      <c r="F12" s="89">
        <f t="shared" si="2"/>
        <v>-57000</v>
      </c>
      <c r="G12" s="203"/>
      <c r="H12" s="207"/>
    </row>
    <row r="13">
      <c r="A13" s="184"/>
      <c r="B13" s="184"/>
      <c r="C13" s="203"/>
      <c r="D13" s="186"/>
      <c r="E13" s="58"/>
      <c r="F13" s="186"/>
      <c r="G13" s="203"/>
      <c r="H13" s="207"/>
    </row>
    <row r="14">
      <c r="A14" s="184"/>
      <c r="B14" s="184"/>
      <c r="C14" s="83" t="s">
        <v>83</v>
      </c>
      <c r="D14" s="186"/>
      <c r="E14" s="86">
        <f t="shared" ref="E14:F14" si="3">SUMIFS(E4:E12, $C4:$C12, "Subsubtotal")</f>
        <v>0</v>
      </c>
      <c r="F14" s="89">
        <f t="shared" si="3"/>
        <v>-72000</v>
      </c>
      <c r="G14" s="184"/>
      <c r="H14" s="206"/>
    </row>
    <row r="15">
      <c r="A15" s="184"/>
      <c r="B15" s="184"/>
      <c r="C15" s="184"/>
      <c r="D15" s="186"/>
      <c r="E15" s="58"/>
      <c r="F15" s="186"/>
      <c r="G15" s="184"/>
      <c r="H15" s="206"/>
    </row>
  </sheetData>
  <conditionalFormatting sqref="D1:D15">
    <cfRule type="cellIs" dxfId="0" priority="1" operator="greaterThan">
      <formula>0</formula>
    </cfRule>
  </conditionalFormatting>
  <conditionalFormatting sqref="E1:E15">
    <cfRule type="cellIs" dxfId="1" priority="2" operator="greaterThan">
      <formula>0</formula>
    </cfRule>
  </conditionalFormatting>
  <conditionalFormatting sqref="F1:F15">
    <cfRule type="cellIs" dxfId="0" priority="3" operator="greaterThan">
      <formula>0</formula>
    </cfRule>
  </conditionalFormatting>
  <conditionalFormatting sqref="F1:F15">
    <cfRule type="cellIs" dxfId="1" priority="4" operator="lessThan">
      <formula>0</formula>
    </cfRule>
  </conditionalFormatting>
  <conditionalFormatting sqref="D1:D15">
    <cfRule type="cellIs" dxfId="1" priority="5" operator="lessThan">
      <formula>0</formula>
    </cfRule>
  </conditionalFormatting>
  <printOptions horizontalCentered="1"/>
  <pageMargins bottom="0.75" footer="0.0" header="0.0" left="0.25" right="0.25" top="0.75"/>
  <pageSetup fitToHeight="0" paperSize="9" orientation="landscape"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6.38"/>
    <col customWidth="1" min="7" max="7" width="23.88"/>
    <col customWidth="1" min="8" max="8" width="45.38"/>
  </cols>
  <sheetData>
    <row r="1">
      <c r="A1" s="53" t="s">
        <v>3</v>
      </c>
      <c r="B1" s="53" t="s">
        <v>56</v>
      </c>
      <c r="C1" s="53" t="s">
        <v>57</v>
      </c>
      <c r="D1" s="54" t="s">
        <v>58</v>
      </c>
      <c r="E1" s="53" t="s">
        <v>4</v>
      </c>
      <c r="F1" s="53" t="s">
        <v>5</v>
      </c>
      <c r="G1" s="53" t="s">
        <v>59</v>
      </c>
      <c r="H1" s="53" t="s">
        <v>2</v>
      </c>
    </row>
    <row r="2">
      <c r="A2" s="205" t="s">
        <v>398</v>
      </c>
      <c r="B2" s="184"/>
      <c r="C2" s="184"/>
      <c r="D2" s="199"/>
      <c r="E2" s="186"/>
      <c r="F2" s="186"/>
      <c r="G2" s="186"/>
      <c r="H2" s="186"/>
    </row>
    <row r="3">
      <c r="A3" s="189" t="s">
        <v>60</v>
      </c>
      <c r="B3" s="200" t="s">
        <v>61</v>
      </c>
      <c r="C3" s="184"/>
      <c r="D3" s="199"/>
      <c r="E3" s="186"/>
      <c r="F3" s="186"/>
      <c r="G3" s="186"/>
      <c r="H3" s="186"/>
    </row>
    <row r="4">
      <c r="A4" s="184"/>
      <c r="B4" s="184"/>
      <c r="C4" s="189" t="s">
        <v>129</v>
      </c>
      <c r="D4" s="199"/>
      <c r="E4" s="202">
        <v>0.0</v>
      </c>
      <c r="F4" s="201">
        <v>-10000.0</v>
      </c>
      <c r="G4" s="186"/>
      <c r="H4" s="183"/>
    </row>
    <row r="5">
      <c r="A5" s="184"/>
      <c r="B5" s="184"/>
      <c r="C5" s="189" t="s">
        <v>257</v>
      </c>
      <c r="D5" s="199"/>
      <c r="E5" s="202">
        <v>0.0</v>
      </c>
      <c r="F5" s="201">
        <v>-500.0</v>
      </c>
      <c r="G5" s="186"/>
    </row>
    <row r="6">
      <c r="A6" s="184"/>
      <c r="B6" s="184"/>
      <c r="C6" s="189"/>
      <c r="D6" s="199"/>
      <c r="E6" s="201"/>
      <c r="F6" s="201"/>
      <c r="G6" s="186"/>
    </row>
    <row r="7">
      <c r="A7" s="184"/>
      <c r="B7" s="184"/>
      <c r="C7" s="56" t="s">
        <v>64</v>
      </c>
      <c r="D7" s="199"/>
      <c r="E7" s="202">
        <f t="shared" ref="E7:F7" si="1">SUM(E4:E6)</f>
        <v>0</v>
      </c>
      <c r="F7" s="202">
        <f t="shared" si="1"/>
        <v>-10500</v>
      </c>
      <c r="G7" s="186"/>
    </row>
    <row r="8">
      <c r="A8" s="184"/>
      <c r="B8" s="184"/>
      <c r="C8" s="56"/>
      <c r="D8" s="199"/>
      <c r="E8" s="202"/>
      <c r="F8" s="202"/>
      <c r="G8" s="186"/>
    </row>
    <row r="9">
      <c r="A9" s="57"/>
      <c r="B9" s="66" t="s">
        <v>65</v>
      </c>
      <c r="C9" s="67"/>
      <c r="D9" s="68"/>
      <c r="E9" s="69"/>
      <c r="F9" s="69"/>
      <c r="G9" s="59"/>
      <c r="H9" s="59"/>
    </row>
    <row r="10" ht="15.0" customHeight="1">
      <c r="A10" s="57"/>
      <c r="B10" s="57"/>
      <c r="C10" s="62" t="s">
        <v>68</v>
      </c>
      <c r="D10" s="185"/>
      <c r="E10" s="63">
        <v>0.0</v>
      </c>
      <c r="F10" s="202">
        <v>-4800.0</v>
      </c>
      <c r="G10" s="62"/>
      <c r="H10" s="209"/>
    </row>
    <row r="11" ht="15.0" customHeight="1">
      <c r="A11" s="57"/>
      <c r="B11" s="57"/>
      <c r="C11" s="62" t="s">
        <v>70</v>
      </c>
      <c r="D11" s="185"/>
      <c r="E11" s="77">
        <v>5000.0</v>
      </c>
      <c r="F11" s="86">
        <v>0.0</v>
      </c>
      <c r="G11" s="62"/>
      <c r="H11" s="209"/>
    </row>
    <row r="12" ht="15.0" customHeight="1">
      <c r="A12" s="57"/>
      <c r="B12" s="57"/>
      <c r="C12" s="62" t="s">
        <v>72</v>
      </c>
      <c r="D12" s="185"/>
      <c r="E12" s="63">
        <v>0.0</v>
      </c>
      <c r="F12" s="96">
        <v>-10000.0</v>
      </c>
      <c r="G12" s="62"/>
      <c r="H12" s="209"/>
    </row>
    <row r="13" ht="15.0" customHeight="1">
      <c r="A13" s="57"/>
      <c r="B13" s="57"/>
      <c r="C13" s="60" t="s">
        <v>66</v>
      </c>
      <c r="D13" s="185"/>
      <c r="E13" s="86">
        <v>0.0</v>
      </c>
      <c r="F13" s="86">
        <v>-6000.0</v>
      </c>
      <c r="G13" s="62"/>
      <c r="H13" s="209"/>
    </row>
    <row r="14">
      <c r="A14" s="57"/>
      <c r="B14" s="74"/>
      <c r="C14" s="74"/>
      <c r="D14" s="81"/>
      <c r="E14" s="82"/>
      <c r="F14" s="82"/>
      <c r="G14" s="59"/>
      <c r="H14" s="59"/>
    </row>
    <row r="15">
      <c r="A15" s="57"/>
      <c r="B15" s="74"/>
      <c r="C15" s="67" t="s">
        <v>64</v>
      </c>
      <c r="D15" s="68"/>
      <c r="E15" s="69">
        <f t="shared" ref="E15:F15" si="2">SUM(E9:E14)</f>
        <v>5000</v>
      </c>
      <c r="F15" s="69">
        <f t="shared" si="2"/>
        <v>-20800</v>
      </c>
      <c r="G15" s="59"/>
      <c r="H15" s="59"/>
    </row>
    <row r="16">
      <c r="A16" s="184"/>
      <c r="B16" s="184"/>
      <c r="C16" s="203"/>
      <c r="D16" s="199"/>
      <c r="E16" s="186"/>
      <c r="F16" s="199"/>
      <c r="G16" s="186"/>
      <c r="H16" s="186"/>
    </row>
    <row r="17">
      <c r="A17" s="184"/>
      <c r="B17" s="204" t="s">
        <v>399</v>
      </c>
      <c r="C17" s="203"/>
      <c r="D17" s="199"/>
      <c r="E17" s="186"/>
      <c r="F17" s="199"/>
      <c r="G17" s="186"/>
      <c r="H17" s="183"/>
    </row>
    <row r="18">
      <c r="A18" s="184"/>
      <c r="B18" s="184"/>
      <c r="C18" s="203" t="s">
        <v>80</v>
      </c>
      <c r="D18" s="199"/>
      <c r="E18" s="202">
        <v>0.0</v>
      </c>
      <c r="F18" s="201">
        <v>-500.0</v>
      </c>
      <c r="G18" s="186"/>
      <c r="H18" s="186"/>
    </row>
    <row r="19">
      <c r="A19" s="184"/>
      <c r="B19" s="184"/>
      <c r="C19" s="203" t="s">
        <v>75</v>
      </c>
      <c r="D19" s="199"/>
      <c r="E19" s="202">
        <v>9300.0</v>
      </c>
      <c r="F19" s="201">
        <v>0.0</v>
      </c>
      <c r="G19" s="186"/>
      <c r="H19" s="186"/>
    </row>
    <row r="20">
      <c r="A20" s="184"/>
      <c r="B20" s="184"/>
      <c r="C20" s="203" t="s">
        <v>76</v>
      </c>
      <c r="D20" s="199"/>
      <c r="E20" s="202">
        <v>0.0</v>
      </c>
      <c r="F20" s="201">
        <v>-2000.0</v>
      </c>
      <c r="G20" s="186"/>
      <c r="H20" s="186"/>
    </row>
    <row r="21">
      <c r="A21" s="184"/>
      <c r="B21" s="184"/>
      <c r="C21" s="203" t="s">
        <v>79</v>
      </c>
      <c r="D21" s="199"/>
      <c r="E21" s="202">
        <v>0.0</v>
      </c>
      <c r="F21" s="201">
        <v>-600.0</v>
      </c>
      <c r="G21" s="186"/>
      <c r="H21" s="186"/>
    </row>
    <row r="22">
      <c r="A22" s="184"/>
      <c r="B22" s="184"/>
      <c r="C22" s="203" t="s">
        <v>81</v>
      </c>
      <c r="D22" s="199"/>
      <c r="E22" s="202">
        <v>0.0</v>
      </c>
      <c r="F22" s="201">
        <v>-1800.0</v>
      </c>
      <c r="G22" s="186"/>
      <c r="H22" s="186"/>
    </row>
    <row r="23">
      <c r="A23" s="184"/>
      <c r="B23" s="184"/>
      <c r="C23" s="203" t="s">
        <v>78</v>
      </c>
      <c r="D23" s="199"/>
      <c r="E23" s="202">
        <v>0.0</v>
      </c>
      <c r="F23" s="201">
        <v>-4500.0</v>
      </c>
      <c r="G23" s="186"/>
      <c r="H23" s="186"/>
    </row>
    <row r="24">
      <c r="A24" s="184"/>
      <c r="B24" s="184"/>
      <c r="C24" s="203" t="s">
        <v>77</v>
      </c>
      <c r="D24" s="199"/>
      <c r="E24" s="202">
        <v>0.0</v>
      </c>
      <c r="F24" s="201">
        <v>-3000.0</v>
      </c>
      <c r="G24" s="186"/>
      <c r="H24" s="186"/>
    </row>
    <row r="25">
      <c r="A25" s="184"/>
      <c r="B25" s="184"/>
      <c r="C25" s="203"/>
      <c r="D25" s="199"/>
      <c r="E25" s="186"/>
      <c r="F25" s="199"/>
      <c r="G25" s="186"/>
      <c r="H25" s="186"/>
    </row>
    <row r="26">
      <c r="A26" s="184"/>
      <c r="B26" s="184"/>
      <c r="C26" s="56" t="s">
        <v>64</v>
      </c>
      <c r="D26" s="199"/>
      <c r="E26" s="202">
        <f t="shared" ref="E26:F26" si="3">SUM(E18:E25)</f>
        <v>9300</v>
      </c>
      <c r="F26" s="202">
        <f t="shared" si="3"/>
        <v>-12400</v>
      </c>
      <c r="G26" s="186"/>
      <c r="H26" s="186"/>
    </row>
    <row r="27">
      <c r="A27" s="184"/>
      <c r="B27" s="184"/>
      <c r="C27" s="56"/>
      <c r="D27" s="199"/>
      <c r="E27" s="202"/>
      <c r="F27" s="202"/>
      <c r="G27" s="186"/>
      <c r="H27" s="186"/>
    </row>
    <row r="28">
      <c r="A28" s="184"/>
      <c r="B28" s="204" t="s">
        <v>400</v>
      </c>
      <c r="C28" s="203"/>
      <c r="D28" s="199"/>
      <c r="E28" s="186"/>
      <c r="F28" s="199"/>
      <c r="G28" s="186"/>
      <c r="H28" s="210"/>
    </row>
    <row r="29">
      <c r="A29" s="184"/>
      <c r="B29" s="184"/>
      <c r="C29" s="203" t="s">
        <v>80</v>
      </c>
      <c r="D29" s="199"/>
      <c r="E29" s="202">
        <v>0.0</v>
      </c>
      <c r="F29" s="201">
        <v>-500.0</v>
      </c>
      <c r="G29" s="186"/>
      <c r="H29" s="186"/>
    </row>
    <row r="30">
      <c r="A30" s="184"/>
      <c r="B30" s="184"/>
      <c r="C30" s="203" t="s">
        <v>75</v>
      </c>
      <c r="D30" s="199"/>
      <c r="E30" s="202">
        <v>9300.0</v>
      </c>
      <c r="F30" s="201">
        <v>0.0</v>
      </c>
      <c r="G30" s="186"/>
      <c r="H30" s="186"/>
    </row>
    <row r="31">
      <c r="A31" s="184"/>
      <c r="B31" s="184"/>
      <c r="C31" s="203" t="s">
        <v>76</v>
      </c>
      <c r="D31" s="199"/>
      <c r="E31" s="202">
        <v>0.0</v>
      </c>
      <c r="F31" s="201">
        <v>-2000.0</v>
      </c>
      <c r="G31" s="186"/>
      <c r="H31" s="186"/>
    </row>
    <row r="32">
      <c r="A32" s="184"/>
      <c r="B32" s="184"/>
      <c r="C32" s="203" t="s">
        <v>79</v>
      </c>
      <c r="D32" s="199"/>
      <c r="E32" s="202">
        <v>0.0</v>
      </c>
      <c r="F32" s="201">
        <v>-600.0</v>
      </c>
      <c r="G32" s="186"/>
      <c r="H32" s="186"/>
    </row>
    <row r="33">
      <c r="A33" s="184"/>
      <c r="B33" s="184"/>
      <c r="C33" s="203" t="s">
        <v>81</v>
      </c>
      <c r="D33" s="199"/>
      <c r="E33" s="202">
        <v>0.0</v>
      </c>
      <c r="F33" s="201">
        <v>-1800.0</v>
      </c>
      <c r="G33" s="186"/>
      <c r="H33" s="186"/>
    </row>
    <row r="34">
      <c r="A34" s="184"/>
      <c r="B34" s="184"/>
      <c r="C34" s="203" t="s">
        <v>78</v>
      </c>
      <c r="D34" s="199"/>
      <c r="E34" s="202">
        <v>0.0</v>
      </c>
      <c r="F34" s="201">
        <v>-4500.0</v>
      </c>
      <c r="G34" s="186"/>
      <c r="H34" s="186"/>
    </row>
    <row r="35">
      <c r="A35" s="184"/>
      <c r="B35" s="184"/>
      <c r="C35" s="203" t="s">
        <v>77</v>
      </c>
      <c r="D35" s="199"/>
      <c r="E35" s="202">
        <v>0.0</v>
      </c>
      <c r="F35" s="201">
        <v>-3000.0</v>
      </c>
      <c r="G35" s="186"/>
      <c r="H35" s="186"/>
    </row>
    <row r="36">
      <c r="A36" s="184"/>
      <c r="B36" s="184"/>
      <c r="C36" s="203"/>
      <c r="D36" s="199"/>
      <c r="E36" s="186"/>
      <c r="F36" s="199"/>
      <c r="G36" s="186"/>
      <c r="H36" s="186"/>
    </row>
    <row r="37">
      <c r="A37" s="184"/>
      <c r="B37" s="184"/>
      <c r="C37" s="56" t="s">
        <v>64</v>
      </c>
      <c r="D37" s="199"/>
      <c r="E37" s="202">
        <f t="shared" ref="E37:F37" si="4">SUM(E29:E36)</f>
        <v>9300</v>
      </c>
      <c r="F37" s="202">
        <f t="shared" si="4"/>
        <v>-12400</v>
      </c>
      <c r="G37" s="186"/>
      <c r="H37" s="186"/>
    </row>
    <row r="38">
      <c r="A38" s="184"/>
      <c r="B38" s="184"/>
      <c r="C38" s="56"/>
      <c r="D38" s="199"/>
      <c r="E38" s="186"/>
      <c r="F38" s="199"/>
      <c r="G38" s="186"/>
      <c r="H38" s="186"/>
    </row>
    <row r="39">
      <c r="A39" s="184"/>
      <c r="B39" s="184"/>
      <c r="C39" s="56" t="s">
        <v>83</v>
      </c>
      <c r="D39" s="199"/>
      <c r="E39" s="202">
        <f t="shared" ref="E39:F39" si="5">SUMIFS(E4:E38,$C4:$C38,"Subsubtotal")</f>
        <v>23600</v>
      </c>
      <c r="F39" s="202">
        <f t="shared" si="5"/>
        <v>-56100</v>
      </c>
      <c r="G39" s="186"/>
      <c r="H39" s="186"/>
    </row>
    <row r="40">
      <c r="A40" s="184"/>
      <c r="B40" s="184"/>
      <c r="C40" s="203"/>
      <c r="D40" s="199"/>
      <c r="E40" s="199"/>
      <c r="F40" s="199"/>
      <c r="G40" s="199"/>
      <c r="H40" s="199"/>
    </row>
  </sheetData>
  <conditionalFormatting sqref="E1:E40">
    <cfRule type="cellIs" dxfId="0" priority="1" operator="greaterThan">
      <formula>0</formula>
    </cfRule>
  </conditionalFormatting>
  <conditionalFormatting sqref="F1:F40">
    <cfRule type="cellIs" dxfId="1" priority="2" operator="lessThan">
      <formula>0</formula>
    </cfRule>
  </conditionalFormatting>
  <conditionalFormatting sqref="D1:D40">
    <cfRule type="cellIs" dxfId="1" priority="3" operator="lessThan">
      <formula>0</formula>
    </cfRule>
  </conditionalFormatting>
  <printOptions gridLines="1" horizontalCentered="1"/>
  <pageMargins bottom="0.75" footer="0.0" header="0.0" left="0.25" right="0.25" top="0.75"/>
  <pageSetup fitToHeight="0" paperSize="9" cellComments="atEnd" orientation="landscape" pageOrder="overThenDown"/>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53" t="s">
        <v>3</v>
      </c>
      <c r="B1" s="53" t="s">
        <v>56</v>
      </c>
      <c r="C1" s="53" t="s">
        <v>57</v>
      </c>
      <c r="D1" s="54" t="s">
        <v>58</v>
      </c>
      <c r="E1" s="53" t="s">
        <v>4</v>
      </c>
      <c r="F1" s="55" t="s">
        <v>5</v>
      </c>
      <c r="G1" s="53" t="s">
        <v>59</v>
      </c>
      <c r="H1" s="53" t="s">
        <v>2</v>
      </c>
    </row>
    <row r="2">
      <c r="A2" s="56" t="s">
        <v>23</v>
      </c>
      <c r="B2" s="57"/>
      <c r="C2" s="57"/>
      <c r="D2" s="58"/>
      <c r="E2" s="58"/>
      <c r="F2" s="59"/>
      <c r="G2" s="58"/>
      <c r="H2" s="58"/>
    </row>
    <row r="3">
      <c r="A3" s="60" t="s">
        <v>60</v>
      </c>
      <c r="B3" s="56" t="s">
        <v>61</v>
      </c>
      <c r="C3" s="57"/>
      <c r="D3" s="58"/>
      <c r="E3" s="58"/>
      <c r="F3" s="59"/>
      <c r="G3" s="58"/>
      <c r="H3" s="58"/>
    </row>
    <row r="4">
      <c r="A4" s="57"/>
      <c r="B4" s="57"/>
      <c r="C4" s="62" t="s">
        <v>129</v>
      </c>
      <c r="D4" s="58"/>
      <c r="E4" s="86">
        <v>0.0</v>
      </c>
      <c r="F4" s="64">
        <v>-7000.0</v>
      </c>
      <c r="H4" s="58"/>
    </row>
    <row r="5">
      <c r="A5" s="57"/>
      <c r="B5" s="57"/>
      <c r="C5" s="62"/>
      <c r="D5" s="58"/>
      <c r="E5" s="58"/>
      <c r="F5" s="59"/>
      <c r="H5" s="58"/>
    </row>
    <row r="6">
      <c r="A6" s="57"/>
      <c r="B6" s="57"/>
      <c r="C6" s="56" t="s">
        <v>64</v>
      </c>
      <c r="D6" s="58"/>
      <c r="E6" s="63">
        <f t="shared" ref="E6:F6" si="1">SUM(E4:E5)</f>
        <v>0</v>
      </c>
      <c r="F6" s="64">
        <f t="shared" si="1"/>
        <v>-7000</v>
      </c>
      <c r="H6" s="58"/>
    </row>
    <row r="7">
      <c r="A7" s="57"/>
      <c r="B7" s="57"/>
      <c r="C7" s="56"/>
      <c r="D7" s="58"/>
      <c r="E7" s="63"/>
      <c r="F7" s="64"/>
      <c r="H7" s="58"/>
    </row>
    <row r="8">
      <c r="A8" s="57"/>
      <c r="B8" s="66" t="s">
        <v>65</v>
      </c>
      <c r="C8" s="67"/>
      <c r="D8" s="68"/>
      <c r="E8" s="69"/>
      <c r="F8" s="69"/>
      <c r="G8" s="59"/>
      <c r="H8" s="59"/>
    </row>
    <row r="9">
      <c r="A9" s="57"/>
      <c r="B9" s="57"/>
      <c r="C9" s="62" t="s">
        <v>66</v>
      </c>
      <c r="D9" s="211" t="s">
        <v>271</v>
      </c>
      <c r="E9" s="63">
        <v>0.0</v>
      </c>
      <c r="F9" s="71">
        <v>-1000.0</v>
      </c>
      <c r="G9" s="62"/>
      <c r="H9" s="72" t="s">
        <v>401</v>
      </c>
    </row>
    <row r="10" ht="15.0" customHeight="1">
      <c r="A10" s="57"/>
      <c r="B10" s="57"/>
      <c r="C10" s="62" t="s">
        <v>68</v>
      </c>
      <c r="D10" s="211" t="s">
        <v>260</v>
      </c>
      <c r="E10" s="63">
        <v>0.0</v>
      </c>
      <c r="F10" s="71">
        <v>-3200.0</v>
      </c>
      <c r="G10" s="62"/>
      <c r="H10" s="73" t="s">
        <v>95</v>
      </c>
    </row>
    <row r="11">
      <c r="A11" s="74"/>
      <c r="B11" s="74"/>
      <c r="C11" s="75" t="s">
        <v>70</v>
      </c>
      <c r="D11" s="76" t="s">
        <v>402</v>
      </c>
      <c r="E11" s="96">
        <v>2500.0</v>
      </c>
      <c r="F11" s="78">
        <v>0.0</v>
      </c>
      <c r="G11" s="79"/>
      <c r="H11" s="61" t="s">
        <v>403</v>
      </c>
    </row>
    <row r="12">
      <c r="A12" s="74"/>
      <c r="B12" s="74"/>
      <c r="C12" s="75" t="s">
        <v>72</v>
      </c>
      <c r="D12" s="76" t="s">
        <v>404</v>
      </c>
      <c r="E12" s="80">
        <v>0.0</v>
      </c>
      <c r="F12" s="71">
        <v>-5000.0</v>
      </c>
      <c r="G12" s="79"/>
      <c r="H12" s="61" t="s">
        <v>403</v>
      </c>
    </row>
    <row r="13">
      <c r="A13" s="57"/>
      <c r="B13" s="74"/>
      <c r="C13" s="74"/>
      <c r="D13" s="81"/>
      <c r="E13" s="82"/>
      <c r="F13" s="82"/>
      <c r="G13" s="59"/>
      <c r="H13" s="59"/>
    </row>
    <row r="14">
      <c r="A14" s="57"/>
      <c r="B14" s="74"/>
      <c r="C14" s="67" t="s">
        <v>64</v>
      </c>
      <c r="D14" s="68"/>
      <c r="E14" s="69">
        <f t="shared" ref="E14:F14" si="2">SUM(E8:E13)</f>
        <v>2500</v>
      </c>
      <c r="F14" s="69">
        <f t="shared" si="2"/>
        <v>-9200</v>
      </c>
      <c r="G14" s="59"/>
      <c r="H14" s="59"/>
    </row>
    <row r="15">
      <c r="A15" s="57"/>
      <c r="B15" s="74"/>
      <c r="C15" s="67"/>
      <c r="D15" s="68"/>
      <c r="E15" s="69"/>
      <c r="F15" s="69"/>
      <c r="G15" s="59"/>
      <c r="H15" s="59"/>
    </row>
    <row r="16">
      <c r="A16" s="57"/>
      <c r="B16" s="83" t="s">
        <v>405</v>
      </c>
      <c r="C16" s="62"/>
      <c r="D16" s="58"/>
      <c r="E16" s="58"/>
      <c r="F16" s="59"/>
      <c r="H16" s="61"/>
    </row>
    <row r="17">
      <c r="A17" s="57"/>
      <c r="B17" s="57"/>
      <c r="C17" s="60" t="s">
        <v>78</v>
      </c>
      <c r="D17" s="58"/>
      <c r="E17" s="86">
        <v>0.0</v>
      </c>
      <c r="F17" s="64">
        <v>-8000.0</v>
      </c>
      <c r="H17" s="61" t="s">
        <v>406</v>
      </c>
    </row>
    <row r="18">
      <c r="A18" s="57"/>
      <c r="B18" s="62"/>
      <c r="C18" s="57"/>
      <c r="D18" s="58"/>
      <c r="E18" s="58"/>
      <c r="F18" s="59"/>
      <c r="G18" s="58"/>
      <c r="H18" s="58"/>
    </row>
    <row r="19">
      <c r="A19" s="57"/>
      <c r="B19" s="57"/>
      <c r="C19" s="56" t="s">
        <v>64</v>
      </c>
      <c r="D19" s="58"/>
      <c r="E19" s="63">
        <f t="shared" ref="E19:F19" si="3">SUM(E17:E18)</f>
        <v>0</v>
      </c>
      <c r="F19" s="64">
        <f t="shared" si="3"/>
        <v>-8000</v>
      </c>
      <c r="G19" s="58"/>
      <c r="H19" s="58"/>
    </row>
    <row r="20">
      <c r="A20" s="57"/>
      <c r="B20" s="57"/>
      <c r="C20" s="56"/>
      <c r="D20" s="58"/>
      <c r="E20" s="58"/>
      <c r="F20" s="59"/>
      <c r="G20" s="58"/>
      <c r="H20" s="58"/>
    </row>
    <row r="21">
      <c r="A21" s="57"/>
      <c r="B21" s="57"/>
      <c r="C21" s="56" t="s">
        <v>83</v>
      </c>
      <c r="D21" s="58"/>
      <c r="E21" s="63">
        <f t="shared" ref="E21:F21" si="4">SUMIFS(E4:E20,$C4:$C20,"Subsubtotal")</f>
        <v>2500</v>
      </c>
      <c r="F21" s="64">
        <f t="shared" si="4"/>
        <v>-24200</v>
      </c>
      <c r="G21" s="58"/>
      <c r="H21" s="58"/>
    </row>
    <row r="22">
      <c r="A22" s="57"/>
      <c r="B22" s="57"/>
      <c r="C22" s="62"/>
      <c r="D22" s="59"/>
      <c r="E22" s="59"/>
      <c r="F22" s="59"/>
      <c r="G22" s="59"/>
      <c r="H22" s="59"/>
    </row>
  </sheetData>
  <conditionalFormatting sqref="D1:D22 E8:F15">
    <cfRule type="cellIs" dxfId="0" priority="1" operator="greaterThan">
      <formula>0</formula>
    </cfRule>
  </conditionalFormatting>
  <conditionalFormatting sqref="E1:E22 F8:F15">
    <cfRule type="cellIs" dxfId="1" priority="2" operator="greaterThan">
      <formula>0</formula>
    </cfRule>
  </conditionalFormatting>
  <conditionalFormatting sqref="F1:F22">
    <cfRule type="cellIs" dxfId="0" priority="3" operator="greaterThan">
      <formula>0</formula>
    </cfRule>
  </conditionalFormatting>
  <conditionalFormatting sqref="F1:F22 D8:D15 E11">
    <cfRule type="cellIs" dxfId="1" priority="4" operator="lessThan">
      <formula>0</formula>
    </cfRule>
  </conditionalFormatting>
  <conditionalFormatting sqref="D1:D22">
    <cfRule type="cellIs" dxfId="1" priority="5" operator="lessThan">
      <formula>0</formula>
    </cfRule>
  </conditionalFormatting>
  <printOptions gridLines="1" horizontalCentered="1"/>
  <pageMargins bottom="0.75" footer="0.0" header="0.0" left="0.25" right="0.25" top="0.75"/>
  <pageSetup fitToHeight="0" paperSize="9"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3</v>
      </c>
      <c r="B1" s="212" t="s">
        <v>56</v>
      </c>
      <c r="C1" s="212" t="s">
        <v>57</v>
      </c>
      <c r="D1" s="212" t="s">
        <v>58</v>
      </c>
      <c r="E1" s="212" t="s">
        <v>4</v>
      </c>
      <c r="F1" s="212" t="s">
        <v>5</v>
      </c>
      <c r="G1" s="212" t="s">
        <v>59</v>
      </c>
      <c r="H1" s="212" t="s">
        <v>2</v>
      </c>
    </row>
    <row r="2">
      <c r="A2" s="67" t="s">
        <v>24</v>
      </c>
      <c r="B2" s="213"/>
      <c r="C2" s="213"/>
      <c r="D2" s="214"/>
      <c r="E2" s="215"/>
      <c r="F2" s="215"/>
      <c r="G2" s="216"/>
      <c r="H2" s="217"/>
      <c r="I2" s="140"/>
      <c r="J2" s="140"/>
      <c r="K2" s="140"/>
      <c r="L2" s="140"/>
      <c r="M2" s="140"/>
      <c r="N2" s="140"/>
      <c r="O2" s="140"/>
      <c r="P2" s="140"/>
      <c r="Q2" s="140"/>
      <c r="R2" s="140"/>
      <c r="S2" s="140"/>
      <c r="T2" s="140"/>
      <c r="U2" s="140"/>
      <c r="V2" s="140"/>
      <c r="W2" s="140"/>
      <c r="X2" s="140"/>
      <c r="Y2" s="140"/>
      <c r="Z2" s="140"/>
    </row>
    <row r="3">
      <c r="A3" s="218" t="s">
        <v>60</v>
      </c>
      <c r="B3" s="67" t="s">
        <v>278</v>
      </c>
      <c r="C3" s="213"/>
      <c r="D3" s="213"/>
      <c r="E3" s="215"/>
      <c r="F3" s="215"/>
      <c r="G3" s="215"/>
      <c r="H3" s="213"/>
      <c r="I3" s="140"/>
      <c r="J3" s="140"/>
      <c r="K3" s="140"/>
      <c r="L3" s="140"/>
      <c r="M3" s="140"/>
      <c r="N3" s="140"/>
      <c r="O3" s="140"/>
      <c r="P3" s="140"/>
      <c r="Q3" s="140"/>
      <c r="R3" s="140"/>
      <c r="S3" s="140"/>
      <c r="T3" s="140"/>
      <c r="U3" s="140"/>
      <c r="V3" s="140"/>
      <c r="W3" s="140"/>
      <c r="X3" s="140"/>
      <c r="Y3" s="140"/>
      <c r="Z3" s="140"/>
    </row>
    <row r="4">
      <c r="A4" s="213"/>
      <c r="B4" s="213"/>
      <c r="C4" s="74" t="s">
        <v>281</v>
      </c>
      <c r="D4" s="213"/>
      <c r="E4" s="219">
        <v>0.0</v>
      </c>
      <c r="F4" s="219">
        <v>-139800.0</v>
      </c>
      <c r="G4" s="216"/>
      <c r="H4" s="74" t="s">
        <v>407</v>
      </c>
      <c r="I4" s="140"/>
      <c r="J4" s="140"/>
      <c r="K4" s="140"/>
      <c r="L4" s="140"/>
      <c r="M4" s="140"/>
      <c r="N4" s="140"/>
      <c r="O4" s="140"/>
      <c r="P4" s="140"/>
      <c r="Q4" s="140"/>
      <c r="R4" s="140"/>
      <c r="S4" s="140"/>
      <c r="T4" s="140"/>
      <c r="U4" s="140"/>
      <c r="V4" s="140"/>
      <c r="W4" s="140"/>
      <c r="X4" s="140"/>
      <c r="Y4" s="140"/>
      <c r="Z4" s="140"/>
    </row>
    <row r="5">
      <c r="A5" s="213"/>
      <c r="B5" s="213"/>
      <c r="C5" s="74" t="s">
        <v>279</v>
      </c>
      <c r="D5" s="213"/>
      <c r="E5" s="219">
        <v>300000.0</v>
      </c>
      <c r="F5" s="219">
        <v>0.0</v>
      </c>
      <c r="G5" s="216"/>
      <c r="H5" s="74" t="s">
        <v>407</v>
      </c>
      <c r="I5" s="140"/>
      <c r="J5" s="140"/>
      <c r="K5" s="140"/>
      <c r="L5" s="140"/>
      <c r="M5" s="140"/>
      <c r="N5" s="140"/>
      <c r="O5" s="140"/>
      <c r="P5" s="140"/>
      <c r="Q5" s="140"/>
      <c r="R5" s="140"/>
      <c r="S5" s="140"/>
      <c r="T5" s="140"/>
      <c r="U5" s="140"/>
      <c r="V5" s="140"/>
      <c r="W5" s="140"/>
      <c r="X5" s="140"/>
      <c r="Y5" s="140"/>
      <c r="Z5" s="140"/>
    </row>
    <row r="6">
      <c r="A6" s="213"/>
      <c r="B6" s="213"/>
      <c r="C6" s="74" t="s">
        <v>408</v>
      </c>
      <c r="D6" s="213"/>
      <c r="E6" s="219">
        <v>0.0</v>
      </c>
      <c r="F6" s="219">
        <v>-3500.0</v>
      </c>
      <c r="G6" s="216"/>
      <c r="H6" s="213"/>
      <c r="I6" s="140"/>
      <c r="J6" s="140"/>
      <c r="K6" s="140"/>
      <c r="L6" s="140"/>
      <c r="M6" s="140"/>
      <c r="N6" s="140"/>
      <c r="O6" s="140"/>
      <c r="P6" s="140"/>
      <c r="Q6" s="140"/>
      <c r="R6" s="140"/>
      <c r="S6" s="140"/>
      <c r="T6" s="140"/>
      <c r="U6" s="140"/>
      <c r="V6" s="140"/>
      <c r="W6" s="140"/>
      <c r="X6" s="140"/>
      <c r="Y6" s="140"/>
      <c r="Z6" s="140"/>
    </row>
    <row r="7">
      <c r="A7" s="213"/>
      <c r="B7" s="213"/>
      <c r="C7" s="74" t="s">
        <v>409</v>
      </c>
      <c r="D7" s="213"/>
      <c r="E7" s="219">
        <v>3500.0</v>
      </c>
      <c r="F7" s="219">
        <v>0.0</v>
      </c>
      <c r="G7" s="216"/>
      <c r="H7" s="213"/>
      <c r="I7" s="140"/>
      <c r="J7" s="140"/>
      <c r="K7" s="140"/>
      <c r="L7" s="140"/>
      <c r="M7" s="140"/>
      <c r="N7" s="140"/>
      <c r="O7" s="140"/>
      <c r="P7" s="140"/>
      <c r="Q7" s="140"/>
      <c r="R7" s="140"/>
      <c r="S7" s="140"/>
      <c r="T7" s="140"/>
      <c r="U7" s="140"/>
      <c r="V7" s="140"/>
      <c r="W7" s="140"/>
      <c r="X7" s="140"/>
      <c r="Y7" s="140"/>
      <c r="Z7" s="140"/>
    </row>
    <row r="8">
      <c r="A8" s="213"/>
      <c r="B8" s="213"/>
      <c r="C8" s="74" t="s">
        <v>80</v>
      </c>
      <c r="D8" s="213"/>
      <c r="E8" s="219">
        <v>0.0</v>
      </c>
      <c r="F8" s="219">
        <v>-2700.0</v>
      </c>
      <c r="G8" s="216"/>
      <c r="H8" s="74" t="s">
        <v>410</v>
      </c>
      <c r="I8" s="140"/>
      <c r="J8" s="140"/>
      <c r="K8" s="140"/>
      <c r="L8" s="140"/>
      <c r="M8" s="140"/>
      <c r="N8" s="140"/>
      <c r="O8" s="140"/>
      <c r="P8" s="140"/>
      <c r="Q8" s="140"/>
      <c r="R8" s="140"/>
      <c r="S8" s="140"/>
      <c r="T8" s="140"/>
      <c r="U8" s="140"/>
      <c r="V8" s="140"/>
      <c r="W8" s="140"/>
      <c r="X8" s="140"/>
      <c r="Y8" s="140"/>
      <c r="Z8" s="140"/>
    </row>
    <row r="9">
      <c r="A9" s="213"/>
      <c r="B9" s="213"/>
      <c r="C9" s="74" t="s">
        <v>411</v>
      </c>
      <c r="D9" s="213"/>
      <c r="E9" s="219">
        <v>0.0</v>
      </c>
      <c r="F9" s="219">
        <v>-5000.0</v>
      </c>
      <c r="G9" s="216"/>
      <c r="H9" s="213"/>
      <c r="I9" s="140"/>
      <c r="J9" s="140"/>
      <c r="K9" s="140"/>
      <c r="L9" s="140"/>
      <c r="M9" s="140"/>
      <c r="N9" s="140"/>
      <c r="O9" s="140"/>
      <c r="P9" s="140"/>
      <c r="Q9" s="140"/>
      <c r="R9" s="140"/>
      <c r="S9" s="140"/>
      <c r="T9" s="140"/>
      <c r="U9" s="140"/>
      <c r="V9" s="140"/>
      <c r="W9" s="140"/>
      <c r="X9" s="140"/>
      <c r="Y9" s="140"/>
      <c r="Z9" s="140"/>
    </row>
    <row r="10">
      <c r="A10" s="213"/>
      <c r="B10" s="213"/>
      <c r="C10" s="74" t="s">
        <v>412</v>
      </c>
      <c r="D10" s="213"/>
      <c r="E10" s="219">
        <f>5000</f>
        <v>5000</v>
      </c>
      <c r="F10" s="219">
        <v>0.0</v>
      </c>
      <c r="G10" s="216"/>
      <c r="H10" s="213"/>
      <c r="I10" s="140"/>
      <c r="J10" s="140"/>
      <c r="K10" s="140"/>
      <c r="L10" s="140"/>
      <c r="M10" s="140"/>
      <c r="N10" s="140"/>
      <c r="O10" s="140"/>
      <c r="P10" s="140"/>
      <c r="Q10" s="140"/>
      <c r="R10" s="140"/>
      <c r="S10" s="140"/>
      <c r="T10" s="140"/>
      <c r="U10" s="140"/>
      <c r="V10" s="140"/>
      <c r="W10" s="140"/>
      <c r="X10" s="140"/>
      <c r="Y10" s="140"/>
      <c r="Z10" s="140"/>
    </row>
    <row r="11">
      <c r="A11" s="213"/>
      <c r="B11" s="213"/>
      <c r="C11" s="74" t="s">
        <v>413</v>
      </c>
      <c r="D11" s="213"/>
      <c r="E11" s="219">
        <v>0.0</v>
      </c>
      <c r="F11" s="219">
        <v>-5000.0</v>
      </c>
      <c r="G11" s="216"/>
      <c r="H11" s="213"/>
      <c r="I11" s="140"/>
      <c r="J11" s="140"/>
      <c r="K11" s="140"/>
      <c r="L11" s="140"/>
      <c r="M11" s="140"/>
      <c r="N11" s="140"/>
      <c r="O11" s="140"/>
      <c r="P11" s="140"/>
      <c r="Q11" s="140"/>
      <c r="R11" s="140"/>
      <c r="S11" s="140"/>
      <c r="T11" s="140"/>
      <c r="U11" s="140"/>
      <c r="V11" s="140"/>
      <c r="W11" s="140"/>
      <c r="X11" s="140"/>
      <c r="Y11" s="140"/>
      <c r="Z11" s="140"/>
    </row>
    <row r="12">
      <c r="A12" s="213"/>
      <c r="B12" s="213"/>
      <c r="C12" s="74" t="s">
        <v>374</v>
      </c>
      <c r="D12" s="213"/>
      <c r="E12" s="219">
        <v>0.0</v>
      </c>
      <c r="F12" s="219">
        <v>-1000.0</v>
      </c>
      <c r="G12" s="216"/>
      <c r="H12" s="213"/>
      <c r="I12" s="140"/>
      <c r="J12" s="140"/>
      <c r="K12" s="140"/>
      <c r="L12" s="140"/>
      <c r="M12" s="140"/>
      <c r="N12" s="140"/>
      <c r="O12" s="140"/>
      <c r="P12" s="140"/>
      <c r="Q12" s="140"/>
      <c r="R12" s="140"/>
      <c r="S12" s="140"/>
      <c r="T12" s="140"/>
      <c r="U12" s="140"/>
      <c r="V12" s="140"/>
      <c r="W12" s="140"/>
      <c r="X12" s="140"/>
      <c r="Y12" s="140"/>
      <c r="Z12" s="140"/>
    </row>
    <row r="13">
      <c r="A13" s="213"/>
      <c r="B13" s="213"/>
      <c r="C13" s="74" t="s">
        <v>179</v>
      </c>
      <c r="D13" s="213"/>
      <c r="E13" s="219">
        <v>0.0</v>
      </c>
      <c r="F13" s="219">
        <v>-3000.0</v>
      </c>
      <c r="G13" s="216"/>
      <c r="H13" s="213"/>
      <c r="I13" s="140"/>
      <c r="J13" s="140"/>
      <c r="K13" s="140"/>
      <c r="L13" s="140"/>
      <c r="M13" s="140"/>
      <c r="N13" s="140"/>
      <c r="O13" s="140"/>
      <c r="P13" s="140"/>
      <c r="Q13" s="140"/>
      <c r="R13" s="140"/>
      <c r="S13" s="140"/>
      <c r="T13" s="140"/>
      <c r="U13" s="140"/>
      <c r="V13" s="140"/>
      <c r="W13" s="140"/>
      <c r="X13" s="140"/>
      <c r="Y13" s="140"/>
      <c r="Z13" s="140"/>
    </row>
    <row r="14">
      <c r="A14" s="213"/>
      <c r="B14" s="213"/>
      <c r="C14" s="67"/>
      <c r="D14" s="213"/>
      <c r="E14" s="219"/>
      <c r="F14" s="219"/>
      <c r="G14" s="220"/>
      <c r="H14" s="213"/>
      <c r="I14" s="140"/>
      <c r="J14" s="140"/>
      <c r="K14" s="140"/>
      <c r="L14" s="140"/>
      <c r="M14" s="140"/>
      <c r="N14" s="140"/>
      <c r="O14" s="140"/>
      <c r="P14" s="140"/>
      <c r="Q14" s="140"/>
      <c r="R14" s="140"/>
      <c r="S14" s="140"/>
      <c r="T14" s="140"/>
      <c r="U14" s="140"/>
      <c r="V14" s="140"/>
      <c r="W14" s="140"/>
      <c r="X14" s="140"/>
      <c r="Y14" s="140"/>
      <c r="Z14" s="140"/>
    </row>
    <row r="15">
      <c r="A15" s="213"/>
      <c r="B15" s="213"/>
      <c r="C15" s="67" t="s">
        <v>64</v>
      </c>
      <c r="D15" s="213"/>
      <c r="E15" s="219">
        <f t="shared" ref="E15:F15" si="1">SUM(E4:E13)</f>
        <v>308500</v>
      </c>
      <c r="F15" s="219">
        <f t="shared" si="1"/>
        <v>-160000</v>
      </c>
      <c r="G15" s="220">
        <f>E15+F15</f>
        <v>148500</v>
      </c>
      <c r="H15" s="213"/>
      <c r="I15" s="140"/>
      <c r="J15" s="140"/>
      <c r="K15" s="140"/>
      <c r="L15" s="140"/>
      <c r="M15" s="140"/>
      <c r="N15" s="140"/>
      <c r="O15" s="140"/>
      <c r="P15" s="140"/>
      <c r="Q15" s="140"/>
      <c r="R15" s="140"/>
      <c r="S15" s="140"/>
      <c r="T15" s="140"/>
      <c r="U15" s="140"/>
      <c r="V15" s="140"/>
      <c r="W15" s="140"/>
      <c r="X15" s="140"/>
      <c r="Y15" s="140"/>
      <c r="Z15" s="140"/>
    </row>
    <row r="16">
      <c r="A16" s="213"/>
      <c r="B16" s="213"/>
      <c r="C16" s="213"/>
      <c r="D16" s="213"/>
      <c r="E16" s="215"/>
      <c r="F16" s="215"/>
      <c r="G16" s="216"/>
      <c r="H16" s="213"/>
      <c r="I16" s="140"/>
      <c r="J16" s="140"/>
      <c r="K16" s="140"/>
      <c r="L16" s="140"/>
      <c r="M16" s="140"/>
      <c r="N16" s="140"/>
      <c r="O16" s="140"/>
      <c r="P16" s="140"/>
      <c r="Q16" s="140"/>
      <c r="R16" s="140"/>
      <c r="S16" s="140"/>
      <c r="T16" s="140"/>
      <c r="U16" s="140"/>
      <c r="V16" s="140"/>
      <c r="W16" s="140"/>
      <c r="X16" s="140"/>
      <c r="Y16" s="140"/>
      <c r="Z16" s="140"/>
    </row>
    <row r="17">
      <c r="A17" s="213"/>
      <c r="B17" s="67" t="s">
        <v>414</v>
      </c>
      <c r="C17" s="213"/>
      <c r="D17" s="213"/>
      <c r="E17" s="215"/>
      <c r="F17" s="215"/>
      <c r="G17" s="216"/>
      <c r="H17" s="213"/>
      <c r="I17" s="140"/>
      <c r="J17" s="140"/>
      <c r="K17" s="140"/>
      <c r="L17" s="140"/>
      <c r="M17" s="140"/>
      <c r="N17" s="140"/>
      <c r="O17" s="140"/>
      <c r="P17" s="140"/>
      <c r="Q17" s="140"/>
      <c r="R17" s="140"/>
      <c r="S17" s="140"/>
      <c r="T17" s="140"/>
      <c r="U17" s="140"/>
      <c r="V17" s="140"/>
      <c r="W17" s="140"/>
      <c r="X17" s="140"/>
      <c r="Y17" s="140"/>
      <c r="Z17" s="140"/>
    </row>
    <row r="18">
      <c r="A18" s="213"/>
      <c r="B18" s="213"/>
      <c r="C18" s="74" t="s">
        <v>75</v>
      </c>
      <c r="D18" s="213"/>
      <c r="E18" s="219">
        <v>16750.0</v>
      </c>
      <c r="F18" s="219">
        <v>0.0</v>
      </c>
      <c r="G18" s="216"/>
      <c r="H18" s="213"/>
      <c r="I18" s="140"/>
      <c r="J18" s="140"/>
      <c r="K18" s="140"/>
      <c r="L18" s="140"/>
      <c r="M18" s="140"/>
      <c r="N18" s="140"/>
      <c r="O18" s="140"/>
      <c r="P18" s="140"/>
      <c r="Q18" s="140"/>
      <c r="R18" s="140"/>
      <c r="S18" s="140"/>
      <c r="T18" s="140"/>
      <c r="U18" s="140"/>
      <c r="V18" s="140"/>
      <c r="W18" s="140"/>
      <c r="X18" s="140"/>
      <c r="Y18" s="140"/>
      <c r="Z18" s="140"/>
    </row>
    <row r="19">
      <c r="A19" s="213"/>
      <c r="B19" s="213"/>
      <c r="C19" s="74" t="s">
        <v>127</v>
      </c>
      <c r="D19" s="213"/>
      <c r="E19" s="219">
        <v>0.0</v>
      </c>
      <c r="F19" s="219">
        <v>-5000.0</v>
      </c>
      <c r="G19" s="216"/>
      <c r="H19" s="213"/>
      <c r="I19" s="140"/>
      <c r="J19" s="140"/>
      <c r="K19" s="140"/>
      <c r="L19" s="140"/>
      <c r="M19" s="140"/>
      <c r="N19" s="140"/>
      <c r="O19" s="140"/>
      <c r="P19" s="140"/>
      <c r="Q19" s="140"/>
      <c r="R19" s="140"/>
      <c r="S19" s="140"/>
      <c r="T19" s="140"/>
      <c r="U19" s="140"/>
      <c r="V19" s="140"/>
      <c r="W19" s="140"/>
      <c r="X19" s="140"/>
      <c r="Y19" s="140"/>
      <c r="Z19" s="140"/>
    </row>
    <row r="20">
      <c r="A20" s="213"/>
      <c r="B20" s="213"/>
      <c r="C20" s="74" t="s">
        <v>77</v>
      </c>
      <c r="D20" s="213"/>
      <c r="E20" s="219">
        <v>0.0</v>
      </c>
      <c r="F20" s="219">
        <v>-7500.0</v>
      </c>
      <c r="G20" s="216"/>
      <c r="H20" s="213"/>
      <c r="I20" s="140"/>
      <c r="J20" s="140"/>
      <c r="K20" s="140"/>
      <c r="L20" s="140"/>
      <c r="M20" s="140"/>
      <c r="N20" s="140"/>
      <c r="O20" s="140"/>
      <c r="P20" s="140"/>
      <c r="Q20" s="140"/>
      <c r="R20" s="140"/>
      <c r="S20" s="140"/>
      <c r="T20" s="140"/>
      <c r="U20" s="140"/>
      <c r="V20" s="140"/>
      <c r="W20" s="140"/>
      <c r="X20" s="140"/>
      <c r="Y20" s="140"/>
      <c r="Z20" s="140"/>
    </row>
    <row r="21">
      <c r="A21" s="213"/>
      <c r="B21" s="213"/>
      <c r="C21" s="74" t="s">
        <v>76</v>
      </c>
      <c r="D21" s="213"/>
      <c r="E21" s="219">
        <v>0.0</v>
      </c>
      <c r="F21" s="219">
        <v>-1500.0</v>
      </c>
      <c r="G21" s="216"/>
      <c r="H21" s="213"/>
      <c r="I21" s="140"/>
      <c r="J21" s="140"/>
      <c r="K21" s="140"/>
      <c r="L21" s="140"/>
      <c r="M21" s="140"/>
      <c r="N21" s="140"/>
      <c r="O21" s="140"/>
      <c r="P21" s="140"/>
      <c r="Q21" s="140"/>
      <c r="R21" s="140"/>
      <c r="S21" s="140"/>
      <c r="T21" s="140"/>
      <c r="U21" s="140"/>
      <c r="V21" s="140"/>
      <c r="W21" s="140"/>
      <c r="X21" s="140"/>
      <c r="Y21" s="140"/>
      <c r="Z21" s="140"/>
    </row>
    <row r="22">
      <c r="A22" s="213"/>
      <c r="B22" s="213"/>
      <c r="C22" s="74" t="s">
        <v>415</v>
      </c>
      <c r="D22" s="213"/>
      <c r="E22" s="219">
        <v>0.0</v>
      </c>
      <c r="F22" s="219">
        <v>-1750.0</v>
      </c>
      <c r="G22" s="216"/>
      <c r="H22" s="213"/>
      <c r="I22" s="140"/>
      <c r="J22" s="140"/>
      <c r="K22" s="140"/>
      <c r="L22" s="140"/>
      <c r="M22" s="140"/>
      <c r="N22" s="140"/>
      <c r="O22" s="140"/>
      <c r="P22" s="140"/>
      <c r="Q22" s="140"/>
      <c r="R22" s="140"/>
      <c r="S22" s="140"/>
      <c r="T22" s="140"/>
      <c r="U22" s="140"/>
      <c r="V22" s="140"/>
      <c r="W22" s="140"/>
      <c r="X22" s="140"/>
      <c r="Y22" s="140"/>
      <c r="Z22" s="140"/>
    </row>
    <row r="23">
      <c r="A23" s="213"/>
      <c r="B23" s="213"/>
      <c r="C23" s="74" t="s">
        <v>85</v>
      </c>
      <c r="D23" s="213"/>
      <c r="E23" s="219">
        <v>0.0</v>
      </c>
      <c r="F23" s="219">
        <v>-1000.0</v>
      </c>
      <c r="G23" s="216"/>
      <c r="H23" s="213"/>
      <c r="I23" s="140"/>
      <c r="J23" s="140"/>
      <c r="K23" s="140"/>
      <c r="L23" s="140"/>
      <c r="M23" s="140"/>
      <c r="N23" s="140"/>
      <c r="O23" s="140"/>
      <c r="P23" s="140"/>
      <c r="Q23" s="140"/>
      <c r="R23" s="140"/>
      <c r="S23" s="140"/>
      <c r="T23" s="140"/>
      <c r="U23" s="140"/>
      <c r="V23" s="140"/>
      <c r="W23" s="140"/>
      <c r="X23" s="140"/>
      <c r="Y23" s="140"/>
      <c r="Z23" s="140"/>
    </row>
    <row r="24">
      <c r="A24" s="213"/>
      <c r="B24" s="213"/>
      <c r="C24" s="67"/>
      <c r="D24" s="213"/>
      <c r="E24" s="219"/>
      <c r="F24" s="219"/>
      <c r="G24" s="220"/>
      <c r="H24" s="213"/>
      <c r="I24" s="140"/>
      <c r="J24" s="140"/>
      <c r="K24" s="140"/>
      <c r="L24" s="140"/>
      <c r="M24" s="140"/>
      <c r="N24" s="140"/>
      <c r="O24" s="140"/>
      <c r="P24" s="140"/>
      <c r="Q24" s="140"/>
      <c r="R24" s="140"/>
      <c r="S24" s="140"/>
      <c r="T24" s="140"/>
      <c r="U24" s="140"/>
      <c r="V24" s="140"/>
      <c r="W24" s="140"/>
      <c r="X24" s="140"/>
      <c r="Y24" s="140"/>
      <c r="Z24" s="140"/>
    </row>
    <row r="25">
      <c r="A25" s="213"/>
      <c r="B25" s="213"/>
      <c r="C25" s="67" t="s">
        <v>64</v>
      </c>
      <c r="D25" s="213"/>
      <c r="E25" s="219">
        <f t="shared" ref="E25:F25" si="2">SUM(E18:E23)</f>
        <v>16750</v>
      </c>
      <c r="F25" s="219">
        <f t="shared" si="2"/>
        <v>-16750</v>
      </c>
      <c r="G25" s="220">
        <f>E25+F25</f>
        <v>0</v>
      </c>
      <c r="H25" s="213"/>
      <c r="I25" s="140"/>
      <c r="J25" s="140"/>
      <c r="K25" s="140"/>
      <c r="L25" s="140"/>
      <c r="M25" s="140"/>
      <c r="N25" s="140"/>
      <c r="O25" s="140"/>
      <c r="P25" s="140"/>
      <c r="Q25" s="140"/>
      <c r="R25" s="140"/>
      <c r="S25" s="140"/>
      <c r="T25" s="140"/>
      <c r="U25" s="140"/>
      <c r="V25" s="140"/>
      <c r="W25" s="140"/>
      <c r="X25" s="140"/>
      <c r="Y25" s="140"/>
      <c r="Z25" s="140"/>
    </row>
    <row r="26">
      <c r="A26" s="213"/>
      <c r="B26" s="213"/>
      <c r="C26" s="213"/>
      <c r="D26" s="213"/>
      <c r="E26" s="215"/>
      <c r="F26" s="215"/>
      <c r="G26" s="216"/>
      <c r="H26" s="213"/>
      <c r="I26" s="140"/>
      <c r="J26" s="140"/>
      <c r="K26" s="140"/>
      <c r="L26" s="140"/>
      <c r="M26" s="140"/>
      <c r="N26" s="140"/>
      <c r="O26" s="140"/>
      <c r="P26" s="140"/>
      <c r="Q26" s="140"/>
      <c r="R26" s="140"/>
      <c r="S26" s="140"/>
      <c r="T26" s="140"/>
      <c r="U26" s="140"/>
      <c r="V26" s="140"/>
      <c r="W26" s="140"/>
      <c r="X26" s="140"/>
      <c r="Y26" s="140"/>
      <c r="Z26" s="140"/>
    </row>
    <row r="27">
      <c r="A27" s="213"/>
      <c r="B27" s="67" t="s">
        <v>25</v>
      </c>
      <c r="C27" s="213"/>
      <c r="D27" s="213"/>
      <c r="E27" s="215"/>
      <c r="F27" s="215"/>
      <c r="G27" s="216"/>
      <c r="H27" s="213"/>
      <c r="I27" s="140"/>
      <c r="J27" s="140"/>
      <c r="K27" s="140"/>
      <c r="L27" s="140"/>
      <c r="M27" s="140"/>
      <c r="N27" s="140"/>
      <c r="O27" s="140"/>
      <c r="P27" s="140"/>
      <c r="Q27" s="140"/>
      <c r="R27" s="140"/>
      <c r="S27" s="140"/>
      <c r="T27" s="140"/>
      <c r="U27" s="140"/>
      <c r="V27" s="140"/>
      <c r="W27" s="140"/>
      <c r="X27" s="140"/>
      <c r="Y27" s="140"/>
      <c r="Z27" s="140"/>
    </row>
    <row r="28">
      <c r="A28" s="213"/>
      <c r="B28" s="213"/>
      <c r="C28" s="74" t="s">
        <v>75</v>
      </c>
      <c r="D28" s="213"/>
      <c r="E28" s="219">
        <v>37000.0</v>
      </c>
      <c r="F28" s="219">
        <v>0.0</v>
      </c>
      <c r="G28" s="216"/>
      <c r="H28" s="213"/>
      <c r="I28" s="140"/>
      <c r="J28" s="140"/>
      <c r="K28" s="140"/>
      <c r="L28" s="140"/>
      <c r="M28" s="140"/>
      <c r="N28" s="140"/>
      <c r="O28" s="140"/>
      <c r="P28" s="140"/>
      <c r="Q28" s="140"/>
      <c r="R28" s="140"/>
      <c r="S28" s="140"/>
      <c r="T28" s="140"/>
      <c r="U28" s="140"/>
      <c r="V28" s="140"/>
      <c r="W28" s="140"/>
      <c r="X28" s="140"/>
      <c r="Y28" s="140"/>
      <c r="Z28" s="140"/>
    </row>
    <row r="29">
      <c r="A29" s="213"/>
      <c r="B29" s="213"/>
      <c r="C29" s="74" t="s">
        <v>416</v>
      </c>
      <c r="D29" s="213"/>
      <c r="E29" s="219">
        <v>0.0</v>
      </c>
      <c r="F29" s="219">
        <v>-33000.0</v>
      </c>
      <c r="G29" s="216"/>
      <c r="H29" s="74" t="s">
        <v>417</v>
      </c>
      <c r="I29" s="140"/>
      <c r="J29" s="140"/>
      <c r="K29" s="140"/>
      <c r="L29" s="140"/>
      <c r="M29" s="140"/>
      <c r="N29" s="140"/>
      <c r="O29" s="140"/>
      <c r="P29" s="140"/>
      <c r="Q29" s="140"/>
      <c r="R29" s="140"/>
      <c r="S29" s="140"/>
      <c r="T29" s="140"/>
      <c r="U29" s="140"/>
      <c r="V29" s="140"/>
      <c r="W29" s="140"/>
      <c r="X29" s="140"/>
      <c r="Y29" s="140"/>
      <c r="Z29" s="140"/>
    </row>
    <row r="30">
      <c r="A30" s="213"/>
      <c r="B30" s="213"/>
      <c r="C30" s="74" t="s">
        <v>85</v>
      </c>
      <c r="D30" s="213"/>
      <c r="E30" s="219">
        <v>0.0</v>
      </c>
      <c r="F30" s="219">
        <v>-4000.0</v>
      </c>
      <c r="G30" s="216"/>
      <c r="H30" s="213"/>
      <c r="I30" s="140"/>
      <c r="J30" s="140"/>
      <c r="K30" s="140"/>
      <c r="L30" s="140"/>
      <c r="M30" s="140"/>
      <c r="N30" s="140"/>
      <c r="O30" s="140"/>
      <c r="P30" s="140"/>
      <c r="Q30" s="140"/>
      <c r="R30" s="140"/>
      <c r="S30" s="140"/>
      <c r="T30" s="140"/>
      <c r="U30" s="140"/>
      <c r="V30" s="140"/>
      <c r="W30" s="140"/>
      <c r="X30" s="140"/>
      <c r="Y30" s="140"/>
      <c r="Z30" s="140"/>
    </row>
    <row r="31">
      <c r="A31" s="213"/>
      <c r="B31" s="213"/>
      <c r="C31" s="67"/>
      <c r="D31" s="213"/>
      <c r="E31" s="219"/>
      <c r="F31" s="219"/>
      <c r="G31" s="220"/>
      <c r="H31" s="213"/>
      <c r="I31" s="140"/>
      <c r="J31" s="140"/>
      <c r="K31" s="140"/>
      <c r="L31" s="140"/>
      <c r="M31" s="140"/>
      <c r="N31" s="140"/>
      <c r="O31" s="140"/>
      <c r="P31" s="140"/>
      <c r="Q31" s="140"/>
      <c r="R31" s="140"/>
      <c r="S31" s="140"/>
      <c r="T31" s="140"/>
      <c r="U31" s="140"/>
      <c r="V31" s="140"/>
      <c r="W31" s="140"/>
      <c r="X31" s="140"/>
      <c r="Y31" s="140"/>
      <c r="Z31" s="140"/>
    </row>
    <row r="32">
      <c r="A32" s="213"/>
      <c r="B32" s="213"/>
      <c r="C32" s="67" t="s">
        <v>64</v>
      </c>
      <c r="D32" s="213"/>
      <c r="E32" s="219">
        <f t="shared" ref="E32:F32" si="3">SUM(E28:E30)</f>
        <v>37000</v>
      </c>
      <c r="F32" s="219">
        <f t="shared" si="3"/>
        <v>-37000</v>
      </c>
      <c r="G32" s="220">
        <f>E32+F32</f>
        <v>0</v>
      </c>
      <c r="H32" s="213"/>
      <c r="I32" s="140"/>
      <c r="J32" s="140"/>
      <c r="K32" s="140"/>
      <c r="L32" s="140"/>
      <c r="M32" s="140"/>
      <c r="N32" s="140"/>
      <c r="O32" s="140"/>
      <c r="P32" s="140"/>
      <c r="Q32" s="140"/>
      <c r="R32" s="140"/>
      <c r="S32" s="140"/>
      <c r="T32" s="140"/>
      <c r="U32" s="140"/>
      <c r="V32" s="140"/>
      <c r="W32" s="140"/>
      <c r="X32" s="140"/>
      <c r="Y32" s="140"/>
      <c r="Z32" s="140"/>
    </row>
    <row r="33">
      <c r="A33" s="213"/>
      <c r="B33" s="213"/>
      <c r="C33" s="213"/>
      <c r="D33" s="213"/>
      <c r="E33" s="215"/>
      <c r="F33" s="215"/>
      <c r="G33" s="216"/>
      <c r="H33" s="213"/>
      <c r="I33" s="140"/>
      <c r="J33" s="140"/>
      <c r="K33" s="140"/>
      <c r="L33" s="140"/>
      <c r="M33" s="140"/>
      <c r="N33" s="140"/>
      <c r="O33" s="140"/>
      <c r="P33" s="140"/>
      <c r="Q33" s="140"/>
      <c r="R33" s="140"/>
      <c r="S33" s="140"/>
      <c r="T33" s="140"/>
      <c r="U33" s="140"/>
      <c r="V33" s="140"/>
      <c r="W33" s="140"/>
      <c r="X33" s="140"/>
      <c r="Y33" s="140"/>
      <c r="Z33" s="140"/>
    </row>
    <row r="34">
      <c r="A34" s="213"/>
      <c r="B34" s="67" t="s">
        <v>61</v>
      </c>
      <c r="C34" s="213"/>
      <c r="D34" s="213"/>
      <c r="E34" s="215"/>
      <c r="F34" s="215"/>
      <c r="G34" s="216"/>
      <c r="H34" s="213"/>
      <c r="I34" s="140"/>
      <c r="J34" s="140"/>
      <c r="K34" s="140"/>
      <c r="L34" s="140"/>
      <c r="M34" s="140"/>
      <c r="N34" s="140"/>
      <c r="O34" s="140"/>
      <c r="P34" s="140"/>
      <c r="Q34" s="140"/>
      <c r="R34" s="140"/>
      <c r="S34" s="140"/>
      <c r="T34" s="140"/>
      <c r="U34" s="140"/>
      <c r="V34" s="140"/>
      <c r="W34" s="140"/>
      <c r="X34" s="140"/>
      <c r="Y34" s="140"/>
      <c r="Z34" s="140"/>
    </row>
    <row r="35">
      <c r="A35" s="213"/>
      <c r="B35" s="213"/>
      <c r="C35" s="74" t="s">
        <v>84</v>
      </c>
      <c r="D35" s="213"/>
      <c r="E35" s="219">
        <v>0.0</v>
      </c>
      <c r="F35" s="219">
        <v>-1200.0</v>
      </c>
      <c r="G35" s="216"/>
      <c r="H35" s="213"/>
      <c r="I35" s="140"/>
      <c r="J35" s="140"/>
      <c r="K35" s="140"/>
      <c r="L35" s="140"/>
      <c r="M35" s="140"/>
      <c r="N35" s="140"/>
      <c r="O35" s="140"/>
      <c r="P35" s="140"/>
      <c r="Q35" s="140"/>
      <c r="R35" s="140"/>
      <c r="S35" s="140"/>
      <c r="T35" s="140"/>
      <c r="U35" s="140"/>
      <c r="V35" s="140"/>
      <c r="W35" s="140"/>
      <c r="X35" s="140"/>
      <c r="Y35" s="140"/>
      <c r="Z35" s="140"/>
    </row>
    <row r="36">
      <c r="A36" s="213"/>
      <c r="B36" s="213"/>
      <c r="C36" s="74" t="s">
        <v>163</v>
      </c>
      <c r="D36" s="213"/>
      <c r="E36" s="219">
        <v>0.0</v>
      </c>
      <c r="F36" s="219">
        <v>-1200.0</v>
      </c>
      <c r="G36" s="216"/>
      <c r="H36" s="213"/>
      <c r="I36" s="140"/>
      <c r="J36" s="140"/>
      <c r="K36" s="140"/>
      <c r="L36" s="140"/>
      <c r="M36" s="140"/>
      <c r="N36" s="140"/>
      <c r="O36" s="140"/>
      <c r="P36" s="140"/>
      <c r="Q36" s="140"/>
      <c r="R36" s="140"/>
      <c r="S36" s="140"/>
      <c r="T36" s="140"/>
      <c r="U36" s="140"/>
      <c r="V36" s="140"/>
      <c r="W36" s="140"/>
      <c r="X36" s="140"/>
      <c r="Y36" s="140"/>
      <c r="Z36" s="140"/>
    </row>
    <row r="37">
      <c r="A37" s="213"/>
      <c r="B37" s="213"/>
      <c r="C37" s="74" t="s">
        <v>418</v>
      </c>
      <c r="D37" s="213"/>
      <c r="E37" s="219">
        <v>0.0</v>
      </c>
      <c r="F37" s="219">
        <v>-6200.0</v>
      </c>
      <c r="G37" s="216"/>
      <c r="H37" s="213"/>
      <c r="I37" s="140"/>
      <c r="J37" s="140"/>
      <c r="K37" s="140"/>
      <c r="L37" s="140"/>
      <c r="M37" s="140"/>
      <c r="N37" s="140"/>
      <c r="O37" s="140"/>
      <c r="P37" s="140"/>
      <c r="Q37" s="140"/>
      <c r="R37" s="140"/>
      <c r="S37" s="140"/>
      <c r="T37" s="140"/>
      <c r="U37" s="140"/>
      <c r="V37" s="140"/>
      <c r="W37" s="140"/>
      <c r="X37" s="140"/>
      <c r="Y37" s="140"/>
      <c r="Z37" s="140"/>
    </row>
    <row r="38">
      <c r="A38" s="213"/>
      <c r="B38" s="213"/>
      <c r="C38" s="74" t="s">
        <v>174</v>
      </c>
      <c r="D38" s="213"/>
      <c r="E38" s="219">
        <v>0.0</v>
      </c>
      <c r="F38" s="219">
        <v>-124400.0</v>
      </c>
      <c r="G38" s="216"/>
      <c r="H38" s="74" t="s">
        <v>419</v>
      </c>
      <c r="I38" s="140"/>
      <c r="J38" s="140"/>
      <c r="K38" s="140"/>
      <c r="L38" s="140"/>
      <c r="M38" s="140"/>
      <c r="N38" s="140"/>
      <c r="O38" s="140"/>
      <c r="P38" s="140"/>
      <c r="Q38" s="140"/>
      <c r="R38" s="140"/>
      <c r="S38" s="140"/>
      <c r="T38" s="140"/>
      <c r="U38" s="140"/>
      <c r="V38" s="140"/>
      <c r="W38" s="140"/>
      <c r="X38" s="140"/>
      <c r="Y38" s="140"/>
      <c r="Z38" s="140"/>
    </row>
    <row r="39">
      <c r="A39" s="213"/>
      <c r="B39" s="213"/>
      <c r="C39" s="74" t="s">
        <v>249</v>
      </c>
      <c r="D39" s="213"/>
      <c r="E39" s="219">
        <v>0.0</v>
      </c>
      <c r="F39" s="219">
        <v>-1500.0</v>
      </c>
      <c r="G39" s="216"/>
      <c r="H39" s="213"/>
      <c r="I39" s="140"/>
      <c r="J39" s="140"/>
      <c r="K39" s="140"/>
      <c r="L39" s="140"/>
      <c r="M39" s="140"/>
      <c r="N39" s="140"/>
      <c r="O39" s="140"/>
      <c r="P39" s="140"/>
      <c r="Q39" s="140"/>
      <c r="R39" s="140"/>
      <c r="S39" s="140"/>
      <c r="T39" s="140"/>
      <c r="U39" s="140"/>
      <c r="V39" s="140"/>
      <c r="W39" s="140"/>
      <c r="X39" s="140"/>
      <c r="Y39" s="140"/>
      <c r="Z39" s="140"/>
    </row>
    <row r="40">
      <c r="A40" s="213"/>
      <c r="B40" s="213"/>
      <c r="C40" s="67"/>
      <c r="D40" s="213"/>
      <c r="E40" s="219"/>
      <c r="F40" s="219"/>
      <c r="G40" s="220"/>
      <c r="H40" s="213"/>
      <c r="I40" s="140"/>
      <c r="J40" s="140"/>
      <c r="K40" s="140"/>
      <c r="L40" s="140"/>
      <c r="M40" s="140"/>
      <c r="N40" s="140"/>
      <c r="O40" s="140"/>
      <c r="P40" s="140"/>
      <c r="Q40" s="140"/>
      <c r="R40" s="140"/>
      <c r="S40" s="140"/>
      <c r="T40" s="140"/>
      <c r="U40" s="140"/>
      <c r="V40" s="140"/>
      <c r="W40" s="140"/>
      <c r="X40" s="140"/>
      <c r="Y40" s="140"/>
      <c r="Z40" s="140"/>
    </row>
    <row r="41">
      <c r="A41" s="213"/>
      <c r="B41" s="213"/>
      <c r="C41" s="67" t="s">
        <v>64</v>
      </c>
      <c r="D41" s="213"/>
      <c r="E41" s="219">
        <f t="shared" ref="E41:F41" si="4">SUM(E35:E39)</f>
        <v>0</v>
      </c>
      <c r="F41" s="219">
        <f t="shared" si="4"/>
        <v>-134500</v>
      </c>
      <c r="G41" s="220">
        <f>E41+F41</f>
        <v>-134500</v>
      </c>
      <c r="H41" s="213"/>
      <c r="I41" s="140"/>
      <c r="J41" s="140"/>
      <c r="K41" s="140"/>
      <c r="L41" s="140"/>
      <c r="M41" s="140"/>
      <c r="N41" s="140"/>
      <c r="O41" s="140"/>
      <c r="P41" s="140"/>
      <c r="Q41" s="140"/>
      <c r="R41" s="140"/>
      <c r="S41" s="140"/>
      <c r="T41" s="140"/>
      <c r="U41" s="140"/>
      <c r="V41" s="140"/>
      <c r="W41" s="140"/>
      <c r="X41" s="140"/>
      <c r="Y41" s="140"/>
      <c r="Z41" s="140"/>
    </row>
    <row r="42">
      <c r="A42" s="213"/>
      <c r="B42" s="213"/>
      <c r="C42" s="213"/>
      <c r="D42" s="213"/>
      <c r="E42" s="215"/>
      <c r="F42" s="215"/>
      <c r="G42" s="216"/>
      <c r="H42" s="213"/>
      <c r="I42" s="140"/>
      <c r="J42" s="140"/>
      <c r="K42" s="140"/>
      <c r="L42" s="140"/>
      <c r="M42" s="140"/>
      <c r="N42" s="140"/>
      <c r="O42" s="140"/>
      <c r="P42" s="140"/>
      <c r="Q42" s="140"/>
      <c r="R42" s="140"/>
      <c r="S42" s="140"/>
      <c r="T42" s="140"/>
      <c r="U42" s="140"/>
      <c r="V42" s="140"/>
      <c r="W42" s="140"/>
      <c r="X42" s="140"/>
      <c r="Y42" s="140"/>
      <c r="Z42" s="140"/>
    </row>
    <row r="43">
      <c r="A43" s="213"/>
      <c r="B43" s="67" t="s">
        <v>65</v>
      </c>
      <c r="C43" s="213"/>
      <c r="D43" s="213"/>
      <c r="E43" s="215"/>
      <c r="F43" s="215"/>
      <c r="G43" s="216"/>
      <c r="H43" s="213"/>
      <c r="I43" s="140"/>
      <c r="J43" s="140"/>
      <c r="K43" s="140"/>
      <c r="L43" s="140"/>
      <c r="M43" s="140"/>
      <c r="N43" s="140"/>
      <c r="O43" s="140"/>
      <c r="P43" s="140"/>
      <c r="Q43" s="140"/>
      <c r="R43" s="140"/>
      <c r="S43" s="140"/>
      <c r="T43" s="140"/>
      <c r="U43" s="140"/>
      <c r="V43" s="140"/>
      <c r="W43" s="140"/>
      <c r="X43" s="140"/>
      <c r="Y43" s="140"/>
      <c r="Z43" s="140"/>
    </row>
    <row r="44">
      <c r="A44" s="213"/>
      <c r="B44" s="213"/>
      <c r="C44" s="74" t="s">
        <v>420</v>
      </c>
      <c r="D44" s="213"/>
      <c r="E44" s="219">
        <v>0.0</v>
      </c>
      <c r="F44" s="219">
        <v>-5500.0</v>
      </c>
      <c r="G44" s="216"/>
      <c r="H44" s="74" t="s">
        <v>421</v>
      </c>
      <c r="I44" s="140"/>
      <c r="J44" s="140"/>
      <c r="K44" s="140"/>
      <c r="L44" s="140"/>
      <c r="M44" s="140"/>
      <c r="N44" s="140"/>
      <c r="O44" s="140"/>
      <c r="P44" s="140"/>
      <c r="Q44" s="140"/>
      <c r="R44" s="140"/>
      <c r="S44" s="140"/>
      <c r="T44" s="140"/>
      <c r="U44" s="140"/>
      <c r="V44" s="140"/>
      <c r="W44" s="140"/>
      <c r="X44" s="140"/>
      <c r="Y44" s="140"/>
      <c r="Z44" s="140"/>
    </row>
    <row r="45">
      <c r="A45" s="213"/>
      <c r="B45" s="213"/>
      <c r="C45" s="74" t="s">
        <v>352</v>
      </c>
      <c r="D45" s="213"/>
      <c r="E45" s="219">
        <v>0.0</v>
      </c>
      <c r="F45" s="219">
        <v>-8500.0</v>
      </c>
      <c r="G45" s="216"/>
      <c r="H45" s="213"/>
      <c r="I45" s="140"/>
      <c r="J45" s="140"/>
      <c r="K45" s="140"/>
      <c r="L45" s="140"/>
      <c r="M45" s="140"/>
      <c r="N45" s="140"/>
      <c r="O45" s="140"/>
      <c r="P45" s="140"/>
      <c r="Q45" s="140"/>
      <c r="R45" s="140"/>
      <c r="S45" s="140"/>
      <c r="T45" s="140"/>
      <c r="U45" s="140"/>
      <c r="V45" s="140"/>
      <c r="W45" s="140"/>
      <c r="X45" s="140"/>
      <c r="Y45" s="140"/>
      <c r="Z45" s="140"/>
    </row>
    <row r="46">
      <c r="A46" s="213"/>
      <c r="B46" s="213"/>
      <c r="C46" s="67"/>
      <c r="D46" s="213"/>
      <c r="E46" s="219"/>
      <c r="F46" s="219"/>
      <c r="G46" s="220"/>
      <c r="H46" s="213"/>
      <c r="I46" s="140"/>
      <c r="J46" s="140"/>
      <c r="K46" s="140"/>
      <c r="L46" s="140"/>
      <c r="M46" s="140"/>
      <c r="N46" s="140"/>
      <c r="O46" s="140"/>
      <c r="P46" s="140"/>
      <c r="Q46" s="140"/>
      <c r="R46" s="140"/>
      <c r="S46" s="140"/>
      <c r="T46" s="140"/>
      <c r="U46" s="140"/>
      <c r="V46" s="140"/>
      <c r="W46" s="140"/>
      <c r="X46" s="140"/>
      <c r="Y46" s="140"/>
      <c r="Z46" s="140"/>
    </row>
    <row r="47">
      <c r="A47" s="213"/>
      <c r="B47" s="213"/>
      <c r="C47" s="67" t="s">
        <v>64</v>
      </c>
      <c r="D47" s="213"/>
      <c r="E47" s="219">
        <f t="shared" ref="E47:F47" si="5">SUM(E44:E45)</f>
        <v>0</v>
      </c>
      <c r="F47" s="219">
        <f t="shared" si="5"/>
        <v>-14000</v>
      </c>
      <c r="G47" s="220">
        <f>E47+F47</f>
        <v>-14000</v>
      </c>
      <c r="H47" s="213"/>
      <c r="I47" s="140"/>
      <c r="J47" s="140"/>
      <c r="K47" s="140"/>
      <c r="L47" s="140"/>
      <c r="M47" s="140"/>
      <c r="N47" s="140"/>
      <c r="O47" s="140"/>
      <c r="P47" s="140"/>
      <c r="Q47" s="140"/>
      <c r="R47" s="140"/>
      <c r="S47" s="140"/>
      <c r="T47" s="140"/>
      <c r="U47" s="140"/>
      <c r="V47" s="140"/>
      <c r="W47" s="140"/>
      <c r="X47" s="140"/>
      <c r="Y47" s="140"/>
      <c r="Z47" s="140"/>
    </row>
    <row r="48">
      <c r="A48" s="213"/>
      <c r="B48" s="213"/>
      <c r="C48" s="213"/>
      <c r="D48" s="213"/>
      <c r="E48" s="215"/>
      <c r="F48" s="215"/>
      <c r="G48" s="216"/>
      <c r="H48" s="213"/>
      <c r="I48" s="140"/>
      <c r="J48" s="140"/>
      <c r="K48" s="140"/>
      <c r="L48" s="140"/>
      <c r="M48" s="140"/>
      <c r="N48" s="140"/>
      <c r="O48" s="140"/>
      <c r="P48" s="140"/>
      <c r="Q48" s="140"/>
      <c r="R48" s="140"/>
      <c r="S48" s="140"/>
      <c r="T48" s="140"/>
      <c r="U48" s="140"/>
      <c r="V48" s="140"/>
      <c r="W48" s="140"/>
      <c r="X48" s="140"/>
      <c r="Y48" s="140"/>
      <c r="Z48" s="140"/>
    </row>
    <row r="49">
      <c r="A49" s="213"/>
      <c r="B49" s="213"/>
      <c r="C49" s="67" t="s">
        <v>83</v>
      </c>
      <c r="D49" s="213"/>
      <c r="E49" s="69">
        <f t="shared" ref="E49:G49" si="6">SUMIFS(E2:E48,$C2:$C48,"Subsubtotal")</f>
        <v>362250</v>
      </c>
      <c r="F49" s="69">
        <f t="shared" si="6"/>
        <v>-362250</v>
      </c>
      <c r="G49" s="69">
        <f t="shared" si="6"/>
        <v>0</v>
      </c>
      <c r="H49" s="74" t="s">
        <v>422</v>
      </c>
      <c r="I49" s="140"/>
      <c r="J49" s="140"/>
      <c r="K49" s="140"/>
      <c r="L49" s="140"/>
      <c r="M49" s="140"/>
      <c r="N49" s="140"/>
      <c r="O49" s="140"/>
      <c r="P49" s="140"/>
      <c r="Q49" s="140"/>
      <c r="R49" s="140"/>
      <c r="S49" s="140"/>
      <c r="T49" s="140"/>
      <c r="U49" s="140"/>
      <c r="V49" s="140"/>
      <c r="W49" s="140"/>
      <c r="X49" s="140"/>
      <c r="Y49" s="140"/>
      <c r="Z49" s="140"/>
    </row>
    <row r="50">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c r="Y221" s="140"/>
      <c r="Z221" s="140"/>
    </row>
    <row r="222">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c r="Y222" s="140"/>
      <c r="Z222" s="140"/>
    </row>
    <row r="223">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c r="Y223" s="140"/>
      <c r="Z223" s="140"/>
    </row>
    <row r="224">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c r="Z224" s="140"/>
    </row>
    <row r="225">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c r="Z225" s="140"/>
    </row>
    <row r="226">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c r="Z226" s="140"/>
    </row>
    <row r="227">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c r="Z227" s="140"/>
    </row>
    <row r="228">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c r="Z228" s="140"/>
    </row>
    <row r="229">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c r="Z229" s="140"/>
    </row>
    <row r="230">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c r="Z230" s="140"/>
    </row>
    <row r="23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c r="Z231" s="140"/>
    </row>
    <row r="232">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c r="Z232" s="140"/>
    </row>
    <row r="233">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c r="Z233" s="140"/>
    </row>
    <row r="234">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c r="Z234" s="140"/>
    </row>
    <row r="235">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c r="Z235" s="140"/>
    </row>
    <row r="236">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c r="Z236" s="140"/>
    </row>
    <row r="237">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c r="Z237" s="140"/>
    </row>
    <row r="238">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c r="Z238" s="140"/>
    </row>
    <row r="239">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c r="Z239" s="140"/>
    </row>
    <row r="240">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c r="Z240" s="140"/>
    </row>
    <row r="24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c r="Z241" s="140"/>
    </row>
    <row r="242">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c r="Y242" s="140"/>
      <c r="Z242" s="140"/>
    </row>
    <row r="243">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c r="Z243" s="140"/>
    </row>
    <row r="244">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c r="Z244" s="140"/>
    </row>
    <row r="245">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c r="Z245" s="140"/>
    </row>
    <row r="246">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c r="Z246" s="140"/>
    </row>
    <row r="247">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row>
    <row r="248">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c r="Y248" s="140"/>
      <c r="Z248" s="140"/>
    </row>
    <row r="249">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c r="Z249" s="140"/>
    </row>
    <row r="250">
      <c r="A250" s="140"/>
      <c r="B250" s="140"/>
      <c r="C250" s="140"/>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c r="Z250" s="140"/>
    </row>
    <row r="251">
      <c r="A251" s="140"/>
      <c r="B251" s="140"/>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c r="Z251" s="140"/>
    </row>
    <row r="252">
      <c r="A252" s="140"/>
      <c r="B252" s="140"/>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c r="Z252" s="140"/>
    </row>
    <row r="253">
      <c r="A253" s="140"/>
      <c r="B253" s="140"/>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c r="Z253" s="140"/>
    </row>
    <row r="254">
      <c r="A254" s="140"/>
      <c r="B254" s="140"/>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c r="Z254" s="140"/>
    </row>
    <row r="255">
      <c r="A255" s="140"/>
      <c r="B255" s="140"/>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c r="Z255" s="140"/>
    </row>
    <row r="256">
      <c r="A256" s="140"/>
      <c r="B256" s="140"/>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c r="Z256" s="140"/>
    </row>
    <row r="257">
      <c r="A257" s="140"/>
      <c r="B257" s="140"/>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c r="Z257" s="140"/>
    </row>
    <row r="258">
      <c r="A258" s="140"/>
      <c r="B258" s="140"/>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c r="Z258" s="140"/>
    </row>
    <row r="259">
      <c r="A259" s="140"/>
      <c r="B259" s="140"/>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c r="Z259" s="140"/>
    </row>
    <row r="260">
      <c r="A260" s="140"/>
      <c r="B260" s="140"/>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c r="Z260" s="140"/>
    </row>
    <row r="261">
      <c r="A261" s="140"/>
      <c r="B261" s="140"/>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c r="Z261" s="140"/>
    </row>
    <row r="262">
      <c r="A262" s="140"/>
      <c r="B262" s="140"/>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c r="Z262" s="140"/>
    </row>
    <row r="263">
      <c r="A263" s="140"/>
      <c r="B263" s="140"/>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c r="Z263" s="140"/>
    </row>
    <row r="264">
      <c r="A264" s="140"/>
      <c r="B264" s="140"/>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c r="Z264" s="140"/>
    </row>
    <row r="265">
      <c r="A265" s="140"/>
      <c r="B265" s="140"/>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c r="Z265" s="140"/>
    </row>
    <row r="266">
      <c r="A266" s="140"/>
      <c r="B266" s="140"/>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c r="Z266" s="140"/>
    </row>
    <row r="267">
      <c r="A267" s="140"/>
      <c r="B267" s="140"/>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c r="Z267" s="140"/>
    </row>
    <row r="268">
      <c r="A268" s="140"/>
      <c r="B268" s="140"/>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c r="Z268" s="140"/>
    </row>
    <row r="269">
      <c r="A269" s="140"/>
      <c r="B269" s="140"/>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c r="Z269" s="140"/>
    </row>
    <row r="270">
      <c r="A270" s="140"/>
      <c r="B270" s="140"/>
      <c r="C270" s="140"/>
      <c r="D270" s="140"/>
      <c r="E270" s="140"/>
      <c r="F270" s="140"/>
      <c r="G270" s="140"/>
      <c r="H270" s="140"/>
      <c r="I270" s="140"/>
      <c r="J270" s="140"/>
      <c r="K270" s="140"/>
      <c r="L270" s="140"/>
      <c r="M270" s="140"/>
      <c r="N270" s="140"/>
      <c r="O270" s="140"/>
      <c r="P270" s="140"/>
      <c r="Q270" s="140"/>
      <c r="R270" s="140"/>
      <c r="S270" s="140"/>
      <c r="T270" s="140"/>
      <c r="U270" s="140"/>
      <c r="V270" s="140"/>
      <c r="W270" s="140"/>
      <c r="X270" s="140"/>
      <c r="Y270" s="140"/>
      <c r="Z270" s="140"/>
    </row>
    <row r="271">
      <c r="A271" s="140"/>
      <c r="B271" s="140"/>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c r="Z271" s="140"/>
    </row>
    <row r="272">
      <c r="A272" s="140"/>
      <c r="B272" s="140"/>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c r="Z272" s="140"/>
    </row>
    <row r="273">
      <c r="A273" s="140"/>
      <c r="B273" s="140"/>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c r="Z273" s="140"/>
    </row>
    <row r="274">
      <c r="A274" s="140"/>
      <c r="B274" s="140"/>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c r="Z274" s="140"/>
    </row>
    <row r="275">
      <c r="A275" s="140"/>
      <c r="B275" s="140"/>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c r="Z275" s="140"/>
    </row>
    <row r="276">
      <c r="A276" s="140"/>
      <c r="B276" s="140"/>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c r="Z276" s="140"/>
    </row>
    <row r="277">
      <c r="A277" s="140"/>
      <c r="B277" s="140"/>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c r="Z277" s="140"/>
    </row>
    <row r="278">
      <c r="A278" s="140"/>
      <c r="B278" s="140"/>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c r="Z278" s="140"/>
    </row>
    <row r="279">
      <c r="A279" s="140"/>
      <c r="B279" s="140"/>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c r="Z279" s="140"/>
    </row>
    <row r="280">
      <c r="A280" s="140"/>
      <c r="B280" s="140"/>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c r="Z280" s="140"/>
    </row>
    <row r="281">
      <c r="A281" s="140"/>
      <c r="B281" s="140"/>
      <c r="C281" s="140"/>
      <c r="D281" s="140"/>
      <c r="E281" s="140"/>
      <c r="F281" s="140"/>
      <c r="G281" s="140"/>
      <c r="H281" s="140"/>
      <c r="I281" s="140"/>
      <c r="J281" s="140"/>
      <c r="K281" s="140"/>
      <c r="L281" s="140"/>
      <c r="M281" s="140"/>
      <c r="N281" s="140"/>
      <c r="O281" s="140"/>
      <c r="P281" s="140"/>
      <c r="Q281" s="140"/>
      <c r="R281" s="140"/>
      <c r="S281" s="140"/>
      <c r="T281" s="140"/>
      <c r="U281" s="140"/>
      <c r="V281" s="140"/>
      <c r="W281" s="140"/>
      <c r="X281" s="140"/>
      <c r="Y281" s="140"/>
      <c r="Z281" s="140"/>
    </row>
    <row r="282">
      <c r="A282" s="140"/>
      <c r="B282" s="140"/>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c r="Z282" s="140"/>
    </row>
    <row r="283">
      <c r="A283" s="140"/>
      <c r="B283" s="140"/>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c r="Z283" s="140"/>
    </row>
    <row r="284">
      <c r="A284" s="140"/>
      <c r="B284" s="140"/>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c r="Z284" s="140"/>
    </row>
    <row r="285">
      <c r="A285" s="140"/>
      <c r="B285" s="140"/>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c r="Z285" s="140"/>
    </row>
    <row r="286">
      <c r="A286" s="140"/>
      <c r="B286" s="140"/>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c r="Z286" s="140"/>
    </row>
    <row r="287">
      <c r="A287" s="140"/>
      <c r="B287" s="140"/>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c r="Z287" s="140"/>
    </row>
    <row r="288">
      <c r="A288" s="140"/>
      <c r="B288" s="140"/>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c r="Z288" s="140"/>
    </row>
    <row r="289">
      <c r="A289" s="140"/>
      <c r="B289" s="140"/>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c r="Z289" s="140"/>
    </row>
    <row r="290">
      <c r="A290" s="140"/>
      <c r="B290" s="140"/>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c r="Z290" s="140"/>
    </row>
    <row r="291">
      <c r="A291" s="140"/>
      <c r="B291" s="140"/>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c r="Z291" s="140"/>
    </row>
    <row r="292">
      <c r="A292" s="140"/>
      <c r="B292" s="140"/>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c r="Z292" s="140"/>
    </row>
    <row r="293">
      <c r="A293" s="140"/>
      <c r="B293" s="140"/>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c r="Z293" s="140"/>
    </row>
    <row r="294">
      <c r="A294" s="140"/>
      <c r="B294" s="140"/>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c r="Z294" s="140"/>
    </row>
    <row r="295">
      <c r="A295" s="140"/>
      <c r="B295" s="140"/>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c r="Z295" s="140"/>
    </row>
    <row r="296">
      <c r="A296" s="140"/>
      <c r="B296" s="140"/>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c r="Z296" s="140"/>
    </row>
    <row r="297">
      <c r="A297" s="140"/>
      <c r="B297" s="140"/>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c r="Z297" s="140"/>
    </row>
    <row r="298">
      <c r="A298" s="140"/>
      <c r="B298" s="140"/>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c r="Z298" s="140"/>
    </row>
    <row r="299">
      <c r="A299" s="140"/>
      <c r="B299" s="140"/>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c r="Z299" s="140"/>
    </row>
    <row r="300">
      <c r="A300" s="140"/>
      <c r="B300" s="140"/>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c r="Z300" s="140"/>
    </row>
    <row r="301">
      <c r="A301" s="140"/>
      <c r="B301" s="140"/>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c r="Z301" s="140"/>
    </row>
    <row r="302">
      <c r="A302" s="140"/>
      <c r="B302" s="140"/>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c r="Z302" s="140"/>
    </row>
    <row r="303">
      <c r="A303" s="140"/>
      <c r="B303" s="140"/>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c r="Z303" s="140"/>
    </row>
    <row r="304">
      <c r="A304" s="140"/>
      <c r="B304" s="140"/>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c r="Z304" s="140"/>
    </row>
    <row r="305">
      <c r="A305" s="140"/>
      <c r="B305" s="140"/>
      <c r="C305" s="140"/>
      <c r="D305" s="140"/>
      <c r="E305" s="140"/>
      <c r="F305" s="140"/>
      <c r="G305" s="140"/>
      <c r="H305" s="140"/>
      <c r="I305" s="140"/>
      <c r="J305" s="140"/>
      <c r="K305" s="140"/>
      <c r="L305" s="140"/>
      <c r="M305" s="140"/>
      <c r="N305" s="140"/>
      <c r="O305" s="140"/>
      <c r="P305" s="140"/>
      <c r="Q305" s="140"/>
      <c r="R305" s="140"/>
      <c r="S305" s="140"/>
      <c r="T305" s="140"/>
      <c r="U305" s="140"/>
      <c r="V305" s="140"/>
      <c r="W305" s="140"/>
      <c r="X305" s="140"/>
      <c r="Y305" s="140"/>
      <c r="Z305" s="140"/>
    </row>
    <row r="306">
      <c r="A306" s="140"/>
      <c r="B306" s="140"/>
      <c r="C306" s="140"/>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c r="Z306" s="140"/>
    </row>
    <row r="307">
      <c r="A307" s="140"/>
      <c r="B307" s="140"/>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c r="Z307" s="140"/>
    </row>
    <row r="308">
      <c r="A308" s="140"/>
      <c r="B308" s="140"/>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c r="Z308" s="140"/>
    </row>
    <row r="309">
      <c r="A309" s="140"/>
      <c r="B309" s="140"/>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c r="Z309" s="140"/>
    </row>
    <row r="310">
      <c r="A310" s="140"/>
      <c r="B310" s="140"/>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c r="Z310" s="140"/>
    </row>
    <row r="311">
      <c r="A311" s="140"/>
      <c r="B311" s="140"/>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c r="Z311" s="140"/>
    </row>
    <row r="312">
      <c r="A312" s="140"/>
      <c r="B312" s="140"/>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c r="Z312" s="140"/>
    </row>
    <row r="313">
      <c r="A313" s="140"/>
      <c r="B313" s="140"/>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c r="Z313" s="140"/>
    </row>
    <row r="314">
      <c r="A314" s="140"/>
      <c r="B314" s="140"/>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c r="Z314" s="140"/>
    </row>
    <row r="315">
      <c r="A315" s="140"/>
      <c r="B315" s="140"/>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c r="Z315" s="140"/>
    </row>
    <row r="316">
      <c r="A316" s="140"/>
      <c r="B316" s="140"/>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c r="Z316" s="140"/>
    </row>
    <row r="317">
      <c r="A317" s="140"/>
      <c r="B317" s="140"/>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row>
    <row r="318">
      <c r="A318" s="140"/>
      <c r="B318" s="140"/>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c r="Z318" s="140"/>
    </row>
    <row r="319">
      <c r="A319" s="140"/>
      <c r="B319" s="140"/>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c r="Z319" s="140"/>
    </row>
    <row r="320">
      <c r="A320" s="140"/>
      <c r="B320" s="140"/>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c r="Z320" s="140"/>
    </row>
    <row r="321">
      <c r="A321" s="140"/>
      <c r="B321" s="140"/>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c r="Z321" s="140"/>
    </row>
    <row r="322">
      <c r="A322" s="140"/>
      <c r="B322" s="140"/>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c r="Z322" s="140"/>
    </row>
    <row r="323">
      <c r="A323" s="140"/>
      <c r="B323" s="140"/>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c r="Z323" s="140"/>
    </row>
    <row r="324">
      <c r="A324" s="140"/>
      <c r="B324" s="140"/>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c r="Z324" s="140"/>
    </row>
    <row r="325">
      <c r="A325" s="140"/>
      <c r="B325" s="140"/>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c r="Z325" s="140"/>
    </row>
    <row r="326">
      <c r="A326" s="140"/>
      <c r="B326" s="140"/>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c r="Z326" s="140"/>
    </row>
    <row r="327">
      <c r="A327" s="140"/>
      <c r="B327" s="140"/>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c r="Z327" s="140"/>
    </row>
    <row r="328">
      <c r="A328" s="140"/>
      <c r="B328" s="140"/>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row>
    <row r="329">
      <c r="A329" s="140"/>
      <c r="B329" s="140"/>
      <c r="C329" s="140"/>
      <c r="D329" s="140"/>
      <c r="E329" s="140"/>
      <c r="F329" s="140"/>
      <c r="G329" s="140"/>
      <c r="H329" s="140"/>
      <c r="I329" s="140"/>
      <c r="J329" s="140"/>
      <c r="K329" s="140"/>
      <c r="L329" s="140"/>
      <c r="M329" s="140"/>
      <c r="N329" s="140"/>
      <c r="O329" s="140"/>
      <c r="P329" s="140"/>
      <c r="Q329" s="140"/>
      <c r="R329" s="140"/>
      <c r="S329" s="140"/>
      <c r="T329" s="140"/>
      <c r="U329" s="140"/>
      <c r="V329" s="140"/>
      <c r="W329" s="140"/>
      <c r="X329" s="140"/>
      <c r="Y329" s="140"/>
      <c r="Z329" s="140"/>
    </row>
    <row r="330">
      <c r="A330" s="140"/>
      <c r="B330" s="140"/>
      <c r="C330" s="140"/>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c r="Z330" s="140"/>
    </row>
    <row r="331">
      <c r="A331" s="140"/>
      <c r="B331" s="140"/>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c r="Z331" s="140"/>
    </row>
    <row r="332">
      <c r="A332" s="140"/>
      <c r="B332" s="140"/>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c r="Z332" s="140"/>
    </row>
    <row r="333">
      <c r="A333" s="140"/>
      <c r="B333" s="140"/>
      <c r="C333" s="140"/>
      <c r="D333" s="140"/>
      <c r="E333" s="140"/>
      <c r="F333" s="140"/>
      <c r="G333" s="140"/>
      <c r="H333" s="140"/>
      <c r="I333" s="140"/>
      <c r="J333" s="140"/>
      <c r="K333" s="140"/>
      <c r="L333" s="140"/>
      <c r="M333" s="140"/>
      <c r="N333" s="140"/>
      <c r="O333" s="140"/>
      <c r="P333" s="140"/>
      <c r="Q333" s="140"/>
      <c r="R333" s="140"/>
      <c r="S333" s="140"/>
      <c r="T333" s="140"/>
      <c r="U333" s="140"/>
      <c r="V333" s="140"/>
      <c r="W333" s="140"/>
      <c r="X333" s="140"/>
      <c r="Y333" s="140"/>
      <c r="Z333" s="140"/>
    </row>
    <row r="334">
      <c r="A334" s="140"/>
      <c r="B334" s="140"/>
      <c r="C334" s="140"/>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c r="Z334" s="140"/>
    </row>
    <row r="335">
      <c r="A335" s="140"/>
      <c r="B335" s="140"/>
      <c r="C335" s="140"/>
      <c r="D335" s="140"/>
      <c r="E335" s="140"/>
      <c r="F335" s="140"/>
      <c r="G335" s="140"/>
      <c r="H335" s="140"/>
      <c r="I335" s="140"/>
      <c r="J335" s="140"/>
      <c r="K335" s="140"/>
      <c r="L335" s="140"/>
      <c r="M335" s="140"/>
      <c r="N335" s="140"/>
      <c r="O335" s="140"/>
      <c r="P335" s="140"/>
      <c r="Q335" s="140"/>
      <c r="R335" s="140"/>
      <c r="S335" s="140"/>
      <c r="T335" s="140"/>
      <c r="U335" s="140"/>
      <c r="V335" s="140"/>
      <c r="W335" s="140"/>
      <c r="X335" s="140"/>
      <c r="Y335" s="140"/>
      <c r="Z335" s="140"/>
    </row>
    <row r="336">
      <c r="A336" s="140"/>
      <c r="B336" s="140"/>
      <c r="C336" s="140"/>
      <c r="D336" s="140"/>
      <c r="E336" s="140"/>
      <c r="F336" s="140"/>
      <c r="G336" s="140"/>
      <c r="H336" s="140"/>
      <c r="I336" s="140"/>
      <c r="J336" s="140"/>
      <c r="K336" s="140"/>
      <c r="L336" s="140"/>
      <c r="M336" s="140"/>
      <c r="N336" s="140"/>
      <c r="O336" s="140"/>
      <c r="P336" s="140"/>
      <c r="Q336" s="140"/>
      <c r="R336" s="140"/>
      <c r="S336" s="140"/>
      <c r="T336" s="140"/>
      <c r="U336" s="140"/>
      <c r="V336" s="140"/>
      <c r="W336" s="140"/>
      <c r="X336" s="140"/>
      <c r="Y336" s="140"/>
      <c r="Z336" s="140"/>
    </row>
    <row r="337">
      <c r="A337" s="140"/>
      <c r="B337" s="140"/>
      <c r="C337" s="140"/>
      <c r="D337" s="140"/>
      <c r="E337" s="140"/>
      <c r="F337" s="140"/>
      <c r="G337" s="140"/>
      <c r="H337" s="140"/>
      <c r="I337" s="140"/>
      <c r="J337" s="140"/>
      <c r="K337" s="140"/>
      <c r="L337" s="140"/>
      <c r="M337" s="140"/>
      <c r="N337" s="140"/>
      <c r="O337" s="140"/>
      <c r="P337" s="140"/>
      <c r="Q337" s="140"/>
      <c r="R337" s="140"/>
      <c r="S337" s="140"/>
      <c r="T337" s="140"/>
      <c r="U337" s="140"/>
      <c r="V337" s="140"/>
      <c r="W337" s="140"/>
      <c r="X337" s="140"/>
      <c r="Y337" s="140"/>
      <c r="Z337" s="140"/>
    </row>
    <row r="338">
      <c r="A338" s="140"/>
      <c r="B338" s="140"/>
      <c r="C338" s="140"/>
      <c r="D338" s="140"/>
      <c r="E338" s="140"/>
      <c r="F338" s="140"/>
      <c r="G338" s="140"/>
      <c r="H338" s="140"/>
      <c r="I338" s="140"/>
      <c r="J338" s="140"/>
      <c r="K338" s="140"/>
      <c r="L338" s="140"/>
      <c r="M338" s="140"/>
      <c r="N338" s="140"/>
      <c r="O338" s="140"/>
      <c r="P338" s="140"/>
      <c r="Q338" s="140"/>
      <c r="R338" s="140"/>
      <c r="S338" s="140"/>
      <c r="T338" s="140"/>
      <c r="U338" s="140"/>
      <c r="V338" s="140"/>
      <c r="W338" s="140"/>
      <c r="X338" s="140"/>
      <c r="Y338" s="140"/>
      <c r="Z338" s="140"/>
    </row>
    <row r="339">
      <c r="A339" s="140"/>
      <c r="B339" s="140"/>
      <c r="C339" s="140"/>
      <c r="D339" s="140"/>
      <c r="E339" s="140"/>
      <c r="F339" s="140"/>
      <c r="G339" s="140"/>
      <c r="H339" s="140"/>
      <c r="I339" s="140"/>
      <c r="J339" s="140"/>
      <c r="K339" s="140"/>
      <c r="L339" s="140"/>
      <c r="M339" s="140"/>
      <c r="N339" s="140"/>
      <c r="O339" s="140"/>
      <c r="P339" s="140"/>
      <c r="Q339" s="140"/>
      <c r="R339" s="140"/>
      <c r="S339" s="140"/>
      <c r="T339" s="140"/>
      <c r="U339" s="140"/>
      <c r="V339" s="140"/>
      <c r="W339" s="140"/>
      <c r="X339" s="140"/>
      <c r="Y339" s="140"/>
      <c r="Z339" s="140"/>
    </row>
    <row r="340">
      <c r="A340" s="140"/>
      <c r="B340" s="140"/>
      <c r="C340" s="140"/>
      <c r="D340" s="140"/>
      <c r="E340" s="140"/>
      <c r="F340" s="140"/>
      <c r="G340" s="140"/>
      <c r="H340" s="140"/>
      <c r="I340" s="140"/>
      <c r="J340" s="140"/>
      <c r="K340" s="140"/>
      <c r="L340" s="140"/>
      <c r="M340" s="140"/>
      <c r="N340" s="140"/>
      <c r="O340" s="140"/>
      <c r="P340" s="140"/>
      <c r="Q340" s="140"/>
      <c r="R340" s="140"/>
      <c r="S340" s="140"/>
      <c r="T340" s="140"/>
      <c r="U340" s="140"/>
      <c r="V340" s="140"/>
      <c r="W340" s="140"/>
      <c r="X340" s="140"/>
      <c r="Y340" s="140"/>
      <c r="Z340" s="140"/>
    </row>
    <row r="341">
      <c r="A341" s="140"/>
      <c r="B341" s="140"/>
      <c r="C341" s="140"/>
      <c r="D341" s="140"/>
      <c r="E341" s="140"/>
      <c r="F341" s="140"/>
      <c r="G341" s="140"/>
      <c r="H341" s="140"/>
      <c r="I341" s="140"/>
      <c r="J341" s="140"/>
      <c r="K341" s="140"/>
      <c r="L341" s="140"/>
      <c r="M341" s="140"/>
      <c r="N341" s="140"/>
      <c r="O341" s="140"/>
      <c r="P341" s="140"/>
      <c r="Q341" s="140"/>
      <c r="R341" s="140"/>
      <c r="S341" s="140"/>
      <c r="T341" s="140"/>
      <c r="U341" s="140"/>
      <c r="V341" s="140"/>
      <c r="W341" s="140"/>
      <c r="X341" s="140"/>
      <c r="Y341" s="140"/>
      <c r="Z341" s="140"/>
    </row>
    <row r="342">
      <c r="A342" s="140"/>
      <c r="B342" s="140"/>
      <c r="C342" s="140"/>
      <c r="D342" s="140"/>
      <c r="E342" s="140"/>
      <c r="F342" s="140"/>
      <c r="G342" s="140"/>
      <c r="H342" s="140"/>
      <c r="I342" s="140"/>
      <c r="J342" s="140"/>
      <c r="K342" s="140"/>
      <c r="L342" s="140"/>
      <c r="M342" s="140"/>
      <c r="N342" s="140"/>
      <c r="O342" s="140"/>
      <c r="P342" s="140"/>
      <c r="Q342" s="140"/>
      <c r="R342" s="140"/>
      <c r="S342" s="140"/>
      <c r="T342" s="140"/>
      <c r="U342" s="140"/>
      <c r="V342" s="140"/>
      <c r="W342" s="140"/>
      <c r="X342" s="140"/>
      <c r="Y342" s="140"/>
      <c r="Z342" s="140"/>
    </row>
    <row r="343">
      <c r="A343" s="140"/>
      <c r="B343" s="140"/>
      <c r="C343" s="140"/>
      <c r="D343" s="140"/>
      <c r="E343" s="140"/>
      <c r="F343" s="140"/>
      <c r="G343" s="140"/>
      <c r="H343" s="140"/>
      <c r="I343" s="140"/>
      <c r="J343" s="140"/>
      <c r="K343" s="140"/>
      <c r="L343" s="140"/>
      <c r="M343" s="140"/>
      <c r="N343" s="140"/>
      <c r="O343" s="140"/>
      <c r="P343" s="140"/>
      <c r="Q343" s="140"/>
      <c r="R343" s="140"/>
      <c r="S343" s="140"/>
      <c r="T343" s="140"/>
      <c r="U343" s="140"/>
      <c r="V343" s="140"/>
      <c r="W343" s="140"/>
      <c r="X343" s="140"/>
      <c r="Y343" s="140"/>
      <c r="Z343" s="140"/>
    </row>
    <row r="344">
      <c r="A344" s="140"/>
      <c r="B344" s="140"/>
      <c r="C344" s="140"/>
      <c r="D344" s="140"/>
      <c r="E344" s="140"/>
      <c r="F344" s="140"/>
      <c r="G344" s="140"/>
      <c r="H344" s="140"/>
      <c r="I344" s="140"/>
      <c r="J344" s="140"/>
      <c r="K344" s="140"/>
      <c r="L344" s="140"/>
      <c r="M344" s="140"/>
      <c r="N344" s="140"/>
      <c r="O344" s="140"/>
      <c r="P344" s="140"/>
      <c r="Q344" s="140"/>
      <c r="R344" s="140"/>
      <c r="S344" s="140"/>
      <c r="T344" s="140"/>
      <c r="U344" s="140"/>
      <c r="V344" s="140"/>
      <c r="W344" s="140"/>
      <c r="X344" s="140"/>
      <c r="Y344" s="140"/>
      <c r="Z344" s="140"/>
    </row>
    <row r="345">
      <c r="A345" s="140"/>
      <c r="B345" s="140"/>
      <c r="C345" s="140"/>
      <c r="D345" s="140"/>
      <c r="E345" s="140"/>
      <c r="F345" s="140"/>
      <c r="G345" s="140"/>
      <c r="H345" s="140"/>
      <c r="I345" s="140"/>
      <c r="J345" s="140"/>
      <c r="K345" s="140"/>
      <c r="L345" s="140"/>
      <c r="M345" s="140"/>
      <c r="N345" s="140"/>
      <c r="O345" s="140"/>
      <c r="P345" s="140"/>
      <c r="Q345" s="140"/>
      <c r="R345" s="140"/>
      <c r="S345" s="140"/>
      <c r="T345" s="140"/>
      <c r="U345" s="140"/>
      <c r="V345" s="140"/>
      <c r="W345" s="140"/>
      <c r="X345" s="140"/>
      <c r="Y345" s="140"/>
      <c r="Z345" s="140"/>
    </row>
    <row r="346">
      <c r="A346" s="140"/>
      <c r="B346" s="140"/>
      <c r="C346" s="140"/>
      <c r="D346" s="140"/>
      <c r="E346" s="140"/>
      <c r="F346" s="140"/>
      <c r="G346" s="140"/>
      <c r="H346" s="140"/>
      <c r="I346" s="140"/>
      <c r="J346" s="140"/>
      <c r="K346" s="140"/>
      <c r="L346" s="140"/>
      <c r="M346" s="140"/>
      <c r="N346" s="140"/>
      <c r="O346" s="140"/>
      <c r="P346" s="140"/>
      <c r="Q346" s="140"/>
      <c r="R346" s="140"/>
      <c r="S346" s="140"/>
      <c r="T346" s="140"/>
      <c r="U346" s="140"/>
      <c r="V346" s="140"/>
      <c r="W346" s="140"/>
      <c r="X346" s="140"/>
      <c r="Y346" s="140"/>
      <c r="Z346" s="140"/>
    </row>
    <row r="347">
      <c r="A347" s="140"/>
      <c r="B347" s="140"/>
      <c r="C347" s="140"/>
      <c r="D347" s="140"/>
      <c r="E347" s="140"/>
      <c r="F347" s="140"/>
      <c r="G347" s="140"/>
      <c r="H347" s="140"/>
      <c r="I347" s="140"/>
      <c r="J347" s="140"/>
      <c r="K347" s="140"/>
      <c r="L347" s="140"/>
      <c r="M347" s="140"/>
      <c r="N347" s="140"/>
      <c r="O347" s="140"/>
      <c r="P347" s="140"/>
      <c r="Q347" s="140"/>
      <c r="R347" s="140"/>
      <c r="S347" s="140"/>
      <c r="T347" s="140"/>
      <c r="U347" s="140"/>
      <c r="V347" s="140"/>
      <c r="W347" s="140"/>
      <c r="X347" s="140"/>
      <c r="Y347" s="140"/>
      <c r="Z347" s="140"/>
    </row>
    <row r="348">
      <c r="A348" s="140"/>
      <c r="B348" s="140"/>
      <c r="C348" s="140"/>
      <c r="D348" s="140"/>
      <c r="E348" s="140"/>
      <c r="F348" s="140"/>
      <c r="G348" s="140"/>
      <c r="H348" s="140"/>
      <c r="I348" s="140"/>
      <c r="J348" s="140"/>
      <c r="K348" s="140"/>
      <c r="L348" s="140"/>
      <c r="M348" s="140"/>
      <c r="N348" s="140"/>
      <c r="O348" s="140"/>
      <c r="P348" s="140"/>
      <c r="Q348" s="140"/>
      <c r="R348" s="140"/>
      <c r="S348" s="140"/>
      <c r="T348" s="140"/>
      <c r="U348" s="140"/>
      <c r="V348" s="140"/>
      <c r="W348" s="140"/>
      <c r="X348" s="140"/>
      <c r="Y348" s="140"/>
      <c r="Z348" s="140"/>
    </row>
    <row r="349">
      <c r="A349" s="140"/>
      <c r="B349" s="140"/>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c r="Z349" s="140"/>
    </row>
    <row r="350">
      <c r="A350" s="140"/>
      <c r="B350" s="140"/>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c r="Z350" s="140"/>
    </row>
    <row r="351">
      <c r="A351" s="140"/>
      <c r="B351" s="140"/>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c r="Z351" s="140"/>
    </row>
    <row r="352">
      <c r="A352" s="140"/>
      <c r="B352" s="140"/>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c r="Z352" s="140"/>
    </row>
    <row r="353">
      <c r="A353" s="140"/>
      <c r="B353" s="140"/>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c r="Z353" s="140"/>
    </row>
    <row r="354">
      <c r="A354" s="140"/>
      <c r="B354" s="140"/>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c r="Z354" s="140"/>
    </row>
    <row r="355">
      <c r="A355" s="140"/>
      <c r="B355" s="140"/>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c r="Z355" s="140"/>
    </row>
    <row r="356">
      <c r="A356" s="140"/>
      <c r="B356" s="140"/>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c r="Z356" s="140"/>
    </row>
    <row r="357">
      <c r="A357" s="140"/>
      <c r="B357" s="140"/>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c r="Z357" s="140"/>
    </row>
    <row r="358">
      <c r="A358" s="140"/>
      <c r="B358" s="140"/>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c r="Z358" s="140"/>
    </row>
    <row r="359">
      <c r="A359" s="140"/>
      <c r="B359" s="140"/>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c r="Z359" s="140"/>
    </row>
    <row r="360">
      <c r="A360" s="140"/>
      <c r="B360" s="140"/>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c r="Z360" s="140"/>
    </row>
    <row r="361">
      <c r="A361" s="140"/>
      <c r="B361" s="140"/>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c r="Z361" s="140"/>
    </row>
    <row r="362">
      <c r="A362" s="140"/>
      <c r="B362" s="140"/>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c r="Z362" s="140"/>
    </row>
    <row r="363">
      <c r="A363" s="140"/>
      <c r="B363" s="140"/>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c r="Z363" s="140"/>
    </row>
    <row r="364">
      <c r="A364" s="140"/>
      <c r="B364" s="140"/>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c r="Z364" s="140"/>
    </row>
    <row r="365">
      <c r="A365" s="140"/>
      <c r="B365" s="140"/>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c r="Z365" s="140"/>
    </row>
    <row r="366">
      <c r="A366" s="140"/>
      <c r="B366" s="140"/>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c r="Z366" s="140"/>
    </row>
    <row r="367">
      <c r="A367" s="140"/>
      <c r="B367" s="140"/>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c r="Z367" s="140"/>
    </row>
    <row r="368">
      <c r="A368" s="140"/>
      <c r="B368" s="140"/>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c r="Z368" s="140"/>
    </row>
    <row r="369">
      <c r="A369" s="140"/>
      <c r="B369" s="140"/>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c r="Z369" s="140"/>
    </row>
    <row r="370">
      <c r="A370" s="140"/>
      <c r="B370" s="140"/>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c r="Z370" s="140"/>
    </row>
    <row r="371">
      <c r="A371" s="140"/>
      <c r="B371" s="140"/>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c r="Z371" s="140"/>
    </row>
    <row r="372">
      <c r="A372" s="140"/>
      <c r="B372" s="140"/>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c r="Z372" s="140"/>
    </row>
    <row r="373">
      <c r="A373" s="140"/>
      <c r="B373" s="140"/>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c r="Z373" s="140"/>
    </row>
    <row r="374">
      <c r="A374" s="140"/>
      <c r="B374" s="140"/>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c r="Z374" s="140"/>
    </row>
    <row r="375">
      <c r="A375" s="140"/>
      <c r="B375" s="140"/>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c r="Z375" s="140"/>
    </row>
    <row r="376">
      <c r="A376" s="140"/>
      <c r="B376" s="140"/>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c r="Z376" s="140"/>
    </row>
    <row r="377">
      <c r="A377" s="140"/>
      <c r="B377" s="140"/>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c r="Z377" s="140"/>
    </row>
    <row r="378">
      <c r="A378" s="140"/>
      <c r="B378" s="140"/>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c r="Z378" s="140"/>
    </row>
    <row r="379">
      <c r="A379" s="140"/>
      <c r="B379" s="140"/>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c r="Z379" s="140"/>
    </row>
    <row r="380">
      <c r="A380" s="140"/>
      <c r="B380" s="140"/>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c r="Z380" s="140"/>
    </row>
    <row r="381">
      <c r="A381" s="140"/>
      <c r="B381" s="140"/>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c r="Z381" s="140"/>
    </row>
    <row r="382">
      <c r="A382" s="140"/>
      <c r="B382" s="140"/>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c r="Z382" s="140"/>
    </row>
    <row r="383">
      <c r="A383" s="140"/>
      <c r="B383" s="140"/>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c r="Z383" s="140"/>
    </row>
    <row r="384">
      <c r="A384" s="140"/>
      <c r="B384" s="140"/>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c r="Z384" s="140"/>
    </row>
    <row r="385">
      <c r="A385" s="140"/>
      <c r="B385" s="140"/>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c r="Z385" s="140"/>
    </row>
    <row r="386">
      <c r="A386" s="140"/>
      <c r="B386" s="140"/>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c r="Z386" s="140"/>
    </row>
    <row r="387">
      <c r="A387" s="140"/>
      <c r="B387" s="140"/>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c r="Z387" s="140"/>
    </row>
    <row r="388">
      <c r="A388" s="140"/>
      <c r="B388" s="140"/>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c r="Z388" s="140"/>
    </row>
    <row r="389">
      <c r="A389" s="140"/>
      <c r="B389" s="140"/>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c r="Z389" s="140"/>
    </row>
    <row r="390">
      <c r="A390" s="140"/>
      <c r="B390" s="140"/>
      <c r="C390" s="140"/>
      <c r="D390" s="140"/>
      <c r="E390" s="140"/>
      <c r="F390" s="140"/>
      <c r="G390" s="140"/>
      <c r="H390" s="140"/>
      <c r="I390" s="140"/>
      <c r="J390" s="140"/>
      <c r="K390" s="140"/>
      <c r="L390" s="140"/>
      <c r="M390" s="140"/>
      <c r="N390" s="140"/>
      <c r="O390" s="140"/>
      <c r="P390" s="140"/>
      <c r="Q390" s="140"/>
      <c r="R390" s="140"/>
      <c r="S390" s="140"/>
      <c r="T390" s="140"/>
      <c r="U390" s="140"/>
      <c r="V390" s="140"/>
      <c r="W390" s="140"/>
      <c r="X390" s="140"/>
      <c r="Y390" s="140"/>
      <c r="Z390" s="140"/>
    </row>
    <row r="391">
      <c r="A391" s="140"/>
      <c r="B391" s="140"/>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c r="Z391" s="140"/>
    </row>
    <row r="392">
      <c r="A392" s="140"/>
      <c r="B392" s="140"/>
      <c r="C392" s="14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c r="Z392" s="140"/>
    </row>
    <row r="393">
      <c r="A393" s="140"/>
      <c r="B393" s="140"/>
      <c r="C393" s="140"/>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c r="Z393" s="140"/>
    </row>
    <row r="394">
      <c r="A394" s="140"/>
      <c r="B394" s="140"/>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c r="Z394" s="140"/>
    </row>
    <row r="395">
      <c r="A395" s="140"/>
      <c r="B395" s="140"/>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c r="Z395" s="140"/>
    </row>
    <row r="396">
      <c r="A396" s="140"/>
      <c r="B396" s="140"/>
      <c r="C396" s="140"/>
      <c r="D396" s="140"/>
      <c r="E396" s="140"/>
      <c r="F396" s="140"/>
      <c r="G396" s="140"/>
      <c r="H396" s="140"/>
      <c r="I396" s="140"/>
      <c r="J396" s="140"/>
      <c r="K396" s="140"/>
      <c r="L396" s="140"/>
      <c r="M396" s="140"/>
      <c r="N396" s="140"/>
      <c r="O396" s="140"/>
      <c r="P396" s="140"/>
      <c r="Q396" s="140"/>
      <c r="R396" s="140"/>
      <c r="S396" s="140"/>
      <c r="T396" s="140"/>
      <c r="U396" s="140"/>
      <c r="V396" s="140"/>
      <c r="W396" s="140"/>
      <c r="X396" s="140"/>
      <c r="Y396" s="140"/>
      <c r="Z396" s="140"/>
    </row>
    <row r="397">
      <c r="A397" s="140"/>
      <c r="B397" s="140"/>
      <c r="C397" s="140"/>
      <c r="D397" s="140"/>
      <c r="E397" s="140"/>
      <c r="F397" s="140"/>
      <c r="G397" s="140"/>
      <c r="H397" s="140"/>
      <c r="I397" s="140"/>
      <c r="J397" s="140"/>
      <c r="K397" s="140"/>
      <c r="L397" s="140"/>
      <c r="M397" s="140"/>
      <c r="N397" s="140"/>
      <c r="O397" s="140"/>
      <c r="P397" s="140"/>
      <c r="Q397" s="140"/>
      <c r="R397" s="140"/>
      <c r="S397" s="140"/>
      <c r="T397" s="140"/>
      <c r="U397" s="140"/>
      <c r="V397" s="140"/>
      <c r="W397" s="140"/>
      <c r="X397" s="140"/>
      <c r="Y397" s="140"/>
      <c r="Z397" s="140"/>
    </row>
    <row r="398">
      <c r="A398" s="140"/>
      <c r="B398" s="140"/>
      <c r="C398" s="140"/>
      <c r="D398" s="140"/>
      <c r="E398" s="140"/>
      <c r="F398" s="140"/>
      <c r="G398" s="140"/>
      <c r="H398" s="140"/>
      <c r="I398" s="140"/>
      <c r="J398" s="140"/>
      <c r="K398" s="140"/>
      <c r="L398" s="140"/>
      <c r="M398" s="140"/>
      <c r="N398" s="140"/>
      <c r="O398" s="140"/>
      <c r="P398" s="140"/>
      <c r="Q398" s="140"/>
      <c r="R398" s="140"/>
      <c r="S398" s="140"/>
      <c r="T398" s="140"/>
      <c r="U398" s="140"/>
      <c r="V398" s="140"/>
      <c r="W398" s="140"/>
      <c r="X398" s="140"/>
      <c r="Y398" s="140"/>
      <c r="Z398" s="140"/>
    </row>
    <row r="399">
      <c r="A399" s="140"/>
      <c r="B399" s="140"/>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c r="Z399" s="140"/>
    </row>
    <row r="400">
      <c r="A400" s="140"/>
      <c r="B400" s="140"/>
      <c r="C400" s="140"/>
      <c r="D400" s="140"/>
      <c r="E400" s="140"/>
      <c r="F400" s="140"/>
      <c r="G400" s="140"/>
      <c r="H400" s="140"/>
      <c r="I400" s="140"/>
      <c r="J400" s="140"/>
      <c r="K400" s="140"/>
      <c r="L400" s="140"/>
      <c r="M400" s="140"/>
      <c r="N400" s="140"/>
      <c r="O400" s="140"/>
      <c r="P400" s="140"/>
      <c r="Q400" s="140"/>
      <c r="R400" s="140"/>
      <c r="S400" s="140"/>
      <c r="T400" s="140"/>
      <c r="U400" s="140"/>
      <c r="V400" s="140"/>
      <c r="W400" s="140"/>
      <c r="X400" s="140"/>
      <c r="Y400" s="140"/>
      <c r="Z400" s="140"/>
    </row>
    <row r="401">
      <c r="A401" s="140"/>
      <c r="B401" s="140"/>
      <c r="C401" s="140"/>
      <c r="D401" s="140"/>
      <c r="E401" s="140"/>
      <c r="F401" s="140"/>
      <c r="G401" s="140"/>
      <c r="H401" s="140"/>
      <c r="I401" s="140"/>
      <c r="J401" s="140"/>
      <c r="K401" s="140"/>
      <c r="L401" s="140"/>
      <c r="M401" s="140"/>
      <c r="N401" s="140"/>
      <c r="O401" s="140"/>
      <c r="P401" s="140"/>
      <c r="Q401" s="140"/>
      <c r="R401" s="140"/>
      <c r="S401" s="140"/>
      <c r="T401" s="140"/>
      <c r="U401" s="140"/>
      <c r="V401" s="140"/>
      <c r="W401" s="140"/>
      <c r="X401" s="140"/>
      <c r="Y401" s="140"/>
      <c r="Z401" s="140"/>
    </row>
    <row r="402">
      <c r="A402" s="140"/>
      <c r="B402" s="140"/>
      <c r="C402" s="140"/>
      <c r="D402" s="140"/>
      <c r="E402" s="140"/>
      <c r="F402" s="140"/>
      <c r="G402" s="140"/>
      <c r="H402" s="140"/>
      <c r="I402" s="140"/>
      <c r="J402" s="140"/>
      <c r="K402" s="140"/>
      <c r="L402" s="140"/>
      <c r="M402" s="140"/>
      <c r="N402" s="140"/>
      <c r="O402" s="140"/>
      <c r="P402" s="140"/>
      <c r="Q402" s="140"/>
      <c r="R402" s="140"/>
      <c r="S402" s="140"/>
      <c r="T402" s="140"/>
      <c r="U402" s="140"/>
      <c r="V402" s="140"/>
      <c r="W402" s="140"/>
      <c r="X402" s="140"/>
      <c r="Y402" s="140"/>
      <c r="Z402" s="140"/>
    </row>
    <row r="403">
      <c r="A403" s="140"/>
      <c r="B403" s="140"/>
      <c r="C403" s="140"/>
      <c r="D403" s="140"/>
      <c r="E403" s="140"/>
      <c r="F403" s="140"/>
      <c r="G403" s="140"/>
      <c r="H403" s="140"/>
      <c r="I403" s="140"/>
      <c r="J403" s="140"/>
      <c r="K403" s="140"/>
      <c r="L403" s="140"/>
      <c r="M403" s="140"/>
      <c r="N403" s="140"/>
      <c r="O403" s="140"/>
      <c r="P403" s="140"/>
      <c r="Q403" s="140"/>
      <c r="R403" s="140"/>
      <c r="S403" s="140"/>
      <c r="T403" s="140"/>
      <c r="U403" s="140"/>
      <c r="V403" s="140"/>
      <c r="W403" s="140"/>
      <c r="X403" s="140"/>
      <c r="Y403" s="140"/>
      <c r="Z403" s="140"/>
    </row>
    <row r="404">
      <c r="A404" s="140"/>
      <c r="B404" s="140"/>
      <c r="C404" s="140"/>
      <c r="D404" s="140"/>
      <c r="E404" s="140"/>
      <c r="F404" s="140"/>
      <c r="G404" s="140"/>
      <c r="H404" s="140"/>
      <c r="I404" s="140"/>
      <c r="J404" s="140"/>
      <c r="K404" s="140"/>
      <c r="L404" s="140"/>
      <c r="M404" s="140"/>
      <c r="N404" s="140"/>
      <c r="O404" s="140"/>
      <c r="P404" s="140"/>
      <c r="Q404" s="140"/>
      <c r="R404" s="140"/>
      <c r="S404" s="140"/>
      <c r="T404" s="140"/>
      <c r="U404" s="140"/>
      <c r="V404" s="140"/>
      <c r="W404" s="140"/>
      <c r="X404" s="140"/>
      <c r="Y404" s="140"/>
      <c r="Z404" s="140"/>
    </row>
    <row r="405">
      <c r="A405" s="140"/>
      <c r="B405" s="140"/>
      <c r="C405" s="140"/>
      <c r="D405" s="140"/>
      <c r="E405" s="140"/>
      <c r="F405" s="140"/>
      <c r="G405" s="140"/>
      <c r="H405" s="140"/>
      <c r="I405" s="140"/>
      <c r="J405" s="140"/>
      <c r="K405" s="140"/>
      <c r="L405" s="140"/>
      <c r="M405" s="140"/>
      <c r="N405" s="140"/>
      <c r="O405" s="140"/>
      <c r="P405" s="140"/>
      <c r="Q405" s="140"/>
      <c r="R405" s="140"/>
      <c r="S405" s="140"/>
      <c r="T405" s="140"/>
      <c r="U405" s="140"/>
      <c r="V405" s="140"/>
      <c r="W405" s="140"/>
      <c r="X405" s="140"/>
      <c r="Y405" s="140"/>
      <c r="Z405" s="140"/>
    </row>
    <row r="406">
      <c r="A406" s="140"/>
      <c r="B406" s="140"/>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c r="Z406" s="140"/>
    </row>
    <row r="407">
      <c r="A407" s="140"/>
      <c r="B407" s="140"/>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c r="Z407" s="140"/>
    </row>
    <row r="408">
      <c r="A408" s="140"/>
      <c r="B408" s="140"/>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c r="Z408" s="140"/>
    </row>
    <row r="409">
      <c r="A409" s="140"/>
      <c r="B409" s="140"/>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c r="Z409" s="140"/>
    </row>
    <row r="410">
      <c r="A410" s="140"/>
      <c r="B410" s="140"/>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c r="Z410" s="140"/>
    </row>
    <row r="411">
      <c r="A411" s="140"/>
      <c r="B411" s="140"/>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c r="Z411" s="140"/>
    </row>
    <row r="412">
      <c r="A412" s="140"/>
      <c r="B412" s="140"/>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c r="Z412" s="140"/>
    </row>
    <row r="413">
      <c r="A413" s="140"/>
      <c r="B413" s="140"/>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c r="Z413" s="140"/>
    </row>
    <row r="414">
      <c r="A414" s="140"/>
      <c r="B414" s="140"/>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c r="Z414" s="140"/>
    </row>
    <row r="415">
      <c r="A415" s="140"/>
      <c r="B415" s="140"/>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c r="Z415" s="140"/>
    </row>
    <row r="416">
      <c r="A416" s="140"/>
      <c r="B416" s="140"/>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c r="Z416" s="140"/>
    </row>
    <row r="417">
      <c r="A417" s="140"/>
      <c r="B417" s="140"/>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c r="Z417" s="140"/>
    </row>
    <row r="418">
      <c r="A418" s="140"/>
      <c r="B418" s="140"/>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c r="Z418" s="140"/>
    </row>
    <row r="419">
      <c r="A419" s="140"/>
      <c r="B419" s="140"/>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c r="Z419" s="140"/>
    </row>
    <row r="420">
      <c r="A420" s="140"/>
      <c r="B420" s="140"/>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c r="Z420" s="140"/>
    </row>
    <row r="421">
      <c r="A421" s="140"/>
      <c r="B421" s="140"/>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c r="Z421" s="140"/>
    </row>
    <row r="422">
      <c r="A422" s="140"/>
      <c r="B422" s="140"/>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c r="Z422" s="140"/>
    </row>
    <row r="423">
      <c r="A423" s="140"/>
      <c r="B423" s="140"/>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c r="Z423" s="140"/>
    </row>
    <row r="424">
      <c r="A424" s="140"/>
      <c r="B424" s="140"/>
      <c r="C424" s="140"/>
      <c r="D424" s="140"/>
      <c r="E424" s="140"/>
      <c r="F424" s="140"/>
      <c r="G424" s="140"/>
      <c r="H424" s="140"/>
      <c r="I424" s="140"/>
      <c r="J424" s="140"/>
      <c r="K424" s="140"/>
      <c r="L424" s="140"/>
      <c r="M424" s="140"/>
      <c r="N424" s="140"/>
      <c r="O424" s="140"/>
      <c r="P424" s="140"/>
      <c r="Q424" s="140"/>
      <c r="R424" s="140"/>
      <c r="S424" s="140"/>
      <c r="T424" s="140"/>
      <c r="U424" s="140"/>
      <c r="V424" s="140"/>
      <c r="W424" s="140"/>
      <c r="X424" s="140"/>
      <c r="Y424" s="140"/>
      <c r="Z424" s="140"/>
    </row>
    <row r="425">
      <c r="A425" s="140"/>
      <c r="B425" s="140"/>
      <c r="C425" s="140"/>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c r="Z425" s="140"/>
    </row>
    <row r="426">
      <c r="A426" s="140"/>
      <c r="B426" s="140"/>
      <c r="C426" s="140"/>
      <c r="D426" s="140"/>
      <c r="E426" s="140"/>
      <c r="F426" s="140"/>
      <c r="G426" s="140"/>
      <c r="H426" s="140"/>
      <c r="I426" s="140"/>
      <c r="J426" s="140"/>
      <c r="K426" s="140"/>
      <c r="L426" s="140"/>
      <c r="M426" s="140"/>
      <c r="N426" s="140"/>
      <c r="O426" s="140"/>
      <c r="P426" s="140"/>
      <c r="Q426" s="140"/>
      <c r="R426" s="140"/>
      <c r="S426" s="140"/>
      <c r="T426" s="140"/>
      <c r="U426" s="140"/>
      <c r="V426" s="140"/>
      <c r="W426" s="140"/>
      <c r="X426" s="140"/>
      <c r="Y426" s="140"/>
      <c r="Z426" s="140"/>
    </row>
    <row r="427">
      <c r="A427" s="140"/>
      <c r="B427" s="140"/>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c r="Z427" s="140"/>
    </row>
    <row r="428">
      <c r="A428" s="140"/>
      <c r="B428" s="140"/>
      <c r="C428" s="140"/>
      <c r="D428" s="140"/>
      <c r="E428" s="140"/>
      <c r="F428" s="140"/>
      <c r="G428" s="140"/>
      <c r="H428" s="140"/>
      <c r="I428" s="140"/>
      <c r="J428" s="140"/>
      <c r="K428" s="140"/>
      <c r="L428" s="140"/>
      <c r="M428" s="140"/>
      <c r="N428" s="140"/>
      <c r="O428" s="140"/>
      <c r="P428" s="140"/>
      <c r="Q428" s="140"/>
      <c r="R428" s="140"/>
      <c r="S428" s="140"/>
      <c r="T428" s="140"/>
      <c r="U428" s="140"/>
      <c r="V428" s="140"/>
      <c r="W428" s="140"/>
      <c r="X428" s="140"/>
      <c r="Y428" s="140"/>
      <c r="Z428" s="140"/>
    </row>
    <row r="429">
      <c r="A429" s="140"/>
      <c r="B429" s="140"/>
      <c r="C429" s="140"/>
      <c r="D429" s="140"/>
      <c r="E429" s="140"/>
      <c r="F429" s="140"/>
      <c r="G429" s="140"/>
      <c r="H429" s="140"/>
      <c r="I429" s="140"/>
      <c r="J429" s="140"/>
      <c r="K429" s="140"/>
      <c r="L429" s="140"/>
      <c r="M429" s="140"/>
      <c r="N429" s="140"/>
      <c r="O429" s="140"/>
      <c r="P429" s="140"/>
      <c r="Q429" s="140"/>
      <c r="R429" s="140"/>
      <c r="S429" s="140"/>
      <c r="T429" s="140"/>
      <c r="U429" s="140"/>
      <c r="V429" s="140"/>
      <c r="W429" s="140"/>
      <c r="X429" s="140"/>
      <c r="Y429" s="140"/>
      <c r="Z429" s="140"/>
    </row>
    <row r="430">
      <c r="A430" s="140"/>
      <c r="B430" s="140"/>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c r="Z430" s="140"/>
    </row>
    <row r="431">
      <c r="A431" s="140"/>
      <c r="B431" s="140"/>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c r="Z431" s="140"/>
    </row>
    <row r="432">
      <c r="A432" s="140"/>
      <c r="B432" s="140"/>
      <c r="C432" s="140"/>
      <c r="D432" s="140"/>
      <c r="E432" s="140"/>
      <c r="F432" s="140"/>
      <c r="G432" s="140"/>
      <c r="H432" s="140"/>
      <c r="I432" s="140"/>
      <c r="J432" s="140"/>
      <c r="K432" s="140"/>
      <c r="L432" s="140"/>
      <c r="M432" s="140"/>
      <c r="N432" s="140"/>
      <c r="O432" s="140"/>
      <c r="P432" s="140"/>
      <c r="Q432" s="140"/>
      <c r="R432" s="140"/>
      <c r="S432" s="140"/>
      <c r="T432" s="140"/>
      <c r="U432" s="140"/>
      <c r="V432" s="140"/>
      <c r="W432" s="140"/>
      <c r="X432" s="140"/>
      <c r="Y432" s="140"/>
      <c r="Z432" s="140"/>
    </row>
    <row r="433">
      <c r="A433" s="140"/>
      <c r="B433" s="140"/>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c r="Z433" s="140"/>
    </row>
    <row r="434">
      <c r="A434" s="140"/>
      <c r="B434" s="140"/>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c r="Z434" s="140"/>
    </row>
    <row r="435">
      <c r="A435" s="140"/>
      <c r="B435" s="140"/>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c r="Z435" s="140"/>
    </row>
    <row r="436">
      <c r="A436" s="140"/>
      <c r="B436" s="140"/>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c r="Z436" s="140"/>
    </row>
    <row r="437">
      <c r="A437" s="140"/>
      <c r="B437" s="140"/>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c r="Z437" s="140"/>
    </row>
    <row r="438">
      <c r="A438" s="140"/>
      <c r="B438" s="140"/>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c r="Z438" s="140"/>
    </row>
    <row r="439">
      <c r="A439" s="140"/>
      <c r="B439" s="140"/>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c r="Z439" s="140"/>
    </row>
    <row r="440">
      <c r="A440" s="140"/>
      <c r="B440" s="140"/>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c r="Z440" s="140"/>
    </row>
    <row r="441">
      <c r="A441" s="140"/>
      <c r="B441" s="140"/>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c r="Z441" s="140"/>
    </row>
    <row r="442">
      <c r="A442" s="140"/>
      <c r="B442" s="140"/>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c r="Z442" s="140"/>
    </row>
    <row r="443">
      <c r="A443" s="140"/>
      <c r="B443" s="140"/>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c r="Z443" s="140"/>
    </row>
    <row r="444">
      <c r="A444" s="140"/>
      <c r="B444" s="140"/>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c r="Z444" s="140"/>
    </row>
    <row r="445">
      <c r="A445" s="140"/>
      <c r="B445" s="140"/>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c r="Z445" s="140"/>
    </row>
    <row r="446">
      <c r="A446" s="140"/>
      <c r="B446" s="140"/>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c r="Z446" s="140"/>
    </row>
    <row r="447">
      <c r="A447" s="140"/>
      <c r="B447" s="140"/>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c r="Z447" s="140"/>
    </row>
    <row r="448">
      <c r="A448" s="140"/>
      <c r="B448" s="140"/>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c r="Z448" s="140"/>
    </row>
    <row r="449">
      <c r="A449" s="140"/>
      <c r="B449" s="140"/>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c r="Z449" s="140"/>
    </row>
    <row r="450">
      <c r="A450" s="140"/>
      <c r="B450" s="140"/>
      <c r="C450" s="140"/>
      <c r="D450" s="140"/>
      <c r="E450" s="140"/>
      <c r="F450" s="140"/>
      <c r="G450" s="140"/>
      <c r="H450" s="140"/>
      <c r="I450" s="140"/>
      <c r="J450" s="140"/>
      <c r="K450" s="140"/>
      <c r="L450" s="140"/>
      <c r="M450" s="140"/>
      <c r="N450" s="140"/>
      <c r="O450" s="140"/>
      <c r="P450" s="140"/>
      <c r="Q450" s="140"/>
      <c r="R450" s="140"/>
      <c r="S450" s="140"/>
      <c r="T450" s="140"/>
      <c r="U450" s="140"/>
      <c r="V450" s="140"/>
      <c r="W450" s="140"/>
      <c r="X450" s="140"/>
      <c r="Y450" s="140"/>
      <c r="Z450" s="140"/>
    </row>
    <row r="451">
      <c r="A451" s="140"/>
      <c r="B451" s="140"/>
      <c r="C451" s="140"/>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c r="Z451" s="140"/>
    </row>
    <row r="452">
      <c r="A452" s="140"/>
      <c r="B452" s="140"/>
      <c r="C452" s="140"/>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c r="Z452" s="140"/>
    </row>
    <row r="453">
      <c r="A453" s="140"/>
      <c r="B453" s="140"/>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c r="Z453" s="140"/>
    </row>
    <row r="454">
      <c r="A454" s="140"/>
      <c r="B454" s="140"/>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c r="Z454" s="140"/>
    </row>
    <row r="455">
      <c r="A455" s="140"/>
      <c r="B455" s="140"/>
      <c r="C455" s="140"/>
      <c r="D455" s="140"/>
      <c r="E455" s="140"/>
      <c r="F455" s="140"/>
      <c r="G455" s="140"/>
      <c r="H455" s="140"/>
      <c r="I455" s="140"/>
      <c r="J455" s="140"/>
      <c r="K455" s="140"/>
      <c r="L455" s="140"/>
      <c r="M455" s="140"/>
      <c r="N455" s="140"/>
      <c r="O455" s="140"/>
      <c r="P455" s="140"/>
      <c r="Q455" s="140"/>
      <c r="R455" s="140"/>
      <c r="S455" s="140"/>
      <c r="T455" s="140"/>
      <c r="U455" s="140"/>
      <c r="V455" s="140"/>
      <c r="W455" s="140"/>
      <c r="X455" s="140"/>
      <c r="Y455" s="140"/>
      <c r="Z455" s="140"/>
    </row>
    <row r="456">
      <c r="A456" s="140"/>
      <c r="B456" s="140"/>
      <c r="C456" s="140"/>
      <c r="D456" s="140"/>
      <c r="E456" s="140"/>
      <c r="F456" s="140"/>
      <c r="G456" s="140"/>
      <c r="H456" s="140"/>
      <c r="I456" s="140"/>
      <c r="J456" s="140"/>
      <c r="K456" s="140"/>
      <c r="L456" s="140"/>
      <c r="M456" s="140"/>
      <c r="N456" s="140"/>
      <c r="O456" s="140"/>
      <c r="P456" s="140"/>
      <c r="Q456" s="140"/>
      <c r="R456" s="140"/>
      <c r="S456" s="140"/>
      <c r="T456" s="140"/>
      <c r="U456" s="140"/>
      <c r="V456" s="140"/>
      <c r="W456" s="140"/>
      <c r="X456" s="140"/>
      <c r="Y456" s="140"/>
      <c r="Z456" s="140"/>
    </row>
    <row r="457">
      <c r="A457" s="140"/>
      <c r="B457" s="140"/>
      <c r="C457" s="140"/>
      <c r="D457" s="140"/>
      <c r="E457" s="140"/>
      <c r="F457" s="140"/>
      <c r="G457" s="140"/>
      <c r="H457" s="140"/>
      <c r="I457" s="140"/>
      <c r="J457" s="140"/>
      <c r="K457" s="140"/>
      <c r="L457" s="140"/>
      <c r="M457" s="140"/>
      <c r="N457" s="140"/>
      <c r="O457" s="140"/>
      <c r="P457" s="140"/>
      <c r="Q457" s="140"/>
      <c r="R457" s="140"/>
      <c r="S457" s="140"/>
      <c r="T457" s="140"/>
      <c r="U457" s="140"/>
      <c r="V457" s="140"/>
      <c r="W457" s="140"/>
      <c r="X457" s="140"/>
      <c r="Y457" s="140"/>
      <c r="Z457" s="140"/>
    </row>
    <row r="458">
      <c r="A458" s="140"/>
      <c r="B458" s="140"/>
      <c r="C458" s="140"/>
      <c r="D458" s="140"/>
      <c r="E458" s="140"/>
      <c r="F458" s="140"/>
      <c r="G458" s="140"/>
      <c r="H458" s="140"/>
      <c r="I458" s="140"/>
      <c r="J458" s="140"/>
      <c r="K458" s="140"/>
      <c r="L458" s="140"/>
      <c r="M458" s="140"/>
      <c r="N458" s="140"/>
      <c r="O458" s="140"/>
      <c r="P458" s="140"/>
      <c r="Q458" s="140"/>
      <c r="R458" s="140"/>
      <c r="S458" s="140"/>
      <c r="T458" s="140"/>
      <c r="U458" s="140"/>
      <c r="V458" s="140"/>
      <c r="W458" s="140"/>
      <c r="X458" s="140"/>
      <c r="Y458" s="140"/>
      <c r="Z458" s="140"/>
    </row>
    <row r="459">
      <c r="A459" s="140"/>
      <c r="B459" s="140"/>
      <c r="C459" s="140"/>
      <c r="D459" s="140"/>
      <c r="E459" s="140"/>
      <c r="F459" s="140"/>
      <c r="G459" s="140"/>
      <c r="H459" s="140"/>
      <c r="I459" s="140"/>
      <c r="J459" s="140"/>
      <c r="K459" s="140"/>
      <c r="L459" s="140"/>
      <c r="M459" s="140"/>
      <c r="N459" s="140"/>
      <c r="O459" s="140"/>
      <c r="P459" s="140"/>
      <c r="Q459" s="140"/>
      <c r="R459" s="140"/>
      <c r="S459" s="140"/>
      <c r="T459" s="140"/>
      <c r="U459" s="140"/>
      <c r="V459" s="140"/>
      <c r="W459" s="140"/>
      <c r="X459" s="140"/>
      <c r="Y459" s="140"/>
      <c r="Z459" s="140"/>
    </row>
    <row r="460">
      <c r="A460" s="140"/>
      <c r="B460" s="140"/>
      <c r="C460" s="140"/>
      <c r="D460" s="140"/>
      <c r="E460" s="140"/>
      <c r="F460" s="140"/>
      <c r="G460" s="140"/>
      <c r="H460" s="140"/>
      <c r="I460" s="140"/>
      <c r="J460" s="140"/>
      <c r="K460" s="140"/>
      <c r="L460" s="140"/>
      <c r="M460" s="140"/>
      <c r="N460" s="140"/>
      <c r="O460" s="140"/>
      <c r="P460" s="140"/>
      <c r="Q460" s="140"/>
      <c r="R460" s="140"/>
      <c r="S460" s="140"/>
      <c r="T460" s="140"/>
      <c r="U460" s="140"/>
      <c r="V460" s="140"/>
      <c r="W460" s="140"/>
      <c r="X460" s="140"/>
      <c r="Y460" s="140"/>
      <c r="Z460" s="140"/>
    </row>
    <row r="461">
      <c r="A461" s="140"/>
      <c r="B461" s="140"/>
      <c r="C461" s="140"/>
      <c r="D461" s="140"/>
      <c r="E461" s="140"/>
      <c r="F461" s="140"/>
      <c r="G461" s="140"/>
      <c r="H461" s="140"/>
      <c r="I461" s="140"/>
      <c r="J461" s="140"/>
      <c r="K461" s="140"/>
      <c r="L461" s="140"/>
      <c r="M461" s="140"/>
      <c r="N461" s="140"/>
      <c r="O461" s="140"/>
      <c r="P461" s="140"/>
      <c r="Q461" s="140"/>
      <c r="R461" s="140"/>
      <c r="S461" s="140"/>
      <c r="T461" s="140"/>
      <c r="U461" s="140"/>
      <c r="V461" s="140"/>
      <c r="W461" s="140"/>
      <c r="X461" s="140"/>
      <c r="Y461" s="140"/>
      <c r="Z461" s="140"/>
    </row>
    <row r="462">
      <c r="A462" s="140"/>
      <c r="B462" s="140"/>
      <c r="C462" s="140"/>
      <c r="D462" s="140"/>
      <c r="E462" s="140"/>
      <c r="F462" s="140"/>
      <c r="G462" s="140"/>
      <c r="H462" s="140"/>
      <c r="I462" s="140"/>
      <c r="J462" s="140"/>
      <c r="K462" s="140"/>
      <c r="L462" s="140"/>
      <c r="M462" s="140"/>
      <c r="N462" s="140"/>
      <c r="O462" s="140"/>
      <c r="P462" s="140"/>
      <c r="Q462" s="140"/>
      <c r="R462" s="140"/>
      <c r="S462" s="140"/>
      <c r="T462" s="140"/>
      <c r="U462" s="140"/>
      <c r="V462" s="140"/>
      <c r="W462" s="140"/>
      <c r="X462" s="140"/>
      <c r="Y462" s="140"/>
      <c r="Z462" s="140"/>
    </row>
    <row r="463">
      <c r="A463" s="140"/>
      <c r="B463" s="140"/>
      <c r="C463" s="140"/>
      <c r="D463" s="140"/>
      <c r="E463" s="140"/>
      <c r="F463" s="140"/>
      <c r="G463" s="140"/>
      <c r="H463" s="140"/>
      <c r="I463" s="140"/>
      <c r="J463" s="140"/>
      <c r="K463" s="140"/>
      <c r="L463" s="140"/>
      <c r="M463" s="140"/>
      <c r="N463" s="140"/>
      <c r="O463" s="140"/>
      <c r="P463" s="140"/>
      <c r="Q463" s="140"/>
      <c r="R463" s="140"/>
      <c r="S463" s="140"/>
      <c r="T463" s="140"/>
      <c r="U463" s="140"/>
      <c r="V463" s="140"/>
      <c r="W463" s="140"/>
      <c r="X463" s="140"/>
      <c r="Y463" s="140"/>
      <c r="Z463" s="140"/>
    </row>
    <row r="464">
      <c r="A464" s="140"/>
      <c r="B464" s="140"/>
      <c r="C464" s="140"/>
      <c r="D464" s="140"/>
      <c r="E464" s="140"/>
      <c r="F464" s="140"/>
      <c r="G464" s="140"/>
      <c r="H464" s="140"/>
      <c r="I464" s="140"/>
      <c r="J464" s="140"/>
      <c r="K464" s="140"/>
      <c r="L464" s="140"/>
      <c r="M464" s="140"/>
      <c r="N464" s="140"/>
      <c r="O464" s="140"/>
      <c r="P464" s="140"/>
      <c r="Q464" s="140"/>
      <c r="R464" s="140"/>
      <c r="S464" s="140"/>
      <c r="T464" s="140"/>
      <c r="U464" s="140"/>
      <c r="V464" s="140"/>
      <c r="W464" s="140"/>
      <c r="X464" s="140"/>
      <c r="Y464" s="140"/>
      <c r="Z464" s="140"/>
    </row>
    <row r="465">
      <c r="A465" s="140"/>
      <c r="B465" s="140"/>
      <c r="C465" s="140"/>
      <c r="D465" s="140"/>
      <c r="E465" s="140"/>
      <c r="F465" s="140"/>
      <c r="G465" s="140"/>
      <c r="H465" s="140"/>
      <c r="I465" s="140"/>
      <c r="J465" s="140"/>
      <c r="K465" s="140"/>
      <c r="L465" s="140"/>
      <c r="M465" s="140"/>
      <c r="N465" s="140"/>
      <c r="O465" s="140"/>
      <c r="P465" s="140"/>
      <c r="Q465" s="140"/>
      <c r="R465" s="140"/>
      <c r="S465" s="140"/>
      <c r="T465" s="140"/>
      <c r="U465" s="140"/>
      <c r="V465" s="140"/>
      <c r="W465" s="140"/>
      <c r="X465" s="140"/>
      <c r="Y465" s="140"/>
      <c r="Z465" s="140"/>
    </row>
    <row r="466">
      <c r="A466" s="140"/>
      <c r="B466" s="140"/>
      <c r="C466" s="140"/>
      <c r="D466" s="140"/>
      <c r="E466" s="140"/>
      <c r="F466" s="140"/>
      <c r="G466" s="140"/>
      <c r="H466" s="140"/>
      <c r="I466" s="140"/>
      <c r="J466" s="140"/>
      <c r="K466" s="140"/>
      <c r="L466" s="140"/>
      <c r="M466" s="140"/>
      <c r="N466" s="140"/>
      <c r="O466" s="140"/>
      <c r="P466" s="140"/>
      <c r="Q466" s="140"/>
      <c r="R466" s="140"/>
      <c r="S466" s="140"/>
      <c r="T466" s="140"/>
      <c r="U466" s="140"/>
      <c r="V466" s="140"/>
      <c r="W466" s="140"/>
      <c r="X466" s="140"/>
      <c r="Y466" s="140"/>
      <c r="Z466" s="140"/>
    </row>
    <row r="467">
      <c r="A467" s="140"/>
      <c r="B467" s="140"/>
      <c r="C467" s="140"/>
      <c r="D467" s="140"/>
      <c r="E467" s="140"/>
      <c r="F467" s="140"/>
      <c r="G467" s="140"/>
      <c r="H467" s="140"/>
      <c r="I467" s="140"/>
      <c r="J467" s="140"/>
      <c r="K467" s="140"/>
      <c r="L467" s="140"/>
      <c r="M467" s="140"/>
      <c r="N467" s="140"/>
      <c r="O467" s="140"/>
      <c r="P467" s="140"/>
      <c r="Q467" s="140"/>
      <c r="R467" s="140"/>
      <c r="S467" s="140"/>
      <c r="T467" s="140"/>
      <c r="U467" s="140"/>
      <c r="V467" s="140"/>
      <c r="W467" s="140"/>
      <c r="X467" s="140"/>
      <c r="Y467" s="140"/>
      <c r="Z467" s="140"/>
    </row>
    <row r="468">
      <c r="A468" s="140"/>
      <c r="B468" s="140"/>
      <c r="C468" s="140"/>
      <c r="D468" s="140"/>
      <c r="E468" s="140"/>
      <c r="F468" s="140"/>
      <c r="G468" s="140"/>
      <c r="H468" s="140"/>
      <c r="I468" s="140"/>
      <c r="J468" s="140"/>
      <c r="K468" s="140"/>
      <c r="L468" s="140"/>
      <c r="M468" s="140"/>
      <c r="N468" s="140"/>
      <c r="O468" s="140"/>
      <c r="P468" s="140"/>
      <c r="Q468" s="140"/>
      <c r="R468" s="140"/>
      <c r="S468" s="140"/>
      <c r="T468" s="140"/>
      <c r="U468" s="140"/>
      <c r="V468" s="140"/>
      <c r="W468" s="140"/>
      <c r="X468" s="140"/>
      <c r="Y468" s="140"/>
      <c r="Z468" s="140"/>
    </row>
    <row r="469">
      <c r="A469" s="140"/>
      <c r="B469" s="140"/>
      <c r="C469" s="140"/>
      <c r="D469" s="140"/>
      <c r="E469" s="140"/>
      <c r="F469" s="140"/>
      <c r="G469" s="140"/>
      <c r="H469" s="140"/>
      <c r="I469" s="140"/>
      <c r="J469" s="140"/>
      <c r="K469" s="140"/>
      <c r="L469" s="140"/>
      <c r="M469" s="140"/>
      <c r="N469" s="140"/>
      <c r="O469" s="140"/>
      <c r="P469" s="140"/>
      <c r="Q469" s="140"/>
      <c r="R469" s="140"/>
      <c r="S469" s="140"/>
      <c r="T469" s="140"/>
      <c r="U469" s="140"/>
      <c r="V469" s="140"/>
      <c r="W469" s="140"/>
      <c r="X469" s="140"/>
      <c r="Y469" s="140"/>
      <c r="Z469" s="140"/>
    </row>
    <row r="470">
      <c r="A470" s="140"/>
      <c r="B470" s="140"/>
      <c r="C470" s="140"/>
      <c r="D470" s="140"/>
      <c r="E470" s="140"/>
      <c r="F470" s="140"/>
      <c r="G470" s="140"/>
      <c r="H470" s="140"/>
      <c r="I470" s="140"/>
      <c r="J470" s="140"/>
      <c r="K470" s="140"/>
      <c r="L470" s="140"/>
      <c r="M470" s="140"/>
      <c r="N470" s="140"/>
      <c r="O470" s="140"/>
      <c r="P470" s="140"/>
      <c r="Q470" s="140"/>
      <c r="R470" s="140"/>
      <c r="S470" s="140"/>
      <c r="T470" s="140"/>
      <c r="U470" s="140"/>
      <c r="V470" s="140"/>
      <c r="W470" s="140"/>
      <c r="X470" s="140"/>
      <c r="Y470" s="140"/>
      <c r="Z470" s="140"/>
    </row>
    <row r="471">
      <c r="A471" s="140"/>
      <c r="B471" s="140"/>
      <c r="C471" s="140"/>
      <c r="D471" s="140"/>
      <c r="E471" s="140"/>
      <c r="F471" s="140"/>
      <c r="G471" s="140"/>
      <c r="H471" s="140"/>
      <c r="I471" s="140"/>
      <c r="J471" s="140"/>
      <c r="K471" s="140"/>
      <c r="L471" s="140"/>
      <c r="M471" s="140"/>
      <c r="N471" s="140"/>
      <c r="O471" s="140"/>
      <c r="P471" s="140"/>
      <c r="Q471" s="140"/>
      <c r="R471" s="140"/>
      <c r="S471" s="140"/>
      <c r="T471" s="140"/>
      <c r="U471" s="140"/>
      <c r="V471" s="140"/>
      <c r="W471" s="140"/>
      <c r="X471" s="140"/>
      <c r="Y471" s="140"/>
      <c r="Z471" s="140"/>
    </row>
    <row r="472">
      <c r="A472" s="140"/>
      <c r="B472" s="140"/>
      <c r="C472" s="140"/>
      <c r="D472" s="140"/>
      <c r="E472" s="140"/>
      <c r="F472" s="140"/>
      <c r="G472" s="140"/>
      <c r="H472" s="140"/>
      <c r="I472" s="140"/>
      <c r="J472" s="140"/>
      <c r="K472" s="140"/>
      <c r="L472" s="140"/>
      <c r="M472" s="140"/>
      <c r="N472" s="140"/>
      <c r="O472" s="140"/>
      <c r="P472" s="140"/>
      <c r="Q472" s="140"/>
      <c r="R472" s="140"/>
      <c r="S472" s="140"/>
      <c r="T472" s="140"/>
      <c r="U472" s="140"/>
      <c r="V472" s="140"/>
      <c r="W472" s="140"/>
      <c r="X472" s="140"/>
      <c r="Y472" s="140"/>
      <c r="Z472" s="140"/>
    </row>
    <row r="473">
      <c r="A473" s="140"/>
      <c r="B473" s="140"/>
      <c r="C473" s="140"/>
      <c r="D473" s="140"/>
      <c r="E473" s="140"/>
      <c r="F473" s="140"/>
      <c r="G473" s="140"/>
      <c r="H473" s="140"/>
      <c r="I473" s="140"/>
      <c r="J473" s="140"/>
      <c r="K473" s="140"/>
      <c r="L473" s="140"/>
      <c r="M473" s="140"/>
      <c r="N473" s="140"/>
      <c r="O473" s="140"/>
      <c r="P473" s="140"/>
      <c r="Q473" s="140"/>
      <c r="R473" s="140"/>
      <c r="S473" s="140"/>
      <c r="T473" s="140"/>
      <c r="U473" s="140"/>
      <c r="V473" s="140"/>
      <c r="W473" s="140"/>
      <c r="X473" s="140"/>
      <c r="Y473" s="140"/>
      <c r="Z473" s="140"/>
    </row>
    <row r="474">
      <c r="A474" s="140"/>
      <c r="B474" s="140"/>
      <c r="C474" s="140"/>
      <c r="D474" s="140"/>
      <c r="E474" s="140"/>
      <c r="F474" s="140"/>
      <c r="G474" s="140"/>
      <c r="H474" s="140"/>
      <c r="I474" s="140"/>
      <c r="J474" s="140"/>
      <c r="K474" s="140"/>
      <c r="L474" s="140"/>
      <c r="M474" s="140"/>
      <c r="N474" s="140"/>
      <c r="O474" s="140"/>
      <c r="P474" s="140"/>
      <c r="Q474" s="140"/>
      <c r="R474" s="140"/>
      <c r="S474" s="140"/>
      <c r="T474" s="140"/>
      <c r="U474" s="140"/>
      <c r="V474" s="140"/>
      <c r="W474" s="140"/>
      <c r="X474" s="140"/>
      <c r="Y474" s="140"/>
      <c r="Z474" s="140"/>
    </row>
    <row r="475">
      <c r="A475" s="140"/>
      <c r="B475" s="140"/>
      <c r="C475" s="140"/>
      <c r="D475" s="140"/>
      <c r="E475" s="140"/>
      <c r="F475" s="140"/>
      <c r="G475" s="140"/>
      <c r="H475" s="140"/>
      <c r="I475" s="140"/>
      <c r="J475" s="140"/>
      <c r="K475" s="140"/>
      <c r="L475" s="140"/>
      <c r="M475" s="140"/>
      <c r="N475" s="140"/>
      <c r="O475" s="140"/>
      <c r="P475" s="140"/>
      <c r="Q475" s="140"/>
      <c r="R475" s="140"/>
      <c r="S475" s="140"/>
      <c r="T475" s="140"/>
      <c r="U475" s="140"/>
      <c r="V475" s="140"/>
      <c r="W475" s="140"/>
      <c r="X475" s="140"/>
      <c r="Y475" s="140"/>
      <c r="Z475" s="140"/>
    </row>
    <row r="476">
      <c r="A476" s="140"/>
      <c r="B476" s="140"/>
      <c r="C476" s="140"/>
      <c r="D476" s="140"/>
      <c r="E476" s="140"/>
      <c r="F476" s="140"/>
      <c r="G476" s="140"/>
      <c r="H476" s="140"/>
      <c r="I476" s="140"/>
      <c r="J476" s="140"/>
      <c r="K476" s="140"/>
      <c r="L476" s="140"/>
      <c r="M476" s="140"/>
      <c r="N476" s="140"/>
      <c r="O476" s="140"/>
      <c r="P476" s="140"/>
      <c r="Q476" s="140"/>
      <c r="R476" s="140"/>
      <c r="S476" s="140"/>
      <c r="T476" s="140"/>
      <c r="U476" s="140"/>
      <c r="V476" s="140"/>
      <c r="W476" s="140"/>
      <c r="X476" s="140"/>
      <c r="Y476" s="140"/>
      <c r="Z476" s="140"/>
    </row>
    <row r="477">
      <c r="A477" s="140"/>
      <c r="B477" s="140"/>
      <c r="C477" s="140"/>
      <c r="D477" s="140"/>
      <c r="E477" s="140"/>
      <c r="F477" s="140"/>
      <c r="G477" s="140"/>
      <c r="H477" s="140"/>
      <c r="I477" s="140"/>
      <c r="J477" s="140"/>
      <c r="K477" s="140"/>
      <c r="L477" s="140"/>
      <c r="M477" s="140"/>
      <c r="N477" s="140"/>
      <c r="O477" s="140"/>
      <c r="P477" s="140"/>
      <c r="Q477" s="140"/>
      <c r="R477" s="140"/>
      <c r="S477" s="140"/>
      <c r="T477" s="140"/>
      <c r="U477" s="140"/>
      <c r="V477" s="140"/>
      <c r="W477" s="140"/>
      <c r="X477" s="140"/>
      <c r="Y477" s="140"/>
      <c r="Z477" s="140"/>
    </row>
    <row r="478">
      <c r="A478" s="140"/>
      <c r="B478" s="140"/>
      <c r="C478" s="140"/>
      <c r="D478" s="140"/>
      <c r="E478" s="140"/>
      <c r="F478" s="140"/>
      <c r="G478" s="140"/>
      <c r="H478" s="140"/>
      <c r="I478" s="140"/>
      <c r="J478" s="140"/>
      <c r="K478" s="140"/>
      <c r="L478" s="140"/>
      <c r="M478" s="140"/>
      <c r="N478" s="140"/>
      <c r="O478" s="140"/>
      <c r="P478" s="140"/>
      <c r="Q478" s="140"/>
      <c r="R478" s="140"/>
      <c r="S478" s="140"/>
      <c r="T478" s="140"/>
      <c r="U478" s="140"/>
      <c r="V478" s="140"/>
      <c r="W478" s="140"/>
      <c r="X478" s="140"/>
      <c r="Y478" s="140"/>
      <c r="Z478" s="140"/>
    </row>
    <row r="479">
      <c r="A479" s="140"/>
      <c r="B479" s="140"/>
      <c r="C479" s="140"/>
      <c r="D479" s="140"/>
      <c r="E479" s="140"/>
      <c r="F479" s="140"/>
      <c r="G479" s="140"/>
      <c r="H479" s="140"/>
      <c r="I479" s="140"/>
      <c r="J479" s="140"/>
      <c r="K479" s="140"/>
      <c r="L479" s="140"/>
      <c r="M479" s="140"/>
      <c r="N479" s="140"/>
      <c r="O479" s="140"/>
      <c r="P479" s="140"/>
      <c r="Q479" s="140"/>
      <c r="R479" s="140"/>
      <c r="S479" s="140"/>
      <c r="T479" s="140"/>
      <c r="U479" s="140"/>
      <c r="V479" s="140"/>
      <c r="W479" s="140"/>
      <c r="X479" s="140"/>
      <c r="Y479" s="140"/>
      <c r="Z479" s="140"/>
    </row>
    <row r="480">
      <c r="A480" s="140"/>
      <c r="B480" s="140"/>
      <c r="C480" s="140"/>
      <c r="D480" s="140"/>
      <c r="E480" s="140"/>
      <c r="F480" s="140"/>
      <c r="G480" s="140"/>
      <c r="H480" s="140"/>
      <c r="I480" s="140"/>
      <c r="J480" s="140"/>
      <c r="K480" s="140"/>
      <c r="L480" s="140"/>
      <c r="M480" s="140"/>
      <c r="N480" s="140"/>
      <c r="O480" s="140"/>
      <c r="P480" s="140"/>
      <c r="Q480" s="140"/>
      <c r="R480" s="140"/>
      <c r="S480" s="140"/>
      <c r="T480" s="140"/>
      <c r="U480" s="140"/>
      <c r="V480" s="140"/>
      <c r="W480" s="140"/>
      <c r="X480" s="140"/>
      <c r="Y480" s="140"/>
      <c r="Z480" s="140"/>
    </row>
    <row r="481">
      <c r="A481" s="140"/>
      <c r="B481" s="140"/>
      <c r="C481" s="140"/>
      <c r="D481" s="140"/>
      <c r="E481" s="140"/>
      <c r="F481" s="140"/>
      <c r="G481" s="140"/>
      <c r="H481" s="140"/>
      <c r="I481" s="140"/>
      <c r="J481" s="140"/>
      <c r="K481" s="140"/>
      <c r="L481" s="140"/>
      <c r="M481" s="140"/>
      <c r="N481" s="140"/>
      <c r="O481" s="140"/>
      <c r="P481" s="140"/>
      <c r="Q481" s="140"/>
      <c r="R481" s="140"/>
      <c r="S481" s="140"/>
      <c r="T481" s="140"/>
      <c r="U481" s="140"/>
      <c r="V481" s="140"/>
      <c r="W481" s="140"/>
      <c r="X481" s="140"/>
      <c r="Y481" s="140"/>
      <c r="Z481" s="140"/>
    </row>
    <row r="482">
      <c r="A482" s="140"/>
      <c r="B482" s="140"/>
      <c r="C482" s="140"/>
      <c r="D482" s="140"/>
      <c r="E482" s="140"/>
      <c r="F482" s="140"/>
      <c r="G482" s="140"/>
      <c r="H482" s="140"/>
      <c r="I482" s="140"/>
      <c r="J482" s="140"/>
      <c r="K482" s="140"/>
      <c r="L482" s="140"/>
      <c r="M482" s="140"/>
      <c r="N482" s="140"/>
      <c r="O482" s="140"/>
      <c r="P482" s="140"/>
      <c r="Q482" s="140"/>
      <c r="R482" s="140"/>
      <c r="S482" s="140"/>
      <c r="T482" s="140"/>
      <c r="U482" s="140"/>
      <c r="V482" s="140"/>
      <c r="W482" s="140"/>
      <c r="X482" s="140"/>
      <c r="Y482" s="140"/>
      <c r="Z482" s="140"/>
    </row>
    <row r="483">
      <c r="A483" s="140"/>
      <c r="B483" s="140"/>
      <c r="C483" s="140"/>
      <c r="D483" s="140"/>
      <c r="E483" s="140"/>
      <c r="F483" s="140"/>
      <c r="G483" s="140"/>
      <c r="H483" s="140"/>
      <c r="I483" s="140"/>
      <c r="J483" s="140"/>
      <c r="K483" s="140"/>
      <c r="L483" s="140"/>
      <c r="M483" s="140"/>
      <c r="N483" s="140"/>
      <c r="O483" s="140"/>
      <c r="P483" s="140"/>
      <c r="Q483" s="140"/>
      <c r="R483" s="140"/>
      <c r="S483" s="140"/>
      <c r="T483" s="140"/>
      <c r="U483" s="140"/>
      <c r="V483" s="140"/>
      <c r="W483" s="140"/>
      <c r="X483" s="140"/>
      <c r="Y483" s="140"/>
      <c r="Z483" s="140"/>
    </row>
    <row r="484">
      <c r="A484" s="140"/>
      <c r="B484" s="140"/>
      <c r="C484" s="140"/>
      <c r="D484" s="140"/>
      <c r="E484" s="140"/>
      <c r="F484" s="140"/>
      <c r="G484" s="140"/>
      <c r="H484" s="140"/>
      <c r="I484" s="140"/>
      <c r="J484" s="140"/>
      <c r="K484" s="140"/>
      <c r="L484" s="140"/>
      <c r="M484" s="140"/>
      <c r="N484" s="140"/>
      <c r="O484" s="140"/>
      <c r="P484" s="140"/>
      <c r="Q484" s="140"/>
      <c r="R484" s="140"/>
      <c r="S484" s="140"/>
      <c r="T484" s="140"/>
      <c r="U484" s="140"/>
      <c r="V484" s="140"/>
      <c r="W484" s="140"/>
      <c r="X484" s="140"/>
      <c r="Y484" s="140"/>
      <c r="Z484" s="140"/>
    </row>
    <row r="485">
      <c r="A485" s="140"/>
      <c r="B485" s="140"/>
      <c r="C485" s="140"/>
      <c r="D485" s="140"/>
      <c r="E485" s="140"/>
      <c r="F485" s="140"/>
      <c r="G485" s="140"/>
      <c r="H485" s="140"/>
      <c r="I485" s="140"/>
      <c r="J485" s="140"/>
      <c r="K485" s="140"/>
      <c r="L485" s="140"/>
      <c r="M485" s="140"/>
      <c r="N485" s="140"/>
      <c r="O485" s="140"/>
      <c r="P485" s="140"/>
      <c r="Q485" s="140"/>
      <c r="R485" s="140"/>
      <c r="S485" s="140"/>
      <c r="T485" s="140"/>
      <c r="U485" s="140"/>
      <c r="V485" s="140"/>
      <c r="W485" s="140"/>
      <c r="X485" s="140"/>
      <c r="Y485" s="140"/>
      <c r="Z485" s="140"/>
    </row>
    <row r="486">
      <c r="A486" s="140"/>
      <c r="B486" s="140"/>
      <c r="C486" s="140"/>
      <c r="D486" s="140"/>
      <c r="E486" s="140"/>
      <c r="F486" s="140"/>
      <c r="G486" s="140"/>
      <c r="H486" s="140"/>
      <c r="I486" s="140"/>
      <c r="J486" s="140"/>
      <c r="K486" s="140"/>
      <c r="L486" s="140"/>
      <c r="M486" s="140"/>
      <c r="N486" s="140"/>
      <c r="O486" s="140"/>
      <c r="P486" s="140"/>
      <c r="Q486" s="140"/>
      <c r="R486" s="140"/>
      <c r="S486" s="140"/>
      <c r="T486" s="140"/>
      <c r="U486" s="140"/>
      <c r="V486" s="140"/>
      <c r="W486" s="140"/>
      <c r="X486" s="140"/>
      <c r="Y486" s="140"/>
      <c r="Z486" s="140"/>
    </row>
    <row r="487">
      <c r="A487" s="140"/>
      <c r="B487" s="140"/>
      <c r="C487" s="140"/>
      <c r="D487" s="140"/>
      <c r="E487" s="140"/>
      <c r="F487" s="140"/>
      <c r="G487" s="140"/>
      <c r="H487" s="140"/>
      <c r="I487" s="140"/>
      <c r="J487" s="140"/>
      <c r="K487" s="140"/>
      <c r="L487" s="140"/>
      <c r="M487" s="140"/>
      <c r="N487" s="140"/>
      <c r="O487" s="140"/>
      <c r="P487" s="140"/>
      <c r="Q487" s="140"/>
      <c r="R487" s="140"/>
      <c r="S487" s="140"/>
      <c r="T487" s="140"/>
      <c r="U487" s="140"/>
      <c r="V487" s="140"/>
      <c r="W487" s="140"/>
      <c r="X487" s="140"/>
      <c r="Y487" s="140"/>
      <c r="Z487" s="140"/>
    </row>
    <row r="488">
      <c r="A488" s="140"/>
      <c r="B488" s="140"/>
      <c r="C488" s="140"/>
      <c r="D488" s="140"/>
      <c r="E488" s="140"/>
      <c r="F488" s="140"/>
      <c r="G488" s="140"/>
      <c r="H488" s="140"/>
      <c r="I488" s="140"/>
      <c r="J488" s="140"/>
      <c r="K488" s="140"/>
      <c r="L488" s="140"/>
      <c r="M488" s="140"/>
      <c r="N488" s="140"/>
      <c r="O488" s="140"/>
      <c r="P488" s="140"/>
      <c r="Q488" s="140"/>
      <c r="R488" s="140"/>
      <c r="S488" s="140"/>
      <c r="T488" s="140"/>
      <c r="U488" s="140"/>
      <c r="V488" s="140"/>
      <c r="W488" s="140"/>
      <c r="X488" s="140"/>
      <c r="Y488" s="140"/>
      <c r="Z488" s="140"/>
    </row>
    <row r="489">
      <c r="A489" s="140"/>
      <c r="B489" s="140"/>
      <c r="C489" s="140"/>
      <c r="D489" s="140"/>
      <c r="E489" s="140"/>
      <c r="F489" s="140"/>
      <c r="G489" s="140"/>
      <c r="H489" s="140"/>
      <c r="I489" s="140"/>
      <c r="J489" s="140"/>
      <c r="K489" s="140"/>
      <c r="L489" s="140"/>
      <c r="M489" s="140"/>
      <c r="N489" s="140"/>
      <c r="O489" s="140"/>
      <c r="P489" s="140"/>
      <c r="Q489" s="140"/>
      <c r="R489" s="140"/>
      <c r="S489" s="140"/>
      <c r="T489" s="140"/>
      <c r="U489" s="140"/>
      <c r="V489" s="140"/>
      <c r="W489" s="140"/>
      <c r="X489" s="140"/>
      <c r="Y489" s="140"/>
      <c r="Z489" s="140"/>
    </row>
    <row r="490">
      <c r="A490" s="140"/>
      <c r="B490" s="140"/>
      <c r="C490" s="140"/>
      <c r="D490" s="140"/>
      <c r="E490" s="140"/>
      <c r="F490" s="140"/>
      <c r="G490" s="140"/>
      <c r="H490" s="140"/>
      <c r="I490" s="140"/>
      <c r="J490" s="140"/>
      <c r="K490" s="140"/>
      <c r="L490" s="140"/>
      <c r="M490" s="140"/>
      <c r="N490" s="140"/>
      <c r="O490" s="140"/>
      <c r="P490" s="140"/>
      <c r="Q490" s="140"/>
      <c r="R490" s="140"/>
      <c r="S490" s="140"/>
      <c r="T490" s="140"/>
      <c r="U490" s="140"/>
      <c r="V490" s="140"/>
      <c r="W490" s="140"/>
      <c r="X490" s="140"/>
      <c r="Y490" s="140"/>
      <c r="Z490" s="140"/>
    </row>
    <row r="491">
      <c r="A491" s="140"/>
      <c r="B491" s="140"/>
      <c r="C491" s="140"/>
      <c r="D491" s="140"/>
      <c r="E491" s="140"/>
      <c r="F491" s="140"/>
      <c r="G491" s="140"/>
      <c r="H491" s="140"/>
      <c r="I491" s="140"/>
      <c r="J491" s="140"/>
      <c r="K491" s="140"/>
      <c r="L491" s="140"/>
      <c r="M491" s="140"/>
      <c r="N491" s="140"/>
      <c r="O491" s="140"/>
      <c r="P491" s="140"/>
      <c r="Q491" s="140"/>
      <c r="R491" s="140"/>
      <c r="S491" s="140"/>
      <c r="T491" s="140"/>
      <c r="U491" s="140"/>
      <c r="V491" s="140"/>
      <c r="W491" s="140"/>
      <c r="X491" s="140"/>
      <c r="Y491" s="140"/>
      <c r="Z491" s="140"/>
    </row>
    <row r="492">
      <c r="A492" s="140"/>
      <c r="B492" s="140"/>
      <c r="C492" s="140"/>
      <c r="D492" s="140"/>
      <c r="E492" s="140"/>
      <c r="F492" s="140"/>
      <c r="G492" s="140"/>
      <c r="H492" s="140"/>
      <c r="I492" s="140"/>
      <c r="J492" s="140"/>
      <c r="K492" s="140"/>
      <c r="L492" s="140"/>
      <c r="M492" s="140"/>
      <c r="N492" s="140"/>
      <c r="O492" s="140"/>
      <c r="P492" s="140"/>
      <c r="Q492" s="140"/>
      <c r="R492" s="140"/>
      <c r="S492" s="140"/>
      <c r="T492" s="140"/>
      <c r="U492" s="140"/>
      <c r="V492" s="140"/>
      <c r="W492" s="140"/>
      <c r="X492" s="140"/>
      <c r="Y492" s="140"/>
      <c r="Z492" s="140"/>
    </row>
    <row r="493">
      <c r="A493" s="140"/>
      <c r="B493" s="140"/>
      <c r="C493" s="140"/>
      <c r="D493" s="140"/>
      <c r="E493" s="140"/>
      <c r="F493" s="140"/>
      <c r="G493" s="140"/>
      <c r="H493" s="140"/>
      <c r="I493" s="140"/>
      <c r="J493" s="140"/>
      <c r="K493" s="140"/>
      <c r="L493" s="140"/>
      <c r="M493" s="140"/>
      <c r="N493" s="140"/>
      <c r="O493" s="140"/>
      <c r="P493" s="140"/>
      <c r="Q493" s="140"/>
      <c r="R493" s="140"/>
      <c r="S493" s="140"/>
      <c r="T493" s="140"/>
      <c r="U493" s="140"/>
      <c r="V493" s="140"/>
      <c r="W493" s="140"/>
      <c r="X493" s="140"/>
      <c r="Y493" s="140"/>
      <c r="Z493" s="140"/>
    </row>
    <row r="494">
      <c r="A494" s="140"/>
      <c r="B494" s="140"/>
      <c r="C494" s="140"/>
      <c r="D494" s="140"/>
      <c r="E494" s="140"/>
      <c r="F494" s="140"/>
      <c r="G494" s="140"/>
      <c r="H494" s="140"/>
      <c r="I494" s="140"/>
      <c r="J494" s="140"/>
      <c r="K494" s="140"/>
      <c r="L494" s="140"/>
      <c r="M494" s="140"/>
      <c r="N494" s="140"/>
      <c r="O494" s="140"/>
      <c r="P494" s="140"/>
      <c r="Q494" s="140"/>
      <c r="R494" s="140"/>
      <c r="S494" s="140"/>
      <c r="T494" s="140"/>
      <c r="U494" s="140"/>
      <c r="V494" s="140"/>
      <c r="W494" s="140"/>
      <c r="X494" s="140"/>
      <c r="Y494" s="140"/>
      <c r="Z494" s="140"/>
    </row>
    <row r="495">
      <c r="A495" s="140"/>
      <c r="B495" s="140"/>
      <c r="C495" s="140"/>
      <c r="D495" s="140"/>
      <c r="E495" s="140"/>
      <c r="F495" s="140"/>
      <c r="G495" s="140"/>
      <c r="H495" s="140"/>
      <c r="I495" s="140"/>
      <c r="J495" s="140"/>
      <c r="K495" s="140"/>
      <c r="L495" s="140"/>
      <c r="M495" s="140"/>
      <c r="N495" s="140"/>
      <c r="O495" s="140"/>
      <c r="P495" s="140"/>
      <c r="Q495" s="140"/>
      <c r="R495" s="140"/>
      <c r="S495" s="140"/>
      <c r="T495" s="140"/>
      <c r="U495" s="140"/>
      <c r="V495" s="140"/>
      <c r="W495" s="140"/>
      <c r="X495" s="140"/>
      <c r="Y495" s="140"/>
      <c r="Z495" s="140"/>
    </row>
    <row r="496">
      <c r="A496" s="140"/>
      <c r="B496" s="140"/>
      <c r="C496" s="140"/>
      <c r="D496" s="140"/>
      <c r="E496" s="140"/>
      <c r="F496" s="140"/>
      <c r="G496" s="140"/>
      <c r="H496" s="140"/>
      <c r="I496" s="140"/>
      <c r="J496" s="140"/>
      <c r="K496" s="140"/>
      <c r="L496" s="140"/>
      <c r="M496" s="140"/>
      <c r="N496" s="140"/>
      <c r="O496" s="140"/>
      <c r="P496" s="140"/>
      <c r="Q496" s="140"/>
      <c r="R496" s="140"/>
      <c r="S496" s="140"/>
      <c r="T496" s="140"/>
      <c r="U496" s="140"/>
      <c r="V496" s="140"/>
      <c r="W496" s="140"/>
      <c r="X496" s="140"/>
      <c r="Y496" s="140"/>
      <c r="Z496" s="140"/>
    </row>
    <row r="497">
      <c r="A497" s="140"/>
      <c r="B497" s="140"/>
      <c r="C497" s="140"/>
      <c r="D497" s="140"/>
      <c r="E497" s="140"/>
      <c r="F497" s="140"/>
      <c r="G497" s="140"/>
      <c r="H497" s="140"/>
      <c r="I497" s="140"/>
      <c r="J497" s="140"/>
      <c r="K497" s="140"/>
      <c r="L497" s="140"/>
      <c r="M497" s="140"/>
      <c r="N497" s="140"/>
      <c r="O497" s="140"/>
      <c r="P497" s="140"/>
      <c r="Q497" s="140"/>
      <c r="R497" s="140"/>
      <c r="S497" s="140"/>
      <c r="T497" s="140"/>
      <c r="U497" s="140"/>
      <c r="V497" s="140"/>
      <c r="W497" s="140"/>
      <c r="X497" s="140"/>
      <c r="Y497" s="140"/>
      <c r="Z497" s="140"/>
    </row>
    <row r="498">
      <c r="A498" s="140"/>
      <c r="B498" s="140"/>
      <c r="C498" s="140"/>
      <c r="D498" s="140"/>
      <c r="E498" s="140"/>
      <c r="F498" s="140"/>
      <c r="G498" s="140"/>
      <c r="H498" s="140"/>
      <c r="I498" s="140"/>
      <c r="J498" s="140"/>
      <c r="K498" s="140"/>
      <c r="L498" s="140"/>
      <c r="M498" s="140"/>
      <c r="N498" s="140"/>
      <c r="O498" s="140"/>
      <c r="P498" s="140"/>
      <c r="Q498" s="140"/>
      <c r="R498" s="140"/>
      <c r="S498" s="140"/>
      <c r="T498" s="140"/>
      <c r="U498" s="140"/>
      <c r="V498" s="140"/>
      <c r="W498" s="140"/>
      <c r="X498" s="140"/>
      <c r="Y498" s="140"/>
      <c r="Z498" s="140"/>
    </row>
    <row r="499">
      <c r="A499" s="140"/>
      <c r="B499" s="140"/>
      <c r="C499" s="140"/>
      <c r="D499" s="140"/>
      <c r="E499" s="140"/>
      <c r="F499" s="140"/>
      <c r="G499" s="140"/>
      <c r="H499" s="140"/>
      <c r="I499" s="140"/>
      <c r="J499" s="140"/>
      <c r="K499" s="140"/>
      <c r="L499" s="140"/>
      <c r="M499" s="140"/>
      <c r="N499" s="140"/>
      <c r="O499" s="140"/>
      <c r="P499" s="140"/>
      <c r="Q499" s="140"/>
      <c r="R499" s="140"/>
      <c r="S499" s="140"/>
      <c r="T499" s="140"/>
      <c r="U499" s="140"/>
      <c r="V499" s="140"/>
      <c r="W499" s="140"/>
      <c r="X499" s="140"/>
      <c r="Y499" s="140"/>
      <c r="Z499" s="140"/>
    </row>
    <row r="500">
      <c r="A500" s="140"/>
      <c r="B500" s="140"/>
      <c r="C500" s="140"/>
      <c r="D500" s="140"/>
      <c r="E500" s="140"/>
      <c r="F500" s="140"/>
      <c r="G500" s="140"/>
      <c r="H500" s="140"/>
      <c r="I500" s="140"/>
      <c r="J500" s="140"/>
      <c r="K500" s="140"/>
      <c r="L500" s="140"/>
      <c r="M500" s="140"/>
      <c r="N500" s="140"/>
      <c r="O500" s="140"/>
      <c r="P500" s="140"/>
      <c r="Q500" s="140"/>
      <c r="R500" s="140"/>
      <c r="S500" s="140"/>
      <c r="T500" s="140"/>
      <c r="U500" s="140"/>
      <c r="V500" s="140"/>
      <c r="W500" s="140"/>
      <c r="X500" s="140"/>
      <c r="Y500" s="140"/>
      <c r="Z500" s="140"/>
    </row>
    <row r="501">
      <c r="A501" s="140"/>
      <c r="B501" s="140"/>
      <c r="C501" s="140"/>
      <c r="D501" s="140"/>
      <c r="E501" s="140"/>
      <c r="F501" s="140"/>
      <c r="G501" s="140"/>
      <c r="H501" s="140"/>
      <c r="I501" s="140"/>
      <c r="J501" s="140"/>
      <c r="K501" s="140"/>
      <c r="L501" s="140"/>
      <c r="M501" s="140"/>
      <c r="N501" s="140"/>
      <c r="O501" s="140"/>
      <c r="P501" s="140"/>
      <c r="Q501" s="140"/>
      <c r="R501" s="140"/>
      <c r="S501" s="140"/>
      <c r="T501" s="140"/>
      <c r="U501" s="140"/>
      <c r="V501" s="140"/>
      <c r="W501" s="140"/>
      <c r="X501" s="140"/>
      <c r="Y501" s="140"/>
      <c r="Z501" s="140"/>
    </row>
    <row r="502">
      <c r="A502" s="140"/>
      <c r="B502" s="140"/>
      <c r="C502" s="140"/>
      <c r="D502" s="140"/>
      <c r="E502" s="140"/>
      <c r="F502" s="140"/>
      <c r="G502" s="140"/>
      <c r="H502" s="140"/>
      <c r="I502" s="140"/>
      <c r="J502" s="140"/>
      <c r="K502" s="140"/>
      <c r="L502" s="140"/>
      <c r="M502" s="140"/>
      <c r="N502" s="140"/>
      <c r="O502" s="140"/>
      <c r="P502" s="140"/>
      <c r="Q502" s="140"/>
      <c r="R502" s="140"/>
      <c r="S502" s="140"/>
      <c r="T502" s="140"/>
      <c r="U502" s="140"/>
      <c r="V502" s="140"/>
      <c r="W502" s="140"/>
      <c r="X502" s="140"/>
      <c r="Y502" s="140"/>
      <c r="Z502" s="140"/>
    </row>
    <row r="503">
      <c r="A503" s="140"/>
      <c r="B503" s="140"/>
      <c r="C503" s="140"/>
      <c r="D503" s="140"/>
      <c r="E503" s="140"/>
      <c r="F503" s="140"/>
      <c r="G503" s="140"/>
      <c r="H503" s="140"/>
      <c r="I503" s="140"/>
      <c r="J503" s="140"/>
      <c r="K503" s="140"/>
      <c r="L503" s="140"/>
      <c r="M503" s="140"/>
      <c r="N503" s="140"/>
      <c r="O503" s="140"/>
      <c r="P503" s="140"/>
      <c r="Q503" s="140"/>
      <c r="R503" s="140"/>
      <c r="S503" s="140"/>
      <c r="T503" s="140"/>
      <c r="U503" s="140"/>
      <c r="V503" s="140"/>
      <c r="W503" s="140"/>
      <c r="X503" s="140"/>
      <c r="Y503" s="140"/>
      <c r="Z503" s="140"/>
    </row>
    <row r="504">
      <c r="A504" s="140"/>
      <c r="B504" s="140"/>
      <c r="C504" s="140"/>
      <c r="D504" s="140"/>
      <c r="E504" s="140"/>
      <c r="F504" s="140"/>
      <c r="G504" s="140"/>
      <c r="H504" s="140"/>
      <c r="I504" s="140"/>
      <c r="J504" s="140"/>
      <c r="K504" s="140"/>
      <c r="L504" s="140"/>
      <c r="M504" s="140"/>
      <c r="N504" s="140"/>
      <c r="O504" s="140"/>
      <c r="P504" s="140"/>
      <c r="Q504" s="140"/>
      <c r="R504" s="140"/>
      <c r="S504" s="140"/>
      <c r="T504" s="140"/>
      <c r="U504" s="140"/>
      <c r="V504" s="140"/>
      <c r="W504" s="140"/>
      <c r="X504" s="140"/>
      <c r="Y504" s="140"/>
      <c r="Z504" s="140"/>
    </row>
    <row r="505">
      <c r="A505" s="140"/>
      <c r="B505" s="140"/>
      <c r="C505" s="140"/>
      <c r="D505" s="140"/>
      <c r="E505" s="140"/>
      <c r="F505" s="140"/>
      <c r="G505" s="140"/>
      <c r="H505" s="140"/>
      <c r="I505" s="140"/>
      <c r="J505" s="140"/>
      <c r="K505" s="140"/>
      <c r="L505" s="140"/>
      <c r="M505" s="140"/>
      <c r="N505" s="140"/>
      <c r="O505" s="140"/>
      <c r="P505" s="140"/>
      <c r="Q505" s="140"/>
      <c r="R505" s="140"/>
      <c r="S505" s="140"/>
      <c r="T505" s="140"/>
      <c r="U505" s="140"/>
      <c r="V505" s="140"/>
      <c r="W505" s="140"/>
      <c r="X505" s="140"/>
      <c r="Y505" s="140"/>
      <c r="Z505" s="140"/>
    </row>
    <row r="506">
      <c r="A506" s="140"/>
      <c r="B506" s="140"/>
      <c r="C506" s="140"/>
      <c r="D506" s="140"/>
      <c r="E506" s="140"/>
      <c r="F506" s="140"/>
      <c r="G506" s="140"/>
      <c r="H506" s="140"/>
      <c r="I506" s="140"/>
      <c r="J506" s="140"/>
      <c r="K506" s="140"/>
      <c r="L506" s="140"/>
      <c r="M506" s="140"/>
      <c r="N506" s="140"/>
      <c r="O506" s="140"/>
      <c r="P506" s="140"/>
      <c r="Q506" s="140"/>
      <c r="R506" s="140"/>
      <c r="S506" s="140"/>
      <c r="T506" s="140"/>
      <c r="U506" s="140"/>
      <c r="V506" s="140"/>
      <c r="W506" s="140"/>
      <c r="X506" s="140"/>
      <c r="Y506" s="140"/>
      <c r="Z506" s="140"/>
    </row>
    <row r="507">
      <c r="A507" s="140"/>
      <c r="B507" s="140"/>
      <c r="C507" s="140"/>
      <c r="D507" s="140"/>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140"/>
    </row>
    <row r="508">
      <c r="A508" s="140"/>
      <c r="B508" s="140"/>
      <c r="C508" s="140"/>
      <c r="D508" s="140"/>
      <c r="E508" s="140"/>
      <c r="F508" s="140"/>
      <c r="G508" s="140"/>
      <c r="H508" s="140"/>
      <c r="I508" s="140"/>
      <c r="J508" s="140"/>
      <c r="K508" s="140"/>
      <c r="L508" s="140"/>
      <c r="M508" s="140"/>
      <c r="N508" s="140"/>
      <c r="O508" s="140"/>
      <c r="P508" s="140"/>
      <c r="Q508" s="140"/>
      <c r="R508" s="140"/>
      <c r="S508" s="140"/>
      <c r="T508" s="140"/>
      <c r="U508" s="140"/>
      <c r="V508" s="140"/>
      <c r="W508" s="140"/>
      <c r="X508" s="140"/>
      <c r="Y508" s="140"/>
      <c r="Z508" s="140"/>
    </row>
    <row r="509">
      <c r="A509" s="140"/>
      <c r="B509" s="140"/>
      <c r="C509" s="140"/>
      <c r="D509" s="140"/>
      <c r="E509" s="140"/>
      <c r="F509" s="140"/>
      <c r="G509" s="140"/>
      <c r="H509" s="140"/>
      <c r="I509" s="140"/>
      <c r="J509" s="140"/>
      <c r="K509" s="140"/>
      <c r="L509" s="140"/>
      <c r="M509" s="140"/>
      <c r="N509" s="140"/>
      <c r="O509" s="140"/>
      <c r="P509" s="140"/>
      <c r="Q509" s="140"/>
      <c r="R509" s="140"/>
      <c r="S509" s="140"/>
      <c r="T509" s="140"/>
      <c r="U509" s="140"/>
      <c r="V509" s="140"/>
      <c r="W509" s="140"/>
      <c r="X509" s="140"/>
      <c r="Y509" s="140"/>
      <c r="Z509" s="140"/>
    </row>
    <row r="510">
      <c r="A510" s="140"/>
      <c r="B510" s="140"/>
      <c r="C510" s="140"/>
      <c r="D510" s="140"/>
      <c r="E510" s="140"/>
      <c r="F510" s="140"/>
      <c r="G510" s="140"/>
      <c r="H510" s="140"/>
      <c r="I510" s="140"/>
      <c r="J510" s="140"/>
      <c r="K510" s="140"/>
      <c r="L510" s="140"/>
      <c r="M510" s="140"/>
      <c r="N510" s="140"/>
      <c r="O510" s="140"/>
      <c r="P510" s="140"/>
      <c r="Q510" s="140"/>
      <c r="R510" s="140"/>
      <c r="S510" s="140"/>
      <c r="T510" s="140"/>
      <c r="U510" s="140"/>
      <c r="V510" s="140"/>
      <c r="W510" s="140"/>
      <c r="X510" s="140"/>
      <c r="Y510" s="140"/>
      <c r="Z510" s="140"/>
    </row>
    <row r="511">
      <c r="A511" s="140"/>
      <c r="B511" s="140"/>
      <c r="C511" s="140"/>
      <c r="D511" s="140"/>
      <c r="E511" s="140"/>
      <c r="F511" s="140"/>
      <c r="G511" s="140"/>
      <c r="H511" s="140"/>
      <c r="I511" s="140"/>
      <c r="J511" s="140"/>
      <c r="K511" s="140"/>
      <c r="L511" s="140"/>
      <c r="M511" s="140"/>
      <c r="N511" s="140"/>
      <c r="O511" s="140"/>
      <c r="P511" s="140"/>
      <c r="Q511" s="140"/>
      <c r="R511" s="140"/>
      <c r="S511" s="140"/>
      <c r="T511" s="140"/>
      <c r="U511" s="140"/>
      <c r="V511" s="140"/>
      <c r="W511" s="140"/>
      <c r="X511" s="140"/>
      <c r="Y511" s="140"/>
      <c r="Z511" s="140"/>
    </row>
    <row r="512">
      <c r="A512" s="140"/>
      <c r="B512" s="140"/>
      <c r="C512" s="140"/>
      <c r="D512" s="140"/>
      <c r="E512" s="140"/>
      <c r="F512" s="140"/>
      <c r="G512" s="140"/>
      <c r="H512" s="140"/>
      <c r="I512" s="140"/>
      <c r="J512" s="140"/>
      <c r="K512" s="140"/>
      <c r="L512" s="140"/>
      <c r="M512" s="140"/>
      <c r="N512" s="140"/>
      <c r="O512" s="140"/>
      <c r="P512" s="140"/>
      <c r="Q512" s="140"/>
      <c r="R512" s="140"/>
      <c r="S512" s="140"/>
      <c r="T512" s="140"/>
      <c r="U512" s="140"/>
      <c r="V512" s="140"/>
      <c r="W512" s="140"/>
      <c r="X512" s="140"/>
      <c r="Y512" s="140"/>
      <c r="Z512" s="140"/>
    </row>
    <row r="513">
      <c r="A513" s="140"/>
      <c r="B513" s="140"/>
      <c r="C513" s="140"/>
      <c r="D513" s="140"/>
      <c r="E513" s="140"/>
      <c r="F513" s="140"/>
      <c r="G513" s="140"/>
      <c r="H513" s="140"/>
      <c r="I513" s="140"/>
      <c r="J513" s="140"/>
      <c r="K513" s="140"/>
      <c r="L513" s="140"/>
      <c r="M513" s="140"/>
      <c r="N513" s="140"/>
      <c r="O513" s="140"/>
      <c r="P513" s="140"/>
      <c r="Q513" s="140"/>
      <c r="R513" s="140"/>
      <c r="S513" s="140"/>
      <c r="T513" s="140"/>
      <c r="U513" s="140"/>
      <c r="V513" s="140"/>
      <c r="W513" s="140"/>
      <c r="X513" s="140"/>
      <c r="Y513" s="140"/>
      <c r="Z513" s="140"/>
    </row>
    <row r="514">
      <c r="A514" s="140"/>
      <c r="B514" s="140"/>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c r="Z514" s="140"/>
    </row>
    <row r="515">
      <c r="A515" s="140"/>
      <c r="B515" s="140"/>
      <c r="C515" s="140"/>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c r="Z515" s="140"/>
    </row>
    <row r="516">
      <c r="A516" s="140"/>
      <c r="B516" s="140"/>
      <c r="C516" s="140"/>
      <c r="D516" s="140"/>
      <c r="E516" s="140"/>
      <c r="F516" s="140"/>
      <c r="G516" s="140"/>
      <c r="H516" s="140"/>
      <c r="I516" s="140"/>
      <c r="J516" s="140"/>
      <c r="K516" s="140"/>
      <c r="L516" s="140"/>
      <c r="M516" s="140"/>
      <c r="N516" s="140"/>
      <c r="O516" s="140"/>
      <c r="P516" s="140"/>
      <c r="Q516" s="140"/>
      <c r="R516" s="140"/>
      <c r="S516" s="140"/>
      <c r="T516" s="140"/>
      <c r="U516" s="140"/>
      <c r="V516" s="140"/>
      <c r="W516" s="140"/>
      <c r="X516" s="140"/>
      <c r="Y516" s="140"/>
      <c r="Z516" s="140"/>
    </row>
    <row r="517">
      <c r="A517" s="140"/>
      <c r="B517" s="140"/>
      <c r="C517" s="140"/>
      <c r="D517" s="140"/>
      <c r="E517" s="140"/>
      <c r="F517" s="140"/>
      <c r="G517" s="140"/>
      <c r="H517" s="140"/>
      <c r="I517" s="140"/>
      <c r="J517" s="140"/>
      <c r="K517" s="140"/>
      <c r="L517" s="140"/>
      <c r="M517" s="140"/>
      <c r="N517" s="140"/>
      <c r="O517" s="140"/>
      <c r="P517" s="140"/>
      <c r="Q517" s="140"/>
      <c r="R517" s="140"/>
      <c r="S517" s="140"/>
      <c r="T517" s="140"/>
      <c r="U517" s="140"/>
      <c r="V517" s="140"/>
      <c r="W517" s="140"/>
      <c r="X517" s="140"/>
      <c r="Y517" s="140"/>
      <c r="Z517" s="140"/>
    </row>
    <row r="518">
      <c r="A518" s="140"/>
      <c r="B518" s="140"/>
      <c r="C518" s="140"/>
      <c r="D518" s="140"/>
      <c r="E518" s="140"/>
      <c r="F518" s="140"/>
      <c r="G518" s="140"/>
      <c r="H518" s="140"/>
      <c r="I518" s="140"/>
      <c r="J518" s="140"/>
      <c r="K518" s="140"/>
      <c r="L518" s="140"/>
      <c r="M518" s="140"/>
      <c r="N518" s="140"/>
      <c r="O518" s="140"/>
      <c r="P518" s="140"/>
      <c r="Q518" s="140"/>
      <c r="R518" s="140"/>
      <c r="S518" s="140"/>
      <c r="T518" s="140"/>
      <c r="U518" s="140"/>
      <c r="V518" s="140"/>
      <c r="W518" s="140"/>
      <c r="X518" s="140"/>
      <c r="Y518" s="140"/>
      <c r="Z518" s="140"/>
    </row>
    <row r="519">
      <c r="A519" s="140"/>
      <c r="B519" s="140"/>
      <c r="C519" s="140"/>
      <c r="D519" s="140"/>
      <c r="E519" s="140"/>
      <c r="F519" s="140"/>
      <c r="G519" s="140"/>
      <c r="H519" s="140"/>
      <c r="I519" s="140"/>
      <c r="J519" s="140"/>
      <c r="K519" s="140"/>
      <c r="L519" s="140"/>
      <c r="M519" s="140"/>
      <c r="N519" s="140"/>
      <c r="O519" s="140"/>
      <c r="P519" s="140"/>
      <c r="Q519" s="140"/>
      <c r="R519" s="140"/>
      <c r="S519" s="140"/>
      <c r="T519" s="140"/>
      <c r="U519" s="140"/>
      <c r="V519" s="140"/>
      <c r="W519" s="140"/>
      <c r="X519" s="140"/>
      <c r="Y519" s="140"/>
      <c r="Z519" s="140"/>
    </row>
    <row r="520">
      <c r="A520" s="140"/>
      <c r="B520" s="140"/>
      <c r="C520" s="140"/>
      <c r="D520" s="140"/>
      <c r="E520" s="140"/>
      <c r="F520" s="140"/>
      <c r="G520" s="140"/>
      <c r="H520" s="140"/>
      <c r="I520" s="140"/>
      <c r="J520" s="140"/>
      <c r="K520" s="140"/>
      <c r="L520" s="140"/>
      <c r="M520" s="140"/>
      <c r="N520" s="140"/>
      <c r="O520" s="140"/>
      <c r="P520" s="140"/>
      <c r="Q520" s="140"/>
      <c r="R520" s="140"/>
      <c r="S520" s="140"/>
      <c r="T520" s="140"/>
      <c r="U520" s="140"/>
      <c r="V520" s="140"/>
      <c r="W520" s="140"/>
      <c r="X520" s="140"/>
      <c r="Y520" s="140"/>
      <c r="Z520" s="140"/>
    </row>
    <row r="521">
      <c r="A521" s="140"/>
      <c r="B521" s="140"/>
      <c r="C521" s="140"/>
      <c r="D521" s="140"/>
      <c r="E521" s="140"/>
      <c r="F521" s="140"/>
      <c r="G521" s="140"/>
      <c r="H521" s="140"/>
      <c r="I521" s="140"/>
      <c r="J521" s="140"/>
      <c r="K521" s="140"/>
      <c r="L521" s="140"/>
      <c r="M521" s="140"/>
      <c r="N521" s="140"/>
      <c r="O521" s="140"/>
      <c r="P521" s="140"/>
      <c r="Q521" s="140"/>
      <c r="R521" s="140"/>
      <c r="S521" s="140"/>
      <c r="T521" s="140"/>
      <c r="U521" s="140"/>
      <c r="V521" s="140"/>
      <c r="W521" s="140"/>
      <c r="X521" s="140"/>
      <c r="Y521" s="140"/>
      <c r="Z521" s="140"/>
    </row>
    <row r="522">
      <c r="A522" s="140"/>
      <c r="B522" s="140"/>
      <c r="C522" s="140"/>
      <c r="D522" s="140"/>
      <c r="E522" s="140"/>
      <c r="F522" s="140"/>
      <c r="G522" s="140"/>
      <c r="H522" s="140"/>
      <c r="I522" s="140"/>
      <c r="J522" s="140"/>
      <c r="K522" s="140"/>
      <c r="L522" s="140"/>
      <c r="M522" s="140"/>
      <c r="N522" s="140"/>
      <c r="O522" s="140"/>
      <c r="P522" s="140"/>
      <c r="Q522" s="140"/>
      <c r="R522" s="140"/>
      <c r="S522" s="140"/>
      <c r="T522" s="140"/>
      <c r="U522" s="140"/>
      <c r="V522" s="140"/>
      <c r="W522" s="140"/>
      <c r="X522" s="140"/>
      <c r="Y522" s="140"/>
      <c r="Z522" s="140"/>
    </row>
    <row r="523">
      <c r="A523" s="140"/>
      <c r="B523" s="140"/>
      <c r="C523" s="140"/>
      <c r="D523" s="140"/>
      <c r="E523" s="140"/>
      <c r="F523" s="140"/>
      <c r="G523" s="140"/>
      <c r="H523" s="140"/>
      <c r="I523" s="140"/>
      <c r="J523" s="140"/>
      <c r="K523" s="140"/>
      <c r="L523" s="140"/>
      <c r="M523" s="140"/>
      <c r="N523" s="140"/>
      <c r="O523" s="140"/>
      <c r="P523" s="140"/>
      <c r="Q523" s="140"/>
      <c r="R523" s="140"/>
      <c r="S523" s="140"/>
      <c r="T523" s="140"/>
      <c r="U523" s="140"/>
      <c r="V523" s="140"/>
      <c r="W523" s="140"/>
      <c r="X523" s="140"/>
      <c r="Y523" s="140"/>
      <c r="Z523" s="140"/>
    </row>
    <row r="524">
      <c r="A524" s="140"/>
      <c r="B524" s="140"/>
      <c r="C524" s="140"/>
      <c r="D524" s="140"/>
      <c r="E524" s="140"/>
      <c r="F524" s="140"/>
      <c r="G524" s="140"/>
      <c r="H524" s="140"/>
      <c r="I524" s="140"/>
      <c r="J524" s="140"/>
      <c r="K524" s="140"/>
      <c r="L524" s="140"/>
      <c r="M524" s="140"/>
      <c r="N524" s="140"/>
      <c r="O524" s="140"/>
      <c r="P524" s="140"/>
      <c r="Q524" s="140"/>
      <c r="R524" s="140"/>
      <c r="S524" s="140"/>
      <c r="T524" s="140"/>
      <c r="U524" s="140"/>
      <c r="V524" s="140"/>
      <c r="W524" s="140"/>
      <c r="X524" s="140"/>
      <c r="Y524" s="140"/>
      <c r="Z524" s="140"/>
    </row>
    <row r="525">
      <c r="A525" s="140"/>
      <c r="B525" s="140"/>
      <c r="C525" s="140"/>
      <c r="D525" s="140"/>
      <c r="E525" s="140"/>
      <c r="F525" s="140"/>
      <c r="G525" s="140"/>
      <c r="H525" s="140"/>
      <c r="I525" s="140"/>
      <c r="J525" s="140"/>
      <c r="K525" s="140"/>
      <c r="L525" s="140"/>
      <c r="M525" s="140"/>
      <c r="N525" s="140"/>
      <c r="O525" s="140"/>
      <c r="P525" s="140"/>
      <c r="Q525" s="140"/>
      <c r="R525" s="140"/>
      <c r="S525" s="140"/>
      <c r="T525" s="140"/>
      <c r="U525" s="140"/>
      <c r="V525" s="140"/>
      <c r="W525" s="140"/>
      <c r="X525" s="140"/>
      <c r="Y525" s="140"/>
      <c r="Z525" s="140"/>
    </row>
    <row r="526">
      <c r="A526" s="140"/>
      <c r="B526" s="140"/>
      <c r="C526" s="140"/>
      <c r="D526" s="140"/>
      <c r="E526" s="140"/>
      <c r="F526" s="140"/>
      <c r="G526" s="140"/>
      <c r="H526" s="140"/>
      <c r="I526" s="140"/>
      <c r="J526" s="140"/>
      <c r="K526" s="140"/>
      <c r="L526" s="140"/>
      <c r="M526" s="140"/>
      <c r="N526" s="140"/>
      <c r="O526" s="140"/>
      <c r="P526" s="140"/>
      <c r="Q526" s="140"/>
      <c r="R526" s="140"/>
      <c r="S526" s="140"/>
      <c r="T526" s="140"/>
      <c r="U526" s="140"/>
      <c r="V526" s="140"/>
      <c r="W526" s="140"/>
      <c r="X526" s="140"/>
      <c r="Y526" s="140"/>
      <c r="Z526" s="140"/>
    </row>
    <row r="527">
      <c r="A527" s="140"/>
      <c r="B527" s="140"/>
      <c r="C527" s="140"/>
      <c r="D527" s="140"/>
      <c r="E527" s="140"/>
      <c r="F527" s="140"/>
      <c r="G527" s="140"/>
      <c r="H527" s="140"/>
      <c r="I527" s="140"/>
      <c r="J527" s="140"/>
      <c r="K527" s="140"/>
      <c r="L527" s="140"/>
      <c r="M527" s="140"/>
      <c r="N527" s="140"/>
      <c r="O527" s="140"/>
      <c r="P527" s="140"/>
      <c r="Q527" s="140"/>
      <c r="R527" s="140"/>
      <c r="S527" s="140"/>
      <c r="T527" s="140"/>
      <c r="U527" s="140"/>
      <c r="V527" s="140"/>
      <c r="W527" s="140"/>
      <c r="X527" s="140"/>
      <c r="Y527" s="140"/>
      <c r="Z527" s="140"/>
    </row>
    <row r="528">
      <c r="A528" s="140"/>
      <c r="B528" s="140"/>
      <c r="C528" s="140"/>
      <c r="D528" s="140"/>
      <c r="E528" s="140"/>
      <c r="F528" s="140"/>
      <c r="G528" s="140"/>
      <c r="H528" s="140"/>
      <c r="I528" s="140"/>
      <c r="J528" s="140"/>
      <c r="K528" s="140"/>
      <c r="L528" s="140"/>
      <c r="M528" s="140"/>
      <c r="N528" s="140"/>
      <c r="O528" s="140"/>
      <c r="P528" s="140"/>
      <c r="Q528" s="140"/>
      <c r="R528" s="140"/>
      <c r="S528" s="140"/>
      <c r="T528" s="140"/>
      <c r="U528" s="140"/>
      <c r="V528" s="140"/>
      <c r="W528" s="140"/>
      <c r="X528" s="140"/>
      <c r="Y528" s="140"/>
      <c r="Z528" s="140"/>
    </row>
    <row r="529">
      <c r="A529" s="140"/>
      <c r="B529" s="140"/>
      <c r="C529" s="140"/>
      <c r="D529" s="140"/>
      <c r="E529" s="140"/>
      <c r="F529" s="140"/>
      <c r="G529" s="140"/>
      <c r="H529" s="140"/>
      <c r="I529" s="140"/>
      <c r="J529" s="140"/>
      <c r="K529" s="140"/>
      <c r="L529" s="140"/>
      <c r="M529" s="140"/>
      <c r="N529" s="140"/>
      <c r="O529" s="140"/>
      <c r="P529" s="140"/>
      <c r="Q529" s="140"/>
      <c r="R529" s="140"/>
      <c r="S529" s="140"/>
      <c r="T529" s="140"/>
      <c r="U529" s="140"/>
      <c r="V529" s="140"/>
      <c r="W529" s="140"/>
      <c r="X529" s="140"/>
      <c r="Y529" s="140"/>
      <c r="Z529" s="140"/>
    </row>
    <row r="530">
      <c r="A530" s="140"/>
      <c r="B530" s="140"/>
      <c r="C530" s="140"/>
      <c r="D530" s="140"/>
      <c r="E530" s="140"/>
      <c r="F530" s="140"/>
      <c r="G530" s="140"/>
      <c r="H530" s="140"/>
      <c r="I530" s="140"/>
      <c r="J530" s="140"/>
      <c r="K530" s="140"/>
      <c r="L530" s="140"/>
      <c r="M530" s="140"/>
      <c r="N530" s="140"/>
      <c r="O530" s="140"/>
      <c r="P530" s="140"/>
      <c r="Q530" s="140"/>
      <c r="R530" s="140"/>
      <c r="S530" s="140"/>
      <c r="T530" s="140"/>
      <c r="U530" s="140"/>
      <c r="V530" s="140"/>
      <c r="W530" s="140"/>
      <c r="X530" s="140"/>
      <c r="Y530" s="140"/>
      <c r="Z530" s="140"/>
    </row>
    <row r="531">
      <c r="A531" s="140"/>
      <c r="B531" s="140"/>
      <c r="C531" s="140"/>
      <c r="D531" s="140"/>
      <c r="E531" s="140"/>
      <c r="F531" s="140"/>
      <c r="G531" s="140"/>
      <c r="H531" s="140"/>
      <c r="I531" s="140"/>
      <c r="J531" s="140"/>
      <c r="K531" s="140"/>
      <c r="L531" s="140"/>
      <c r="M531" s="140"/>
      <c r="N531" s="140"/>
      <c r="O531" s="140"/>
      <c r="P531" s="140"/>
      <c r="Q531" s="140"/>
      <c r="R531" s="140"/>
      <c r="S531" s="140"/>
      <c r="T531" s="140"/>
      <c r="U531" s="140"/>
      <c r="V531" s="140"/>
      <c r="W531" s="140"/>
      <c r="X531" s="140"/>
      <c r="Y531" s="140"/>
      <c r="Z531" s="140"/>
    </row>
    <row r="532">
      <c r="A532" s="140"/>
      <c r="B532" s="140"/>
      <c r="C532" s="140"/>
      <c r="D532" s="140"/>
      <c r="E532" s="140"/>
      <c r="F532" s="140"/>
      <c r="G532" s="140"/>
      <c r="H532" s="140"/>
      <c r="I532" s="140"/>
      <c r="J532" s="140"/>
      <c r="K532" s="140"/>
      <c r="L532" s="140"/>
      <c r="M532" s="140"/>
      <c r="N532" s="140"/>
      <c r="O532" s="140"/>
      <c r="P532" s="140"/>
      <c r="Q532" s="140"/>
      <c r="R532" s="140"/>
      <c r="S532" s="140"/>
      <c r="T532" s="140"/>
      <c r="U532" s="140"/>
      <c r="V532" s="140"/>
      <c r="W532" s="140"/>
      <c r="X532" s="140"/>
      <c r="Y532" s="140"/>
      <c r="Z532" s="140"/>
    </row>
    <row r="533">
      <c r="A533" s="140"/>
      <c r="B533" s="140"/>
      <c r="C533" s="140"/>
      <c r="D533" s="140"/>
      <c r="E533" s="140"/>
      <c r="F533" s="140"/>
      <c r="G533" s="140"/>
      <c r="H533" s="140"/>
      <c r="I533" s="140"/>
      <c r="J533" s="140"/>
      <c r="K533" s="140"/>
      <c r="L533" s="140"/>
      <c r="M533" s="140"/>
      <c r="N533" s="140"/>
      <c r="O533" s="140"/>
      <c r="P533" s="140"/>
      <c r="Q533" s="140"/>
      <c r="R533" s="140"/>
      <c r="S533" s="140"/>
      <c r="T533" s="140"/>
      <c r="U533" s="140"/>
      <c r="V533" s="140"/>
      <c r="W533" s="140"/>
      <c r="X533" s="140"/>
      <c r="Y533" s="140"/>
      <c r="Z533" s="140"/>
    </row>
    <row r="534">
      <c r="A534" s="140"/>
      <c r="B534" s="140"/>
      <c r="C534" s="140"/>
      <c r="D534" s="140"/>
      <c r="E534" s="140"/>
      <c r="F534" s="140"/>
      <c r="G534" s="140"/>
      <c r="H534" s="140"/>
      <c r="I534" s="140"/>
      <c r="J534" s="140"/>
      <c r="K534" s="140"/>
      <c r="L534" s="140"/>
      <c r="M534" s="140"/>
      <c r="N534" s="140"/>
      <c r="O534" s="140"/>
      <c r="P534" s="140"/>
      <c r="Q534" s="140"/>
      <c r="R534" s="140"/>
      <c r="S534" s="140"/>
      <c r="T534" s="140"/>
      <c r="U534" s="140"/>
      <c r="V534" s="140"/>
      <c r="W534" s="140"/>
      <c r="X534" s="140"/>
      <c r="Y534" s="140"/>
      <c r="Z534" s="140"/>
    </row>
    <row r="535">
      <c r="A535" s="140"/>
      <c r="B535" s="140"/>
      <c r="C535" s="140"/>
      <c r="D535" s="140"/>
      <c r="E535" s="140"/>
      <c r="F535" s="140"/>
      <c r="G535" s="140"/>
      <c r="H535" s="140"/>
      <c r="I535" s="140"/>
      <c r="J535" s="140"/>
      <c r="K535" s="140"/>
      <c r="L535" s="140"/>
      <c r="M535" s="140"/>
      <c r="N535" s="140"/>
      <c r="O535" s="140"/>
      <c r="P535" s="140"/>
      <c r="Q535" s="140"/>
      <c r="R535" s="140"/>
      <c r="S535" s="140"/>
      <c r="T535" s="140"/>
      <c r="U535" s="140"/>
      <c r="V535" s="140"/>
      <c r="W535" s="140"/>
      <c r="X535" s="140"/>
      <c r="Y535" s="140"/>
      <c r="Z535" s="140"/>
    </row>
    <row r="536">
      <c r="A536" s="140"/>
      <c r="B536" s="140"/>
      <c r="C536" s="140"/>
      <c r="D536" s="140"/>
      <c r="E536" s="140"/>
      <c r="F536" s="140"/>
      <c r="G536" s="140"/>
      <c r="H536" s="140"/>
      <c r="I536" s="140"/>
      <c r="J536" s="140"/>
      <c r="K536" s="140"/>
      <c r="L536" s="140"/>
      <c r="M536" s="140"/>
      <c r="N536" s="140"/>
      <c r="O536" s="140"/>
      <c r="P536" s="140"/>
      <c r="Q536" s="140"/>
      <c r="R536" s="140"/>
      <c r="S536" s="140"/>
      <c r="T536" s="140"/>
      <c r="U536" s="140"/>
      <c r="V536" s="140"/>
      <c r="W536" s="140"/>
      <c r="X536" s="140"/>
      <c r="Y536" s="140"/>
      <c r="Z536" s="140"/>
    </row>
    <row r="537">
      <c r="A537" s="140"/>
      <c r="B537" s="140"/>
      <c r="C537" s="140"/>
      <c r="D537" s="140"/>
      <c r="E537" s="140"/>
      <c r="F537" s="140"/>
      <c r="G537" s="140"/>
      <c r="H537" s="140"/>
      <c r="I537" s="140"/>
      <c r="J537" s="140"/>
      <c r="K537" s="140"/>
      <c r="L537" s="140"/>
      <c r="M537" s="140"/>
      <c r="N537" s="140"/>
      <c r="O537" s="140"/>
      <c r="P537" s="140"/>
      <c r="Q537" s="140"/>
      <c r="R537" s="140"/>
      <c r="S537" s="140"/>
      <c r="T537" s="140"/>
      <c r="U537" s="140"/>
      <c r="V537" s="140"/>
      <c r="W537" s="140"/>
      <c r="X537" s="140"/>
      <c r="Y537" s="140"/>
      <c r="Z537" s="140"/>
    </row>
    <row r="538">
      <c r="A538" s="140"/>
      <c r="B538" s="140"/>
      <c r="C538" s="140"/>
      <c r="D538" s="140"/>
      <c r="E538" s="140"/>
      <c r="F538" s="140"/>
      <c r="G538" s="140"/>
      <c r="H538" s="140"/>
      <c r="I538" s="140"/>
      <c r="J538" s="140"/>
      <c r="K538" s="140"/>
      <c r="L538" s="140"/>
      <c r="M538" s="140"/>
      <c r="N538" s="140"/>
      <c r="O538" s="140"/>
      <c r="P538" s="140"/>
      <c r="Q538" s="140"/>
      <c r="R538" s="140"/>
      <c r="S538" s="140"/>
      <c r="T538" s="140"/>
      <c r="U538" s="140"/>
      <c r="V538" s="140"/>
      <c r="W538" s="140"/>
      <c r="X538" s="140"/>
      <c r="Y538" s="140"/>
      <c r="Z538" s="140"/>
    </row>
    <row r="539">
      <c r="A539" s="140"/>
      <c r="B539" s="140"/>
      <c r="C539" s="140"/>
      <c r="D539" s="140"/>
      <c r="E539" s="140"/>
      <c r="F539" s="140"/>
      <c r="G539" s="140"/>
      <c r="H539" s="140"/>
      <c r="I539" s="140"/>
      <c r="J539" s="140"/>
      <c r="K539" s="140"/>
      <c r="L539" s="140"/>
      <c r="M539" s="140"/>
      <c r="N539" s="140"/>
      <c r="O539" s="140"/>
      <c r="P539" s="140"/>
      <c r="Q539" s="140"/>
      <c r="R539" s="140"/>
      <c r="S539" s="140"/>
      <c r="T539" s="140"/>
      <c r="U539" s="140"/>
      <c r="V539" s="140"/>
      <c r="W539" s="140"/>
      <c r="X539" s="140"/>
      <c r="Y539" s="140"/>
      <c r="Z539" s="140"/>
    </row>
    <row r="540">
      <c r="A540" s="140"/>
      <c r="B540" s="140"/>
      <c r="C540" s="140"/>
      <c r="D540" s="140"/>
      <c r="E540" s="140"/>
      <c r="F540" s="140"/>
      <c r="G540" s="140"/>
      <c r="H540" s="140"/>
      <c r="I540" s="140"/>
      <c r="J540" s="140"/>
      <c r="K540" s="140"/>
      <c r="L540" s="140"/>
      <c r="M540" s="140"/>
      <c r="N540" s="140"/>
      <c r="O540" s="140"/>
      <c r="P540" s="140"/>
      <c r="Q540" s="140"/>
      <c r="R540" s="140"/>
      <c r="S540" s="140"/>
      <c r="T540" s="140"/>
      <c r="U540" s="140"/>
      <c r="V540" s="140"/>
      <c r="W540" s="140"/>
      <c r="X540" s="140"/>
      <c r="Y540" s="140"/>
      <c r="Z540" s="140"/>
    </row>
    <row r="541">
      <c r="A541" s="140"/>
      <c r="B541" s="140"/>
      <c r="C541" s="140"/>
      <c r="D541" s="140"/>
      <c r="E541" s="140"/>
      <c r="F541" s="140"/>
      <c r="G541" s="140"/>
      <c r="H541" s="140"/>
      <c r="I541" s="140"/>
      <c r="J541" s="140"/>
      <c r="K541" s="140"/>
      <c r="L541" s="140"/>
      <c r="M541" s="140"/>
      <c r="N541" s="140"/>
      <c r="O541" s="140"/>
      <c r="P541" s="140"/>
      <c r="Q541" s="140"/>
      <c r="R541" s="140"/>
      <c r="S541" s="140"/>
      <c r="T541" s="140"/>
      <c r="U541" s="140"/>
      <c r="V541" s="140"/>
      <c r="W541" s="140"/>
      <c r="X541" s="140"/>
      <c r="Y541" s="140"/>
      <c r="Z541" s="140"/>
    </row>
    <row r="542">
      <c r="A542" s="140"/>
      <c r="B542" s="140"/>
      <c r="C542" s="140"/>
      <c r="D542" s="140"/>
      <c r="E542" s="140"/>
      <c r="F542" s="140"/>
      <c r="G542" s="140"/>
      <c r="H542" s="140"/>
      <c r="I542" s="140"/>
      <c r="J542" s="140"/>
      <c r="K542" s="140"/>
      <c r="L542" s="140"/>
      <c r="M542" s="140"/>
      <c r="N542" s="140"/>
      <c r="O542" s="140"/>
      <c r="P542" s="140"/>
      <c r="Q542" s="140"/>
      <c r="R542" s="140"/>
      <c r="S542" s="140"/>
      <c r="T542" s="140"/>
      <c r="U542" s="140"/>
      <c r="V542" s="140"/>
      <c r="W542" s="140"/>
      <c r="X542" s="140"/>
      <c r="Y542" s="140"/>
      <c r="Z542" s="140"/>
    </row>
    <row r="543">
      <c r="A543" s="140"/>
      <c r="B543" s="140"/>
      <c r="C543" s="140"/>
      <c r="D543" s="140"/>
      <c r="E543" s="140"/>
      <c r="F543" s="140"/>
      <c r="G543" s="140"/>
      <c r="H543" s="140"/>
      <c r="I543" s="140"/>
      <c r="J543" s="140"/>
      <c r="K543" s="140"/>
      <c r="L543" s="140"/>
      <c r="M543" s="140"/>
      <c r="N543" s="140"/>
      <c r="O543" s="140"/>
      <c r="P543" s="140"/>
      <c r="Q543" s="140"/>
      <c r="R543" s="140"/>
      <c r="S543" s="140"/>
      <c r="T543" s="140"/>
      <c r="U543" s="140"/>
      <c r="V543" s="140"/>
      <c r="W543" s="140"/>
      <c r="X543" s="140"/>
      <c r="Y543" s="140"/>
      <c r="Z543" s="140"/>
    </row>
    <row r="544">
      <c r="A544" s="140"/>
      <c r="B544" s="140"/>
      <c r="C544" s="140"/>
      <c r="D544" s="140"/>
      <c r="E544" s="140"/>
      <c r="F544" s="140"/>
      <c r="G544" s="140"/>
      <c r="H544" s="140"/>
      <c r="I544" s="140"/>
      <c r="J544" s="140"/>
      <c r="K544" s="140"/>
      <c r="L544" s="140"/>
      <c r="M544" s="140"/>
      <c r="N544" s="140"/>
      <c r="O544" s="140"/>
      <c r="P544" s="140"/>
      <c r="Q544" s="140"/>
      <c r="R544" s="140"/>
      <c r="S544" s="140"/>
      <c r="T544" s="140"/>
      <c r="U544" s="140"/>
      <c r="V544" s="140"/>
      <c r="W544" s="140"/>
      <c r="X544" s="140"/>
      <c r="Y544" s="140"/>
      <c r="Z544" s="140"/>
    </row>
    <row r="545">
      <c r="A545" s="140"/>
      <c r="B545" s="140"/>
      <c r="C545" s="140"/>
      <c r="D545" s="140"/>
      <c r="E545" s="140"/>
      <c r="F545" s="140"/>
      <c r="G545" s="140"/>
      <c r="H545" s="140"/>
      <c r="I545" s="140"/>
      <c r="J545" s="140"/>
      <c r="K545" s="140"/>
      <c r="L545" s="140"/>
      <c r="M545" s="140"/>
      <c r="N545" s="140"/>
      <c r="O545" s="140"/>
      <c r="P545" s="140"/>
      <c r="Q545" s="140"/>
      <c r="R545" s="140"/>
      <c r="S545" s="140"/>
      <c r="T545" s="140"/>
      <c r="U545" s="140"/>
      <c r="V545" s="140"/>
      <c r="W545" s="140"/>
      <c r="X545" s="140"/>
      <c r="Y545" s="140"/>
      <c r="Z545" s="140"/>
    </row>
    <row r="546">
      <c r="A546" s="140"/>
      <c r="B546" s="140"/>
      <c r="C546" s="140"/>
      <c r="D546" s="140"/>
      <c r="E546" s="140"/>
      <c r="F546" s="140"/>
      <c r="G546" s="140"/>
      <c r="H546" s="140"/>
      <c r="I546" s="140"/>
      <c r="J546" s="140"/>
      <c r="K546" s="140"/>
      <c r="L546" s="140"/>
      <c r="M546" s="140"/>
      <c r="N546" s="140"/>
      <c r="O546" s="140"/>
      <c r="P546" s="140"/>
      <c r="Q546" s="140"/>
      <c r="R546" s="140"/>
      <c r="S546" s="140"/>
      <c r="T546" s="140"/>
      <c r="U546" s="140"/>
      <c r="V546" s="140"/>
      <c r="W546" s="140"/>
      <c r="X546" s="140"/>
      <c r="Y546" s="140"/>
      <c r="Z546" s="140"/>
    </row>
    <row r="547">
      <c r="A547" s="140"/>
      <c r="B547" s="140"/>
      <c r="C547" s="140"/>
      <c r="D547" s="140"/>
      <c r="E547" s="140"/>
      <c r="F547" s="140"/>
      <c r="G547" s="140"/>
      <c r="H547" s="140"/>
      <c r="I547" s="140"/>
      <c r="J547" s="140"/>
      <c r="K547" s="140"/>
      <c r="L547" s="140"/>
      <c r="M547" s="140"/>
      <c r="N547" s="140"/>
      <c r="O547" s="140"/>
      <c r="P547" s="140"/>
      <c r="Q547" s="140"/>
      <c r="R547" s="140"/>
      <c r="S547" s="140"/>
      <c r="T547" s="140"/>
      <c r="U547" s="140"/>
      <c r="V547" s="140"/>
      <c r="W547" s="140"/>
      <c r="X547" s="140"/>
      <c r="Y547" s="140"/>
      <c r="Z547" s="140"/>
    </row>
    <row r="548">
      <c r="A548" s="140"/>
      <c r="B548" s="140"/>
      <c r="C548" s="140"/>
      <c r="D548" s="140"/>
      <c r="E548" s="140"/>
      <c r="F548" s="140"/>
      <c r="G548" s="140"/>
      <c r="H548" s="140"/>
      <c r="I548" s="140"/>
      <c r="J548" s="140"/>
      <c r="K548" s="140"/>
      <c r="L548" s="140"/>
      <c r="M548" s="140"/>
      <c r="N548" s="140"/>
      <c r="O548" s="140"/>
      <c r="P548" s="140"/>
      <c r="Q548" s="140"/>
      <c r="R548" s="140"/>
      <c r="S548" s="140"/>
      <c r="T548" s="140"/>
      <c r="U548" s="140"/>
      <c r="V548" s="140"/>
      <c r="W548" s="140"/>
      <c r="X548" s="140"/>
      <c r="Y548" s="140"/>
      <c r="Z548" s="140"/>
    </row>
    <row r="549">
      <c r="A549" s="140"/>
      <c r="B549" s="140"/>
      <c r="C549" s="140"/>
      <c r="D549" s="140"/>
      <c r="E549" s="140"/>
      <c r="F549" s="140"/>
      <c r="G549" s="140"/>
      <c r="H549" s="140"/>
      <c r="I549" s="140"/>
      <c r="J549" s="140"/>
      <c r="K549" s="140"/>
      <c r="L549" s="140"/>
      <c r="M549" s="140"/>
      <c r="N549" s="140"/>
      <c r="O549" s="140"/>
      <c r="P549" s="140"/>
      <c r="Q549" s="140"/>
      <c r="R549" s="140"/>
      <c r="S549" s="140"/>
      <c r="T549" s="140"/>
      <c r="U549" s="140"/>
      <c r="V549" s="140"/>
      <c r="W549" s="140"/>
      <c r="X549" s="140"/>
      <c r="Y549" s="140"/>
      <c r="Z549" s="140"/>
    </row>
    <row r="550">
      <c r="A550" s="140"/>
      <c r="B550" s="140"/>
      <c r="C550" s="140"/>
      <c r="D550" s="140"/>
      <c r="E550" s="140"/>
      <c r="F550" s="140"/>
      <c r="G550" s="140"/>
      <c r="H550" s="140"/>
      <c r="I550" s="140"/>
      <c r="J550" s="140"/>
      <c r="K550" s="140"/>
      <c r="L550" s="140"/>
      <c r="M550" s="140"/>
      <c r="N550" s="140"/>
      <c r="O550" s="140"/>
      <c r="P550" s="140"/>
      <c r="Q550" s="140"/>
      <c r="R550" s="140"/>
      <c r="S550" s="140"/>
      <c r="T550" s="140"/>
      <c r="U550" s="140"/>
      <c r="V550" s="140"/>
      <c r="W550" s="140"/>
      <c r="X550" s="140"/>
      <c r="Y550" s="140"/>
      <c r="Z550" s="140"/>
    </row>
    <row r="551">
      <c r="A551" s="140"/>
      <c r="B551" s="140"/>
      <c r="C551" s="140"/>
      <c r="D551" s="140"/>
      <c r="E551" s="140"/>
      <c r="F551" s="140"/>
      <c r="G551" s="140"/>
      <c r="H551" s="140"/>
      <c r="I551" s="140"/>
      <c r="J551" s="140"/>
      <c r="K551" s="140"/>
      <c r="L551" s="140"/>
      <c r="M551" s="140"/>
      <c r="N551" s="140"/>
      <c r="O551" s="140"/>
      <c r="P551" s="140"/>
      <c r="Q551" s="140"/>
      <c r="R551" s="140"/>
      <c r="S551" s="140"/>
      <c r="T551" s="140"/>
      <c r="U551" s="140"/>
      <c r="V551" s="140"/>
      <c r="W551" s="140"/>
      <c r="X551" s="140"/>
      <c r="Y551" s="140"/>
      <c r="Z551" s="140"/>
    </row>
    <row r="552">
      <c r="A552" s="140"/>
      <c r="B552" s="140"/>
      <c r="C552" s="140"/>
      <c r="D552" s="140"/>
      <c r="E552" s="140"/>
      <c r="F552" s="140"/>
      <c r="G552" s="140"/>
      <c r="H552" s="140"/>
      <c r="I552" s="140"/>
      <c r="J552" s="140"/>
      <c r="K552" s="140"/>
      <c r="L552" s="140"/>
      <c r="M552" s="140"/>
      <c r="N552" s="140"/>
      <c r="O552" s="140"/>
      <c r="P552" s="140"/>
      <c r="Q552" s="140"/>
      <c r="R552" s="140"/>
      <c r="S552" s="140"/>
      <c r="T552" s="140"/>
      <c r="U552" s="140"/>
      <c r="V552" s="140"/>
      <c r="W552" s="140"/>
      <c r="X552" s="140"/>
      <c r="Y552" s="140"/>
      <c r="Z552" s="140"/>
    </row>
    <row r="553">
      <c r="A553" s="140"/>
      <c r="B553" s="140"/>
      <c r="C553" s="140"/>
      <c r="D553" s="140"/>
      <c r="E553" s="140"/>
      <c r="F553" s="140"/>
      <c r="G553" s="140"/>
      <c r="H553" s="140"/>
      <c r="I553" s="140"/>
      <c r="J553" s="140"/>
      <c r="K553" s="140"/>
      <c r="L553" s="140"/>
      <c r="M553" s="140"/>
      <c r="N553" s="140"/>
      <c r="O553" s="140"/>
      <c r="P553" s="140"/>
      <c r="Q553" s="140"/>
      <c r="R553" s="140"/>
      <c r="S553" s="140"/>
      <c r="T553" s="140"/>
      <c r="U553" s="140"/>
      <c r="V553" s="140"/>
      <c r="W553" s="140"/>
      <c r="X553" s="140"/>
      <c r="Y553" s="140"/>
      <c r="Z553" s="140"/>
    </row>
    <row r="554">
      <c r="A554" s="140"/>
      <c r="B554" s="140"/>
      <c r="C554" s="140"/>
      <c r="D554" s="140"/>
      <c r="E554" s="140"/>
      <c r="F554" s="140"/>
      <c r="G554" s="140"/>
      <c r="H554" s="140"/>
      <c r="I554" s="140"/>
      <c r="J554" s="140"/>
      <c r="K554" s="140"/>
      <c r="L554" s="140"/>
      <c r="M554" s="140"/>
      <c r="N554" s="140"/>
      <c r="O554" s="140"/>
      <c r="P554" s="140"/>
      <c r="Q554" s="140"/>
      <c r="R554" s="140"/>
      <c r="S554" s="140"/>
      <c r="T554" s="140"/>
      <c r="U554" s="140"/>
      <c r="V554" s="140"/>
      <c r="W554" s="140"/>
      <c r="X554" s="140"/>
      <c r="Y554" s="140"/>
      <c r="Z554" s="140"/>
    </row>
    <row r="555">
      <c r="A555" s="140"/>
      <c r="B555" s="140"/>
      <c r="C555" s="140"/>
      <c r="D555" s="140"/>
      <c r="E555" s="140"/>
      <c r="F555" s="140"/>
      <c r="G555" s="140"/>
      <c r="H555" s="140"/>
      <c r="I555" s="140"/>
      <c r="J555" s="140"/>
      <c r="K555" s="140"/>
      <c r="L555" s="140"/>
      <c r="M555" s="140"/>
      <c r="N555" s="140"/>
      <c r="O555" s="140"/>
      <c r="P555" s="140"/>
      <c r="Q555" s="140"/>
      <c r="R555" s="140"/>
      <c r="S555" s="140"/>
      <c r="T555" s="140"/>
      <c r="U555" s="140"/>
      <c r="V555" s="140"/>
      <c r="W555" s="140"/>
      <c r="X555" s="140"/>
      <c r="Y555" s="140"/>
      <c r="Z555" s="140"/>
    </row>
    <row r="556">
      <c r="A556" s="140"/>
      <c r="B556" s="140"/>
      <c r="C556" s="140"/>
      <c r="D556" s="140"/>
      <c r="E556" s="140"/>
      <c r="F556" s="140"/>
      <c r="G556" s="140"/>
      <c r="H556" s="140"/>
      <c r="I556" s="140"/>
      <c r="J556" s="140"/>
      <c r="K556" s="140"/>
      <c r="L556" s="140"/>
      <c r="M556" s="140"/>
      <c r="N556" s="140"/>
      <c r="O556" s="140"/>
      <c r="P556" s="140"/>
      <c r="Q556" s="140"/>
      <c r="R556" s="140"/>
      <c r="S556" s="140"/>
      <c r="T556" s="140"/>
      <c r="U556" s="140"/>
      <c r="V556" s="140"/>
      <c r="W556" s="140"/>
      <c r="X556" s="140"/>
      <c r="Y556" s="140"/>
      <c r="Z556" s="140"/>
    </row>
    <row r="557">
      <c r="A557" s="140"/>
      <c r="B557" s="140"/>
      <c r="C557" s="140"/>
      <c r="D557" s="140"/>
      <c r="E557" s="140"/>
      <c r="F557" s="140"/>
      <c r="G557" s="140"/>
      <c r="H557" s="140"/>
      <c r="I557" s="140"/>
      <c r="J557" s="140"/>
      <c r="K557" s="140"/>
      <c r="L557" s="140"/>
      <c r="M557" s="140"/>
      <c r="N557" s="140"/>
      <c r="O557" s="140"/>
      <c r="P557" s="140"/>
      <c r="Q557" s="140"/>
      <c r="R557" s="140"/>
      <c r="S557" s="140"/>
      <c r="T557" s="140"/>
      <c r="U557" s="140"/>
      <c r="V557" s="140"/>
      <c r="W557" s="140"/>
      <c r="X557" s="140"/>
      <c r="Y557" s="140"/>
      <c r="Z557" s="140"/>
    </row>
    <row r="558">
      <c r="A558" s="140"/>
      <c r="B558" s="140"/>
      <c r="C558" s="140"/>
      <c r="D558" s="140"/>
      <c r="E558" s="140"/>
      <c r="F558" s="140"/>
      <c r="G558" s="140"/>
      <c r="H558" s="140"/>
      <c r="I558" s="140"/>
      <c r="J558" s="140"/>
      <c r="K558" s="140"/>
      <c r="L558" s="140"/>
      <c r="M558" s="140"/>
      <c r="N558" s="140"/>
      <c r="O558" s="140"/>
      <c r="P558" s="140"/>
      <c r="Q558" s="140"/>
      <c r="R558" s="140"/>
      <c r="S558" s="140"/>
      <c r="T558" s="140"/>
      <c r="U558" s="140"/>
      <c r="V558" s="140"/>
      <c r="W558" s="140"/>
      <c r="X558" s="140"/>
      <c r="Y558" s="140"/>
      <c r="Z558" s="140"/>
    </row>
    <row r="559">
      <c r="A559" s="140"/>
      <c r="B559" s="140"/>
      <c r="C559" s="140"/>
      <c r="D559" s="140"/>
      <c r="E559" s="140"/>
      <c r="F559" s="140"/>
      <c r="G559" s="140"/>
      <c r="H559" s="140"/>
      <c r="I559" s="140"/>
      <c r="J559" s="140"/>
      <c r="K559" s="140"/>
      <c r="L559" s="140"/>
      <c r="M559" s="140"/>
      <c r="N559" s="140"/>
      <c r="O559" s="140"/>
      <c r="P559" s="140"/>
      <c r="Q559" s="140"/>
      <c r="R559" s="140"/>
      <c r="S559" s="140"/>
      <c r="T559" s="140"/>
      <c r="U559" s="140"/>
      <c r="V559" s="140"/>
      <c r="W559" s="140"/>
      <c r="X559" s="140"/>
      <c r="Y559" s="140"/>
      <c r="Z559" s="140"/>
    </row>
    <row r="560">
      <c r="A560" s="140"/>
      <c r="B560" s="140"/>
      <c r="C560" s="140"/>
      <c r="D560" s="140"/>
      <c r="E560" s="140"/>
      <c r="F560" s="140"/>
      <c r="G560" s="140"/>
      <c r="H560" s="140"/>
      <c r="I560" s="140"/>
      <c r="J560" s="140"/>
      <c r="K560" s="140"/>
      <c r="L560" s="140"/>
      <c r="M560" s="140"/>
      <c r="N560" s="140"/>
      <c r="O560" s="140"/>
      <c r="P560" s="140"/>
      <c r="Q560" s="140"/>
      <c r="R560" s="140"/>
      <c r="S560" s="140"/>
      <c r="T560" s="140"/>
      <c r="U560" s="140"/>
      <c r="V560" s="140"/>
      <c r="W560" s="140"/>
      <c r="X560" s="140"/>
      <c r="Y560" s="140"/>
      <c r="Z560" s="140"/>
    </row>
    <row r="561">
      <c r="A561" s="140"/>
      <c r="B561" s="140"/>
      <c r="C561" s="140"/>
      <c r="D561" s="140"/>
      <c r="E561" s="140"/>
      <c r="F561" s="140"/>
      <c r="G561" s="140"/>
      <c r="H561" s="140"/>
      <c r="I561" s="140"/>
      <c r="J561" s="140"/>
      <c r="K561" s="140"/>
      <c r="L561" s="140"/>
      <c r="M561" s="140"/>
      <c r="N561" s="140"/>
      <c r="O561" s="140"/>
      <c r="P561" s="140"/>
      <c r="Q561" s="140"/>
      <c r="R561" s="140"/>
      <c r="S561" s="140"/>
      <c r="T561" s="140"/>
      <c r="U561" s="140"/>
      <c r="V561" s="140"/>
      <c r="W561" s="140"/>
      <c r="X561" s="140"/>
      <c r="Y561" s="140"/>
      <c r="Z561" s="140"/>
    </row>
    <row r="562">
      <c r="A562" s="140"/>
      <c r="B562" s="140"/>
      <c r="C562" s="140"/>
      <c r="D562" s="140"/>
      <c r="E562" s="140"/>
      <c r="F562" s="140"/>
      <c r="G562" s="140"/>
      <c r="H562" s="140"/>
      <c r="I562" s="140"/>
      <c r="J562" s="140"/>
      <c r="K562" s="140"/>
      <c r="L562" s="140"/>
      <c r="M562" s="140"/>
      <c r="N562" s="140"/>
      <c r="O562" s="140"/>
      <c r="P562" s="140"/>
      <c r="Q562" s="140"/>
      <c r="R562" s="140"/>
      <c r="S562" s="140"/>
      <c r="T562" s="140"/>
      <c r="U562" s="140"/>
      <c r="V562" s="140"/>
      <c r="W562" s="140"/>
      <c r="X562" s="140"/>
      <c r="Y562" s="140"/>
      <c r="Z562" s="140"/>
    </row>
    <row r="563">
      <c r="A563" s="140"/>
      <c r="B563" s="140"/>
      <c r="C563" s="140"/>
      <c r="D563" s="140"/>
      <c r="E563" s="140"/>
      <c r="F563" s="140"/>
      <c r="G563" s="140"/>
      <c r="H563" s="140"/>
      <c r="I563" s="140"/>
      <c r="J563" s="140"/>
      <c r="K563" s="140"/>
      <c r="L563" s="140"/>
      <c r="M563" s="140"/>
      <c r="N563" s="140"/>
      <c r="O563" s="140"/>
      <c r="P563" s="140"/>
      <c r="Q563" s="140"/>
      <c r="R563" s="140"/>
      <c r="S563" s="140"/>
      <c r="T563" s="140"/>
      <c r="U563" s="140"/>
      <c r="V563" s="140"/>
      <c r="W563" s="140"/>
      <c r="X563" s="140"/>
      <c r="Y563" s="140"/>
      <c r="Z563" s="140"/>
    </row>
    <row r="564">
      <c r="A564" s="140"/>
      <c r="B564" s="140"/>
      <c r="C564" s="140"/>
      <c r="D564" s="140"/>
      <c r="E564" s="140"/>
      <c r="F564" s="140"/>
      <c r="G564" s="140"/>
      <c r="H564" s="140"/>
      <c r="I564" s="140"/>
      <c r="J564" s="140"/>
      <c r="K564" s="140"/>
      <c r="L564" s="140"/>
      <c r="M564" s="140"/>
      <c r="N564" s="140"/>
      <c r="O564" s="140"/>
      <c r="P564" s="140"/>
      <c r="Q564" s="140"/>
      <c r="R564" s="140"/>
      <c r="S564" s="140"/>
      <c r="T564" s="140"/>
      <c r="U564" s="140"/>
      <c r="V564" s="140"/>
      <c r="W564" s="140"/>
      <c r="X564" s="140"/>
      <c r="Y564" s="140"/>
      <c r="Z564" s="140"/>
    </row>
    <row r="565">
      <c r="A565" s="140"/>
      <c r="B565" s="140"/>
      <c r="C565" s="140"/>
      <c r="D565" s="140"/>
      <c r="E565" s="140"/>
      <c r="F565" s="140"/>
      <c r="G565" s="140"/>
      <c r="H565" s="140"/>
      <c r="I565" s="140"/>
      <c r="J565" s="140"/>
      <c r="K565" s="140"/>
      <c r="L565" s="140"/>
      <c r="M565" s="140"/>
      <c r="N565" s="140"/>
      <c r="O565" s="140"/>
      <c r="P565" s="140"/>
      <c r="Q565" s="140"/>
      <c r="R565" s="140"/>
      <c r="S565" s="140"/>
      <c r="T565" s="140"/>
      <c r="U565" s="140"/>
      <c r="V565" s="140"/>
      <c r="W565" s="140"/>
      <c r="X565" s="140"/>
      <c r="Y565" s="140"/>
      <c r="Z565" s="140"/>
    </row>
    <row r="566">
      <c r="A566" s="140"/>
      <c r="B566" s="140"/>
      <c r="C566" s="140"/>
      <c r="D566" s="140"/>
      <c r="E566" s="140"/>
      <c r="F566" s="140"/>
      <c r="G566" s="140"/>
      <c r="H566" s="140"/>
      <c r="I566" s="140"/>
      <c r="J566" s="140"/>
      <c r="K566" s="140"/>
      <c r="L566" s="140"/>
      <c r="M566" s="140"/>
      <c r="N566" s="140"/>
      <c r="O566" s="140"/>
      <c r="P566" s="140"/>
      <c r="Q566" s="140"/>
      <c r="R566" s="140"/>
      <c r="S566" s="140"/>
      <c r="T566" s="140"/>
      <c r="U566" s="140"/>
      <c r="V566" s="140"/>
      <c r="W566" s="140"/>
      <c r="X566" s="140"/>
      <c r="Y566" s="140"/>
      <c r="Z566" s="140"/>
    </row>
    <row r="567">
      <c r="A567" s="140"/>
      <c r="B567" s="140"/>
      <c r="C567" s="140"/>
      <c r="D567" s="140"/>
      <c r="E567" s="140"/>
      <c r="F567" s="140"/>
      <c r="G567" s="140"/>
      <c r="H567" s="140"/>
      <c r="I567" s="140"/>
      <c r="J567" s="140"/>
      <c r="K567" s="140"/>
      <c r="L567" s="140"/>
      <c r="M567" s="140"/>
      <c r="N567" s="140"/>
      <c r="O567" s="140"/>
      <c r="P567" s="140"/>
      <c r="Q567" s="140"/>
      <c r="R567" s="140"/>
      <c r="S567" s="140"/>
      <c r="T567" s="140"/>
      <c r="U567" s="140"/>
      <c r="V567" s="140"/>
      <c r="W567" s="140"/>
      <c r="X567" s="140"/>
      <c r="Y567" s="140"/>
      <c r="Z567" s="140"/>
    </row>
    <row r="568">
      <c r="A568" s="140"/>
      <c r="B568" s="140"/>
      <c r="C568" s="140"/>
      <c r="D568" s="140"/>
      <c r="E568" s="140"/>
      <c r="F568" s="140"/>
      <c r="G568" s="140"/>
      <c r="H568" s="140"/>
      <c r="I568" s="140"/>
      <c r="J568" s="140"/>
      <c r="K568" s="140"/>
      <c r="L568" s="140"/>
      <c r="M568" s="140"/>
      <c r="N568" s="140"/>
      <c r="O568" s="140"/>
      <c r="P568" s="140"/>
      <c r="Q568" s="140"/>
      <c r="R568" s="140"/>
      <c r="S568" s="140"/>
      <c r="T568" s="140"/>
      <c r="U568" s="140"/>
      <c r="V568" s="140"/>
      <c r="W568" s="140"/>
      <c r="X568" s="140"/>
      <c r="Y568" s="140"/>
      <c r="Z568" s="140"/>
    </row>
    <row r="569">
      <c r="A569" s="140"/>
      <c r="B569" s="140"/>
      <c r="C569" s="140"/>
      <c r="D569" s="140"/>
      <c r="E569" s="140"/>
      <c r="F569" s="140"/>
      <c r="G569" s="140"/>
      <c r="H569" s="140"/>
      <c r="I569" s="140"/>
      <c r="J569" s="140"/>
      <c r="K569" s="140"/>
      <c r="L569" s="140"/>
      <c r="M569" s="140"/>
      <c r="N569" s="140"/>
      <c r="O569" s="140"/>
      <c r="P569" s="140"/>
      <c r="Q569" s="140"/>
      <c r="R569" s="140"/>
      <c r="S569" s="140"/>
      <c r="T569" s="140"/>
      <c r="U569" s="140"/>
      <c r="V569" s="140"/>
      <c r="W569" s="140"/>
      <c r="X569" s="140"/>
      <c r="Y569" s="140"/>
      <c r="Z569" s="140"/>
    </row>
    <row r="570">
      <c r="A570" s="140"/>
      <c r="B570" s="140"/>
      <c r="C570" s="140"/>
      <c r="D570" s="140"/>
      <c r="E570" s="140"/>
      <c r="F570" s="140"/>
      <c r="G570" s="140"/>
      <c r="H570" s="140"/>
      <c r="I570" s="140"/>
      <c r="J570" s="140"/>
      <c r="K570" s="140"/>
      <c r="L570" s="140"/>
      <c r="M570" s="140"/>
      <c r="N570" s="140"/>
      <c r="O570" s="140"/>
      <c r="P570" s="140"/>
      <c r="Q570" s="140"/>
      <c r="R570" s="140"/>
      <c r="S570" s="140"/>
      <c r="T570" s="140"/>
      <c r="U570" s="140"/>
      <c r="V570" s="140"/>
      <c r="W570" s="140"/>
      <c r="X570" s="140"/>
      <c r="Y570" s="140"/>
      <c r="Z570" s="140"/>
    </row>
    <row r="571">
      <c r="A571" s="140"/>
      <c r="B571" s="140"/>
      <c r="C571" s="140"/>
      <c r="D571" s="140"/>
      <c r="E571" s="140"/>
      <c r="F571" s="140"/>
      <c r="G571" s="140"/>
      <c r="H571" s="140"/>
      <c r="I571" s="140"/>
      <c r="J571" s="140"/>
      <c r="K571" s="140"/>
      <c r="L571" s="140"/>
      <c r="M571" s="140"/>
      <c r="N571" s="140"/>
      <c r="O571" s="140"/>
      <c r="P571" s="140"/>
      <c r="Q571" s="140"/>
      <c r="R571" s="140"/>
      <c r="S571" s="140"/>
      <c r="T571" s="140"/>
      <c r="U571" s="140"/>
      <c r="V571" s="140"/>
      <c r="W571" s="140"/>
      <c r="X571" s="140"/>
      <c r="Y571" s="140"/>
      <c r="Z571" s="140"/>
    </row>
    <row r="572">
      <c r="A572" s="140"/>
      <c r="B572" s="140"/>
      <c r="C572" s="140"/>
      <c r="D572" s="140"/>
      <c r="E572" s="140"/>
      <c r="F572" s="140"/>
      <c r="G572" s="140"/>
      <c r="H572" s="140"/>
      <c r="I572" s="140"/>
      <c r="J572" s="140"/>
      <c r="K572" s="140"/>
      <c r="L572" s="140"/>
      <c r="M572" s="140"/>
      <c r="N572" s="140"/>
      <c r="O572" s="140"/>
      <c r="P572" s="140"/>
      <c r="Q572" s="140"/>
      <c r="R572" s="140"/>
      <c r="S572" s="140"/>
      <c r="T572" s="140"/>
      <c r="U572" s="140"/>
      <c r="V572" s="140"/>
      <c r="W572" s="140"/>
      <c r="X572" s="140"/>
      <c r="Y572" s="140"/>
      <c r="Z572" s="140"/>
    </row>
    <row r="573">
      <c r="A573" s="140"/>
      <c r="B573" s="140"/>
      <c r="C573" s="140"/>
      <c r="D573" s="140"/>
      <c r="E573" s="140"/>
      <c r="F573" s="140"/>
      <c r="G573" s="140"/>
      <c r="H573" s="140"/>
      <c r="I573" s="140"/>
      <c r="J573" s="140"/>
      <c r="K573" s="140"/>
      <c r="L573" s="140"/>
      <c r="M573" s="140"/>
      <c r="N573" s="140"/>
      <c r="O573" s="140"/>
      <c r="P573" s="140"/>
      <c r="Q573" s="140"/>
      <c r="R573" s="140"/>
      <c r="S573" s="140"/>
      <c r="T573" s="140"/>
      <c r="U573" s="140"/>
      <c r="V573" s="140"/>
      <c r="W573" s="140"/>
      <c r="X573" s="140"/>
      <c r="Y573" s="140"/>
      <c r="Z573" s="140"/>
    </row>
    <row r="574">
      <c r="A574" s="140"/>
      <c r="B574" s="140"/>
      <c r="C574" s="140"/>
      <c r="D574" s="140"/>
      <c r="E574" s="140"/>
      <c r="F574" s="140"/>
      <c r="G574" s="140"/>
      <c r="H574" s="140"/>
      <c r="I574" s="140"/>
      <c r="J574" s="140"/>
      <c r="K574" s="140"/>
      <c r="L574" s="140"/>
      <c r="M574" s="140"/>
      <c r="N574" s="140"/>
      <c r="O574" s="140"/>
      <c r="P574" s="140"/>
      <c r="Q574" s="140"/>
      <c r="R574" s="140"/>
      <c r="S574" s="140"/>
      <c r="T574" s="140"/>
      <c r="U574" s="140"/>
      <c r="V574" s="140"/>
      <c r="W574" s="140"/>
      <c r="X574" s="140"/>
      <c r="Y574" s="140"/>
      <c r="Z574" s="140"/>
    </row>
    <row r="575">
      <c r="A575" s="140"/>
      <c r="B575" s="140"/>
      <c r="C575" s="140"/>
      <c r="D575" s="140"/>
      <c r="E575" s="140"/>
      <c r="F575" s="140"/>
      <c r="G575" s="140"/>
      <c r="H575" s="140"/>
      <c r="I575" s="140"/>
      <c r="J575" s="140"/>
      <c r="K575" s="140"/>
      <c r="L575" s="140"/>
      <c r="M575" s="140"/>
      <c r="N575" s="140"/>
      <c r="O575" s="140"/>
      <c r="P575" s="140"/>
      <c r="Q575" s="140"/>
      <c r="R575" s="140"/>
      <c r="S575" s="140"/>
      <c r="T575" s="140"/>
      <c r="U575" s="140"/>
      <c r="V575" s="140"/>
      <c r="W575" s="140"/>
      <c r="X575" s="140"/>
      <c r="Y575" s="140"/>
      <c r="Z575" s="140"/>
    </row>
    <row r="576">
      <c r="A576" s="140"/>
      <c r="B576" s="140"/>
      <c r="C576" s="140"/>
      <c r="D576" s="140"/>
      <c r="E576" s="140"/>
      <c r="F576" s="140"/>
      <c r="G576" s="140"/>
      <c r="H576" s="140"/>
      <c r="I576" s="140"/>
      <c r="J576" s="140"/>
      <c r="K576" s="140"/>
      <c r="L576" s="140"/>
      <c r="M576" s="140"/>
      <c r="N576" s="140"/>
      <c r="O576" s="140"/>
      <c r="P576" s="140"/>
      <c r="Q576" s="140"/>
      <c r="R576" s="140"/>
      <c r="S576" s="140"/>
      <c r="T576" s="140"/>
      <c r="U576" s="140"/>
      <c r="V576" s="140"/>
      <c r="W576" s="140"/>
      <c r="X576" s="140"/>
      <c r="Y576" s="140"/>
      <c r="Z576" s="140"/>
    </row>
    <row r="577">
      <c r="A577" s="140"/>
      <c r="B577" s="140"/>
      <c r="C577" s="140"/>
      <c r="D577" s="140"/>
      <c r="E577" s="140"/>
      <c r="F577" s="140"/>
      <c r="G577" s="140"/>
      <c r="H577" s="140"/>
      <c r="I577" s="140"/>
      <c r="J577" s="140"/>
      <c r="K577" s="140"/>
      <c r="L577" s="140"/>
      <c r="M577" s="140"/>
      <c r="N577" s="140"/>
      <c r="O577" s="140"/>
      <c r="P577" s="140"/>
      <c r="Q577" s="140"/>
      <c r="R577" s="140"/>
      <c r="S577" s="140"/>
      <c r="T577" s="140"/>
      <c r="U577" s="140"/>
      <c r="V577" s="140"/>
      <c r="W577" s="140"/>
      <c r="X577" s="140"/>
      <c r="Y577" s="140"/>
      <c r="Z577" s="140"/>
    </row>
    <row r="578">
      <c r="A578" s="140"/>
      <c r="B578" s="140"/>
      <c r="C578" s="140"/>
      <c r="D578" s="140"/>
      <c r="E578" s="140"/>
      <c r="F578" s="140"/>
      <c r="G578" s="140"/>
      <c r="H578" s="140"/>
      <c r="I578" s="140"/>
      <c r="J578" s="140"/>
      <c r="K578" s="140"/>
      <c r="L578" s="140"/>
      <c r="M578" s="140"/>
      <c r="N578" s="140"/>
      <c r="O578" s="140"/>
      <c r="P578" s="140"/>
      <c r="Q578" s="140"/>
      <c r="R578" s="140"/>
      <c r="S578" s="140"/>
      <c r="T578" s="140"/>
      <c r="U578" s="140"/>
      <c r="V578" s="140"/>
      <c r="W578" s="140"/>
      <c r="X578" s="140"/>
      <c r="Y578" s="140"/>
      <c r="Z578" s="140"/>
    </row>
    <row r="579">
      <c r="A579" s="140"/>
      <c r="B579" s="140"/>
      <c r="C579" s="140"/>
      <c r="D579" s="140"/>
      <c r="E579" s="140"/>
      <c r="F579" s="140"/>
      <c r="G579" s="140"/>
      <c r="H579" s="140"/>
      <c r="I579" s="140"/>
      <c r="J579" s="140"/>
      <c r="K579" s="140"/>
      <c r="L579" s="140"/>
      <c r="M579" s="140"/>
      <c r="N579" s="140"/>
      <c r="O579" s="140"/>
      <c r="P579" s="140"/>
      <c r="Q579" s="140"/>
      <c r="R579" s="140"/>
      <c r="S579" s="140"/>
      <c r="T579" s="140"/>
      <c r="U579" s="140"/>
      <c r="V579" s="140"/>
      <c r="W579" s="140"/>
      <c r="X579" s="140"/>
      <c r="Y579" s="140"/>
      <c r="Z579" s="140"/>
    </row>
    <row r="580">
      <c r="A580" s="140"/>
      <c r="B580" s="140"/>
      <c r="C580" s="140"/>
      <c r="D580" s="140"/>
      <c r="E580" s="140"/>
      <c r="F580" s="140"/>
      <c r="G580" s="140"/>
      <c r="H580" s="140"/>
      <c r="I580" s="140"/>
      <c r="J580" s="140"/>
      <c r="K580" s="140"/>
      <c r="L580" s="140"/>
      <c r="M580" s="140"/>
      <c r="N580" s="140"/>
      <c r="O580" s="140"/>
      <c r="P580" s="140"/>
      <c r="Q580" s="140"/>
      <c r="R580" s="140"/>
      <c r="S580" s="140"/>
      <c r="T580" s="140"/>
      <c r="U580" s="140"/>
      <c r="V580" s="140"/>
      <c r="W580" s="140"/>
      <c r="X580" s="140"/>
      <c r="Y580" s="140"/>
      <c r="Z580" s="140"/>
    </row>
    <row r="581">
      <c r="A581" s="140"/>
      <c r="B581" s="140"/>
      <c r="C581" s="140"/>
      <c r="D581" s="140"/>
      <c r="E581" s="140"/>
      <c r="F581" s="140"/>
      <c r="G581" s="140"/>
      <c r="H581" s="140"/>
      <c r="I581" s="140"/>
      <c r="J581" s="140"/>
      <c r="K581" s="140"/>
      <c r="L581" s="140"/>
      <c r="M581" s="140"/>
      <c r="N581" s="140"/>
      <c r="O581" s="140"/>
      <c r="P581" s="140"/>
      <c r="Q581" s="140"/>
      <c r="R581" s="140"/>
      <c r="S581" s="140"/>
      <c r="T581" s="140"/>
      <c r="U581" s="140"/>
      <c r="V581" s="140"/>
      <c r="W581" s="140"/>
      <c r="X581" s="140"/>
      <c r="Y581" s="140"/>
      <c r="Z581" s="140"/>
    </row>
    <row r="582">
      <c r="A582" s="140"/>
      <c r="B582" s="140"/>
      <c r="C582" s="140"/>
      <c r="D582" s="140"/>
      <c r="E582" s="140"/>
      <c r="F582" s="140"/>
      <c r="G582" s="140"/>
      <c r="H582" s="140"/>
      <c r="I582" s="140"/>
      <c r="J582" s="140"/>
      <c r="K582" s="140"/>
      <c r="L582" s="140"/>
      <c r="M582" s="140"/>
      <c r="N582" s="140"/>
      <c r="O582" s="140"/>
      <c r="P582" s="140"/>
      <c r="Q582" s="140"/>
      <c r="R582" s="140"/>
      <c r="S582" s="140"/>
      <c r="T582" s="140"/>
      <c r="U582" s="140"/>
      <c r="V582" s="140"/>
      <c r="W582" s="140"/>
      <c r="X582" s="140"/>
      <c r="Y582" s="140"/>
      <c r="Z582" s="140"/>
    </row>
    <row r="583">
      <c r="A583" s="140"/>
      <c r="B583" s="140"/>
      <c r="C583" s="140"/>
      <c r="D583" s="140"/>
      <c r="E583" s="140"/>
      <c r="F583" s="140"/>
      <c r="G583" s="140"/>
      <c r="H583" s="140"/>
      <c r="I583" s="140"/>
      <c r="J583" s="140"/>
      <c r="K583" s="140"/>
      <c r="L583" s="140"/>
      <c r="M583" s="140"/>
      <c r="N583" s="140"/>
      <c r="O583" s="140"/>
      <c r="P583" s="140"/>
      <c r="Q583" s="140"/>
      <c r="R583" s="140"/>
      <c r="S583" s="140"/>
      <c r="T583" s="140"/>
      <c r="U583" s="140"/>
      <c r="V583" s="140"/>
      <c r="W583" s="140"/>
      <c r="X583" s="140"/>
      <c r="Y583" s="140"/>
      <c r="Z583" s="140"/>
    </row>
    <row r="584">
      <c r="A584" s="140"/>
      <c r="B584" s="140"/>
      <c r="C584" s="140"/>
      <c r="D584" s="140"/>
      <c r="E584" s="140"/>
      <c r="F584" s="140"/>
      <c r="G584" s="140"/>
      <c r="H584" s="140"/>
      <c r="I584" s="140"/>
      <c r="J584" s="140"/>
      <c r="K584" s="140"/>
      <c r="L584" s="140"/>
      <c r="M584" s="140"/>
      <c r="N584" s="140"/>
      <c r="O584" s="140"/>
      <c r="P584" s="140"/>
      <c r="Q584" s="140"/>
      <c r="R584" s="140"/>
      <c r="S584" s="140"/>
      <c r="T584" s="140"/>
      <c r="U584" s="140"/>
      <c r="V584" s="140"/>
      <c r="W584" s="140"/>
      <c r="X584" s="140"/>
      <c r="Y584" s="140"/>
      <c r="Z584" s="140"/>
    </row>
    <row r="585">
      <c r="A585" s="140"/>
      <c r="B585" s="140"/>
      <c r="C585" s="140"/>
      <c r="D585" s="140"/>
      <c r="E585" s="140"/>
      <c r="F585" s="140"/>
      <c r="G585" s="140"/>
      <c r="H585" s="140"/>
      <c r="I585" s="140"/>
      <c r="J585" s="140"/>
      <c r="K585" s="140"/>
      <c r="L585" s="140"/>
      <c r="M585" s="140"/>
      <c r="N585" s="140"/>
      <c r="O585" s="140"/>
      <c r="P585" s="140"/>
      <c r="Q585" s="140"/>
      <c r="R585" s="140"/>
      <c r="S585" s="140"/>
      <c r="T585" s="140"/>
      <c r="U585" s="140"/>
      <c r="V585" s="140"/>
      <c r="W585" s="140"/>
      <c r="X585" s="140"/>
      <c r="Y585" s="140"/>
      <c r="Z585" s="140"/>
    </row>
    <row r="586">
      <c r="A586" s="140"/>
      <c r="B586" s="140"/>
      <c r="C586" s="140"/>
      <c r="D586" s="140"/>
      <c r="E586" s="140"/>
      <c r="F586" s="140"/>
      <c r="G586" s="140"/>
      <c r="H586" s="140"/>
      <c r="I586" s="140"/>
      <c r="J586" s="140"/>
      <c r="K586" s="140"/>
      <c r="L586" s="140"/>
      <c r="M586" s="140"/>
      <c r="N586" s="140"/>
      <c r="O586" s="140"/>
      <c r="P586" s="140"/>
      <c r="Q586" s="140"/>
      <c r="R586" s="140"/>
      <c r="S586" s="140"/>
      <c r="T586" s="140"/>
      <c r="U586" s="140"/>
      <c r="V586" s="140"/>
      <c r="W586" s="140"/>
      <c r="X586" s="140"/>
      <c r="Y586" s="140"/>
      <c r="Z586" s="140"/>
    </row>
    <row r="587">
      <c r="A587" s="140"/>
      <c r="B587" s="140"/>
      <c r="C587" s="140"/>
      <c r="D587" s="140"/>
      <c r="E587" s="140"/>
      <c r="F587" s="140"/>
      <c r="G587" s="140"/>
      <c r="H587" s="140"/>
      <c r="I587" s="140"/>
      <c r="J587" s="140"/>
      <c r="K587" s="140"/>
      <c r="L587" s="140"/>
      <c r="M587" s="140"/>
      <c r="N587" s="140"/>
      <c r="O587" s="140"/>
      <c r="P587" s="140"/>
      <c r="Q587" s="140"/>
      <c r="R587" s="140"/>
      <c r="S587" s="140"/>
      <c r="T587" s="140"/>
      <c r="U587" s="140"/>
      <c r="V587" s="140"/>
      <c r="W587" s="140"/>
      <c r="X587" s="140"/>
      <c r="Y587" s="140"/>
      <c r="Z587" s="140"/>
    </row>
    <row r="588">
      <c r="A588" s="140"/>
      <c r="B588" s="140"/>
      <c r="C588" s="140"/>
      <c r="D588" s="140"/>
      <c r="E588" s="140"/>
      <c r="F588" s="140"/>
      <c r="G588" s="140"/>
      <c r="H588" s="140"/>
      <c r="I588" s="140"/>
      <c r="J588" s="140"/>
      <c r="K588" s="140"/>
      <c r="L588" s="140"/>
      <c r="M588" s="140"/>
      <c r="N588" s="140"/>
      <c r="O588" s="140"/>
      <c r="P588" s="140"/>
      <c r="Q588" s="140"/>
      <c r="R588" s="140"/>
      <c r="S588" s="140"/>
      <c r="T588" s="140"/>
      <c r="U588" s="140"/>
      <c r="V588" s="140"/>
      <c r="W588" s="140"/>
      <c r="X588" s="140"/>
      <c r="Y588" s="140"/>
      <c r="Z588" s="140"/>
    </row>
    <row r="589">
      <c r="A589" s="140"/>
      <c r="B589" s="140"/>
      <c r="C589" s="140"/>
      <c r="D589" s="140"/>
      <c r="E589" s="140"/>
      <c r="F589" s="140"/>
      <c r="G589" s="140"/>
      <c r="H589" s="140"/>
      <c r="I589" s="140"/>
      <c r="J589" s="140"/>
      <c r="K589" s="140"/>
      <c r="L589" s="140"/>
      <c r="M589" s="140"/>
      <c r="N589" s="140"/>
      <c r="O589" s="140"/>
      <c r="P589" s="140"/>
      <c r="Q589" s="140"/>
      <c r="R589" s="140"/>
      <c r="S589" s="140"/>
      <c r="T589" s="140"/>
      <c r="U589" s="140"/>
      <c r="V589" s="140"/>
      <c r="W589" s="140"/>
      <c r="X589" s="140"/>
      <c r="Y589" s="140"/>
      <c r="Z589" s="140"/>
    </row>
    <row r="590">
      <c r="A590" s="140"/>
      <c r="B590" s="140"/>
      <c r="C590" s="140"/>
      <c r="D590" s="140"/>
      <c r="E590" s="140"/>
      <c r="F590" s="140"/>
      <c r="G590" s="140"/>
      <c r="H590" s="140"/>
      <c r="I590" s="140"/>
      <c r="J590" s="140"/>
      <c r="K590" s="140"/>
      <c r="L590" s="140"/>
      <c r="M590" s="140"/>
      <c r="N590" s="140"/>
      <c r="O590" s="140"/>
      <c r="P590" s="140"/>
      <c r="Q590" s="140"/>
      <c r="R590" s="140"/>
      <c r="S590" s="140"/>
      <c r="T590" s="140"/>
      <c r="U590" s="140"/>
      <c r="V590" s="140"/>
      <c r="W590" s="140"/>
      <c r="X590" s="140"/>
      <c r="Y590" s="140"/>
      <c r="Z590" s="140"/>
    </row>
    <row r="591">
      <c r="A591" s="140"/>
      <c r="B591" s="140"/>
      <c r="C591" s="140"/>
      <c r="D591" s="140"/>
      <c r="E591" s="140"/>
      <c r="F591" s="140"/>
      <c r="G591" s="140"/>
      <c r="H591" s="140"/>
      <c r="I591" s="140"/>
      <c r="J591" s="140"/>
      <c r="K591" s="140"/>
      <c r="L591" s="140"/>
      <c r="M591" s="140"/>
      <c r="N591" s="140"/>
      <c r="O591" s="140"/>
      <c r="P591" s="140"/>
      <c r="Q591" s="140"/>
      <c r="R591" s="140"/>
      <c r="S591" s="140"/>
      <c r="T591" s="140"/>
      <c r="U591" s="140"/>
      <c r="V591" s="140"/>
      <c r="W591" s="140"/>
      <c r="X591" s="140"/>
      <c r="Y591" s="140"/>
      <c r="Z591" s="140"/>
    </row>
    <row r="592">
      <c r="A592" s="140"/>
      <c r="B592" s="140"/>
      <c r="C592" s="140"/>
      <c r="D592" s="140"/>
      <c r="E592" s="140"/>
      <c r="F592" s="140"/>
      <c r="G592" s="140"/>
      <c r="H592" s="140"/>
      <c r="I592" s="140"/>
      <c r="J592" s="140"/>
      <c r="K592" s="140"/>
      <c r="L592" s="140"/>
      <c r="M592" s="140"/>
      <c r="N592" s="140"/>
      <c r="O592" s="140"/>
      <c r="P592" s="140"/>
      <c r="Q592" s="140"/>
      <c r="R592" s="140"/>
      <c r="S592" s="140"/>
      <c r="T592" s="140"/>
      <c r="U592" s="140"/>
      <c r="V592" s="140"/>
      <c r="W592" s="140"/>
      <c r="X592" s="140"/>
      <c r="Y592" s="140"/>
      <c r="Z592" s="140"/>
    </row>
    <row r="593">
      <c r="A593" s="140"/>
      <c r="B593" s="140"/>
      <c r="C593" s="140"/>
      <c r="D593" s="140"/>
      <c r="E593" s="140"/>
      <c r="F593" s="140"/>
      <c r="G593" s="140"/>
      <c r="H593" s="140"/>
      <c r="I593" s="140"/>
      <c r="J593" s="140"/>
      <c r="K593" s="140"/>
      <c r="L593" s="140"/>
      <c r="M593" s="140"/>
      <c r="N593" s="140"/>
      <c r="O593" s="140"/>
      <c r="P593" s="140"/>
      <c r="Q593" s="140"/>
      <c r="R593" s="140"/>
      <c r="S593" s="140"/>
      <c r="T593" s="140"/>
      <c r="U593" s="140"/>
      <c r="V593" s="140"/>
      <c r="W593" s="140"/>
      <c r="X593" s="140"/>
      <c r="Y593" s="140"/>
      <c r="Z593" s="140"/>
    </row>
    <row r="594">
      <c r="A594" s="140"/>
      <c r="B594" s="140"/>
      <c r="C594" s="140"/>
      <c r="D594" s="140"/>
      <c r="E594" s="140"/>
      <c r="F594" s="140"/>
      <c r="G594" s="140"/>
      <c r="H594" s="140"/>
      <c r="I594" s="140"/>
      <c r="J594" s="140"/>
      <c r="K594" s="140"/>
      <c r="L594" s="140"/>
      <c r="M594" s="140"/>
      <c r="N594" s="140"/>
      <c r="O594" s="140"/>
      <c r="P594" s="140"/>
      <c r="Q594" s="140"/>
      <c r="R594" s="140"/>
      <c r="S594" s="140"/>
      <c r="T594" s="140"/>
      <c r="U594" s="140"/>
      <c r="V594" s="140"/>
      <c r="W594" s="140"/>
      <c r="X594" s="140"/>
      <c r="Y594" s="140"/>
      <c r="Z594" s="140"/>
    </row>
    <row r="595">
      <c r="A595" s="140"/>
      <c r="B595" s="140"/>
      <c r="C595" s="140"/>
      <c r="D595" s="140"/>
      <c r="E595" s="140"/>
      <c r="F595" s="140"/>
      <c r="G595" s="140"/>
      <c r="H595" s="140"/>
      <c r="I595" s="140"/>
      <c r="J595" s="140"/>
      <c r="K595" s="140"/>
      <c r="L595" s="140"/>
      <c r="M595" s="140"/>
      <c r="N595" s="140"/>
      <c r="O595" s="140"/>
      <c r="P595" s="140"/>
      <c r="Q595" s="140"/>
      <c r="R595" s="140"/>
      <c r="S595" s="140"/>
      <c r="T595" s="140"/>
      <c r="U595" s="140"/>
      <c r="V595" s="140"/>
      <c r="W595" s="140"/>
      <c r="X595" s="140"/>
      <c r="Y595" s="140"/>
      <c r="Z595" s="140"/>
    </row>
    <row r="596">
      <c r="A596" s="140"/>
      <c r="B596" s="140"/>
      <c r="C596" s="140"/>
      <c r="D596" s="140"/>
      <c r="E596" s="140"/>
      <c r="F596" s="140"/>
      <c r="G596" s="140"/>
      <c r="H596" s="140"/>
      <c r="I596" s="140"/>
      <c r="J596" s="140"/>
      <c r="K596" s="140"/>
      <c r="L596" s="140"/>
      <c r="M596" s="140"/>
      <c r="N596" s="140"/>
      <c r="O596" s="140"/>
      <c r="P596" s="140"/>
      <c r="Q596" s="140"/>
      <c r="R596" s="140"/>
      <c r="S596" s="140"/>
      <c r="T596" s="140"/>
      <c r="U596" s="140"/>
      <c r="V596" s="140"/>
      <c r="W596" s="140"/>
      <c r="X596" s="140"/>
      <c r="Y596" s="140"/>
      <c r="Z596" s="140"/>
    </row>
    <row r="597">
      <c r="A597" s="140"/>
      <c r="B597" s="140"/>
      <c r="C597" s="140"/>
      <c r="D597" s="140"/>
      <c r="E597" s="140"/>
      <c r="F597" s="140"/>
      <c r="G597" s="140"/>
      <c r="H597" s="140"/>
      <c r="I597" s="140"/>
      <c r="J597" s="140"/>
      <c r="K597" s="140"/>
      <c r="L597" s="140"/>
      <c r="M597" s="140"/>
      <c r="N597" s="140"/>
      <c r="O597" s="140"/>
      <c r="P597" s="140"/>
      <c r="Q597" s="140"/>
      <c r="R597" s="140"/>
      <c r="S597" s="140"/>
      <c r="T597" s="140"/>
      <c r="U597" s="140"/>
      <c r="V597" s="140"/>
      <c r="W597" s="140"/>
      <c r="X597" s="140"/>
      <c r="Y597" s="140"/>
      <c r="Z597" s="140"/>
    </row>
    <row r="598">
      <c r="A598" s="140"/>
      <c r="B598" s="140"/>
      <c r="C598" s="140"/>
      <c r="D598" s="140"/>
      <c r="E598" s="140"/>
      <c r="F598" s="140"/>
      <c r="G598" s="140"/>
      <c r="H598" s="140"/>
      <c r="I598" s="140"/>
      <c r="J598" s="140"/>
      <c r="K598" s="140"/>
      <c r="L598" s="140"/>
      <c r="M598" s="140"/>
      <c r="N598" s="140"/>
      <c r="O598" s="140"/>
      <c r="P598" s="140"/>
      <c r="Q598" s="140"/>
      <c r="R598" s="140"/>
      <c r="S598" s="140"/>
      <c r="T598" s="140"/>
      <c r="U598" s="140"/>
      <c r="V598" s="140"/>
      <c r="W598" s="140"/>
      <c r="X598" s="140"/>
      <c r="Y598" s="140"/>
      <c r="Z598" s="140"/>
    </row>
    <row r="599">
      <c r="A599" s="140"/>
      <c r="B599" s="140"/>
      <c r="C599" s="140"/>
      <c r="D599" s="140"/>
      <c r="E599" s="140"/>
      <c r="F599" s="140"/>
      <c r="G599" s="140"/>
      <c r="H599" s="140"/>
      <c r="I599" s="140"/>
      <c r="J599" s="140"/>
      <c r="K599" s="140"/>
      <c r="L599" s="140"/>
      <c r="M599" s="140"/>
      <c r="N599" s="140"/>
      <c r="O599" s="140"/>
      <c r="P599" s="140"/>
      <c r="Q599" s="140"/>
      <c r="R599" s="140"/>
      <c r="S599" s="140"/>
      <c r="T599" s="140"/>
      <c r="U599" s="140"/>
      <c r="V599" s="140"/>
      <c r="W599" s="140"/>
      <c r="X599" s="140"/>
      <c r="Y599" s="140"/>
      <c r="Z599" s="140"/>
    </row>
    <row r="600">
      <c r="A600" s="140"/>
      <c r="B600" s="140"/>
      <c r="C600" s="140"/>
      <c r="D600" s="140"/>
      <c r="E600" s="140"/>
      <c r="F600" s="140"/>
      <c r="G600" s="140"/>
      <c r="H600" s="140"/>
      <c r="I600" s="140"/>
      <c r="J600" s="140"/>
      <c r="K600" s="140"/>
      <c r="L600" s="140"/>
      <c r="M600" s="140"/>
      <c r="N600" s="140"/>
      <c r="O600" s="140"/>
      <c r="P600" s="140"/>
      <c r="Q600" s="140"/>
      <c r="R600" s="140"/>
      <c r="S600" s="140"/>
      <c r="T600" s="140"/>
      <c r="U600" s="140"/>
      <c r="V600" s="140"/>
      <c r="W600" s="140"/>
      <c r="X600" s="140"/>
      <c r="Y600" s="140"/>
      <c r="Z600" s="140"/>
    </row>
    <row r="601">
      <c r="A601" s="140"/>
      <c r="B601" s="140"/>
      <c r="C601" s="140"/>
      <c r="D601" s="140"/>
      <c r="E601" s="140"/>
      <c r="F601" s="140"/>
      <c r="G601" s="140"/>
      <c r="H601" s="140"/>
      <c r="I601" s="140"/>
      <c r="J601" s="140"/>
      <c r="K601" s="140"/>
      <c r="L601" s="140"/>
      <c r="M601" s="140"/>
      <c r="N601" s="140"/>
      <c r="O601" s="140"/>
      <c r="P601" s="140"/>
      <c r="Q601" s="140"/>
      <c r="R601" s="140"/>
      <c r="S601" s="140"/>
      <c r="T601" s="140"/>
      <c r="U601" s="140"/>
      <c r="V601" s="140"/>
      <c r="W601" s="140"/>
      <c r="X601" s="140"/>
      <c r="Y601" s="140"/>
      <c r="Z601" s="140"/>
    </row>
    <row r="602">
      <c r="A602" s="140"/>
      <c r="B602" s="140"/>
      <c r="C602" s="140"/>
      <c r="D602" s="140"/>
      <c r="E602" s="140"/>
      <c r="F602" s="140"/>
      <c r="G602" s="140"/>
      <c r="H602" s="140"/>
      <c r="I602" s="140"/>
      <c r="J602" s="140"/>
      <c r="K602" s="140"/>
      <c r="L602" s="140"/>
      <c r="M602" s="140"/>
      <c r="N602" s="140"/>
      <c r="O602" s="140"/>
      <c r="P602" s="140"/>
      <c r="Q602" s="140"/>
      <c r="R602" s="140"/>
      <c r="S602" s="140"/>
      <c r="T602" s="140"/>
      <c r="U602" s="140"/>
      <c r="V602" s="140"/>
      <c r="W602" s="140"/>
      <c r="X602" s="140"/>
      <c r="Y602" s="140"/>
      <c r="Z602" s="140"/>
    </row>
    <row r="603">
      <c r="A603" s="140"/>
      <c r="B603" s="140"/>
      <c r="C603" s="140"/>
      <c r="D603" s="140"/>
      <c r="E603" s="140"/>
      <c r="F603" s="140"/>
      <c r="G603" s="140"/>
      <c r="H603" s="140"/>
      <c r="I603" s="140"/>
      <c r="J603" s="140"/>
      <c r="K603" s="140"/>
      <c r="L603" s="140"/>
      <c r="M603" s="140"/>
      <c r="N603" s="140"/>
      <c r="O603" s="140"/>
      <c r="P603" s="140"/>
      <c r="Q603" s="140"/>
      <c r="R603" s="140"/>
      <c r="S603" s="140"/>
      <c r="T603" s="140"/>
      <c r="U603" s="140"/>
      <c r="V603" s="140"/>
      <c r="W603" s="140"/>
      <c r="X603" s="140"/>
      <c r="Y603" s="140"/>
      <c r="Z603" s="140"/>
    </row>
    <row r="604">
      <c r="A604" s="140"/>
      <c r="B604" s="140"/>
      <c r="C604" s="140"/>
      <c r="D604" s="140"/>
      <c r="E604" s="140"/>
      <c r="F604" s="140"/>
      <c r="G604" s="140"/>
      <c r="H604" s="140"/>
      <c r="I604" s="140"/>
      <c r="J604" s="140"/>
      <c r="K604" s="140"/>
      <c r="L604" s="140"/>
      <c r="M604" s="140"/>
      <c r="N604" s="140"/>
      <c r="O604" s="140"/>
      <c r="P604" s="140"/>
      <c r="Q604" s="140"/>
      <c r="R604" s="140"/>
      <c r="S604" s="140"/>
      <c r="T604" s="140"/>
      <c r="U604" s="140"/>
      <c r="V604" s="140"/>
      <c r="W604" s="140"/>
      <c r="X604" s="140"/>
      <c r="Y604" s="140"/>
      <c r="Z604" s="140"/>
    </row>
    <row r="605">
      <c r="A605" s="140"/>
      <c r="B605" s="140"/>
      <c r="C605" s="140"/>
      <c r="D605" s="140"/>
      <c r="E605" s="140"/>
      <c r="F605" s="140"/>
      <c r="G605" s="140"/>
      <c r="H605" s="140"/>
      <c r="I605" s="140"/>
      <c r="J605" s="140"/>
      <c r="K605" s="140"/>
      <c r="L605" s="140"/>
      <c r="M605" s="140"/>
      <c r="N605" s="140"/>
      <c r="O605" s="140"/>
      <c r="P605" s="140"/>
      <c r="Q605" s="140"/>
      <c r="R605" s="140"/>
      <c r="S605" s="140"/>
      <c r="T605" s="140"/>
      <c r="U605" s="140"/>
      <c r="V605" s="140"/>
      <c r="W605" s="140"/>
      <c r="X605" s="140"/>
      <c r="Y605" s="140"/>
      <c r="Z605" s="140"/>
    </row>
    <row r="606">
      <c r="A606" s="140"/>
      <c r="B606" s="140"/>
      <c r="C606" s="140"/>
      <c r="D606" s="140"/>
      <c r="E606" s="140"/>
      <c r="F606" s="140"/>
      <c r="G606" s="140"/>
      <c r="H606" s="140"/>
      <c r="I606" s="140"/>
      <c r="J606" s="140"/>
      <c r="K606" s="140"/>
      <c r="L606" s="140"/>
      <c r="M606" s="140"/>
      <c r="N606" s="140"/>
      <c r="O606" s="140"/>
      <c r="P606" s="140"/>
      <c r="Q606" s="140"/>
      <c r="R606" s="140"/>
      <c r="S606" s="140"/>
      <c r="T606" s="140"/>
      <c r="U606" s="140"/>
      <c r="V606" s="140"/>
      <c r="W606" s="140"/>
      <c r="X606" s="140"/>
      <c r="Y606" s="140"/>
      <c r="Z606" s="140"/>
    </row>
    <row r="607">
      <c r="A607" s="140"/>
      <c r="B607" s="140"/>
      <c r="C607" s="140"/>
      <c r="D607" s="140"/>
      <c r="E607" s="140"/>
      <c r="F607" s="140"/>
      <c r="G607" s="140"/>
      <c r="H607" s="140"/>
      <c r="I607" s="140"/>
      <c r="J607" s="140"/>
      <c r="K607" s="140"/>
      <c r="L607" s="140"/>
      <c r="M607" s="140"/>
      <c r="N607" s="140"/>
      <c r="O607" s="140"/>
      <c r="P607" s="140"/>
      <c r="Q607" s="140"/>
      <c r="R607" s="140"/>
      <c r="S607" s="140"/>
      <c r="T607" s="140"/>
      <c r="U607" s="140"/>
      <c r="V607" s="140"/>
      <c r="W607" s="140"/>
      <c r="X607" s="140"/>
      <c r="Y607" s="140"/>
      <c r="Z607" s="140"/>
    </row>
    <row r="608">
      <c r="A608" s="140"/>
      <c r="B608" s="140"/>
      <c r="C608" s="140"/>
      <c r="D608" s="140"/>
      <c r="E608" s="140"/>
      <c r="F608" s="140"/>
      <c r="G608" s="140"/>
      <c r="H608" s="140"/>
      <c r="I608" s="140"/>
      <c r="J608" s="140"/>
      <c r="K608" s="140"/>
      <c r="L608" s="140"/>
      <c r="M608" s="140"/>
      <c r="N608" s="140"/>
      <c r="O608" s="140"/>
      <c r="P608" s="140"/>
      <c r="Q608" s="140"/>
      <c r="R608" s="140"/>
      <c r="S608" s="140"/>
      <c r="T608" s="140"/>
      <c r="U608" s="140"/>
      <c r="V608" s="140"/>
      <c r="W608" s="140"/>
      <c r="X608" s="140"/>
      <c r="Y608" s="140"/>
      <c r="Z608" s="140"/>
    </row>
    <row r="609">
      <c r="A609" s="140"/>
      <c r="B609" s="140"/>
      <c r="C609" s="140"/>
      <c r="D609" s="140"/>
      <c r="E609" s="140"/>
      <c r="F609" s="140"/>
      <c r="G609" s="140"/>
      <c r="H609" s="140"/>
      <c r="I609" s="140"/>
      <c r="J609" s="140"/>
      <c r="K609" s="140"/>
      <c r="L609" s="140"/>
      <c r="M609" s="140"/>
      <c r="N609" s="140"/>
      <c r="O609" s="140"/>
      <c r="P609" s="140"/>
      <c r="Q609" s="140"/>
      <c r="R609" s="140"/>
      <c r="S609" s="140"/>
      <c r="T609" s="140"/>
      <c r="U609" s="140"/>
      <c r="V609" s="140"/>
      <c r="W609" s="140"/>
      <c r="X609" s="140"/>
      <c r="Y609" s="140"/>
      <c r="Z609" s="140"/>
    </row>
    <row r="610">
      <c r="A610" s="140"/>
      <c r="B610" s="140"/>
      <c r="C610" s="140"/>
      <c r="D610" s="140"/>
      <c r="E610" s="140"/>
      <c r="F610" s="140"/>
      <c r="G610" s="140"/>
      <c r="H610" s="140"/>
      <c r="I610" s="140"/>
      <c r="J610" s="140"/>
      <c r="K610" s="140"/>
      <c r="L610" s="140"/>
      <c r="M610" s="140"/>
      <c r="N610" s="140"/>
      <c r="O610" s="140"/>
      <c r="P610" s="140"/>
      <c r="Q610" s="140"/>
      <c r="R610" s="140"/>
      <c r="S610" s="140"/>
      <c r="T610" s="140"/>
      <c r="U610" s="140"/>
      <c r="V610" s="140"/>
      <c r="W610" s="140"/>
      <c r="X610" s="140"/>
      <c r="Y610" s="140"/>
      <c r="Z610" s="140"/>
    </row>
    <row r="611">
      <c r="A611" s="140"/>
      <c r="B611" s="140"/>
      <c r="C611" s="140"/>
      <c r="D611" s="140"/>
      <c r="E611" s="140"/>
      <c r="F611" s="140"/>
      <c r="G611" s="140"/>
      <c r="H611" s="140"/>
      <c r="I611" s="140"/>
      <c r="J611" s="140"/>
      <c r="K611" s="140"/>
      <c r="L611" s="140"/>
      <c r="M611" s="140"/>
      <c r="N611" s="140"/>
      <c r="O611" s="140"/>
      <c r="P611" s="140"/>
      <c r="Q611" s="140"/>
      <c r="R611" s="140"/>
      <c r="S611" s="140"/>
      <c r="T611" s="140"/>
      <c r="U611" s="140"/>
      <c r="V611" s="140"/>
      <c r="W611" s="140"/>
      <c r="X611" s="140"/>
      <c r="Y611" s="140"/>
      <c r="Z611" s="140"/>
    </row>
    <row r="612">
      <c r="A612" s="140"/>
      <c r="B612" s="140"/>
      <c r="C612" s="140"/>
      <c r="D612" s="140"/>
      <c r="E612" s="140"/>
      <c r="F612" s="140"/>
      <c r="G612" s="140"/>
      <c r="H612" s="140"/>
      <c r="I612" s="140"/>
      <c r="J612" s="140"/>
      <c r="K612" s="140"/>
      <c r="L612" s="140"/>
      <c r="M612" s="140"/>
      <c r="N612" s="140"/>
      <c r="O612" s="140"/>
      <c r="P612" s="140"/>
      <c r="Q612" s="140"/>
      <c r="R612" s="140"/>
      <c r="S612" s="140"/>
      <c r="T612" s="140"/>
      <c r="U612" s="140"/>
      <c r="V612" s="140"/>
      <c r="W612" s="140"/>
      <c r="X612" s="140"/>
      <c r="Y612" s="140"/>
      <c r="Z612" s="140"/>
    </row>
    <row r="613">
      <c r="A613" s="140"/>
      <c r="B613" s="140"/>
      <c r="C613" s="140"/>
      <c r="D613" s="140"/>
      <c r="E613" s="140"/>
      <c r="F613" s="140"/>
      <c r="G613" s="140"/>
      <c r="H613" s="140"/>
      <c r="I613" s="140"/>
      <c r="J613" s="140"/>
      <c r="K613" s="140"/>
      <c r="L613" s="140"/>
      <c r="M613" s="140"/>
      <c r="N613" s="140"/>
      <c r="O613" s="140"/>
      <c r="P613" s="140"/>
      <c r="Q613" s="140"/>
      <c r="R613" s="140"/>
      <c r="S613" s="140"/>
      <c r="T613" s="140"/>
      <c r="U613" s="140"/>
      <c r="V613" s="140"/>
      <c r="W613" s="140"/>
      <c r="X613" s="140"/>
      <c r="Y613" s="140"/>
      <c r="Z613" s="140"/>
    </row>
    <row r="614">
      <c r="A614" s="140"/>
      <c r="B614" s="140"/>
      <c r="C614" s="140"/>
      <c r="D614" s="140"/>
      <c r="E614" s="140"/>
      <c r="F614" s="140"/>
      <c r="G614" s="140"/>
      <c r="H614" s="140"/>
      <c r="I614" s="140"/>
      <c r="J614" s="140"/>
      <c r="K614" s="140"/>
      <c r="L614" s="140"/>
      <c r="M614" s="140"/>
      <c r="N614" s="140"/>
      <c r="O614" s="140"/>
      <c r="P614" s="140"/>
      <c r="Q614" s="140"/>
      <c r="R614" s="140"/>
      <c r="S614" s="140"/>
      <c r="T614" s="140"/>
      <c r="U614" s="140"/>
      <c r="V614" s="140"/>
      <c r="W614" s="140"/>
      <c r="X614" s="140"/>
      <c r="Y614" s="140"/>
      <c r="Z614" s="140"/>
    </row>
    <row r="615">
      <c r="A615" s="140"/>
      <c r="B615" s="140"/>
      <c r="C615" s="140"/>
      <c r="D615" s="140"/>
      <c r="E615" s="140"/>
      <c r="F615" s="140"/>
      <c r="G615" s="140"/>
      <c r="H615" s="140"/>
      <c r="I615" s="140"/>
      <c r="J615" s="140"/>
      <c r="K615" s="140"/>
      <c r="L615" s="140"/>
      <c r="M615" s="140"/>
      <c r="N615" s="140"/>
      <c r="O615" s="140"/>
      <c r="P615" s="140"/>
      <c r="Q615" s="140"/>
      <c r="R615" s="140"/>
      <c r="S615" s="140"/>
      <c r="T615" s="140"/>
      <c r="U615" s="140"/>
      <c r="V615" s="140"/>
      <c r="W615" s="140"/>
      <c r="X615" s="140"/>
      <c r="Y615" s="140"/>
      <c r="Z615" s="140"/>
    </row>
    <row r="616">
      <c r="A616" s="140"/>
      <c r="B616" s="140"/>
      <c r="C616" s="140"/>
      <c r="D616" s="140"/>
      <c r="E616" s="140"/>
      <c r="F616" s="140"/>
      <c r="G616" s="140"/>
      <c r="H616" s="140"/>
      <c r="I616" s="140"/>
      <c r="J616" s="140"/>
      <c r="K616" s="140"/>
      <c r="L616" s="140"/>
      <c r="M616" s="140"/>
      <c r="N616" s="140"/>
      <c r="O616" s="140"/>
      <c r="P616" s="140"/>
      <c r="Q616" s="140"/>
      <c r="R616" s="140"/>
      <c r="S616" s="140"/>
      <c r="T616" s="140"/>
      <c r="U616" s="140"/>
      <c r="V616" s="140"/>
      <c r="W616" s="140"/>
      <c r="X616" s="140"/>
      <c r="Y616" s="140"/>
      <c r="Z616" s="140"/>
    </row>
    <row r="617">
      <c r="A617" s="140"/>
      <c r="B617" s="140"/>
      <c r="C617" s="140"/>
      <c r="D617" s="140"/>
      <c r="E617" s="140"/>
      <c r="F617" s="140"/>
      <c r="G617" s="140"/>
      <c r="H617" s="140"/>
      <c r="I617" s="140"/>
      <c r="J617" s="140"/>
      <c r="K617" s="140"/>
      <c r="L617" s="140"/>
      <c r="M617" s="140"/>
      <c r="N617" s="140"/>
      <c r="O617" s="140"/>
      <c r="P617" s="140"/>
      <c r="Q617" s="140"/>
      <c r="R617" s="140"/>
      <c r="S617" s="140"/>
      <c r="T617" s="140"/>
      <c r="U617" s="140"/>
      <c r="V617" s="140"/>
      <c r="W617" s="140"/>
      <c r="X617" s="140"/>
      <c r="Y617" s="140"/>
      <c r="Z617" s="140"/>
    </row>
    <row r="618">
      <c r="A618" s="140"/>
      <c r="B618" s="140"/>
      <c r="C618" s="140"/>
      <c r="D618" s="140"/>
      <c r="E618" s="140"/>
      <c r="F618" s="140"/>
      <c r="G618" s="140"/>
      <c r="H618" s="140"/>
      <c r="I618" s="140"/>
      <c r="J618" s="140"/>
      <c r="K618" s="140"/>
      <c r="L618" s="140"/>
      <c r="M618" s="140"/>
      <c r="N618" s="140"/>
      <c r="O618" s="140"/>
      <c r="P618" s="140"/>
      <c r="Q618" s="140"/>
      <c r="R618" s="140"/>
      <c r="S618" s="140"/>
      <c r="T618" s="140"/>
      <c r="U618" s="140"/>
      <c r="V618" s="140"/>
      <c r="W618" s="140"/>
      <c r="X618" s="140"/>
      <c r="Y618" s="140"/>
      <c r="Z618" s="140"/>
    </row>
    <row r="619">
      <c r="A619" s="140"/>
      <c r="B619" s="140"/>
      <c r="C619" s="140"/>
      <c r="D619" s="140"/>
      <c r="E619" s="140"/>
      <c r="F619" s="140"/>
      <c r="G619" s="140"/>
      <c r="H619" s="140"/>
      <c r="I619" s="140"/>
      <c r="J619" s="140"/>
      <c r="K619" s="140"/>
      <c r="L619" s="140"/>
      <c r="M619" s="140"/>
      <c r="N619" s="140"/>
      <c r="O619" s="140"/>
      <c r="P619" s="140"/>
      <c r="Q619" s="140"/>
      <c r="R619" s="140"/>
      <c r="S619" s="140"/>
      <c r="T619" s="140"/>
      <c r="U619" s="140"/>
      <c r="V619" s="140"/>
      <c r="W619" s="140"/>
      <c r="X619" s="140"/>
      <c r="Y619" s="140"/>
      <c r="Z619" s="140"/>
    </row>
    <row r="620">
      <c r="A620" s="140"/>
      <c r="B620" s="140"/>
      <c r="C620" s="140"/>
      <c r="D620" s="140"/>
      <c r="E620" s="140"/>
      <c r="F620" s="140"/>
      <c r="G620" s="140"/>
      <c r="H620" s="140"/>
      <c r="I620" s="140"/>
      <c r="J620" s="140"/>
      <c r="K620" s="140"/>
      <c r="L620" s="140"/>
      <c r="M620" s="140"/>
      <c r="N620" s="140"/>
      <c r="O620" s="140"/>
      <c r="P620" s="140"/>
      <c r="Q620" s="140"/>
      <c r="R620" s="140"/>
      <c r="S620" s="140"/>
      <c r="T620" s="140"/>
      <c r="U620" s="140"/>
      <c r="V620" s="140"/>
      <c r="W620" s="140"/>
      <c r="X620" s="140"/>
      <c r="Y620" s="140"/>
      <c r="Z620" s="140"/>
    </row>
    <row r="621">
      <c r="A621" s="140"/>
      <c r="B621" s="140"/>
      <c r="C621" s="140"/>
      <c r="D621" s="140"/>
      <c r="E621" s="140"/>
      <c r="F621" s="140"/>
      <c r="G621" s="140"/>
      <c r="H621" s="140"/>
      <c r="I621" s="140"/>
      <c r="J621" s="140"/>
      <c r="K621" s="140"/>
      <c r="L621" s="140"/>
      <c r="M621" s="140"/>
      <c r="N621" s="140"/>
      <c r="O621" s="140"/>
      <c r="P621" s="140"/>
      <c r="Q621" s="140"/>
      <c r="R621" s="140"/>
      <c r="S621" s="140"/>
      <c r="T621" s="140"/>
      <c r="U621" s="140"/>
      <c r="V621" s="140"/>
      <c r="W621" s="140"/>
      <c r="X621" s="140"/>
      <c r="Y621" s="140"/>
      <c r="Z621" s="140"/>
    </row>
    <row r="622">
      <c r="A622" s="140"/>
      <c r="B622" s="140"/>
      <c r="C622" s="140"/>
      <c r="D622" s="140"/>
      <c r="E622" s="140"/>
      <c r="F622" s="140"/>
      <c r="G622" s="140"/>
      <c r="H622" s="140"/>
      <c r="I622" s="140"/>
      <c r="J622" s="140"/>
      <c r="K622" s="140"/>
      <c r="L622" s="140"/>
      <c r="M622" s="140"/>
      <c r="N622" s="140"/>
      <c r="O622" s="140"/>
      <c r="P622" s="140"/>
      <c r="Q622" s="140"/>
      <c r="R622" s="140"/>
      <c r="S622" s="140"/>
      <c r="T622" s="140"/>
      <c r="U622" s="140"/>
      <c r="V622" s="140"/>
      <c r="W622" s="140"/>
      <c r="X622" s="140"/>
      <c r="Y622" s="140"/>
      <c r="Z622" s="140"/>
    </row>
    <row r="623">
      <c r="A623" s="140"/>
      <c r="B623" s="140"/>
      <c r="C623" s="140"/>
      <c r="D623" s="140"/>
      <c r="E623" s="140"/>
      <c r="F623" s="140"/>
      <c r="G623" s="140"/>
      <c r="H623" s="140"/>
      <c r="I623" s="140"/>
      <c r="J623" s="140"/>
      <c r="K623" s="140"/>
      <c r="L623" s="140"/>
      <c r="M623" s="140"/>
      <c r="N623" s="140"/>
      <c r="O623" s="140"/>
      <c r="P623" s="140"/>
      <c r="Q623" s="140"/>
      <c r="R623" s="140"/>
      <c r="S623" s="140"/>
      <c r="T623" s="140"/>
      <c r="U623" s="140"/>
      <c r="V623" s="140"/>
      <c r="W623" s="140"/>
      <c r="X623" s="140"/>
      <c r="Y623" s="140"/>
      <c r="Z623" s="140"/>
    </row>
    <row r="624">
      <c r="A624" s="140"/>
      <c r="B624" s="140"/>
      <c r="C624" s="140"/>
      <c r="D624" s="140"/>
      <c r="E624" s="140"/>
      <c r="F624" s="140"/>
      <c r="G624" s="140"/>
      <c r="H624" s="140"/>
      <c r="I624" s="140"/>
      <c r="J624" s="140"/>
      <c r="K624" s="140"/>
      <c r="L624" s="140"/>
      <c r="M624" s="140"/>
      <c r="N624" s="140"/>
      <c r="O624" s="140"/>
      <c r="P624" s="140"/>
      <c r="Q624" s="140"/>
      <c r="R624" s="140"/>
      <c r="S624" s="140"/>
      <c r="T624" s="140"/>
      <c r="U624" s="140"/>
      <c r="V624" s="140"/>
      <c r="W624" s="140"/>
      <c r="X624" s="140"/>
      <c r="Y624" s="140"/>
      <c r="Z624" s="140"/>
    </row>
    <row r="625">
      <c r="A625" s="140"/>
      <c r="B625" s="140"/>
      <c r="C625" s="140"/>
      <c r="D625" s="140"/>
      <c r="E625" s="140"/>
      <c r="F625" s="140"/>
      <c r="G625" s="140"/>
      <c r="H625" s="140"/>
      <c r="I625" s="140"/>
      <c r="J625" s="140"/>
      <c r="K625" s="140"/>
      <c r="L625" s="140"/>
      <c r="M625" s="140"/>
      <c r="N625" s="140"/>
      <c r="O625" s="140"/>
      <c r="P625" s="140"/>
      <c r="Q625" s="140"/>
      <c r="R625" s="140"/>
      <c r="S625" s="140"/>
      <c r="T625" s="140"/>
      <c r="U625" s="140"/>
      <c r="V625" s="140"/>
      <c r="W625" s="140"/>
      <c r="X625" s="140"/>
      <c r="Y625" s="140"/>
      <c r="Z625" s="140"/>
    </row>
    <row r="626">
      <c r="A626" s="140"/>
      <c r="B626" s="140"/>
      <c r="C626" s="140"/>
      <c r="D626" s="140"/>
      <c r="E626" s="140"/>
      <c r="F626" s="140"/>
      <c r="G626" s="140"/>
      <c r="H626" s="140"/>
      <c r="I626" s="140"/>
      <c r="J626" s="140"/>
      <c r="K626" s="140"/>
      <c r="L626" s="140"/>
      <c r="M626" s="140"/>
      <c r="N626" s="140"/>
      <c r="O626" s="140"/>
      <c r="P626" s="140"/>
      <c r="Q626" s="140"/>
      <c r="R626" s="140"/>
      <c r="S626" s="140"/>
      <c r="T626" s="140"/>
      <c r="U626" s="140"/>
      <c r="V626" s="140"/>
      <c r="W626" s="140"/>
      <c r="X626" s="140"/>
      <c r="Y626" s="140"/>
      <c r="Z626" s="140"/>
    </row>
    <row r="627">
      <c r="A627" s="140"/>
      <c r="B627" s="140"/>
      <c r="C627" s="140"/>
      <c r="D627" s="140"/>
      <c r="E627" s="140"/>
      <c r="F627" s="140"/>
      <c r="G627" s="140"/>
      <c r="H627" s="140"/>
      <c r="I627" s="140"/>
      <c r="J627" s="140"/>
      <c r="K627" s="140"/>
      <c r="L627" s="140"/>
      <c r="M627" s="140"/>
      <c r="N627" s="140"/>
      <c r="O627" s="140"/>
      <c r="P627" s="140"/>
      <c r="Q627" s="140"/>
      <c r="R627" s="140"/>
      <c r="S627" s="140"/>
      <c r="T627" s="140"/>
      <c r="U627" s="140"/>
      <c r="V627" s="140"/>
      <c r="W627" s="140"/>
      <c r="X627" s="140"/>
      <c r="Y627" s="140"/>
      <c r="Z627" s="140"/>
    </row>
    <row r="628">
      <c r="A628" s="140"/>
      <c r="B628" s="140"/>
      <c r="C628" s="140"/>
      <c r="D628" s="140"/>
      <c r="E628" s="140"/>
      <c r="F628" s="140"/>
      <c r="G628" s="140"/>
      <c r="H628" s="140"/>
      <c r="I628" s="140"/>
      <c r="J628" s="140"/>
      <c r="K628" s="140"/>
      <c r="L628" s="140"/>
      <c r="M628" s="140"/>
      <c r="N628" s="140"/>
      <c r="O628" s="140"/>
      <c r="P628" s="140"/>
      <c r="Q628" s="140"/>
      <c r="R628" s="140"/>
      <c r="S628" s="140"/>
      <c r="T628" s="140"/>
      <c r="U628" s="140"/>
      <c r="V628" s="140"/>
      <c r="W628" s="140"/>
      <c r="X628" s="140"/>
      <c r="Y628" s="140"/>
      <c r="Z628" s="140"/>
    </row>
    <row r="629">
      <c r="A629" s="140"/>
      <c r="B629" s="140"/>
      <c r="C629" s="140"/>
      <c r="D629" s="140"/>
      <c r="E629" s="140"/>
      <c r="F629" s="140"/>
      <c r="G629" s="140"/>
      <c r="H629" s="140"/>
      <c r="I629" s="140"/>
      <c r="J629" s="140"/>
      <c r="K629" s="140"/>
      <c r="L629" s="140"/>
      <c r="M629" s="140"/>
      <c r="N629" s="140"/>
      <c r="O629" s="140"/>
      <c r="P629" s="140"/>
      <c r="Q629" s="140"/>
      <c r="R629" s="140"/>
      <c r="S629" s="140"/>
      <c r="T629" s="140"/>
      <c r="U629" s="140"/>
      <c r="V629" s="140"/>
      <c r="W629" s="140"/>
      <c r="X629" s="140"/>
      <c r="Y629" s="140"/>
      <c r="Z629" s="140"/>
    </row>
    <row r="630">
      <c r="A630" s="140"/>
      <c r="B630" s="140"/>
      <c r="C630" s="140"/>
      <c r="D630" s="140"/>
      <c r="E630" s="140"/>
      <c r="F630" s="140"/>
      <c r="G630" s="140"/>
      <c r="H630" s="140"/>
      <c r="I630" s="140"/>
      <c r="J630" s="140"/>
      <c r="K630" s="140"/>
      <c r="L630" s="140"/>
      <c r="M630" s="140"/>
      <c r="N630" s="140"/>
      <c r="O630" s="140"/>
      <c r="P630" s="140"/>
      <c r="Q630" s="140"/>
      <c r="R630" s="140"/>
      <c r="S630" s="140"/>
      <c r="T630" s="140"/>
      <c r="U630" s="140"/>
      <c r="V630" s="140"/>
      <c r="W630" s="140"/>
      <c r="X630" s="140"/>
      <c r="Y630" s="140"/>
      <c r="Z630" s="140"/>
    </row>
    <row r="631">
      <c r="A631" s="140"/>
      <c r="B631" s="140"/>
      <c r="C631" s="140"/>
      <c r="D631" s="140"/>
      <c r="E631" s="140"/>
      <c r="F631" s="140"/>
      <c r="G631" s="140"/>
      <c r="H631" s="140"/>
      <c r="I631" s="140"/>
      <c r="J631" s="140"/>
      <c r="K631" s="140"/>
      <c r="L631" s="140"/>
      <c r="M631" s="140"/>
      <c r="N631" s="140"/>
      <c r="O631" s="140"/>
      <c r="P631" s="140"/>
      <c r="Q631" s="140"/>
      <c r="R631" s="140"/>
      <c r="S631" s="140"/>
      <c r="T631" s="140"/>
      <c r="U631" s="140"/>
      <c r="V631" s="140"/>
      <c r="W631" s="140"/>
      <c r="X631" s="140"/>
      <c r="Y631" s="140"/>
      <c r="Z631" s="140"/>
    </row>
    <row r="632">
      <c r="A632" s="140"/>
      <c r="B632" s="140"/>
      <c r="C632" s="140"/>
      <c r="D632" s="140"/>
      <c r="E632" s="140"/>
      <c r="F632" s="140"/>
      <c r="G632" s="140"/>
      <c r="H632" s="140"/>
      <c r="I632" s="140"/>
      <c r="J632" s="140"/>
      <c r="K632" s="140"/>
      <c r="L632" s="140"/>
      <c r="M632" s="140"/>
      <c r="N632" s="140"/>
      <c r="O632" s="140"/>
      <c r="P632" s="140"/>
      <c r="Q632" s="140"/>
      <c r="R632" s="140"/>
      <c r="S632" s="140"/>
      <c r="T632" s="140"/>
      <c r="U632" s="140"/>
      <c r="V632" s="140"/>
      <c r="W632" s="140"/>
      <c r="X632" s="140"/>
      <c r="Y632" s="140"/>
      <c r="Z632" s="140"/>
    </row>
    <row r="633">
      <c r="A633" s="140"/>
      <c r="B633" s="140"/>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c r="Z633" s="140"/>
    </row>
    <row r="634">
      <c r="A634" s="140"/>
      <c r="B634" s="140"/>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c r="Z634" s="140"/>
    </row>
    <row r="635">
      <c r="A635" s="140"/>
      <c r="B635" s="140"/>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c r="Z635" s="140"/>
    </row>
    <row r="636">
      <c r="A636" s="140"/>
      <c r="B636" s="140"/>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c r="Z636" s="140"/>
    </row>
    <row r="637">
      <c r="A637" s="140"/>
      <c r="B637" s="140"/>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c r="Z637" s="140"/>
    </row>
    <row r="638">
      <c r="A638" s="140"/>
      <c r="B638" s="140"/>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c r="Z638" s="140"/>
    </row>
    <row r="639">
      <c r="A639" s="140"/>
      <c r="B639" s="140"/>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c r="Z639" s="140"/>
    </row>
    <row r="640">
      <c r="A640" s="140"/>
      <c r="B640" s="140"/>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c r="Z640" s="140"/>
    </row>
    <row r="641">
      <c r="A641" s="140"/>
      <c r="B641" s="140"/>
      <c r="C641" s="140"/>
      <c r="D641" s="140"/>
      <c r="E641" s="140"/>
      <c r="F641" s="140"/>
      <c r="G641" s="140"/>
      <c r="H641" s="140"/>
      <c r="I641" s="140"/>
      <c r="J641" s="140"/>
      <c r="K641" s="140"/>
      <c r="L641" s="140"/>
      <c r="M641" s="140"/>
      <c r="N641" s="140"/>
      <c r="O641" s="140"/>
      <c r="P641" s="140"/>
      <c r="Q641" s="140"/>
      <c r="R641" s="140"/>
      <c r="S641" s="140"/>
      <c r="T641" s="140"/>
      <c r="U641" s="140"/>
      <c r="V641" s="140"/>
      <c r="W641" s="140"/>
      <c r="X641" s="140"/>
      <c r="Y641" s="140"/>
      <c r="Z641" s="140"/>
    </row>
    <row r="642">
      <c r="A642" s="140"/>
      <c r="B642" s="140"/>
      <c r="C642" s="140"/>
      <c r="D642" s="140"/>
      <c r="E642" s="140"/>
      <c r="F642" s="140"/>
      <c r="G642" s="140"/>
      <c r="H642" s="140"/>
      <c r="I642" s="140"/>
      <c r="J642" s="140"/>
      <c r="K642" s="140"/>
      <c r="L642" s="140"/>
      <c r="M642" s="140"/>
      <c r="N642" s="140"/>
      <c r="O642" s="140"/>
      <c r="P642" s="140"/>
      <c r="Q642" s="140"/>
      <c r="R642" s="140"/>
      <c r="S642" s="140"/>
      <c r="T642" s="140"/>
      <c r="U642" s="140"/>
      <c r="V642" s="140"/>
      <c r="W642" s="140"/>
      <c r="X642" s="140"/>
      <c r="Y642" s="140"/>
      <c r="Z642" s="140"/>
    </row>
    <row r="643">
      <c r="A643" s="140"/>
      <c r="B643" s="140"/>
      <c r="C643" s="140"/>
      <c r="D643" s="140"/>
      <c r="E643" s="140"/>
      <c r="F643" s="140"/>
      <c r="G643" s="140"/>
      <c r="H643" s="140"/>
      <c r="I643" s="140"/>
      <c r="J643" s="140"/>
      <c r="K643" s="140"/>
      <c r="L643" s="140"/>
      <c r="M643" s="140"/>
      <c r="N643" s="140"/>
      <c r="O643" s="140"/>
      <c r="P643" s="140"/>
      <c r="Q643" s="140"/>
      <c r="R643" s="140"/>
      <c r="S643" s="140"/>
      <c r="T643" s="140"/>
      <c r="U643" s="140"/>
      <c r="V643" s="140"/>
      <c r="W643" s="140"/>
      <c r="X643" s="140"/>
      <c r="Y643" s="140"/>
      <c r="Z643" s="140"/>
    </row>
    <row r="644">
      <c r="A644" s="140"/>
      <c r="B644" s="140"/>
      <c r="C644" s="140"/>
      <c r="D644" s="140"/>
      <c r="E644" s="140"/>
      <c r="F644" s="140"/>
      <c r="G644" s="140"/>
      <c r="H644" s="140"/>
      <c r="I644" s="140"/>
      <c r="J644" s="140"/>
      <c r="K644" s="140"/>
      <c r="L644" s="140"/>
      <c r="M644" s="140"/>
      <c r="N644" s="140"/>
      <c r="O644" s="140"/>
      <c r="P644" s="140"/>
      <c r="Q644" s="140"/>
      <c r="R644" s="140"/>
      <c r="S644" s="140"/>
      <c r="T644" s="140"/>
      <c r="U644" s="140"/>
      <c r="V644" s="140"/>
      <c r="W644" s="140"/>
      <c r="X644" s="140"/>
      <c r="Y644" s="140"/>
      <c r="Z644" s="140"/>
    </row>
    <row r="645">
      <c r="A645" s="140"/>
      <c r="B645" s="140"/>
      <c r="C645" s="140"/>
      <c r="D645" s="140"/>
      <c r="E645" s="140"/>
      <c r="F645" s="140"/>
      <c r="G645" s="140"/>
      <c r="H645" s="140"/>
      <c r="I645" s="140"/>
      <c r="J645" s="140"/>
      <c r="K645" s="140"/>
      <c r="L645" s="140"/>
      <c r="M645" s="140"/>
      <c r="N645" s="140"/>
      <c r="O645" s="140"/>
      <c r="P645" s="140"/>
      <c r="Q645" s="140"/>
      <c r="R645" s="140"/>
      <c r="S645" s="140"/>
      <c r="T645" s="140"/>
      <c r="U645" s="140"/>
      <c r="V645" s="140"/>
      <c r="W645" s="140"/>
      <c r="X645" s="140"/>
      <c r="Y645" s="140"/>
      <c r="Z645" s="140"/>
    </row>
    <row r="646">
      <c r="A646" s="140"/>
      <c r="B646" s="140"/>
      <c r="C646" s="140"/>
      <c r="D646" s="140"/>
      <c r="E646" s="140"/>
      <c r="F646" s="140"/>
      <c r="G646" s="140"/>
      <c r="H646" s="140"/>
      <c r="I646" s="140"/>
      <c r="J646" s="140"/>
      <c r="K646" s="140"/>
      <c r="L646" s="140"/>
      <c r="M646" s="140"/>
      <c r="N646" s="140"/>
      <c r="O646" s="140"/>
      <c r="P646" s="140"/>
      <c r="Q646" s="140"/>
      <c r="R646" s="140"/>
      <c r="S646" s="140"/>
      <c r="T646" s="140"/>
      <c r="U646" s="140"/>
      <c r="V646" s="140"/>
      <c r="W646" s="140"/>
      <c r="X646" s="140"/>
      <c r="Y646" s="140"/>
      <c r="Z646" s="140"/>
    </row>
    <row r="647">
      <c r="A647" s="140"/>
      <c r="B647" s="140"/>
      <c r="C647" s="140"/>
      <c r="D647" s="140"/>
      <c r="E647" s="140"/>
      <c r="F647" s="140"/>
      <c r="G647" s="140"/>
      <c r="H647" s="140"/>
      <c r="I647" s="140"/>
      <c r="J647" s="140"/>
      <c r="K647" s="140"/>
      <c r="L647" s="140"/>
      <c r="M647" s="140"/>
      <c r="N647" s="140"/>
      <c r="O647" s="140"/>
      <c r="P647" s="140"/>
      <c r="Q647" s="140"/>
      <c r="R647" s="140"/>
      <c r="S647" s="140"/>
      <c r="T647" s="140"/>
      <c r="U647" s="140"/>
      <c r="V647" s="140"/>
      <c r="W647" s="140"/>
      <c r="X647" s="140"/>
      <c r="Y647" s="140"/>
      <c r="Z647" s="140"/>
    </row>
    <row r="648">
      <c r="A648" s="140"/>
      <c r="B648" s="140"/>
      <c r="C648" s="140"/>
      <c r="D648" s="140"/>
      <c r="E648" s="140"/>
      <c r="F648" s="140"/>
      <c r="G648" s="140"/>
      <c r="H648" s="140"/>
      <c r="I648" s="140"/>
      <c r="J648" s="140"/>
      <c r="K648" s="140"/>
      <c r="L648" s="140"/>
      <c r="M648" s="140"/>
      <c r="N648" s="140"/>
      <c r="O648" s="140"/>
      <c r="P648" s="140"/>
      <c r="Q648" s="140"/>
      <c r="R648" s="140"/>
      <c r="S648" s="140"/>
      <c r="T648" s="140"/>
      <c r="U648" s="140"/>
      <c r="V648" s="140"/>
      <c r="W648" s="140"/>
      <c r="X648" s="140"/>
      <c r="Y648" s="140"/>
      <c r="Z648" s="140"/>
    </row>
    <row r="649">
      <c r="A649" s="140"/>
      <c r="B649" s="140"/>
      <c r="C649" s="140"/>
      <c r="D649" s="140"/>
      <c r="E649" s="140"/>
      <c r="F649" s="140"/>
      <c r="G649" s="140"/>
      <c r="H649" s="140"/>
      <c r="I649" s="140"/>
      <c r="J649" s="140"/>
      <c r="K649" s="140"/>
      <c r="L649" s="140"/>
      <c r="M649" s="140"/>
      <c r="N649" s="140"/>
      <c r="O649" s="140"/>
      <c r="P649" s="140"/>
      <c r="Q649" s="140"/>
      <c r="R649" s="140"/>
      <c r="S649" s="140"/>
      <c r="T649" s="140"/>
      <c r="U649" s="140"/>
      <c r="V649" s="140"/>
      <c r="W649" s="140"/>
      <c r="X649" s="140"/>
      <c r="Y649" s="140"/>
      <c r="Z649" s="140"/>
    </row>
    <row r="650">
      <c r="A650" s="140"/>
      <c r="B650" s="140"/>
      <c r="C650" s="140"/>
      <c r="D650" s="140"/>
      <c r="E650" s="140"/>
      <c r="F650" s="140"/>
      <c r="G650" s="140"/>
      <c r="H650" s="140"/>
      <c r="I650" s="140"/>
      <c r="J650" s="140"/>
      <c r="K650" s="140"/>
      <c r="L650" s="140"/>
      <c r="M650" s="140"/>
      <c r="N650" s="140"/>
      <c r="O650" s="140"/>
      <c r="P650" s="140"/>
      <c r="Q650" s="140"/>
      <c r="R650" s="140"/>
      <c r="S650" s="140"/>
      <c r="T650" s="140"/>
      <c r="U650" s="140"/>
      <c r="V650" s="140"/>
      <c r="W650" s="140"/>
      <c r="X650" s="140"/>
      <c r="Y650" s="140"/>
      <c r="Z650" s="140"/>
    </row>
    <row r="651">
      <c r="A651" s="140"/>
      <c r="B651" s="140"/>
      <c r="C651" s="140"/>
      <c r="D651" s="140"/>
      <c r="E651" s="140"/>
      <c r="F651" s="140"/>
      <c r="G651" s="140"/>
      <c r="H651" s="140"/>
      <c r="I651" s="140"/>
      <c r="J651" s="140"/>
      <c r="K651" s="140"/>
      <c r="L651" s="140"/>
      <c r="M651" s="140"/>
      <c r="N651" s="140"/>
      <c r="O651" s="140"/>
      <c r="P651" s="140"/>
      <c r="Q651" s="140"/>
      <c r="R651" s="140"/>
      <c r="S651" s="140"/>
      <c r="T651" s="140"/>
      <c r="U651" s="140"/>
      <c r="V651" s="140"/>
      <c r="W651" s="140"/>
      <c r="X651" s="140"/>
      <c r="Y651" s="140"/>
      <c r="Z651" s="140"/>
    </row>
    <row r="652">
      <c r="A652" s="140"/>
      <c r="B652" s="140"/>
      <c r="C652" s="140"/>
      <c r="D652" s="140"/>
      <c r="E652" s="140"/>
      <c r="F652" s="140"/>
      <c r="G652" s="140"/>
      <c r="H652" s="140"/>
      <c r="I652" s="140"/>
      <c r="J652" s="140"/>
      <c r="K652" s="140"/>
      <c r="L652" s="140"/>
      <c r="M652" s="140"/>
      <c r="N652" s="140"/>
      <c r="O652" s="140"/>
      <c r="P652" s="140"/>
      <c r="Q652" s="140"/>
      <c r="R652" s="140"/>
      <c r="S652" s="140"/>
      <c r="T652" s="140"/>
      <c r="U652" s="140"/>
      <c r="V652" s="140"/>
      <c r="W652" s="140"/>
      <c r="X652" s="140"/>
      <c r="Y652" s="140"/>
      <c r="Z652" s="140"/>
    </row>
    <row r="653">
      <c r="A653" s="140"/>
      <c r="B653" s="140"/>
      <c r="C653" s="140"/>
      <c r="D653" s="140"/>
      <c r="E653" s="140"/>
      <c r="F653" s="140"/>
      <c r="G653" s="140"/>
      <c r="H653" s="140"/>
      <c r="I653" s="140"/>
      <c r="J653" s="140"/>
      <c r="K653" s="140"/>
      <c r="L653" s="140"/>
      <c r="M653" s="140"/>
      <c r="N653" s="140"/>
      <c r="O653" s="140"/>
      <c r="P653" s="140"/>
      <c r="Q653" s="140"/>
      <c r="R653" s="140"/>
      <c r="S653" s="140"/>
      <c r="T653" s="140"/>
      <c r="U653" s="140"/>
      <c r="V653" s="140"/>
      <c r="W653" s="140"/>
      <c r="X653" s="140"/>
      <c r="Y653" s="140"/>
      <c r="Z653" s="140"/>
    </row>
    <row r="654">
      <c r="A654" s="140"/>
      <c r="B654" s="140"/>
      <c r="C654" s="140"/>
      <c r="D654" s="140"/>
      <c r="E654" s="140"/>
      <c r="F654" s="140"/>
      <c r="G654" s="140"/>
      <c r="H654" s="140"/>
      <c r="I654" s="140"/>
      <c r="J654" s="140"/>
      <c r="K654" s="140"/>
      <c r="L654" s="140"/>
      <c r="M654" s="140"/>
      <c r="N654" s="140"/>
      <c r="O654" s="140"/>
      <c r="P654" s="140"/>
      <c r="Q654" s="140"/>
      <c r="R654" s="140"/>
      <c r="S654" s="140"/>
      <c r="T654" s="140"/>
      <c r="U654" s="140"/>
      <c r="V654" s="140"/>
      <c r="W654" s="140"/>
      <c r="X654" s="140"/>
      <c r="Y654" s="140"/>
      <c r="Z654" s="140"/>
    </row>
    <row r="655">
      <c r="A655" s="140"/>
      <c r="B655" s="140"/>
      <c r="C655" s="140"/>
      <c r="D655" s="140"/>
      <c r="E655" s="140"/>
      <c r="F655" s="140"/>
      <c r="G655" s="140"/>
      <c r="H655" s="140"/>
      <c r="I655" s="140"/>
      <c r="J655" s="140"/>
      <c r="K655" s="140"/>
      <c r="L655" s="140"/>
      <c r="M655" s="140"/>
      <c r="N655" s="140"/>
      <c r="O655" s="140"/>
      <c r="P655" s="140"/>
      <c r="Q655" s="140"/>
      <c r="R655" s="140"/>
      <c r="S655" s="140"/>
      <c r="T655" s="140"/>
      <c r="U655" s="140"/>
      <c r="V655" s="140"/>
      <c r="W655" s="140"/>
      <c r="X655" s="140"/>
      <c r="Y655" s="140"/>
      <c r="Z655" s="140"/>
    </row>
    <row r="656">
      <c r="A656" s="140"/>
      <c r="B656" s="140"/>
      <c r="C656" s="140"/>
      <c r="D656" s="140"/>
      <c r="E656" s="140"/>
      <c r="F656" s="140"/>
      <c r="G656" s="140"/>
      <c r="H656" s="140"/>
      <c r="I656" s="140"/>
      <c r="J656" s="140"/>
      <c r="K656" s="140"/>
      <c r="L656" s="140"/>
      <c r="M656" s="140"/>
      <c r="N656" s="140"/>
      <c r="O656" s="140"/>
      <c r="P656" s="140"/>
      <c r="Q656" s="140"/>
      <c r="R656" s="140"/>
      <c r="S656" s="140"/>
      <c r="T656" s="140"/>
      <c r="U656" s="140"/>
      <c r="V656" s="140"/>
      <c r="W656" s="140"/>
      <c r="X656" s="140"/>
      <c r="Y656" s="140"/>
      <c r="Z656" s="140"/>
    </row>
    <row r="657">
      <c r="A657" s="140"/>
      <c r="B657" s="140"/>
      <c r="C657" s="140"/>
      <c r="D657" s="140"/>
      <c r="E657" s="140"/>
      <c r="F657" s="140"/>
      <c r="G657" s="140"/>
      <c r="H657" s="140"/>
      <c r="I657" s="140"/>
      <c r="J657" s="140"/>
      <c r="K657" s="140"/>
      <c r="L657" s="140"/>
      <c r="M657" s="140"/>
      <c r="N657" s="140"/>
      <c r="O657" s="140"/>
      <c r="P657" s="140"/>
      <c r="Q657" s="140"/>
      <c r="R657" s="140"/>
      <c r="S657" s="140"/>
      <c r="T657" s="140"/>
      <c r="U657" s="140"/>
      <c r="V657" s="140"/>
      <c r="W657" s="140"/>
      <c r="X657" s="140"/>
      <c r="Y657" s="140"/>
      <c r="Z657" s="140"/>
    </row>
    <row r="658">
      <c r="A658" s="140"/>
      <c r="B658" s="140"/>
      <c r="C658" s="140"/>
      <c r="D658" s="140"/>
      <c r="E658" s="140"/>
      <c r="F658" s="140"/>
      <c r="G658" s="140"/>
      <c r="H658" s="140"/>
      <c r="I658" s="140"/>
      <c r="J658" s="140"/>
      <c r="K658" s="140"/>
      <c r="L658" s="140"/>
      <c r="M658" s="140"/>
      <c r="N658" s="140"/>
      <c r="O658" s="140"/>
      <c r="P658" s="140"/>
      <c r="Q658" s="140"/>
      <c r="R658" s="140"/>
      <c r="S658" s="140"/>
      <c r="T658" s="140"/>
      <c r="U658" s="140"/>
      <c r="V658" s="140"/>
      <c r="W658" s="140"/>
      <c r="X658" s="140"/>
      <c r="Y658" s="140"/>
      <c r="Z658" s="140"/>
    </row>
    <row r="659">
      <c r="A659" s="140"/>
      <c r="B659" s="140"/>
      <c r="C659" s="140"/>
      <c r="D659" s="140"/>
      <c r="E659" s="140"/>
      <c r="F659" s="140"/>
      <c r="G659" s="140"/>
      <c r="H659" s="140"/>
      <c r="I659" s="140"/>
      <c r="J659" s="140"/>
      <c r="K659" s="140"/>
      <c r="L659" s="140"/>
      <c r="M659" s="140"/>
      <c r="N659" s="140"/>
      <c r="O659" s="140"/>
      <c r="P659" s="140"/>
      <c r="Q659" s="140"/>
      <c r="R659" s="140"/>
      <c r="S659" s="140"/>
      <c r="T659" s="140"/>
      <c r="U659" s="140"/>
      <c r="V659" s="140"/>
      <c r="W659" s="140"/>
      <c r="X659" s="140"/>
      <c r="Y659" s="140"/>
      <c r="Z659" s="140"/>
    </row>
    <row r="660">
      <c r="A660" s="140"/>
      <c r="B660" s="140"/>
      <c r="C660" s="140"/>
      <c r="D660" s="140"/>
      <c r="E660" s="140"/>
      <c r="F660" s="140"/>
      <c r="G660" s="140"/>
      <c r="H660" s="140"/>
      <c r="I660" s="140"/>
      <c r="J660" s="140"/>
      <c r="K660" s="140"/>
      <c r="L660" s="140"/>
      <c r="M660" s="140"/>
      <c r="N660" s="140"/>
      <c r="O660" s="140"/>
      <c r="P660" s="140"/>
      <c r="Q660" s="140"/>
      <c r="R660" s="140"/>
      <c r="S660" s="140"/>
      <c r="T660" s="140"/>
      <c r="U660" s="140"/>
      <c r="V660" s="140"/>
      <c r="W660" s="140"/>
      <c r="X660" s="140"/>
      <c r="Y660" s="140"/>
      <c r="Z660" s="140"/>
    </row>
    <row r="661">
      <c r="A661" s="140"/>
      <c r="B661" s="140"/>
      <c r="C661" s="140"/>
      <c r="D661" s="140"/>
      <c r="E661" s="140"/>
      <c r="F661" s="140"/>
      <c r="G661" s="140"/>
      <c r="H661" s="140"/>
      <c r="I661" s="140"/>
      <c r="J661" s="140"/>
      <c r="K661" s="140"/>
      <c r="L661" s="140"/>
      <c r="M661" s="140"/>
      <c r="N661" s="140"/>
      <c r="O661" s="140"/>
      <c r="P661" s="140"/>
      <c r="Q661" s="140"/>
      <c r="R661" s="140"/>
      <c r="S661" s="140"/>
      <c r="T661" s="140"/>
      <c r="U661" s="140"/>
      <c r="V661" s="140"/>
      <c r="W661" s="140"/>
      <c r="X661" s="140"/>
      <c r="Y661" s="140"/>
      <c r="Z661" s="140"/>
    </row>
    <row r="662">
      <c r="A662" s="140"/>
      <c r="B662" s="140"/>
      <c r="C662" s="140"/>
      <c r="D662" s="140"/>
      <c r="E662" s="140"/>
      <c r="F662" s="140"/>
      <c r="G662" s="140"/>
      <c r="H662" s="140"/>
      <c r="I662" s="140"/>
      <c r="J662" s="140"/>
      <c r="K662" s="140"/>
      <c r="L662" s="140"/>
      <c r="M662" s="140"/>
      <c r="N662" s="140"/>
      <c r="O662" s="140"/>
      <c r="P662" s="140"/>
      <c r="Q662" s="140"/>
      <c r="R662" s="140"/>
      <c r="S662" s="140"/>
      <c r="T662" s="140"/>
      <c r="U662" s="140"/>
      <c r="V662" s="140"/>
      <c r="W662" s="140"/>
      <c r="X662" s="140"/>
      <c r="Y662" s="140"/>
      <c r="Z662" s="140"/>
    </row>
    <row r="663">
      <c r="A663" s="140"/>
      <c r="B663" s="140"/>
      <c r="C663" s="140"/>
      <c r="D663" s="140"/>
      <c r="E663" s="140"/>
      <c r="F663" s="140"/>
      <c r="G663" s="140"/>
      <c r="H663" s="140"/>
      <c r="I663" s="140"/>
      <c r="J663" s="140"/>
      <c r="K663" s="140"/>
      <c r="L663" s="140"/>
      <c r="M663" s="140"/>
      <c r="N663" s="140"/>
      <c r="O663" s="140"/>
      <c r="P663" s="140"/>
      <c r="Q663" s="140"/>
      <c r="R663" s="140"/>
      <c r="S663" s="140"/>
      <c r="T663" s="140"/>
      <c r="U663" s="140"/>
      <c r="V663" s="140"/>
      <c r="W663" s="140"/>
      <c r="X663" s="140"/>
      <c r="Y663" s="140"/>
      <c r="Z663" s="140"/>
    </row>
    <row r="664">
      <c r="A664" s="140"/>
      <c r="B664" s="140"/>
      <c r="C664" s="140"/>
      <c r="D664" s="140"/>
      <c r="E664" s="140"/>
      <c r="F664" s="140"/>
      <c r="G664" s="140"/>
      <c r="H664" s="140"/>
      <c r="I664" s="140"/>
      <c r="J664" s="140"/>
      <c r="K664" s="140"/>
      <c r="L664" s="140"/>
      <c r="M664" s="140"/>
      <c r="N664" s="140"/>
      <c r="O664" s="140"/>
      <c r="P664" s="140"/>
      <c r="Q664" s="140"/>
      <c r="R664" s="140"/>
      <c r="S664" s="140"/>
      <c r="T664" s="140"/>
      <c r="U664" s="140"/>
      <c r="V664" s="140"/>
      <c r="W664" s="140"/>
      <c r="X664" s="140"/>
      <c r="Y664" s="140"/>
      <c r="Z664" s="140"/>
    </row>
    <row r="665">
      <c r="A665" s="140"/>
      <c r="B665" s="140"/>
      <c r="C665" s="140"/>
      <c r="D665" s="140"/>
      <c r="E665" s="140"/>
      <c r="F665" s="140"/>
      <c r="G665" s="140"/>
      <c r="H665" s="140"/>
      <c r="I665" s="140"/>
      <c r="J665" s="140"/>
      <c r="K665" s="140"/>
      <c r="L665" s="140"/>
      <c r="M665" s="140"/>
      <c r="N665" s="140"/>
      <c r="O665" s="140"/>
      <c r="P665" s="140"/>
      <c r="Q665" s="140"/>
      <c r="R665" s="140"/>
      <c r="S665" s="140"/>
      <c r="T665" s="140"/>
      <c r="U665" s="140"/>
      <c r="V665" s="140"/>
      <c r="W665" s="140"/>
      <c r="X665" s="140"/>
      <c r="Y665" s="140"/>
      <c r="Z665" s="140"/>
    </row>
    <row r="666">
      <c r="A666" s="140"/>
      <c r="B666" s="140"/>
      <c r="C666" s="140"/>
      <c r="D666" s="140"/>
      <c r="E666" s="140"/>
      <c r="F666" s="140"/>
      <c r="G666" s="140"/>
      <c r="H666" s="140"/>
      <c r="I666" s="140"/>
      <c r="J666" s="140"/>
      <c r="K666" s="140"/>
      <c r="L666" s="140"/>
      <c r="M666" s="140"/>
      <c r="N666" s="140"/>
      <c r="O666" s="140"/>
      <c r="P666" s="140"/>
      <c r="Q666" s="140"/>
      <c r="R666" s="140"/>
      <c r="S666" s="140"/>
      <c r="T666" s="140"/>
      <c r="U666" s="140"/>
      <c r="V666" s="140"/>
      <c r="W666" s="140"/>
      <c r="X666" s="140"/>
      <c r="Y666" s="140"/>
      <c r="Z666" s="140"/>
    </row>
    <row r="667">
      <c r="A667" s="140"/>
      <c r="B667" s="140"/>
      <c r="C667" s="140"/>
      <c r="D667" s="140"/>
      <c r="E667" s="140"/>
      <c r="F667" s="140"/>
      <c r="G667" s="140"/>
      <c r="H667" s="140"/>
      <c r="I667" s="140"/>
      <c r="J667" s="140"/>
      <c r="K667" s="140"/>
      <c r="L667" s="140"/>
      <c r="M667" s="140"/>
      <c r="N667" s="140"/>
      <c r="O667" s="140"/>
      <c r="P667" s="140"/>
      <c r="Q667" s="140"/>
      <c r="R667" s="140"/>
      <c r="S667" s="140"/>
      <c r="T667" s="140"/>
      <c r="U667" s="140"/>
      <c r="V667" s="140"/>
      <c r="W667" s="140"/>
      <c r="X667" s="140"/>
      <c r="Y667" s="140"/>
      <c r="Z667" s="140"/>
    </row>
    <row r="668">
      <c r="A668" s="140"/>
      <c r="B668" s="140"/>
      <c r="C668" s="140"/>
      <c r="D668" s="140"/>
      <c r="E668" s="140"/>
      <c r="F668" s="140"/>
      <c r="G668" s="140"/>
      <c r="H668" s="140"/>
      <c r="I668" s="140"/>
      <c r="J668" s="140"/>
      <c r="K668" s="140"/>
      <c r="L668" s="140"/>
      <c r="M668" s="140"/>
      <c r="N668" s="140"/>
      <c r="O668" s="140"/>
      <c r="P668" s="140"/>
      <c r="Q668" s="140"/>
      <c r="R668" s="140"/>
      <c r="S668" s="140"/>
      <c r="T668" s="140"/>
      <c r="U668" s="140"/>
      <c r="V668" s="140"/>
      <c r="W668" s="140"/>
      <c r="X668" s="140"/>
      <c r="Y668" s="140"/>
      <c r="Z668" s="140"/>
    </row>
    <row r="669">
      <c r="A669" s="140"/>
      <c r="B669" s="140"/>
      <c r="C669" s="140"/>
      <c r="D669" s="140"/>
      <c r="E669" s="140"/>
      <c r="F669" s="140"/>
      <c r="G669" s="140"/>
      <c r="H669" s="140"/>
      <c r="I669" s="140"/>
      <c r="J669" s="140"/>
      <c r="K669" s="140"/>
      <c r="L669" s="140"/>
      <c r="M669" s="140"/>
      <c r="N669" s="140"/>
      <c r="O669" s="140"/>
      <c r="P669" s="140"/>
      <c r="Q669" s="140"/>
      <c r="R669" s="140"/>
      <c r="S669" s="140"/>
      <c r="T669" s="140"/>
      <c r="U669" s="140"/>
      <c r="V669" s="140"/>
      <c r="W669" s="140"/>
      <c r="X669" s="140"/>
      <c r="Y669" s="140"/>
      <c r="Z669" s="140"/>
    </row>
    <row r="670">
      <c r="A670" s="140"/>
      <c r="B670" s="140"/>
      <c r="C670" s="140"/>
      <c r="D670" s="140"/>
      <c r="E670" s="140"/>
      <c r="F670" s="140"/>
      <c r="G670" s="140"/>
      <c r="H670" s="140"/>
      <c r="I670" s="140"/>
      <c r="J670" s="140"/>
      <c r="K670" s="140"/>
      <c r="L670" s="140"/>
      <c r="M670" s="140"/>
      <c r="N670" s="140"/>
      <c r="O670" s="140"/>
      <c r="P670" s="140"/>
      <c r="Q670" s="140"/>
      <c r="R670" s="140"/>
      <c r="S670" s="140"/>
      <c r="T670" s="140"/>
      <c r="U670" s="140"/>
      <c r="V670" s="140"/>
      <c r="W670" s="140"/>
      <c r="X670" s="140"/>
      <c r="Y670" s="140"/>
      <c r="Z670" s="140"/>
    </row>
    <row r="671">
      <c r="A671" s="140"/>
      <c r="B671" s="140"/>
      <c r="C671" s="140"/>
      <c r="D671" s="140"/>
      <c r="E671" s="140"/>
      <c r="F671" s="140"/>
      <c r="G671" s="140"/>
      <c r="H671" s="140"/>
      <c r="I671" s="140"/>
      <c r="J671" s="140"/>
      <c r="K671" s="140"/>
      <c r="L671" s="140"/>
      <c r="M671" s="140"/>
      <c r="N671" s="140"/>
      <c r="O671" s="140"/>
      <c r="P671" s="140"/>
      <c r="Q671" s="140"/>
      <c r="R671" s="140"/>
      <c r="S671" s="140"/>
      <c r="T671" s="140"/>
      <c r="U671" s="140"/>
      <c r="V671" s="140"/>
      <c r="W671" s="140"/>
      <c r="X671" s="140"/>
      <c r="Y671" s="140"/>
      <c r="Z671" s="140"/>
    </row>
    <row r="672">
      <c r="A672" s="140"/>
      <c r="B672" s="140"/>
      <c r="C672" s="140"/>
      <c r="D672" s="140"/>
      <c r="E672" s="140"/>
      <c r="F672" s="140"/>
      <c r="G672" s="140"/>
      <c r="H672" s="140"/>
      <c r="I672" s="140"/>
      <c r="J672" s="140"/>
      <c r="K672" s="140"/>
      <c r="L672" s="140"/>
      <c r="M672" s="140"/>
      <c r="N672" s="140"/>
      <c r="O672" s="140"/>
      <c r="P672" s="140"/>
      <c r="Q672" s="140"/>
      <c r="R672" s="140"/>
      <c r="S672" s="140"/>
      <c r="T672" s="140"/>
      <c r="U672" s="140"/>
      <c r="V672" s="140"/>
      <c r="W672" s="140"/>
      <c r="X672" s="140"/>
      <c r="Y672" s="140"/>
      <c r="Z672" s="140"/>
    </row>
    <row r="673">
      <c r="A673" s="140"/>
      <c r="B673" s="140"/>
      <c r="C673" s="140"/>
      <c r="D673" s="140"/>
      <c r="E673" s="140"/>
      <c r="F673" s="140"/>
      <c r="G673" s="140"/>
      <c r="H673" s="140"/>
      <c r="I673" s="140"/>
      <c r="J673" s="140"/>
      <c r="K673" s="140"/>
      <c r="L673" s="140"/>
      <c r="M673" s="140"/>
      <c r="N673" s="140"/>
      <c r="O673" s="140"/>
      <c r="P673" s="140"/>
      <c r="Q673" s="140"/>
      <c r="R673" s="140"/>
      <c r="S673" s="140"/>
      <c r="T673" s="140"/>
      <c r="U673" s="140"/>
      <c r="V673" s="140"/>
      <c r="W673" s="140"/>
      <c r="X673" s="140"/>
      <c r="Y673" s="140"/>
      <c r="Z673" s="140"/>
    </row>
    <row r="674">
      <c r="A674" s="140"/>
      <c r="B674" s="140"/>
      <c r="C674" s="140"/>
      <c r="D674" s="140"/>
      <c r="E674" s="140"/>
      <c r="F674" s="140"/>
      <c r="G674" s="140"/>
      <c r="H674" s="140"/>
      <c r="I674" s="140"/>
      <c r="J674" s="140"/>
      <c r="K674" s="140"/>
      <c r="L674" s="140"/>
      <c r="M674" s="140"/>
      <c r="N674" s="140"/>
      <c r="O674" s="140"/>
      <c r="P674" s="140"/>
      <c r="Q674" s="140"/>
      <c r="R674" s="140"/>
      <c r="S674" s="140"/>
      <c r="T674" s="140"/>
      <c r="U674" s="140"/>
      <c r="V674" s="140"/>
      <c r="W674" s="140"/>
      <c r="X674" s="140"/>
      <c r="Y674" s="140"/>
      <c r="Z674" s="140"/>
    </row>
    <row r="675">
      <c r="A675" s="140"/>
      <c r="B675" s="140"/>
      <c r="C675" s="140"/>
      <c r="D675" s="140"/>
      <c r="E675" s="140"/>
      <c r="F675" s="140"/>
      <c r="G675" s="140"/>
      <c r="H675" s="140"/>
      <c r="I675" s="140"/>
      <c r="J675" s="140"/>
      <c r="K675" s="140"/>
      <c r="L675" s="140"/>
      <c r="M675" s="140"/>
      <c r="N675" s="140"/>
      <c r="O675" s="140"/>
      <c r="P675" s="140"/>
      <c r="Q675" s="140"/>
      <c r="R675" s="140"/>
      <c r="S675" s="140"/>
      <c r="T675" s="140"/>
      <c r="U675" s="140"/>
      <c r="V675" s="140"/>
      <c r="W675" s="140"/>
      <c r="X675" s="140"/>
      <c r="Y675" s="140"/>
      <c r="Z675" s="140"/>
    </row>
    <row r="676">
      <c r="A676" s="140"/>
      <c r="B676" s="140"/>
      <c r="C676" s="140"/>
      <c r="D676" s="140"/>
      <c r="E676" s="140"/>
      <c r="F676" s="140"/>
      <c r="G676" s="140"/>
      <c r="H676" s="140"/>
      <c r="I676" s="140"/>
      <c r="J676" s="140"/>
      <c r="K676" s="140"/>
      <c r="L676" s="140"/>
      <c r="M676" s="140"/>
      <c r="N676" s="140"/>
      <c r="O676" s="140"/>
      <c r="P676" s="140"/>
      <c r="Q676" s="140"/>
      <c r="R676" s="140"/>
      <c r="S676" s="140"/>
      <c r="T676" s="140"/>
      <c r="U676" s="140"/>
      <c r="V676" s="140"/>
      <c r="W676" s="140"/>
      <c r="X676" s="140"/>
      <c r="Y676" s="140"/>
      <c r="Z676" s="140"/>
    </row>
    <row r="677">
      <c r="A677" s="140"/>
      <c r="B677" s="140"/>
      <c r="C677" s="140"/>
      <c r="D677" s="140"/>
      <c r="E677" s="140"/>
      <c r="F677" s="140"/>
      <c r="G677" s="140"/>
      <c r="H677" s="140"/>
      <c r="I677" s="140"/>
      <c r="J677" s="140"/>
      <c r="K677" s="140"/>
      <c r="L677" s="140"/>
      <c r="M677" s="140"/>
      <c r="N677" s="140"/>
      <c r="O677" s="140"/>
      <c r="P677" s="140"/>
      <c r="Q677" s="140"/>
      <c r="R677" s="140"/>
      <c r="S677" s="140"/>
      <c r="T677" s="140"/>
      <c r="U677" s="140"/>
      <c r="V677" s="140"/>
      <c r="W677" s="140"/>
      <c r="X677" s="140"/>
      <c r="Y677" s="140"/>
      <c r="Z677" s="140"/>
    </row>
    <row r="678">
      <c r="A678" s="140"/>
      <c r="B678" s="140"/>
      <c r="C678" s="140"/>
      <c r="D678" s="140"/>
      <c r="E678" s="140"/>
      <c r="F678" s="140"/>
      <c r="G678" s="140"/>
      <c r="H678" s="140"/>
      <c r="I678" s="140"/>
      <c r="J678" s="140"/>
      <c r="K678" s="140"/>
      <c r="L678" s="140"/>
      <c r="M678" s="140"/>
      <c r="N678" s="140"/>
      <c r="O678" s="140"/>
      <c r="P678" s="140"/>
      <c r="Q678" s="140"/>
      <c r="R678" s="140"/>
      <c r="S678" s="140"/>
      <c r="T678" s="140"/>
      <c r="U678" s="140"/>
      <c r="V678" s="140"/>
      <c r="W678" s="140"/>
      <c r="X678" s="140"/>
      <c r="Y678" s="140"/>
      <c r="Z678" s="140"/>
    </row>
    <row r="679">
      <c r="A679" s="140"/>
      <c r="B679" s="140"/>
      <c r="C679" s="140"/>
      <c r="D679" s="140"/>
      <c r="E679" s="140"/>
      <c r="F679" s="140"/>
      <c r="G679" s="140"/>
      <c r="H679" s="140"/>
      <c r="I679" s="140"/>
      <c r="J679" s="140"/>
      <c r="K679" s="140"/>
      <c r="L679" s="140"/>
      <c r="M679" s="140"/>
      <c r="N679" s="140"/>
      <c r="O679" s="140"/>
      <c r="P679" s="140"/>
      <c r="Q679" s="140"/>
      <c r="R679" s="140"/>
      <c r="S679" s="140"/>
      <c r="T679" s="140"/>
      <c r="U679" s="140"/>
      <c r="V679" s="140"/>
      <c r="W679" s="140"/>
      <c r="X679" s="140"/>
      <c r="Y679" s="140"/>
      <c r="Z679" s="140"/>
    </row>
    <row r="680">
      <c r="A680" s="140"/>
      <c r="B680" s="140"/>
      <c r="C680" s="140"/>
      <c r="D680" s="140"/>
      <c r="E680" s="140"/>
      <c r="F680" s="140"/>
      <c r="G680" s="140"/>
      <c r="H680" s="140"/>
      <c r="I680" s="140"/>
      <c r="J680" s="140"/>
      <c r="K680" s="140"/>
      <c r="L680" s="140"/>
      <c r="M680" s="140"/>
      <c r="N680" s="140"/>
      <c r="O680" s="140"/>
      <c r="P680" s="140"/>
      <c r="Q680" s="140"/>
      <c r="R680" s="140"/>
      <c r="S680" s="140"/>
      <c r="T680" s="140"/>
      <c r="U680" s="140"/>
      <c r="V680" s="140"/>
      <c r="W680" s="140"/>
      <c r="X680" s="140"/>
      <c r="Y680" s="140"/>
      <c r="Z680" s="140"/>
    </row>
    <row r="681">
      <c r="A681" s="140"/>
      <c r="B681" s="140"/>
      <c r="C681" s="140"/>
      <c r="D681" s="140"/>
      <c r="E681" s="140"/>
      <c r="F681" s="140"/>
      <c r="G681" s="140"/>
      <c r="H681" s="140"/>
      <c r="I681" s="140"/>
      <c r="J681" s="140"/>
      <c r="K681" s="140"/>
      <c r="L681" s="140"/>
      <c r="M681" s="140"/>
      <c r="N681" s="140"/>
      <c r="O681" s="140"/>
      <c r="P681" s="140"/>
      <c r="Q681" s="140"/>
      <c r="R681" s="140"/>
      <c r="S681" s="140"/>
      <c r="T681" s="140"/>
      <c r="U681" s="140"/>
      <c r="V681" s="140"/>
      <c r="W681" s="140"/>
      <c r="X681" s="140"/>
      <c r="Y681" s="140"/>
      <c r="Z681" s="140"/>
    </row>
    <row r="682">
      <c r="A682" s="140"/>
      <c r="B682" s="140"/>
      <c r="C682" s="140"/>
      <c r="D682" s="140"/>
      <c r="E682" s="140"/>
      <c r="F682" s="140"/>
      <c r="G682" s="140"/>
      <c r="H682" s="140"/>
      <c r="I682" s="140"/>
      <c r="J682" s="140"/>
      <c r="K682" s="140"/>
      <c r="L682" s="140"/>
      <c r="M682" s="140"/>
      <c r="N682" s="140"/>
      <c r="O682" s="140"/>
      <c r="P682" s="140"/>
      <c r="Q682" s="140"/>
      <c r="R682" s="140"/>
      <c r="S682" s="140"/>
      <c r="T682" s="140"/>
      <c r="U682" s="140"/>
      <c r="V682" s="140"/>
      <c r="W682" s="140"/>
      <c r="X682" s="140"/>
      <c r="Y682" s="140"/>
      <c r="Z682" s="140"/>
    </row>
    <row r="683">
      <c r="A683" s="140"/>
      <c r="B683" s="140"/>
      <c r="C683" s="140"/>
      <c r="D683" s="140"/>
      <c r="E683" s="140"/>
      <c r="F683" s="140"/>
      <c r="G683" s="140"/>
      <c r="H683" s="140"/>
      <c r="I683" s="140"/>
      <c r="J683" s="140"/>
      <c r="K683" s="140"/>
      <c r="L683" s="140"/>
      <c r="M683" s="140"/>
      <c r="N683" s="140"/>
      <c r="O683" s="140"/>
      <c r="P683" s="140"/>
      <c r="Q683" s="140"/>
      <c r="R683" s="140"/>
      <c r="S683" s="140"/>
      <c r="T683" s="140"/>
      <c r="U683" s="140"/>
      <c r="V683" s="140"/>
      <c r="W683" s="140"/>
      <c r="X683" s="140"/>
      <c r="Y683" s="140"/>
      <c r="Z683" s="140"/>
    </row>
    <row r="684">
      <c r="A684" s="140"/>
      <c r="B684" s="140"/>
      <c r="C684" s="140"/>
      <c r="D684" s="140"/>
      <c r="E684" s="140"/>
      <c r="F684" s="140"/>
      <c r="G684" s="140"/>
      <c r="H684" s="140"/>
      <c r="I684" s="140"/>
      <c r="J684" s="140"/>
      <c r="K684" s="140"/>
      <c r="L684" s="140"/>
      <c r="M684" s="140"/>
      <c r="N684" s="140"/>
      <c r="O684" s="140"/>
      <c r="P684" s="140"/>
      <c r="Q684" s="140"/>
      <c r="R684" s="140"/>
      <c r="S684" s="140"/>
      <c r="T684" s="140"/>
      <c r="U684" s="140"/>
      <c r="V684" s="140"/>
      <c r="W684" s="140"/>
      <c r="X684" s="140"/>
      <c r="Y684" s="140"/>
      <c r="Z684" s="140"/>
    </row>
    <row r="685">
      <c r="A685" s="140"/>
      <c r="B685" s="140"/>
      <c r="C685" s="140"/>
      <c r="D685" s="140"/>
      <c r="E685" s="140"/>
      <c r="F685" s="140"/>
      <c r="G685" s="140"/>
      <c r="H685" s="140"/>
      <c r="I685" s="140"/>
      <c r="J685" s="140"/>
      <c r="K685" s="140"/>
      <c r="L685" s="140"/>
      <c r="M685" s="140"/>
      <c r="N685" s="140"/>
      <c r="O685" s="140"/>
      <c r="P685" s="140"/>
      <c r="Q685" s="140"/>
      <c r="R685" s="140"/>
      <c r="S685" s="140"/>
      <c r="T685" s="140"/>
      <c r="U685" s="140"/>
      <c r="V685" s="140"/>
      <c r="W685" s="140"/>
      <c r="X685" s="140"/>
      <c r="Y685" s="140"/>
      <c r="Z685" s="140"/>
    </row>
    <row r="686">
      <c r="A686" s="140"/>
      <c r="B686" s="140"/>
      <c r="C686" s="140"/>
      <c r="D686" s="140"/>
      <c r="E686" s="140"/>
      <c r="F686" s="140"/>
      <c r="G686" s="140"/>
      <c r="H686" s="140"/>
      <c r="I686" s="140"/>
      <c r="J686" s="140"/>
      <c r="K686" s="140"/>
      <c r="L686" s="140"/>
      <c r="M686" s="140"/>
      <c r="N686" s="140"/>
      <c r="O686" s="140"/>
      <c r="P686" s="140"/>
      <c r="Q686" s="140"/>
      <c r="R686" s="140"/>
      <c r="S686" s="140"/>
      <c r="T686" s="140"/>
      <c r="U686" s="140"/>
      <c r="V686" s="140"/>
      <c r="W686" s="140"/>
      <c r="X686" s="140"/>
      <c r="Y686" s="140"/>
      <c r="Z686" s="140"/>
    </row>
    <row r="687">
      <c r="A687" s="140"/>
      <c r="B687" s="140"/>
      <c r="C687" s="140"/>
      <c r="D687" s="140"/>
      <c r="E687" s="140"/>
      <c r="F687" s="140"/>
      <c r="G687" s="140"/>
      <c r="H687" s="140"/>
      <c r="I687" s="140"/>
      <c r="J687" s="140"/>
      <c r="K687" s="140"/>
      <c r="L687" s="140"/>
      <c r="M687" s="140"/>
      <c r="N687" s="140"/>
      <c r="O687" s="140"/>
      <c r="P687" s="140"/>
      <c r="Q687" s="140"/>
      <c r="R687" s="140"/>
      <c r="S687" s="140"/>
      <c r="T687" s="140"/>
      <c r="U687" s="140"/>
      <c r="V687" s="140"/>
      <c r="W687" s="140"/>
      <c r="X687" s="140"/>
      <c r="Y687" s="140"/>
      <c r="Z687" s="140"/>
    </row>
    <row r="688">
      <c r="A688" s="140"/>
      <c r="B688" s="140"/>
      <c r="C688" s="140"/>
      <c r="D688" s="140"/>
      <c r="E688" s="140"/>
      <c r="F688" s="140"/>
      <c r="G688" s="140"/>
      <c r="H688" s="140"/>
      <c r="I688" s="140"/>
      <c r="J688" s="140"/>
      <c r="K688" s="140"/>
      <c r="L688" s="140"/>
      <c r="M688" s="140"/>
      <c r="N688" s="140"/>
      <c r="O688" s="140"/>
      <c r="P688" s="140"/>
      <c r="Q688" s="140"/>
      <c r="R688" s="140"/>
      <c r="S688" s="140"/>
      <c r="T688" s="140"/>
      <c r="U688" s="140"/>
      <c r="V688" s="140"/>
      <c r="W688" s="140"/>
      <c r="X688" s="140"/>
      <c r="Y688" s="140"/>
      <c r="Z688" s="140"/>
    </row>
    <row r="689">
      <c r="A689" s="140"/>
      <c r="B689" s="140"/>
      <c r="C689" s="140"/>
      <c r="D689" s="140"/>
      <c r="E689" s="140"/>
      <c r="F689" s="140"/>
      <c r="G689" s="140"/>
      <c r="H689" s="140"/>
      <c r="I689" s="140"/>
      <c r="J689" s="140"/>
      <c r="K689" s="140"/>
      <c r="L689" s="140"/>
      <c r="M689" s="140"/>
      <c r="N689" s="140"/>
      <c r="O689" s="140"/>
      <c r="P689" s="140"/>
      <c r="Q689" s="140"/>
      <c r="R689" s="140"/>
      <c r="S689" s="140"/>
      <c r="T689" s="140"/>
      <c r="U689" s="140"/>
      <c r="V689" s="140"/>
      <c r="W689" s="140"/>
      <c r="X689" s="140"/>
      <c r="Y689" s="140"/>
      <c r="Z689" s="140"/>
    </row>
    <row r="690">
      <c r="A690" s="140"/>
      <c r="B690" s="140"/>
      <c r="C690" s="140"/>
      <c r="D690" s="140"/>
      <c r="E690" s="140"/>
      <c r="F690" s="140"/>
      <c r="G690" s="140"/>
      <c r="H690" s="140"/>
      <c r="I690" s="140"/>
      <c r="J690" s="140"/>
      <c r="K690" s="140"/>
      <c r="L690" s="140"/>
      <c r="M690" s="140"/>
      <c r="N690" s="140"/>
      <c r="O690" s="140"/>
      <c r="P690" s="140"/>
      <c r="Q690" s="140"/>
      <c r="R690" s="140"/>
      <c r="S690" s="140"/>
      <c r="T690" s="140"/>
      <c r="U690" s="140"/>
      <c r="V690" s="140"/>
      <c r="W690" s="140"/>
      <c r="X690" s="140"/>
      <c r="Y690" s="140"/>
      <c r="Z690" s="140"/>
    </row>
    <row r="691">
      <c r="A691" s="140"/>
      <c r="B691" s="140"/>
      <c r="C691" s="140"/>
      <c r="D691" s="140"/>
      <c r="E691" s="140"/>
      <c r="F691" s="140"/>
      <c r="G691" s="140"/>
      <c r="H691" s="140"/>
      <c r="I691" s="140"/>
      <c r="J691" s="140"/>
      <c r="K691" s="140"/>
      <c r="L691" s="140"/>
      <c r="M691" s="140"/>
      <c r="N691" s="140"/>
      <c r="O691" s="140"/>
      <c r="P691" s="140"/>
      <c r="Q691" s="140"/>
      <c r="R691" s="140"/>
      <c r="S691" s="140"/>
      <c r="T691" s="140"/>
      <c r="U691" s="140"/>
      <c r="V691" s="140"/>
      <c r="W691" s="140"/>
      <c r="X691" s="140"/>
      <c r="Y691" s="140"/>
      <c r="Z691" s="140"/>
    </row>
    <row r="692">
      <c r="A692" s="140"/>
      <c r="B692" s="140"/>
      <c r="C692" s="140"/>
      <c r="D692" s="140"/>
      <c r="E692" s="140"/>
      <c r="F692" s="140"/>
      <c r="G692" s="140"/>
      <c r="H692" s="140"/>
      <c r="I692" s="140"/>
      <c r="J692" s="140"/>
      <c r="K692" s="140"/>
      <c r="L692" s="140"/>
      <c r="M692" s="140"/>
      <c r="N692" s="140"/>
      <c r="O692" s="140"/>
      <c r="P692" s="140"/>
      <c r="Q692" s="140"/>
      <c r="R692" s="140"/>
      <c r="S692" s="140"/>
      <c r="T692" s="140"/>
      <c r="U692" s="140"/>
      <c r="V692" s="140"/>
      <c r="W692" s="140"/>
      <c r="X692" s="140"/>
      <c r="Y692" s="140"/>
      <c r="Z692" s="140"/>
    </row>
    <row r="693">
      <c r="A693" s="140"/>
      <c r="B693" s="140"/>
      <c r="C693" s="140"/>
      <c r="D693" s="140"/>
      <c r="E693" s="140"/>
      <c r="F693" s="140"/>
      <c r="G693" s="140"/>
      <c r="H693" s="140"/>
      <c r="I693" s="140"/>
      <c r="J693" s="140"/>
      <c r="K693" s="140"/>
      <c r="L693" s="140"/>
      <c r="M693" s="140"/>
      <c r="N693" s="140"/>
      <c r="O693" s="140"/>
      <c r="P693" s="140"/>
      <c r="Q693" s="140"/>
      <c r="R693" s="140"/>
      <c r="S693" s="140"/>
      <c r="T693" s="140"/>
      <c r="U693" s="140"/>
      <c r="V693" s="140"/>
      <c r="W693" s="140"/>
      <c r="X693" s="140"/>
      <c r="Y693" s="140"/>
      <c r="Z693" s="140"/>
    </row>
    <row r="694">
      <c r="A694" s="140"/>
      <c r="B694" s="140"/>
      <c r="C694" s="140"/>
      <c r="D694" s="140"/>
      <c r="E694" s="140"/>
      <c r="F694" s="140"/>
      <c r="G694" s="140"/>
      <c r="H694" s="140"/>
      <c r="I694" s="140"/>
      <c r="J694" s="140"/>
      <c r="K694" s="140"/>
      <c r="L694" s="140"/>
      <c r="M694" s="140"/>
      <c r="N694" s="140"/>
      <c r="O694" s="140"/>
      <c r="P694" s="140"/>
      <c r="Q694" s="140"/>
      <c r="R694" s="140"/>
      <c r="S694" s="140"/>
      <c r="T694" s="140"/>
      <c r="U694" s="140"/>
      <c r="V694" s="140"/>
      <c r="W694" s="140"/>
      <c r="X694" s="140"/>
      <c r="Y694" s="140"/>
      <c r="Z694" s="140"/>
    </row>
    <row r="695">
      <c r="A695" s="140"/>
      <c r="B695" s="140"/>
      <c r="C695" s="140"/>
      <c r="D695" s="140"/>
      <c r="E695" s="140"/>
      <c r="F695" s="140"/>
      <c r="G695" s="140"/>
      <c r="H695" s="140"/>
      <c r="I695" s="140"/>
      <c r="J695" s="140"/>
      <c r="K695" s="140"/>
      <c r="L695" s="140"/>
      <c r="M695" s="140"/>
      <c r="N695" s="140"/>
      <c r="O695" s="140"/>
      <c r="P695" s="140"/>
      <c r="Q695" s="140"/>
      <c r="R695" s="140"/>
      <c r="S695" s="140"/>
      <c r="T695" s="140"/>
      <c r="U695" s="140"/>
      <c r="V695" s="140"/>
      <c r="W695" s="140"/>
      <c r="X695" s="140"/>
      <c r="Y695" s="140"/>
      <c r="Z695" s="140"/>
    </row>
    <row r="696">
      <c r="A696" s="140"/>
      <c r="B696" s="140"/>
      <c r="C696" s="140"/>
      <c r="D696" s="140"/>
      <c r="E696" s="140"/>
      <c r="F696" s="140"/>
      <c r="G696" s="140"/>
      <c r="H696" s="140"/>
      <c r="I696" s="140"/>
      <c r="J696" s="140"/>
      <c r="K696" s="140"/>
      <c r="L696" s="140"/>
      <c r="M696" s="140"/>
      <c r="N696" s="140"/>
      <c r="O696" s="140"/>
      <c r="P696" s="140"/>
      <c r="Q696" s="140"/>
      <c r="R696" s="140"/>
      <c r="S696" s="140"/>
      <c r="T696" s="140"/>
      <c r="U696" s="140"/>
      <c r="V696" s="140"/>
      <c r="W696" s="140"/>
      <c r="X696" s="140"/>
      <c r="Y696" s="140"/>
      <c r="Z696" s="140"/>
    </row>
    <row r="697">
      <c r="A697" s="140"/>
      <c r="B697" s="140"/>
      <c r="C697" s="140"/>
      <c r="D697" s="140"/>
      <c r="E697" s="140"/>
      <c r="F697" s="140"/>
      <c r="G697" s="140"/>
      <c r="H697" s="140"/>
      <c r="I697" s="140"/>
      <c r="J697" s="140"/>
      <c r="K697" s="140"/>
      <c r="L697" s="140"/>
      <c r="M697" s="140"/>
      <c r="N697" s="140"/>
      <c r="O697" s="140"/>
      <c r="P697" s="140"/>
      <c r="Q697" s="140"/>
      <c r="R697" s="140"/>
      <c r="S697" s="140"/>
      <c r="T697" s="140"/>
      <c r="U697" s="140"/>
      <c r="V697" s="140"/>
      <c r="W697" s="140"/>
      <c r="X697" s="140"/>
      <c r="Y697" s="140"/>
      <c r="Z697" s="140"/>
    </row>
    <row r="698">
      <c r="A698" s="140"/>
      <c r="B698" s="140"/>
      <c r="C698" s="140"/>
      <c r="D698" s="140"/>
      <c r="E698" s="140"/>
      <c r="F698" s="140"/>
      <c r="G698" s="140"/>
      <c r="H698" s="140"/>
      <c r="I698" s="140"/>
      <c r="J698" s="140"/>
      <c r="K698" s="140"/>
      <c r="L698" s="140"/>
      <c r="M698" s="140"/>
      <c r="N698" s="140"/>
      <c r="O698" s="140"/>
      <c r="P698" s="140"/>
      <c r="Q698" s="140"/>
      <c r="R698" s="140"/>
      <c r="S698" s="140"/>
      <c r="T698" s="140"/>
      <c r="U698" s="140"/>
      <c r="V698" s="140"/>
      <c r="W698" s="140"/>
      <c r="X698" s="140"/>
      <c r="Y698" s="140"/>
      <c r="Z698" s="140"/>
    </row>
    <row r="699">
      <c r="A699" s="140"/>
      <c r="B699" s="140"/>
      <c r="C699" s="140"/>
      <c r="D699" s="140"/>
      <c r="E699" s="140"/>
      <c r="F699" s="140"/>
      <c r="G699" s="140"/>
      <c r="H699" s="140"/>
      <c r="I699" s="140"/>
      <c r="J699" s="140"/>
      <c r="K699" s="140"/>
      <c r="L699" s="140"/>
      <c r="M699" s="140"/>
      <c r="N699" s="140"/>
      <c r="O699" s="140"/>
      <c r="P699" s="140"/>
      <c r="Q699" s="140"/>
      <c r="R699" s="140"/>
      <c r="S699" s="140"/>
      <c r="T699" s="140"/>
      <c r="U699" s="140"/>
      <c r="V699" s="140"/>
      <c r="W699" s="140"/>
      <c r="X699" s="140"/>
      <c r="Y699" s="140"/>
      <c r="Z699" s="140"/>
    </row>
    <row r="700">
      <c r="A700" s="140"/>
      <c r="B700" s="140"/>
      <c r="C700" s="140"/>
      <c r="D700" s="140"/>
      <c r="E700" s="140"/>
      <c r="F700" s="140"/>
      <c r="G700" s="140"/>
      <c r="H700" s="140"/>
      <c r="I700" s="140"/>
      <c r="J700" s="140"/>
      <c r="K700" s="140"/>
      <c r="L700" s="140"/>
      <c r="M700" s="140"/>
      <c r="N700" s="140"/>
      <c r="O700" s="140"/>
      <c r="P700" s="140"/>
      <c r="Q700" s="140"/>
      <c r="R700" s="140"/>
      <c r="S700" s="140"/>
      <c r="T700" s="140"/>
      <c r="U700" s="140"/>
      <c r="V700" s="140"/>
      <c r="W700" s="140"/>
      <c r="X700" s="140"/>
      <c r="Y700" s="140"/>
      <c r="Z700" s="140"/>
    </row>
    <row r="701">
      <c r="A701" s="140"/>
      <c r="B701" s="140"/>
      <c r="C701" s="140"/>
      <c r="D701" s="140"/>
      <c r="E701" s="140"/>
      <c r="F701" s="140"/>
      <c r="G701" s="140"/>
      <c r="H701" s="140"/>
      <c r="I701" s="140"/>
      <c r="J701" s="140"/>
      <c r="K701" s="140"/>
      <c r="L701" s="140"/>
      <c r="M701" s="140"/>
      <c r="N701" s="140"/>
      <c r="O701" s="140"/>
      <c r="P701" s="140"/>
      <c r="Q701" s="140"/>
      <c r="R701" s="140"/>
      <c r="S701" s="140"/>
      <c r="T701" s="140"/>
      <c r="U701" s="140"/>
      <c r="V701" s="140"/>
      <c r="W701" s="140"/>
      <c r="X701" s="140"/>
      <c r="Y701" s="140"/>
      <c r="Z701" s="140"/>
    </row>
    <row r="702">
      <c r="A702" s="140"/>
      <c r="B702" s="140"/>
      <c r="C702" s="140"/>
      <c r="D702" s="140"/>
      <c r="E702" s="140"/>
      <c r="F702" s="140"/>
      <c r="G702" s="140"/>
      <c r="H702" s="140"/>
      <c r="I702" s="140"/>
      <c r="J702" s="140"/>
      <c r="K702" s="140"/>
      <c r="L702" s="140"/>
      <c r="M702" s="140"/>
      <c r="N702" s="140"/>
      <c r="O702" s="140"/>
      <c r="P702" s="140"/>
      <c r="Q702" s="140"/>
      <c r="R702" s="140"/>
      <c r="S702" s="140"/>
      <c r="T702" s="140"/>
      <c r="U702" s="140"/>
      <c r="V702" s="140"/>
      <c r="W702" s="140"/>
      <c r="X702" s="140"/>
      <c r="Y702" s="140"/>
      <c r="Z702" s="140"/>
    </row>
    <row r="703">
      <c r="A703" s="140"/>
      <c r="B703" s="140"/>
      <c r="C703" s="140"/>
      <c r="D703" s="140"/>
      <c r="E703" s="140"/>
      <c r="F703" s="140"/>
      <c r="G703" s="140"/>
      <c r="H703" s="140"/>
      <c r="I703" s="140"/>
      <c r="J703" s="140"/>
      <c r="K703" s="140"/>
      <c r="L703" s="140"/>
      <c r="M703" s="140"/>
      <c r="N703" s="140"/>
      <c r="O703" s="140"/>
      <c r="P703" s="140"/>
      <c r="Q703" s="140"/>
      <c r="R703" s="140"/>
      <c r="S703" s="140"/>
      <c r="T703" s="140"/>
      <c r="U703" s="140"/>
      <c r="V703" s="140"/>
      <c r="W703" s="140"/>
      <c r="X703" s="140"/>
      <c r="Y703" s="140"/>
      <c r="Z703" s="140"/>
    </row>
    <row r="704">
      <c r="A704" s="140"/>
      <c r="B704" s="140"/>
      <c r="C704" s="140"/>
      <c r="D704" s="140"/>
      <c r="E704" s="140"/>
      <c r="F704" s="140"/>
      <c r="G704" s="140"/>
      <c r="H704" s="140"/>
      <c r="I704" s="140"/>
      <c r="J704" s="140"/>
      <c r="K704" s="140"/>
      <c r="L704" s="140"/>
      <c r="M704" s="140"/>
      <c r="N704" s="140"/>
      <c r="O704" s="140"/>
      <c r="P704" s="140"/>
      <c r="Q704" s="140"/>
      <c r="R704" s="140"/>
      <c r="S704" s="140"/>
      <c r="T704" s="140"/>
      <c r="U704" s="140"/>
      <c r="V704" s="140"/>
      <c r="W704" s="140"/>
      <c r="X704" s="140"/>
      <c r="Y704" s="140"/>
      <c r="Z704" s="140"/>
    </row>
    <row r="705">
      <c r="A705" s="140"/>
      <c r="B705" s="140"/>
      <c r="C705" s="140"/>
      <c r="D705" s="140"/>
      <c r="E705" s="140"/>
      <c r="F705" s="140"/>
      <c r="G705" s="140"/>
      <c r="H705" s="140"/>
      <c r="I705" s="140"/>
      <c r="J705" s="140"/>
      <c r="K705" s="140"/>
      <c r="L705" s="140"/>
      <c r="M705" s="140"/>
      <c r="N705" s="140"/>
      <c r="O705" s="140"/>
      <c r="P705" s="140"/>
      <c r="Q705" s="140"/>
      <c r="R705" s="140"/>
      <c r="S705" s="140"/>
      <c r="T705" s="140"/>
      <c r="U705" s="140"/>
      <c r="V705" s="140"/>
      <c r="W705" s="140"/>
      <c r="X705" s="140"/>
      <c r="Y705" s="140"/>
      <c r="Z705" s="140"/>
    </row>
    <row r="706">
      <c r="A706" s="140"/>
      <c r="B706" s="140"/>
      <c r="C706" s="140"/>
      <c r="D706" s="140"/>
      <c r="E706" s="140"/>
      <c r="F706" s="140"/>
      <c r="G706" s="140"/>
      <c r="H706" s="140"/>
      <c r="I706" s="140"/>
      <c r="J706" s="140"/>
      <c r="K706" s="140"/>
      <c r="L706" s="140"/>
      <c r="M706" s="140"/>
      <c r="N706" s="140"/>
      <c r="O706" s="140"/>
      <c r="P706" s="140"/>
      <c r="Q706" s="140"/>
      <c r="R706" s="140"/>
      <c r="S706" s="140"/>
      <c r="T706" s="140"/>
      <c r="U706" s="140"/>
      <c r="V706" s="140"/>
      <c r="W706" s="140"/>
      <c r="X706" s="140"/>
      <c r="Y706" s="140"/>
      <c r="Z706" s="140"/>
    </row>
    <row r="707">
      <c r="A707" s="140"/>
      <c r="B707" s="140"/>
      <c r="C707" s="140"/>
      <c r="D707" s="140"/>
      <c r="E707" s="140"/>
      <c r="F707" s="140"/>
      <c r="G707" s="140"/>
      <c r="H707" s="140"/>
      <c r="I707" s="140"/>
      <c r="J707" s="140"/>
      <c r="K707" s="140"/>
      <c r="L707" s="140"/>
      <c r="M707" s="140"/>
      <c r="N707" s="140"/>
      <c r="O707" s="140"/>
      <c r="P707" s="140"/>
      <c r="Q707" s="140"/>
      <c r="R707" s="140"/>
      <c r="S707" s="140"/>
      <c r="T707" s="140"/>
      <c r="U707" s="140"/>
      <c r="V707" s="140"/>
      <c r="W707" s="140"/>
      <c r="X707" s="140"/>
      <c r="Y707" s="140"/>
      <c r="Z707" s="140"/>
    </row>
    <row r="708">
      <c r="A708" s="140"/>
      <c r="B708" s="140"/>
      <c r="C708" s="140"/>
      <c r="D708" s="140"/>
      <c r="E708" s="140"/>
      <c r="F708" s="140"/>
      <c r="G708" s="140"/>
      <c r="H708" s="140"/>
      <c r="I708" s="140"/>
      <c r="J708" s="140"/>
      <c r="K708" s="140"/>
      <c r="L708" s="140"/>
      <c r="M708" s="140"/>
      <c r="N708" s="140"/>
      <c r="O708" s="140"/>
      <c r="P708" s="140"/>
      <c r="Q708" s="140"/>
      <c r="R708" s="140"/>
      <c r="S708" s="140"/>
      <c r="T708" s="140"/>
      <c r="U708" s="140"/>
      <c r="V708" s="140"/>
      <c r="W708" s="140"/>
      <c r="X708" s="140"/>
      <c r="Y708" s="140"/>
      <c r="Z708" s="140"/>
    </row>
    <row r="709">
      <c r="A709" s="140"/>
      <c r="B709" s="140"/>
      <c r="C709" s="140"/>
      <c r="D709" s="140"/>
      <c r="E709" s="140"/>
      <c r="F709" s="140"/>
      <c r="G709" s="140"/>
      <c r="H709" s="140"/>
      <c r="I709" s="140"/>
      <c r="J709" s="140"/>
      <c r="K709" s="140"/>
      <c r="L709" s="140"/>
      <c r="M709" s="140"/>
      <c r="N709" s="140"/>
      <c r="O709" s="140"/>
      <c r="P709" s="140"/>
      <c r="Q709" s="140"/>
      <c r="R709" s="140"/>
      <c r="S709" s="140"/>
      <c r="T709" s="140"/>
      <c r="U709" s="140"/>
      <c r="V709" s="140"/>
      <c r="W709" s="140"/>
      <c r="X709" s="140"/>
      <c r="Y709" s="140"/>
      <c r="Z709" s="140"/>
    </row>
    <row r="710">
      <c r="A710" s="140"/>
      <c r="B710" s="140"/>
      <c r="C710" s="140"/>
      <c r="D710" s="140"/>
      <c r="E710" s="140"/>
      <c r="F710" s="140"/>
      <c r="G710" s="140"/>
      <c r="H710" s="140"/>
      <c r="I710" s="140"/>
      <c r="J710" s="140"/>
      <c r="K710" s="140"/>
      <c r="L710" s="140"/>
      <c r="M710" s="140"/>
      <c r="N710" s="140"/>
      <c r="O710" s="140"/>
      <c r="P710" s="140"/>
      <c r="Q710" s="140"/>
      <c r="R710" s="140"/>
      <c r="S710" s="140"/>
      <c r="T710" s="140"/>
      <c r="U710" s="140"/>
      <c r="V710" s="140"/>
      <c r="W710" s="140"/>
      <c r="X710" s="140"/>
      <c r="Y710" s="140"/>
      <c r="Z710" s="140"/>
    </row>
    <row r="711">
      <c r="A711" s="140"/>
      <c r="B711" s="140"/>
      <c r="C711" s="140"/>
      <c r="D711" s="140"/>
      <c r="E711" s="140"/>
      <c r="F711" s="140"/>
      <c r="G711" s="140"/>
      <c r="H711" s="140"/>
      <c r="I711" s="140"/>
      <c r="J711" s="140"/>
      <c r="K711" s="140"/>
      <c r="L711" s="140"/>
      <c r="M711" s="140"/>
      <c r="N711" s="140"/>
      <c r="O711" s="140"/>
      <c r="P711" s="140"/>
      <c r="Q711" s="140"/>
      <c r="R711" s="140"/>
      <c r="S711" s="140"/>
      <c r="T711" s="140"/>
      <c r="U711" s="140"/>
      <c r="V711" s="140"/>
      <c r="W711" s="140"/>
      <c r="X711" s="140"/>
      <c r="Y711" s="140"/>
      <c r="Z711" s="140"/>
    </row>
    <row r="712">
      <c r="A712" s="140"/>
      <c r="B712" s="140"/>
      <c r="C712" s="140"/>
      <c r="D712" s="140"/>
      <c r="E712" s="140"/>
      <c r="F712" s="140"/>
      <c r="G712" s="140"/>
      <c r="H712" s="140"/>
      <c r="I712" s="140"/>
      <c r="J712" s="140"/>
      <c r="K712" s="140"/>
      <c r="L712" s="140"/>
      <c r="M712" s="140"/>
      <c r="N712" s="140"/>
      <c r="O712" s="140"/>
      <c r="P712" s="140"/>
      <c r="Q712" s="140"/>
      <c r="R712" s="140"/>
      <c r="S712" s="140"/>
      <c r="T712" s="140"/>
      <c r="U712" s="140"/>
      <c r="V712" s="140"/>
      <c r="W712" s="140"/>
      <c r="X712" s="140"/>
      <c r="Y712" s="140"/>
      <c r="Z712" s="140"/>
    </row>
    <row r="713">
      <c r="A713" s="140"/>
      <c r="B713" s="140"/>
      <c r="C713" s="140"/>
      <c r="D713" s="140"/>
      <c r="E713" s="140"/>
      <c r="F713" s="140"/>
      <c r="G713" s="140"/>
      <c r="H713" s="140"/>
      <c r="I713" s="140"/>
      <c r="J713" s="140"/>
      <c r="K713" s="140"/>
      <c r="L713" s="140"/>
      <c r="M713" s="140"/>
      <c r="N713" s="140"/>
      <c r="O713" s="140"/>
      <c r="P713" s="140"/>
      <c r="Q713" s="140"/>
      <c r="R713" s="140"/>
      <c r="S713" s="140"/>
      <c r="T713" s="140"/>
      <c r="U713" s="140"/>
      <c r="V713" s="140"/>
      <c r="W713" s="140"/>
      <c r="X713" s="140"/>
      <c r="Y713" s="140"/>
      <c r="Z713" s="140"/>
    </row>
    <row r="714">
      <c r="A714" s="140"/>
      <c r="B714" s="140"/>
      <c r="C714" s="140"/>
      <c r="D714" s="140"/>
      <c r="E714" s="140"/>
      <c r="F714" s="140"/>
      <c r="G714" s="140"/>
      <c r="H714" s="140"/>
      <c r="I714" s="140"/>
      <c r="J714" s="140"/>
      <c r="K714" s="140"/>
      <c r="L714" s="140"/>
      <c r="M714" s="140"/>
      <c r="N714" s="140"/>
      <c r="O714" s="140"/>
      <c r="P714" s="140"/>
      <c r="Q714" s="140"/>
      <c r="R714" s="140"/>
      <c r="S714" s="140"/>
      <c r="T714" s="140"/>
      <c r="U714" s="140"/>
      <c r="V714" s="140"/>
      <c r="W714" s="140"/>
      <c r="X714" s="140"/>
      <c r="Y714" s="140"/>
      <c r="Z714" s="140"/>
    </row>
    <row r="715">
      <c r="A715" s="140"/>
      <c r="B715" s="140"/>
      <c r="C715" s="140"/>
      <c r="D715" s="140"/>
      <c r="E715" s="140"/>
      <c r="F715" s="140"/>
      <c r="G715" s="140"/>
      <c r="H715" s="140"/>
      <c r="I715" s="140"/>
      <c r="J715" s="140"/>
      <c r="K715" s="140"/>
      <c r="L715" s="140"/>
      <c r="M715" s="140"/>
      <c r="N715" s="140"/>
      <c r="O715" s="140"/>
      <c r="P715" s="140"/>
      <c r="Q715" s="140"/>
      <c r="R715" s="140"/>
      <c r="S715" s="140"/>
      <c r="T715" s="140"/>
      <c r="U715" s="140"/>
      <c r="V715" s="140"/>
      <c r="W715" s="140"/>
      <c r="X715" s="140"/>
      <c r="Y715" s="140"/>
      <c r="Z715" s="140"/>
    </row>
    <row r="716">
      <c r="A716" s="140"/>
      <c r="B716" s="140"/>
      <c r="C716" s="140"/>
      <c r="D716" s="140"/>
      <c r="E716" s="140"/>
      <c r="F716" s="140"/>
      <c r="G716" s="140"/>
      <c r="H716" s="140"/>
      <c r="I716" s="140"/>
      <c r="J716" s="140"/>
      <c r="K716" s="140"/>
      <c r="L716" s="140"/>
      <c r="M716" s="140"/>
      <c r="N716" s="140"/>
      <c r="O716" s="140"/>
      <c r="P716" s="140"/>
      <c r="Q716" s="140"/>
      <c r="R716" s="140"/>
      <c r="S716" s="140"/>
      <c r="T716" s="140"/>
      <c r="U716" s="140"/>
      <c r="V716" s="140"/>
      <c r="W716" s="140"/>
      <c r="X716" s="140"/>
      <c r="Y716" s="140"/>
      <c r="Z716" s="140"/>
    </row>
    <row r="717">
      <c r="A717" s="140"/>
      <c r="B717" s="140"/>
      <c r="C717" s="140"/>
      <c r="D717" s="140"/>
      <c r="E717" s="140"/>
      <c r="F717" s="140"/>
      <c r="G717" s="140"/>
      <c r="H717" s="140"/>
      <c r="I717" s="140"/>
      <c r="J717" s="140"/>
      <c r="K717" s="140"/>
      <c r="L717" s="140"/>
      <c r="M717" s="140"/>
      <c r="N717" s="140"/>
      <c r="O717" s="140"/>
      <c r="P717" s="140"/>
      <c r="Q717" s="140"/>
      <c r="R717" s="140"/>
      <c r="S717" s="140"/>
      <c r="T717" s="140"/>
      <c r="U717" s="140"/>
      <c r="V717" s="140"/>
      <c r="W717" s="140"/>
      <c r="X717" s="140"/>
      <c r="Y717" s="140"/>
      <c r="Z717" s="140"/>
    </row>
    <row r="718">
      <c r="A718" s="140"/>
      <c r="B718" s="140"/>
      <c r="C718" s="140"/>
      <c r="D718" s="140"/>
      <c r="E718" s="140"/>
      <c r="F718" s="140"/>
      <c r="G718" s="140"/>
      <c r="H718" s="140"/>
      <c r="I718" s="140"/>
      <c r="J718" s="140"/>
      <c r="K718" s="140"/>
      <c r="L718" s="140"/>
      <c r="M718" s="140"/>
      <c r="N718" s="140"/>
      <c r="O718" s="140"/>
      <c r="P718" s="140"/>
      <c r="Q718" s="140"/>
      <c r="R718" s="140"/>
      <c r="S718" s="140"/>
      <c r="T718" s="140"/>
      <c r="U718" s="140"/>
      <c r="V718" s="140"/>
      <c r="W718" s="140"/>
      <c r="X718" s="140"/>
      <c r="Y718" s="140"/>
      <c r="Z718" s="140"/>
    </row>
    <row r="719">
      <c r="A719" s="140"/>
      <c r="B719" s="140"/>
      <c r="C719" s="140"/>
      <c r="D719" s="140"/>
      <c r="E719" s="140"/>
      <c r="F719" s="140"/>
      <c r="G719" s="140"/>
      <c r="H719" s="140"/>
      <c r="I719" s="140"/>
      <c r="J719" s="140"/>
      <c r="K719" s="140"/>
      <c r="L719" s="140"/>
      <c r="M719" s="140"/>
      <c r="N719" s="140"/>
      <c r="O719" s="140"/>
      <c r="P719" s="140"/>
      <c r="Q719" s="140"/>
      <c r="R719" s="140"/>
      <c r="S719" s="140"/>
      <c r="T719" s="140"/>
      <c r="U719" s="140"/>
      <c r="V719" s="140"/>
      <c r="W719" s="140"/>
      <c r="X719" s="140"/>
      <c r="Y719" s="140"/>
      <c r="Z719" s="140"/>
    </row>
    <row r="720">
      <c r="A720" s="140"/>
      <c r="B720" s="140"/>
      <c r="C720" s="140"/>
      <c r="D720" s="140"/>
      <c r="E720" s="140"/>
      <c r="F720" s="140"/>
      <c r="G720" s="140"/>
      <c r="H720" s="140"/>
      <c r="I720" s="140"/>
      <c r="J720" s="140"/>
      <c r="K720" s="140"/>
      <c r="L720" s="140"/>
      <c r="M720" s="140"/>
      <c r="N720" s="140"/>
      <c r="O720" s="140"/>
      <c r="P720" s="140"/>
      <c r="Q720" s="140"/>
      <c r="R720" s="140"/>
      <c r="S720" s="140"/>
      <c r="T720" s="140"/>
      <c r="U720" s="140"/>
      <c r="V720" s="140"/>
      <c r="W720" s="140"/>
      <c r="X720" s="140"/>
      <c r="Y720" s="140"/>
      <c r="Z720" s="140"/>
    </row>
    <row r="721">
      <c r="A721" s="140"/>
      <c r="B721" s="140"/>
      <c r="C721" s="140"/>
      <c r="D721" s="140"/>
      <c r="E721" s="140"/>
      <c r="F721" s="140"/>
      <c r="G721" s="140"/>
      <c r="H721" s="140"/>
      <c r="I721" s="140"/>
      <c r="J721" s="140"/>
      <c r="K721" s="140"/>
      <c r="L721" s="140"/>
      <c r="M721" s="140"/>
      <c r="N721" s="140"/>
      <c r="O721" s="140"/>
      <c r="P721" s="140"/>
      <c r="Q721" s="140"/>
      <c r="R721" s="140"/>
      <c r="S721" s="140"/>
      <c r="T721" s="140"/>
      <c r="U721" s="140"/>
      <c r="V721" s="140"/>
      <c r="W721" s="140"/>
      <c r="X721" s="140"/>
      <c r="Y721" s="140"/>
      <c r="Z721" s="140"/>
    </row>
    <row r="722">
      <c r="A722" s="140"/>
      <c r="B722" s="140"/>
      <c r="C722" s="140"/>
      <c r="D722" s="140"/>
      <c r="E722" s="140"/>
      <c r="F722" s="140"/>
      <c r="G722" s="140"/>
      <c r="H722" s="140"/>
      <c r="I722" s="140"/>
      <c r="J722" s="140"/>
      <c r="K722" s="140"/>
      <c r="L722" s="140"/>
      <c r="M722" s="140"/>
      <c r="N722" s="140"/>
      <c r="O722" s="140"/>
      <c r="P722" s="140"/>
      <c r="Q722" s="140"/>
      <c r="R722" s="140"/>
      <c r="S722" s="140"/>
      <c r="T722" s="140"/>
      <c r="U722" s="140"/>
      <c r="V722" s="140"/>
      <c r="W722" s="140"/>
      <c r="X722" s="140"/>
      <c r="Y722" s="140"/>
      <c r="Z722" s="140"/>
    </row>
    <row r="723">
      <c r="A723" s="140"/>
      <c r="B723" s="140"/>
      <c r="C723" s="140"/>
      <c r="D723" s="140"/>
      <c r="E723" s="140"/>
      <c r="F723" s="140"/>
      <c r="G723" s="140"/>
      <c r="H723" s="140"/>
      <c r="I723" s="140"/>
      <c r="J723" s="140"/>
      <c r="K723" s="140"/>
      <c r="L723" s="140"/>
      <c r="M723" s="140"/>
      <c r="N723" s="140"/>
      <c r="O723" s="140"/>
      <c r="P723" s="140"/>
      <c r="Q723" s="140"/>
      <c r="R723" s="140"/>
      <c r="S723" s="140"/>
      <c r="T723" s="140"/>
      <c r="U723" s="140"/>
      <c r="V723" s="140"/>
      <c r="W723" s="140"/>
      <c r="X723" s="140"/>
      <c r="Y723" s="140"/>
      <c r="Z723" s="140"/>
    </row>
    <row r="724">
      <c r="A724" s="140"/>
      <c r="B724" s="140"/>
      <c r="C724" s="140"/>
      <c r="D724" s="140"/>
      <c r="E724" s="140"/>
      <c r="F724" s="140"/>
      <c r="G724" s="140"/>
      <c r="H724" s="140"/>
      <c r="I724" s="140"/>
      <c r="J724" s="140"/>
      <c r="K724" s="140"/>
      <c r="L724" s="140"/>
      <c r="M724" s="140"/>
      <c r="N724" s="140"/>
      <c r="O724" s="140"/>
      <c r="P724" s="140"/>
      <c r="Q724" s="140"/>
      <c r="R724" s="140"/>
      <c r="S724" s="140"/>
      <c r="T724" s="140"/>
      <c r="U724" s="140"/>
      <c r="V724" s="140"/>
      <c r="W724" s="140"/>
      <c r="X724" s="140"/>
      <c r="Y724" s="140"/>
      <c r="Z724" s="140"/>
    </row>
    <row r="725">
      <c r="A725" s="140"/>
      <c r="B725" s="140"/>
      <c r="C725" s="140"/>
      <c r="D725" s="140"/>
      <c r="E725" s="140"/>
      <c r="F725" s="140"/>
      <c r="G725" s="140"/>
      <c r="H725" s="140"/>
      <c r="I725" s="140"/>
      <c r="J725" s="140"/>
      <c r="K725" s="140"/>
      <c r="L725" s="140"/>
      <c r="M725" s="140"/>
      <c r="N725" s="140"/>
      <c r="O725" s="140"/>
      <c r="P725" s="140"/>
      <c r="Q725" s="140"/>
      <c r="R725" s="140"/>
      <c r="S725" s="140"/>
      <c r="T725" s="140"/>
      <c r="U725" s="140"/>
      <c r="V725" s="140"/>
      <c r="W725" s="140"/>
      <c r="X725" s="140"/>
      <c r="Y725" s="140"/>
      <c r="Z725" s="140"/>
    </row>
    <row r="726">
      <c r="A726" s="140"/>
      <c r="B726" s="140"/>
      <c r="C726" s="140"/>
      <c r="D726" s="140"/>
      <c r="E726" s="140"/>
      <c r="F726" s="140"/>
      <c r="G726" s="140"/>
      <c r="H726" s="140"/>
      <c r="I726" s="140"/>
      <c r="J726" s="140"/>
      <c r="K726" s="140"/>
      <c r="L726" s="140"/>
      <c r="M726" s="140"/>
      <c r="N726" s="140"/>
      <c r="O726" s="140"/>
      <c r="P726" s="140"/>
      <c r="Q726" s="140"/>
      <c r="R726" s="140"/>
      <c r="S726" s="140"/>
      <c r="T726" s="140"/>
      <c r="U726" s="140"/>
      <c r="V726" s="140"/>
      <c r="W726" s="140"/>
      <c r="X726" s="140"/>
      <c r="Y726" s="140"/>
      <c r="Z726" s="140"/>
    </row>
    <row r="727">
      <c r="A727" s="140"/>
      <c r="B727" s="140"/>
      <c r="C727" s="140"/>
      <c r="D727" s="140"/>
      <c r="E727" s="140"/>
      <c r="F727" s="140"/>
      <c r="G727" s="140"/>
      <c r="H727" s="140"/>
      <c r="I727" s="140"/>
      <c r="J727" s="140"/>
      <c r="K727" s="140"/>
      <c r="L727" s="140"/>
      <c r="M727" s="140"/>
      <c r="N727" s="140"/>
      <c r="O727" s="140"/>
      <c r="P727" s="140"/>
      <c r="Q727" s="140"/>
      <c r="R727" s="140"/>
      <c r="S727" s="140"/>
      <c r="T727" s="140"/>
      <c r="U727" s="140"/>
      <c r="V727" s="140"/>
      <c r="W727" s="140"/>
      <c r="X727" s="140"/>
      <c r="Y727" s="140"/>
      <c r="Z727" s="140"/>
    </row>
    <row r="728">
      <c r="A728" s="140"/>
      <c r="B728" s="140"/>
      <c r="C728" s="140"/>
      <c r="D728" s="140"/>
      <c r="E728" s="140"/>
      <c r="F728" s="140"/>
      <c r="G728" s="140"/>
      <c r="H728" s="140"/>
      <c r="I728" s="140"/>
      <c r="J728" s="140"/>
      <c r="K728" s="140"/>
      <c r="L728" s="140"/>
      <c r="M728" s="140"/>
      <c r="N728" s="140"/>
      <c r="O728" s="140"/>
      <c r="P728" s="140"/>
      <c r="Q728" s="140"/>
      <c r="R728" s="140"/>
      <c r="S728" s="140"/>
      <c r="T728" s="140"/>
      <c r="U728" s="140"/>
      <c r="V728" s="140"/>
      <c r="W728" s="140"/>
      <c r="X728" s="140"/>
      <c r="Y728" s="140"/>
      <c r="Z728" s="140"/>
    </row>
    <row r="729">
      <c r="A729" s="140"/>
      <c r="B729" s="140"/>
      <c r="C729" s="140"/>
      <c r="D729" s="140"/>
      <c r="E729" s="140"/>
      <c r="F729" s="140"/>
      <c r="G729" s="140"/>
      <c r="H729" s="140"/>
      <c r="I729" s="140"/>
      <c r="J729" s="140"/>
      <c r="K729" s="140"/>
      <c r="L729" s="140"/>
      <c r="M729" s="140"/>
      <c r="N729" s="140"/>
      <c r="O729" s="140"/>
      <c r="P729" s="140"/>
      <c r="Q729" s="140"/>
      <c r="R729" s="140"/>
      <c r="S729" s="140"/>
      <c r="T729" s="140"/>
      <c r="U729" s="140"/>
      <c r="V729" s="140"/>
      <c r="W729" s="140"/>
      <c r="X729" s="140"/>
      <c r="Y729" s="140"/>
      <c r="Z729" s="140"/>
    </row>
    <row r="730">
      <c r="A730" s="140"/>
      <c r="B730" s="140"/>
      <c r="C730" s="140"/>
      <c r="D730" s="140"/>
      <c r="E730" s="140"/>
      <c r="F730" s="140"/>
      <c r="G730" s="140"/>
      <c r="H730" s="140"/>
      <c r="I730" s="140"/>
      <c r="J730" s="140"/>
      <c r="K730" s="140"/>
      <c r="L730" s="140"/>
      <c r="M730" s="140"/>
      <c r="N730" s="140"/>
      <c r="O730" s="140"/>
      <c r="P730" s="140"/>
      <c r="Q730" s="140"/>
      <c r="R730" s="140"/>
      <c r="S730" s="140"/>
      <c r="T730" s="140"/>
      <c r="U730" s="140"/>
      <c r="V730" s="140"/>
      <c r="W730" s="140"/>
      <c r="X730" s="140"/>
      <c r="Y730" s="140"/>
      <c r="Z730" s="140"/>
    </row>
    <row r="731">
      <c r="A731" s="140"/>
      <c r="B731" s="140"/>
      <c r="C731" s="140"/>
      <c r="D731" s="140"/>
      <c r="E731" s="140"/>
      <c r="F731" s="140"/>
      <c r="G731" s="140"/>
      <c r="H731" s="140"/>
      <c r="I731" s="140"/>
      <c r="J731" s="140"/>
      <c r="K731" s="140"/>
      <c r="L731" s="140"/>
      <c r="M731" s="140"/>
      <c r="N731" s="140"/>
      <c r="O731" s="140"/>
      <c r="P731" s="140"/>
      <c r="Q731" s="140"/>
      <c r="R731" s="140"/>
      <c r="S731" s="140"/>
      <c r="T731" s="140"/>
      <c r="U731" s="140"/>
      <c r="V731" s="140"/>
      <c r="W731" s="140"/>
      <c r="X731" s="140"/>
      <c r="Y731" s="140"/>
      <c r="Z731" s="140"/>
    </row>
    <row r="732">
      <c r="A732" s="140"/>
      <c r="B732" s="140"/>
      <c r="C732" s="140"/>
      <c r="D732" s="140"/>
      <c r="E732" s="140"/>
      <c r="F732" s="140"/>
      <c r="G732" s="140"/>
      <c r="H732" s="140"/>
      <c r="I732" s="140"/>
      <c r="J732" s="140"/>
      <c r="K732" s="140"/>
      <c r="L732" s="140"/>
      <c r="M732" s="140"/>
      <c r="N732" s="140"/>
      <c r="O732" s="140"/>
      <c r="P732" s="140"/>
      <c r="Q732" s="140"/>
      <c r="R732" s="140"/>
      <c r="S732" s="140"/>
      <c r="T732" s="140"/>
      <c r="U732" s="140"/>
      <c r="V732" s="140"/>
      <c r="W732" s="140"/>
      <c r="X732" s="140"/>
      <c r="Y732" s="140"/>
      <c r="Z732" s="140"/>
    </row>
    <row r="733">
      <c r="A733" s="140"/>
      <c r="B733" s="140"/>
      <c r="C733" s="140"/>
      <c r="D733" s="140"/>
      <c r="E733" s="140"/>
      <c r="F733" s="140"/>
      <c r="G733" s="140"/>
      <c r="H733" s="140"/>
      <c r="I733" s="140"/>
      <c r="J733" s="140"/>
      <c r="K733" s="140"/>
      <c r="L733" s="140"/>
      <c r="M733" s="140"/>
      <c r="N733" s="140"/>
      <c r="O733" s="140"/>
      <c r="P733" s="140"/>
      <c r="Q733" s="140"/>
      <c r="R733" s="140"/>
      <c r="S733" s="140"/>
      <c r="T733" s="140"/>
      <c r="U733" s="140"/>
      <c r="V733" s="140"/>
      <c r="W733" s="140"/>
      <c r="X733" s="140"/>
      <c r="Y733" s="140"/>
      <c r="Z733" s="140"/>
    </row>
    <row r="734">
      <c r="A734" s="140"/>
      <c r="B734" s="140"/>
      <c r="C734" s="140"/>
      <c r="D734" s="140"/>
      <c r="E734" s="140"/>
      <c r="F734" s="140"/>
      <c r="G734" s="140"/>
      <c r="H734" s="140"/>
      <c r="I734" s="140"/>
      <c r="J734" s="140"/>
      <c r="K734" s="140"/>
      <c r="L734" s="140"/>
      <c r="M734" s="140"/>
      <c r="N734" s="140"/>
      <c r="O734" s="140"/>
      <c r="P734" s="140"/>
      <c r="Q734" s="140"/>
      <c r="R734" s="140"/>
      <c r="S734" s="140"/>
      <c r="T734" s="140"/>
      <c r="U734" s="140"/>
      <c r="V734" s="140"/>
      <c r="W734" s="140"/>
      <c r="X734" s="140"/>
      <c r="Y734" s="140"/>
      <c r="Z734" s="140"/>
    </row>
    <row r="735">
      <c r="A735" s="140"/>
      <c r="B735" s="140"/>
      <c r="C735" s="140"/>
      <c r="D735" s="140"/>
      <c r="E735" s="140"/>
      <c r="F735" s="140"/>
      <c r="G735" s="140"/>
      <c r="H735" s="140"/>
      <c r="I735" s="140"/>
      <c r="J735" s="140"/>
      <c r="K735" s="140"/>
      <c r="L735" s="140"/>
      <c r="M735" s="140"/>
      <c r="N735" s="140"/>
      <c r="O735" s="140"/>
      <c r="P735" s="140"/>
      <c r="Q735" s="140"/>
      <c r="R735" s="140"/>
      <c r="S735" s="140"/>
      <c r="T735" s="140"/>
      <c r="U735" s="140"/>
      <c r="V735" s="140"/>
      <c r="W735" s="140"/>
      <c r="X735" s="140"/>
      <c r="Y735" s="140"/>
      <c r="Z735" s="140"/>
    </row>
    <row r="736">
      <c r="A736" s="140"/>
      <c r="B736" s="140"/>
      <c r="C736" s="140"/>
      <c r="D736" s="140"/>
      <c r="E736" s="140"/>
      <c r="F736" s="140"/>
      <c r="G736" s="140"/>
      <c r="H736" s="140"/>
      <c r="I736" s="140"/>
      <c r="J736" s="140"/>
      <c r="K736" s="140"/>
      <c r="L736" s="140"/>
      <c r="M736" s="140"/>
      <c r="N736" s="140"/>
      <c r="O736" s="140"/>
      <c r="P736" s="140"/>
      <c r="Q736" s="140"/>
      <c r="R736" s="140"/>
      <c r="S736" s="140"/>
      <c r="T736" s="140"/>
      <c r="U736" s="140"/>
      <c r="V736" s="140"/>
      <c r="W736" s="140"/>
      <c r="X736" s="140"/>
      <c r="Y736" s="140"/>
      <c r="Z736" s="140"/>
    </row>
    <row r="737">
      <c r="A737" s="140"/>
      <c r="B737" s="140"/>
      <c r="C737" s="140"/>
      <c r="D737" s="140"/>
      <c r="E737" s="140"/>
      <c r="F737" s="140"/>
      <c r="G737" s="140"/>
      <c r="H737" s="140"/>
      <c r="I737" s="140"/>
      <c r="J737" s="140"/>
      <c r="K737" s="140"/>
      <c r="L737" s="140"/>
      <c r="M737" s="140"/>
      <c r="N737" s="140"/>
      <c r="O737" s="140"/>
      <c r="P737" s="140"/>
      <c r="Q737" s="140"/>
      <c r="R737" s="140"/>
      <c r="S737" s="140"/>
      <c r="T737" s="140"/>
      <c r="U737" s="140"/>
      <c r="V737" s="140"/>
      <c r="W737" s="140"/>
      <c r="X737" s="140"/>
      <c r="Y737" s="140"/>
      <c r="Z737" s="140"/>
    </row>
    <row r="738">
      <c r="A738" s="140"/>
      <c r="B738" s="140"/>
      <c r="C738" s="140"/>
      <c r="D738" s="140"/>
      <c r="E738" s="140"/>
      <c r="F738" s="140"/>
      <c r="G738" s="140"/>
      <c r="H738" s="140"/>
      <c r="I738" s="140"/>
      <c r="J738" s="140"/>
      <c r="K738" s="140"/>
      <c r="L738" s="140"/>
      <c r="M738" s="140"/>
      <c r="N738" s="140"/>
      <c r="O738" s="140"/>
      <c r="P738" s="140"/>
      <c r="Q738" s="140"/>
      <c r="R738" s="140"/>
      <c r="S738" s="140"/>
      <c r="T738" s="140"/>
      <c r="U738" s="140"/>
      <c r="V738" s="140"/>
      <c r="W738" s="140"/>
      <c r="X738" s="140"/>
      <c r="Y738" s="140"/>
      <c r="Z738" s="140"/>
    </row>
    <row r="739">
      <c r="A739" s="140"/>
      <c r="B739" s="140"/>
      <c r="C739" s="140"/>
      <c r="D739" s="140"/>
      <c r="E739" s="140"/>
      <c r="F739" s="140"/>
      <c r="G739" s="140"/>
      <c r="H739" s="140"/>
      <c r="I739" s="140"/>
      <c r="J739" s="140"/>
      <c r="K739" s="140"/>
      <c r="L739" s="140"/>
      <c r="M739" s="140"/>
      <c r="N739" s="140"/>
      <c r="O739" s="140"/>
      <c r="P739" s="140"/>
      <c r="Q739" s="140"/>
      <c r="R739" s="140"/>
      <c r="S739" s="140"/>
      <c r="T739" s="140"/>
      <c r="U739" s="140"/>
      <c r="V739" s="140"/>
      <c r="W739" s="140"/>
      <c r="X739" s="140"/>
      <c r="Y739" s="140"/>
      <c r="Z739" s="140"/>
    </row>
    <row r="740">
      <c r="A740" s="140"/>
      <c r="B740" s="140"/>
      <c r="C740" s="140"/>
      <c r="D740" s="140"/>
      <c r="E740" s="140"/>
      <c r="F740" s="140"/>
      <c r="G740" s="140"/>
      <c r="H740" s="140"/>
      <c r="I740" s="140"/>
      <c r="J740" s="140"/>
      <c r="K740" s="140"/>
      <c r="L740" s="140"/>
      <c r="M740" s="140"/>
      <c r="N740" s="140"/>
      <c r="O740" s="140"/>
      <c r="P740" s="140"/>
      <c r="Q740" s="140"/>
      <c r="R740" s="140"/>
      <c r="S740" s="140"/>
      <c r="T740" s="140"/>
      <c r="U740" s="140"/>
      <c r="V740" s="140"/>
      <c r="W740" s="140"/>
      <c r="X740" s="140"/>
      <c r="Y740" s="140"/>
      <c r="Z740" s="140"/>
    </row>
    <row r="741">
      <c r="A741" s="140"/>
      <c r="B741" s="140"/>
      <c r="C741" s="140"/>
      <c r="D741" s="140"/>
      <c r="E741" s="140"/>
      <c r="F741" s="140"/>
      <c r="G741" s="140"/>
      <c r="H741" s="140"/>
      <c r="I741" s="140"/>
      <c r="J741" s="140"/>
      <c r="K741" s="140"/>
      <c r="L741" s="140"/>
      <c r="M741" s="140"/>
      <c r="N741" s="140"/>
      <c r="O741" s="140"/>
      <c r="P741" s="140"/>
      <c r="Q741" s="140"/>
      <c r="R741" s="140"/>
      <c r="S741" s="140"/>
      <c r="T741" s="140"/>
      <c r="U741" s="140"/>
      <c r="V741" s="140"/>
      <c r="W741" s="140"/>
      <c r="X741" s="140"/>
      <c r="Y741" s="140"/>
      <c r="Z741" s="140"/>
    </row>
    <row r="742">
      <c r="A742" s="140"/>
      <c r="B742" s="140"/>
      <c r="C742" s="140"/>
      <c r="D742" s="140"/>
      <c r="E742" s="140"/>
      <c r="F742" s="140"/>
      <c r="G742" s="140"/>
      <c r="H742" s="140"/>
      <c r="I742" s="140"/>
      <c r="J742" s="140"/>
      <c r="K742" s="140"/>
      <c r="L742" s="140"/>
      <c r="M742" s="140"/>
      <c r="N742" s="140"/>
      <c r="O742" s="140"/>
      <c r="P742" s="140"/>
      <c r="Q742" s="140"/>
      <c r="R742" s="140"/>
      <c r="S742" s="140"/>
      <c r="T742" s="140"/>
      <c r="U742" s="140"/>
      <c r="V742" s="140"/>
      <c r="W742" s="140"/>
      <c r="X742" s="140"/>
      <c r="Y742" s="140"/>
      <c r="Z742" s="140"/>
    </row>
    <row r="743">
      <c r="A743" s="140"/>
      <c r="B743" s="140"/>
      <c r="C743" s="140"/>
      <c r="D743" s="140"/>
      <c r="E743" s="140"/>
      <c r="F743" s="140"/>
      <c r="G743" s="140"/>
      <c r="H743" s="140"/>
      <c r="I743" s="140"/>
      <c r="J743" s="140"/>
      <c r="K743" s="140"/>
      <c r="L743" s="140"/>
      <c r="M743" s="140"/>
      <c r="N743" s="140"/>
      <c r="O743" s="140"/>
      <c r="P743" s="140"/>
      <c r="Q743" s="140"/>
      <c r="R743" s="140"/>
      <c r="S743" s="140"/>
      <c r="T743" s="140"/>
      <c r="U743" s="140"/>
      <c r="V743" s="140"/>
      <c r="W743" s="140"/>
      <c r="X743" s="140"/>
      <c r="Y743" s="140"/>
      <c r="Z743" s="140"/>
    </row>
    <row r="744">
      <c r="A744" s="140"/>
      <c r="B744" s="140"/>
      <c r="C744" s="140"/>
      <c r="D744" s="140"/>
      <c r="E744" s="140"/>
      <c r="F744" s="140"/>
      <c r="G744" s="140"/>
      <c r="H744" s="140"/>
      <c r="I744" s="140"/>
      <c r="J744" s="140"/>
      <c r="K744" s="140"/>
      <c r="L744" s="140"/>
      <c r="M744" s="140"/>
      <c r="N744" s="140"/>
      <c r="O744" s="140"/>
      <c r="P744" s="140"/>
      <c r="Q744" s="140"/>
      <c r="R744" s="140"/>
      <c r="S744" s="140"/>
      <c r="T744" s="140"/>
      <c r="U744" s="140"/>
      <c r="V744" s="140"/>
      <c r="W744" s="140"/>
      <c r="X744" s="140"/>
      <c r="Y744" s="140"/>
      <c r="Z744" s="140"/>
    </row>
    <row r="745">
      <c r="A745" s="140"/>
      <c r="B745" s="140"/>
      <c r="C745" s="140"/>
      <c r="D745" s="140"/>
      <c r="E745" s="140"/>
      <c r="F745" s="140"/>
      <c r="G745" s="140"/>
      <c r="H745" s="140"/>
      <c r="I745" s="140"/>
      <c r="J745" s="140"/>
      <c r="K745" s="140"/>
      <c r="L745" s="140"/>
      <c r="M745" s="140"/>
      <c r="N745" s="140"/>
      <c r="O745" s="140"/>
      <c r="P745" s="140"/>
      <c r="Q745" s="140"/>
      <c r="R745" s="140"/>
      <c r="S745" s="140"/>
      <c r="T745" s="140"/>
      <c r="U745" s="140"/>
      <c r="V745" s="140"/>
      <c r="W745" s="140"/>
      <c r="X745" s="140"/>
      <c r="Y745" s="140"/>
      <c r="Z745" s="140"/>
    </row>
    <row r="746">
      <c r="A746" s="140"/>
      <c r="B746" s="140"/>
      <c r="C746" s="140"/>
      <c r="D746" s="140"/>
      <c r="E746" s="140"/>
      <c r="F746" s="140"/>
      <c r="G746" s="140"/>
      <c r="H746" s="140"/>
      <c r="I746" s="140"/>
      <c r="J746" s="140"/>
      <c r="K746" s="140"/>
      <c r="L746" s="140"/>
      <c r="M746" s="140"/>
      <c r="N746" s="140"/>
      <c r="O746" s="140"/>
      <c r="P746" s="140"/>
      <c r="Q746" s="140"/>
      <c r="R746" s="140"/>
      <c r="S746" s="140"/>
      <c r="T746" s="140"/>
      <c r="U746" s="140"/>
      <c r="V746" s="140"/>
      <c r="W746" s="140"/>
      <c r="X746" s="140"/>
      <c r="Y746" s="140"/>
      <c r="Z746" s="140"/>
    </row>
    <row r="747">
      <c r="A747" s="140"/>
      <c r="B747" s="140"/>
      <c r="C747" s="140"/>
      <c r="D747" s="140"/>
      <c r="E747" s="140"/>
      <c r="F747" s="140"/>
      <c r="G747" s="140"/>
      <c r="H747" s="140"/>
      <c r="I747" s="140"/>
      <c r="J747" s="140"/>
      <c r="K747" s="140"/>
      <c r="L747" s="140"/>
      <c r="M747" s="140"/>
      <c r="N747" s="140"/>
      <c r="O747" s="140"/>
      <c r="P747" s="140"/>
      <c r="Q747" s="140"/>
      <c r="R747" s="140"/>
      <c r="S747" s="140"/>
      <c r="T747" s="140"/>
      <c r="U747" s="140"/>
      <c r="V747" s="140"/>
      <c r="W747" s="140"/>
      <c r="X747" s="140"/>
      <c r="Y747" s="140"/>
      <c r="Z747" s="140"/>
    </row>
    <row r="748">
      <c r="A748" s="140"/>
      <c r="B748" s="140"/>
      <c r="C748" s="140"/>
      <c r="D748" s="140"/>
      <c r="E748" s="140"/>
      <c r="F748" s="140"/>
      <c r="G748" s="140"/>
      <c r="H748" s="140"/>
      <c r="I748" s="140"/>
      <c r="J748" s="140"/>
      <c r="K748" s="140"/>
      <c r="L748" s="140"/>
      <c r="M748" s="140"/>
      <c r="N748" s="140"/>
      <c r="O748" s="140"/>
      <c r="P748" s="140"/>
      <c r="Q748" s="140"/>
      <c r="R748" s="140"/>
      <c r="S748" s="140"/>
      <c r="T748" s="140"/>
      <c r="U748" s="140"/>
      <c r="V748" s="140"/>
      <c r="W748" s="140"/>
      <c r="X748" s="140"/>
      <c r="Y748" s="140"/>
      <c r="Z748" s="140"/>
    </row>
    <row r="749">
      <c r="A749" s="140"/>
      <c r="B749" s="140"/>
      <c r="C749" s="140"/>
      <c r="D749" s="140"/>
      <c r="E749" s="140"/>
      <c r="F749" s="140"/>
      <c r="G749" s="140"/>
      <c r="H749" s="140"/>
      <c r="I749" s="140"/>
      <c r="J749" s="140"/>
      <c r="K749" s="140"/>
      <c r="L749" s="140"/>
      <c r="M749" s="140"/>
      <c r="N749" s="140"/>
      <c r="O749" s="140"/>
      <c r="P749" s="140"/>
      <c r="Q749" s="140"/>
      <c r="R749" s="140"/>
      <c r="S749" s="140"/>
      <c r="T749" s="140"/>
      <c r="U749" s="140"/>
      <c r="V749" s="140"/>
      <c r="W749" s="140"/>
      <c r="X749" s="140"/>
      <c r="Y749" s="140"/>
      <c r="Z749" s="140"/>
    </row>
    <row r="750">
      <c r="A750" s="140"/>
      <c r="B750" s="140"/>
      <c r="C750" s="140"/>
      <c r="D750" s="140"/>
      <c r="E750" s="140"/>
      <c r="F750" s="140"/>
      <c r="G750" s="140"/>
      <c r="H750" s="140"/>
      <c r="I750" s="140"/>
      <c r="J750" s="140"/>
      <c r="K750" s="140"/>
      <c r="L750" s="140"/>
      <c r="M750" s="140"/>
      <c r="N750" s="140"/>
      <c r="O750" s="140"/>
      <c r="P750" s="140"/>
      <c r="Q750" s="140"/>
      <c r="R750" s="140"/>
      <c r="S750" s="140"/>
      <c r="T750" s="140"/>
      <c r="U750" s="140"/>
      <c r="V750" s="140"/>
      <c r="W750" s="140"/>
      <c r="X750" s="140"/>
      <c r="Y750" s="140"/>
      <c r="Z750" s="140"/>
    </row>
    <row r="751">
      <c r="A751" s="140"/>
      <c r="B751" s="140"/>
      <c r="C751" s="140"/>
      <c r="D751" s="140"/>
      <c r="E751" s="140"/>
      <c r="F751" s="140"/>
      <c r="G751" s="140"/>
      <c r="H751" s="140"/>
      <c r="I751" s="140"/>
      <c r="J751" s="140"/>
      <c r="K751" s="140"/>
      <c r="L751" s="140"/>
      <c r="M751" s="140"/>
      <c r="N751" s="140"/>
      <c r="O751" s="140"/>
      <c r="P751" s="140"/>
      <c r="Q751" s="140"/>
      <c r="R751" s="140"/>
      <c r="S751" s="140"/>
      <c r="T751" s="140"/>
      <c r="U751" s="140"/>
      <c r="V751" s="140"/>
      <c r="W751" s="140"/>
      <c r="X751" s="140"/>
      <c r="Y751" s="140"/>
      <c r="Z751" s="140"/>
    </row>
    <row r="752">
      <c r="A752" s="140"/>
      <c r="B752" s="140"/>
      <c r="C752" s="140"/>
      <c r="D752" s="140"/>
      <c r="E752" s="140"/>
      <c r="F752" s="140"/>
      <c r="G752" s="140"/>
      <c r="H752" s="140"/>
      <c r="I752" s="140"/>
      <c r="J752" s="140"/>
      <c r="K752" s="140"/>
      <c r="L752" s="140"/>
      <c r="M752" s="140"/>
      <c r="N752" s="140"/>
      <c r="O752" s="140"/>
      <c r="P752" s="140"/>
      <c r="Q752" s="140"/>
      <c r="R752" s="140"/>
      <c r="S752" s="140"/>
      <c r="T752" s="140"/>
      <c r="U752" s="140"/>
      <c r="V752" s="140"/>
      <c r="W752" s="140"/>
      <c r="X752" s="140"/>
      <c r="Y752" s="140"/>
      <c r="Z752" s="140"/>
    </row>
    <row r="753">
      <c r="A753" s="140"/>
      <c r="B753" s="140"/>
      <c r="C753" s="140"/>
      <c r="D753" s="140"/>
      <c r="E753" s="140"/>
      <c r="F753" s="140"/>
      <c r="G753" s="140"/>
      <c r="H753" s="140"/>
      <c r="I753" s="140"/>
      <c r="J753" s="140"/>
      <c r="K753" s="140"/>
      <c r="L753" s="140"/>
      <c r="M753" s="140"/>
      <c r="N753" s="140"/>
      <c r="O753" s="140"/>
      <c r="P753" s="140"/>
      <c r="Q753" s="140"/>
      <c r="R753" s="140"/>
      <c r="S753" s="140"/>
      <c r="T753" s="140"/>
      <c r="U753" s="140"/>
      <c r="V753" s="140"/>
      <c r="W753" s="140"/>
      <c r="X753" s="140"/>
      <c r="Y753" s="140"/>
      <c r="Z753" s="140"/>
    </row>
    <row r="754">
      <c r="A754" s="140"/>
      <c r="B754" s="140"/>
      <c r="C754" s="140"/>
      <c r="D754" s="140"/>
      <c r="E754" s="140"/>
      <c r="F754" s="140"/>
      <c r="G754" s="140"/>
      <c r="H754" s="140"/>
      <c r="I754" s="140"/>
      <c r="J754" s="140"/>
      <c r="K754" s="140"/>
      <c r="L754" s="140"/>
      <c r="M754" s="140"/>
      <c r="N754" s="140"/>
      <c r="O754" s="140"/>
      <c r="P754" s="140"/>
      <c r="Q754" s="140"/>
      <c r="R754" s="140"/>
      <c r="S754" s="140"/>
      <c r="T754" s="140"/>
      <c r="U754" s="140"/>
      <c r="V754" s="140"/>
      <c r="W754" s="140"/>
      <c r="X754" s="140"/>
      <c r="Y754" s="140"/>
      <c r="Z754" s="140"/>
    </row>
    <row r="755">
      <c r="A755" s="140"/>
      <c r="B755" s="140"/>
      <c r="C755" s="140"/>
      <c r="D755" s="140"/>
      <c r="E755" s="140"/>
      <c r="F755" s="140"/>
      <c r="G755" s="140"/>
      <c r="H755" s="140"/>
      <c r="I755" s="140"/>
      <c r="J755" s="140"/>
      <c r="K755" s="140"/>
      <c r="L755" s="140"/>
      <c r="M755" s="140"/>
      <c r="N755" s="140"/>
      <c r="O755" s="140"/>
      <c r="P755" s="140"/>
      <c r="Q755" s="140"/>
      <c r="R755" s="140"/>
      <c r="S755" s="140"/>
      <c r="T755" s="140"/>
      <c r="U755" s="140"/>
      <c r="V755" s="140"/>
      <c r="W755" s="140"/>
      <c r="X755" s="140"/>
      <c r="Y755" s="140"/>
      <c r="Z755" s="140"/>
    </row>
    <row r="756">
      <c r="A756" s="140"/>
      <c r="B756" s="140"/>
      <c r="C756" s="140"/>
      <c r="D756" s="140"/>
      <c r="E756" s="140"/>
      <c r="F756" s="140"/>
      <c r="G756" s="140"/>
      <c r="H756" s="140"/>
      <c r="I756" s="140"/>
      <c r="J756" s="140"/>
      <c r="K756" s="140"/>
      <c r="L756" s="140"/>
      <c r="M756" s="140"/>
      <c r="N756" s="140"/>
      <c r="O756" s="140"/>
      <c r="P756" s="140"/>
      <c r="Q756" s="140"/>
      <c r="R756" s="140"/>
      <c r="S756" s="140"/>
      <c r="T756" s="140"/>
      <c r="U756" s="140"/>
      <c r="V756" s="140"/>
      <c r="W756" s="140"/>
      <c r="X756" s="140"/>
      <c r="Y756" s="140"/>
      <c r="Z756" s="140"/>
    </row>
    <row r="757">
      <c r="A757" s="140"/>
      <c r="B757" s="140"/>
      <c r="C757" s="140"/>
      <c r="D757" s="140"/>
      <c r="E757" s="140"/>
      <c r="F757" s="140"/>
      <c r="G757" s="140"/>
      <c r="H757" s="140"/>
      <c r="I757" s="140"/>
      <c r="J757" s="140"/>
      <c r="K757" s="140"/>
      <c r="L757" s="140"/>
      <c r="M757" s="140"/>
      <c r="N757" s="140"/>
      <c r="O757" s="140"/>
      <c r="P757" s="140"/>
      <c r="Q757" s="140"/>
      <c r="R757" s="140"/>
      <c r="S757" s="140"/>
      <c r="T757" s="140"/>
      <c r="U757" s="140"/>
      <c r="V757" s="140"/>
      <c r="W757" s="140"/>
      <c r="X757" s="140"/>
      <c r="Y757" s="140"/>
      <c r="Z757" s="140"/>
    </row>
    <row r="758">
      <c r="A758" s="140"/>
      <c r="B758" s="140"/>
      <c r="C758" s="140"/>
      <c r="D758" s="140"/>
      <c r="E758" s="140"/>
      <c r="F758" s="140"/>
      <c r="G758" s="140"/>
      <c r="H758" s="140"/>
      <c r="I758" s="140"/>
      <c r="J758" s="140"/>
      <c r="K758" s="140"/>
      <c r="L758" s="140"/>
      <c r="M758" s="140"/>
      <c r="N758" s="140"/>
      <c r="O758" s="140"/>
      <c r="P758" s="140"/>
      <c r="Q758" s="140"/>
      <c r="R758" s="140"/>
      <c r="S758" s="140"/>
      <c r="T758" s="140"/>
      <c r="U758" s="140"/>
      <c r="V758" s="140"/>
      <c r="W758" s="140"/>
      <c r="X758" s="140"/>
      <c r="Y758" s="140"/>
      <c r="Z758" s="140"/>
    </row>
    <row r="759">
      <c r="A759" s="140"/>
      <c r="B759" s="140"/>
      <c r="C759" s="140"/>
      <c r="D759" s="140"/>
      <c r="E759" s="140"/>
      <c r="F759" s="140"/>
      <c r="G759" s="140"/>
      <c r="H759" s="140"/>
      <c r="I759" s="140"/>
      <c r="J759" s="140"/>
      <c r="K759" s="140"/>
      <c r="L759" s="140"/>
      <c r="M759" s="140"/>
      <c r="N759" s="140"/>
      <c r="O759" s="140"/>
      <c r="P759" s="140"/>
      <c r="Q759" s="140"/>
      <c r="R759" s="140"/>
      <c r="S759" s="140"/>
      <c r="T759" s="140"/>
      <c r="U759" s="140"/>
      <c r="V759" s="140"/>
      <c r="W759" s="140"/>
      <c r="X759" s="140"/>
      <c r="Y759" s="140"/>
      <c r="Z759" s="140"/>
    </row>
    <row r="760">
      <c r="A760" s="140"/>
      <c r="B760" s="140"/>
      <c r="C760" s="140"/>
      <c r="D760" s="140"/>
      <c r="E760" s="140"/>
      <c r="F760" s="140"/>
      <c r="G760" s="140"/>
      <c r="H760" s="140"/>
      <c r="I760" s="140"/>
      <c r="J760" s="140"/>
      <c r="K760" s="140"/>
      <c r="L760" s="140"/>
      <c r="M760" s="140"/>
      <c r="N760" s="140"/>
      <c r="O760" s="140"/>
      <c r="P760" s="140"/>
      <c r="Q760" s="140"/>
      <c r="R760" s="140"/>
      <c r="S760" s="140"/>
      <c r="T760" s="140"/>
      <c r="U760" s="140"/>
      <c r="V760" s="140"/>
      <c r="W760" s="140"/>
      <c r="X760" s="140"/>
      <c r="Y760" s="140"/>
      <c r="Z760" s="140"/>
    </row>
    <row r="761">
      <c r="A761" s="140"/>
      <c r="B761" s="140"/>
      <c r="C761" s="140"/>
      <c r="D761" s="140"/>
      <c r="E761" s="140"/>
      <c r="F761" s="140"/>
      <c r="G761" s="140"/>
      <c r="H761" s="140"/>
      <c r="I761" s="140"/>
      <c r="J761" s="140"/>
      <c r="K761" s="140"/>
      <c r="L761" s="140"/>
      <c r="M761" s="140"/>
      <c r="N761" s="140"/>
      <c r="O761" s="140"/>
      <c r="P761" s="140"/>
      <c r="Q761" s="140"/>
      <c r="R761" s="140"/>
      <c r="S761" s="140"/>
      <c r="T761" s="140"/>
      <c r="U761" s="140"/>
      <c r="V761" s="140"/>
      <c r="W761" s="140"/>
      <c r="X761" s="140"/>
      <c r="Y761" s="140"/>
      <c r="Z761" s="140"/>
    </row>
    <row r="762">
      <c r="A762" s="140"/>
      <c r="B762" s="140"/>
      <c r="C762" s="140"/>
      <c r="D762" s="140"/>
      <c r="E762" s="140"/>
      <c r="F762" s="140"/>
      <c r="G762" s="140"/>
      <c r="H762" s="140"/>
      <c r="I762" s="140"/>
      <c r="J762" s="140"/>
      <c r="K762" s="140"/>
      <c r="L762" s="140"/>
      <c r="M762" s="140"/>
      <c r="N762" s="140"/>
      <c r="O762" s="140"/>
      <c r="P762" s="140"/>
      <c r="Q762" s="140"/>
      <c r="R762" s="140"/>
      <c r="S762" s="140"/>
      <c r="T762" s="140"/>
      <c r="U762" s="140"/>
      <c r="V762" s="140"/>
      <c r="W762" s="140"/>
      <c r="X762" s="140"/>
      <c r="Y762" s="140"/>
      <c r="Z762" s="140"/>
    </row>
    <row r="763">
      <c r="A763" s="140"/>
      <c r="B763" s="140"/>
      <c r="C763" s="140"/>
      <c r="D763" s="140"/>
      <c r="E763" s="140"/>
      <c r="F763" s="140"/>
      <c r="G763" s="140"/>
      <c r="H763" s="140"/>
      <c r="I763" s="140"/>
      <c r="J763" s="140"/>
      <c r="K763" s="140"/>
      <c r="L763" s="140"/>
      <c r="M763" s="140"/>
      <c r="N763" s="140"/>
      <c r="O763" s="140"/>
      <c r="P763" s="140"/>
      <c r="Q763" s="140"/>
      <c r="R763" s="140"/>
      <c r="S763" s="140"/>
      <c r="T763" s="140"/>
      <c r="U763" s="140"/>
      <c r="V763" s="140"/>
      <c r="W763" s="140"/>
      <c r="X763" s="140"/>
      <c r="Y763" s="140"/>
      <c r="Z763" s="140"/>
    </row>
    <row r="764">
      <c r="A764" s="140"/>
      <c r="B764" s="140"/>
      <c r="C764" s="140"/>
      <c r="D764" s="140"/>
      <c r="E764" s="140"/>
      <c r="F764" s="140"/>
      <c r="G764" s="140"/>
      <c r="H764" s="140"/>
      <c r="I764" s="140"/>
      <c r="J764" s="140"/>
      <c r="K764" s="140"/>
      <c r="L764" s="140"/>
      <c r="M764" s="140"/>
      <c r="N764" s="140"/>
      <c r="O764" s="140"/>
      <c r="P764" s="140"/>
      <c r="Q764" s="140"/>
      <c r="R764" s="140"/>
      <c r="S764" s="140"/>
      <c r="T764" s="140"/>
      <c r="U764" s="140"/>
      <c r="V764" s="140"/>
      <c r="W764" s="140"/>
      <c r="X764" s="140"/>
      <c r="Y764" s="140"/>
      <c r="Z764" s="140"/>
    </row>
    <row r="765">
      <c r="A765" s="140"/>
      <c r="B765" s="140"/>
      <c r="C765" s="140"/>
      <c r="D765" s="140"/>
      <c r="E765" s="140"/>
      <c r="F765" s="140"/>
      <c r="G765" s="140"/>
      <c r="H765" s="140"/>
      <c r="I765" s="140"/>
      <c r="J765" s="140"/>
      <c r="K765" s="140"/>
      <c r="L765" s="140"/>
      <c r="M765" s="140"/>
      <c r="N765" s="140"/>
      <c r="O765" s="140"/>
      <c r="P765" s="140"/>
      <c r="Q765" s="140"/>
      <c r="R765" s="140"/>
      <c r="S765" s="140"/>
      <c r="T765" s="140"/>
      <c r="U765" s="140"/>
      <c r="V765" s="140"/>
      <c r="W765" s="140"/>
      <c r="X765" s="140"/>
      <c r="Y765" s="140"/>
      <c r="Z765" s="140"/>
    </row>
    <row r="766">
      <c r="A766" s="140"/>
      <c r="B766" s="140"/>
      <c r="C766" s="140"/>
      <c r="D766" s="140"/>
      <c r="E766" s="140"/>
      <c r="F766" s="140"/>
      <c r="G766" s="140"/>
      <c r="H766" s="140"/>
      <c r="I766" s="140"/>
      <c r="J766" s="140"/>
      <c r="K766" s="140"/>
      <c r="L766" s="140"/>
      <c r="M766" s="140"/>
      <c r="N766" s="140"/>
      <c r="O766" s="140"/>
      <c r="P766" s="140"/>
      <c r="Q766" s="140"/>
      <c r="R766" s="140"/>
      <c r="S766" s="140"/>
      <c r="T766" s="140"/>
      <c r="U766" s="140"/>
      <c r="V766" s="140"/>
      <c r="W766" s="140"/>
      <c r="X766" s="140"/>
      <c r="Y766" s="140"/>
      <c r="Z766" s="140"/>
    </row>
    <row r="767">
      <c r="A767" s="140"/>
      <c r="B767" s="140"/>
      <c r="C767" s="140"/>
      <c r="D767" s="140"/>
      <c r="E767" s="140"/>
      <c r="F767" s="140"/>
      <c r="G767" s="140"/>
      <c r="H767" s="140"/>
      <c r="I767" s="140"/>
      <c r="J767" s="140"/>
      <c r="K767" s="140"/>
      <c r="L767" s="140"/>
      <c r="M767" s="140"/>
      <c r="N767" s="140"/>
      <c r="O767" s="140"/>
      <c r="P767" s="140"/>
      <c r="Q767" s="140"/>
      <c r="R767" s="140"/>
      <c r="S767" s="140"/>
      <c r="T767" s="140"/>
      <c r="U767" s="140"/>
      <c r="V767" s="140"/>
      <c r="W767" s="140"/>
      <c r="X767" s="140"/>
      <c r="Y767" s="140"/>
      <c r="Z767" s="140"/>
    </row>
    <row r="768">
      <c r="A768" s="140"/>
      <c r="B768" s="140"/>
      <c r="C768" s="140"/>
      <c r="D768" s="140"/>
      <c r="E768" s="140"/>
      <c r="F768" s="140"/>
      <c r="G768" s="140"/>
      <c r="H768" s="140"/>
      <c r="I768" s="140"/>
      <c r="J768" s="140"/>
      <c r="K768" s="140"/>
      <c r="L768" s="140"/>
      <c r="M768" s="140"/>
      <c r="N768" s="140"/>
      <c r="O768" s="140"/>
      <c r="P768" s="140"/>
      <c r="Q768" s="140"/>
      <c r="R768" s="140"/>
      <c r="S768" s="140"/>
      <c r="T768" s="140"/>
      <c r="U768" s="140"/>
      <c r="V768" s="140"/>
      <c r="W768" s="140"/>
      <c r="X768" s="140"/>
      <c r="Y768" s="140"/>
      <c r="Z768" s="140"/>
    </row>
    <row r="769">
      <c r="A769" s="140"/>
      <c r="B769" s="140"/>
      <c r="C769" s="140"/>
      <c r="D769" s="140"/>
      <c r="E769" s="140"/>
      <c r="F769" s="140"/>
      <c r="G769" s="140"/>
      <c r="H769" s="140"/>
      <c r="I769" s="140"/>
      <c r="J769" s="140"/>
      <c r="K769" s="140"/>
      <c r="L769" s="140"/>
      <c r="M769" s="140"/>
      <c r="N769" s="140"/>
      <c r="O769" s="140"/>
      <c r="P769" s="140"/>
      <c r="Q769" s="140"/>
      <c r="R769" s="140"/>
      <c r="S769" s="140"/>
      <c r="T769" s="140"/>
      <c r="U769" s="140"/>
      <c r="V769" s="140"/>
      <c r="W769" s="140"/>
      <c r="X769" s="140"/>
      <c r="Y769" s="140"/>
      <c r="Z769" s="140"/>
    </row>
    <row r="770">
      <c r="A770" s="140"/>
      <c r="B770" s="140"/>
      <c r="C770" s="140"/>
      <c r="D770" s="140"/>
      <c r="E770" s="140"/>
      <c r="F770" s="140"/>
      <c r="G770" s="140"/>
      <c r="H770" s="140"/>
      <c r="I770" s="140"/>
      <c r="J770" s="140"/>
      <c r="K770" s="140"/>
      <c r="L770" s="140"/>
      <c r="M770" s="140"/>
      <c r="N770" s="140"/>
      <c r="O770" s="140"/>
      <c r="P770" s="140"/>
      <c r="Q770" s="140"/>
      <c r="R770" s="140"/>
      <c r="S770" s="140"/>
      <c r="T770" s="140"/>
      <c r="U770" s="140"/>
      <c r="V770" s="140"/>
      <c r="W770" s="140"/>
      <c r="X770" s="140"/>
      <c r="Y770" s="140"/>
      <c r="Z770" s="140"/>
    </row>
    <row r="771">
      <c r="A771" s="140"/>
      <c r="B771" s="140"/>
      <c r="C771" s="140"/>
      <c r="D771" s="140"/>
      <c r="E771" s="140"/>
      <c r="F771" s="140"/>
      <c r="G771" s="140"/>
      <c r="H771" s="140"/>
      <c r="I771" s="140"/>
      <c r="J771" s="140"/>
      <c r="K771" s="140"/>
      <c r="L771" s="140"/>
      <c r="M771" s="140"/>
      <c r="N771" s="140"/>
      <c r="O771" s="140"/>
      <c r="P771" s="140"/>
      <c r="Q771" s="140"/>
      <c r="R771" s="140"/>
      <c r="S771" s="140"/>
      <c r="T771" s="140"/>
      <c r="U771" s="140"/>
      <c r="V771" s="140"/>
      <c r="W771" s="140"/>
      <c r="X771" s="140"/>
      <c r="Y771" s="140"/>
      <c r="Z771" s="140"/>
    </row>
    <row r="772">
      <c r="A772" s="140"/>
      <c r="B772" s="140"/>
      <c r="C772" s="140"/>
      <c r="D772" s="140"/>
      <c r="E772" s="140"/>
      <c r="F772" s="140"/>
      <c r="G772" s="140"/>
      <c r="H772" s="140"/>
      <c r="I772" s="140"/>
      <c r="J772" s="140"/>
      <c r="K772" s="140"/>
      <c r="L772" s="140"/>
      <c r="M772" s="140"/>
      <c r="N772" s="140"/>
      <c r="O772" s="140"/>
      <c r="P772" s="140"/>
      <c r="Q772" s="140"/>
      <c r="R772" s="140"/>
      <c r="S772" s="140"/>
      <c r="T772" s="140"/>
      <c r="U772" s="140"/>
      <c r="V772" s="140"/>
      <c r="W772" s="140"/>
      <c r="X772" s="140"/>
      <c r="Y772" s="140"/>
      <c r="Z772" s="140"/>
    </row>
    <row r="773">
      <c r="A773" s="140"/>
      <c r="B773" s="140"/>
      <c r="C773" s="140"/>
      <c r="D773" s="140"/>
      <c r="E773" s="140"/>
      <c r="F773" s="140"/>
      <c r="G773" s="140"/>
      <c r="H773" s="140"/>
      <c r="I773" s="140"/>
      <c r="J773" s="140"/>
      <c r="K773" s="140"/>
      <c r="L773" s="140"/>
      <c r="M773" s="140"/>
      <c r="N773" s="140"/>
      <c r="O773" s="140"/>
      <c r="P773" s="140"/>
      <c r="Q773" s="140"/>
      <c r="R773" s="140"/>
      <c r="S773" s="140"/>
      <c r="T773" s="140"/>
      <c r="U773" s="140"/>
      <c r="V773" s="140"/>
      <c r="W773" s="140"/>
      <c r="X773" s="140"/>
      <c r="Y773" s="140"/>
      <c r="Z773" s="140"/>
    </row>
    <row r="774">
      <c r="A774" s="140"/>
      <c r="B774" s="140"/>
      <c r="C774" s="140"/>
      <c r="D774" s="140"/>
      <c r="E774" s="140"/>
      <c r="F774" s="140"/>
      <c r="G774" s="140"/>
      <c r="H774" s="140"/>
      <c r="I774" s="140"/>
      <c r="J774" s="140"/>
      <c r="K774" s="140"/>
      <c r="L774" s="140"/>
      <c r="M774" s="140"/>
      <c r="N774" s="140"/>
      <c r="O774" s="140"/>
      <c r="P774" s="140"/>
      <c r="Q774" s="140"/>
      <c r="R774" s="140"/>
      <c r="S774" s="140"/>
      <c r="T774" s="140"/>
      <c r="U774" s="140"/>
      <c r="V774" s="140"/>
      <c r="W774" s="140"/>
      <c r="X774" s="140"/>
      <c r="Y774" s="140"/>
      <c r="Z774" s="140"/>
    </row>
    <row r="775">
      <c r="A775" s="140"/>
      <c r="B775" s="140"/>
      <c r="C775" s="140"/>
      <c r="D775" s="140"/>
      <c r="E775" s="140"/>
      <c r="F775" s="140"/>
      <c r="G775" s="140"/>
      <c r="H775" s="140"/>
      <c r="I775" s="140"/>
      <c r="J775" s="140"/>
      <c r="K775" s="140"/>
      <c r="L775" s="140"/>
      <c r="M775" s="140"/>
      <c r="N775" s="140"/>
      <c r="O775" s="140"/>
      <c r="P775" s="140"/>
      <c r="Q775" s="140"/>
      <c r="R775" s="140"/>
      <c r="S775" s="140"/>
      <c r="T775" s="140"/>
      <c r="U775" s="140"/>
      <c r="V775" s="140"/>
      <c r="W775" s="140"/>
      <c r="X775" s="140"/>
      <c r="Y775" s="140"/>
      <c r="Z775" s="140"/>
    </row>
    <row r="776">
      <c r="A776" s="140"/>
      <c r="B776" s="140"/>
      <c r="C776" s="140"/>
      <c r="D776" s="140"/>
      <c r="E776" s="140"/>
      <c r="F776" s="140"/>
      <c r="G776" s="140"/>
      <c r="H776" s="140"/>
      <c r="I776" s="140"/>
      <c r="J776" s="140"/>
      <c r="K776" s="140"/>
      <c r="L776" s="140"/>
      <c r="M776" s="140"/>
      <c r="N776" s="140"/>
      <c r="O776" s="140"/>
      <c r="P776" s="140"/>
      <c r="Q776" s="140"/>
      <c r="R776" s="140"/>
      <c r="S776" s="140"/>
      <c r="T776" s="140"/>
      <c r="U776" s="140"/>
      <c r="V776" s="140"/>
      <c r="W776" s="140"/>
      <c r="X776" s="140"/>
      <c r="Y776" s="140"/>
      <c r="Z776" s="140"/>
    </row>
    <row r="777">
      <c r="A777" s="140"/>
      <c r="B777" s="140"/>
      <c r="C777" s="140"/>
      <c r="D777" s="140"/>
      <c r="E777" s="140"/>
      <c r="F777" s="140"/>
      <c r="G777" s="140"/>
      <c r="H777" s="140"/>
      <c r="I777" s="140"/>
      <c r="J777" s="140"/>
      <c r="K777" s="140"/>
      <c r="L777" s="140"/>
      <c r="M777" s="140"/>
      <c r="N777" s="140"/>
      <c r="O777" s="140"/>
      <c r="P777" s="140"/>
      <c r="Q777" s="140"/>
      <c r="R777" s="140"/>
      <c r="S777" s="140"/>
      <c r="T777" s="140"/>
      <c r="U777" s="140"/>
      <c r="V777" s="140"/>
      <c r="W777" s="140"/>
      <c r="X777" s="140"/>
      <c r="Y777" s="140"/>
      <c r="Z777" s="140"/>
    </row>
    <row r="778">
      <c r="A778" s="140"/>
      <c r="B778" s="140"/>
      <c r="C778" s="140"/>
      <c r="D778" s="140"/>
      <c r="E778" s="140"/>
      <c r="F778" s="140"/>
      <c r="G778" s="140"/>
      <c r="H778" s="140"/>
      <c r="I778" s="140"/>
      <c r="J778" s="140"/>
      <c r="K778" s="140"/>
      <c r="L778" s="140"/>
      <c r="M778" s="140"/>
      <c r="N778" s="140"/>
      <c r="O778" s="140"/>
      <c r="P778" s="140"/>
      <c r="Q778" s="140"/>
      <c r="R778" s="140"/>
      <c r="S778" s="140"/>
      <c r="T778" s="140"/>
      <c r="U778" s="140"/>
      <c r="V778" s="140"/>
      <c r="W778" s="140"/>
      <c r="X778" s="140"/>
      <c r="Y778" s="140"/>
      <c r="Z778" s="140"/>
    </row>
    <row r="779">
      <c r="A779" s="140"/>
      <c r="B779" s="140"/>
      <c r="C779" s="140"/>
      <c r="D779" s="140"/>
      <c r="E779" s="140"/>
      <c r="F779" s="140"/>
      <c r="G779" s="140"/>
      <c r="H779" s="140"/>
      <c r="I779" s="140"/>
      <c r="J779" s="140"/>
      <c r="K779" s="140"/>
      <c r="L779" s="140"/>
      <c r="M779" s="140"/>
      <c r="N779" s="140"/>
      <c r="O779" s="140"/>
      <c r="P779" s="140"/>
      <c r="Q779" s="140"/>
      <c r="R779" s="140"/>
      <c r="S779" s="140"/>
      <c r="T779" s="140"/>
      <c r="U779" s="140"/>
      <c r="V779" s="140"/>
      <c r="W779" s="140"/>
      <c r="X779" s="140"/>
      <c r="Y779" s="140"/>
      <c r="Z779" s="140"/>
    </row>
    <row r="780">
      <c r="A780" s="140"/>
      <c r="B780" s="140"/>
      <c r="C780" s="140"/>
      <c r="D780" s="140"/>
      <c r="E780" s="140"/>
      <c r="F780" s="140"/>
      <c r="G780" s="140"/>
      <c r="H780" s="140"/>
      <c r="I780" s="140"/>
      <c r="J780" s="140"/>
      <c r="K780" s="140"/>
      <c r="L780" s="140"/>
      <c r="M780" s="140"/>
      <c r="N780" s="140"/>
      <c r="O780" s="140"/>
      <c r="P780" s="140"/>
      <c r="Q780" s="140"/>
      <c r="R780" s="140"/>
      <c r="S780" s="140"/>
      <c r="T780" s="140"/>
      <c r="U780" s="140"/>
      <c r="V780" s="140"/>
      <c r="W780" s="140"/>
      <c r="X780" s="140"/>
      <c r="Y780" s="140"/>
      <c r="Z780" s="140"/>
    </row>
    <row r="781">
      <c r="A781" s="140"/>
      <c r="B781" s="140"/>
      <c r="C781" s="140"/>
      <c r="D781" s="140"/>
      <c r="E781" s="140"/>
      <c r="F781" s="140"/>
      <c r="G781" s="140"/>
      <c r="H781" s="140"/>
      <c r="I781" s="140"/>
      <c r="J781" s="140"/>
      <c r="K781" s="140"/>
      <c r="L781" s="140"/>
      <c r="M781" s="140"/>
      <c r="N781" s="140"/>
      <c r="O781" s="140"/>
      <c r="P781" s="140"/>
      <c r="Q781" s="140"/>
      <c r="R781" s="140"/>
      <c r="S781" s="140"/>
      <c r="T781" s="140"/>
      <c r="U781" s="140"/>
      <c r="V781" s="140"/>
      <c r="W781" s="140"/>
      <c r="X781" s="140"/>
      <c r="Y781" s="140"/>
      <c r="Z781" s="140"/>
    </row>
    <row r="782">
      <c r="A782" s="140"/>
      <c r="B782" s="140"/>
      <c r="C782" s="140"/>
      <c r="D782" s="140"/>
      <c r="E782" s="140"/>
      <c r="F782" s="140"/>
      <c r="G782" s="140"/>
      <c r="H782" s="140"/>
      <c r="I782" s="140"/>
      <c r="J782" s="140"/>
      <c r="K782" s="140"/>
      <c r="L782" s="140"/>
      <c r="M782" s="140"/>
      <c r="N782" s="140"/>
      <c r="O782" s="140"/>
      <c r="P782" s="140"/>
      <c r="Q782" s="140"/>
      <c r="R782" s="140"/>
      <c r="S782" s="140"/>
      <c r="T782" s="140"/>
      <c r="U782" s="140"/>
      <c r="V782" s="140"/>
      <c r="W782" s="140"/>
      <c r="X782" s="140"/>
      <c r="Y782" s="140"/>
      <c r="Z782" s="140"/>
    </row>
    <row r="783">
      <c r="A783" s="140"/>
      <c r="B783" s="140"/>
      <c r="C783" s="140"/>
      <c r="D783" s="140"/>
      <c r="E783" s="140"/>
      <c r="F783" s="140"/>
      <c r="G783" s="140"/>
      <c r="H783" s="140"/>
      <c r="I783" s="140"/>
      <c r="J783" s="140"/>
      <c r="K783" s="140"/>
      <c r="L783" s="140"/>
      <c r="M783" s="140"/>
      <c r="N783" s="140"/>
      <c r="O783" s="140"/>
      <c r="P783" s="140"/>
      <c r="Q783" s="140"/>
      <c r="R783" s="140"/>
      <c r="S783" s="140"/>
      <c r="T783" s="140"/>
      <c r="U783" s="140"/>
      <c r="V783" s="140"/>
      <c r="W783" s="140"/>
      <c r="X783" s="140"/>
      <c r="Y783" s="140"/>
      <c r="Z783" s="140"/>
    </row>
    <row r="784">
      <c r="A784" s="140"/>
      <c r="B784" s="140"/>
      <c r="C784" s="140"/>
      <c r="D784" s="140"/>
      <c r="E784" s="140"/>
      <c r="F784" s="140"/>
      <c r="G784" s="140"/>
      <c r="H784" s="140"/>
      <c r="I784" s="140"/>
      <c r="J784" s="140"/>
      <c r="K784" s="140"/>
      <c r="L784" s="140"/>
      <c r="M784" s="140"/>
      <c r="N784" s="140"/>
      <c r="O784" s="140"/>
      <c r="P784" s="140"/>
      <c r="Q784" s="140"/>
      <c r="R784" s="140"/>
      <c r="S784" s="140"/>
      <c r="T784" s="140"/>
      <c r="U784" s="140"/>
      <c r="V784" s="140"/>
      <c r="W784" s="140"/>
      <c r="X784" s="140"/>
      <c r="Y784" s="140"/>
      <c r="Z784" s="140"/>
    </row>
    <row r="785">
      <c r="A785" s="140"/>
      <c r="B785" s="140"/>
      <c r="C785" s="140"/>
      <c r="D785" s="140"/>
      <c r="E785" s="140"/>
      <c r="F785" s="140"/>
      <c r="G785" s="140"/>
      <c r="H785" s="140"/>
      <c r="I785" s="140"/>
      <c r="J785" s="140"/>
      <c r="K785" s="140"/>
      <c r="L785" s="140"/>
      <c r="M785" s="140"/>
      <c r="N785" s="140"/>
      <c r="O785" s="140"/>
      <c r="P785" s="140"/>
      <c r="Q785" s="140"/>
      <c r="R785" s="140"/>
      <c r="S785" s="140"/>
      <c r="T785" s="140"/>
      <c r="U785" s="140"/>
      <c r="V785" s="140"/>
      <c r="W785" s="140"/>
      <c r="X785" s="140"/>
      <c r="Y785" s="140"/>
      <c r="Z785" s="140"/>
    </row>
    <row r="786">
      <c r="A786" s="140"/>
      <c r="B786" s="140"/>
      <c r="C786" s="140"/>
      <c r="D786" s="140"/>
      <c r="E786" s="140"/>
      <c r="F786" s="140"/>
      <c r="G786" s="140"/>
      <c r="H786" s="140"/>
      <c r="I786" s="140"/>
      <c r="J786" s="140"/>
      <c r="K786" s="140"/>
      <c r="L786" s="140"/>
      <c r="M786" s="140"/>
      <c r="N786" s="140"/>
      <c r="O786" s="140"/>
      <c r="P786" s="140"/>
      <c r="Q786" s="140"/>
      <c r="R786" s="140"/>
      <c r="S786" s="140"/>
      <c r="T786" s="140"/>
      <c r="U786" s="140"/>
      <c r="V786" s="140"/>
      <c r="W786" s="140"/>
      <c r="X786" s="140"/>
      <c r="Y786" s="140"/>
      <c r="Z786" s="140"/>
    </row>
    <row r="787">
      <c r="A787" s="140"/>
      <c r="B787" s="140"/>
      <c r="C787" s="140"/>
      <c r="D787" s="140"/>
      <c r="E787" s="140"/>
      <c r="F787" s="140"/>
      <c r="G787" s="140"/>
      <c r="H787" s="140"/>
      <c r="I787" s="140"/>
      <c r="J787" s="140"/>
      <c r="K787" s="140"/>
      <c r="L787" s="140"/>
      <c r="M787" s="140"/>
      <c r="N787" s="140"/>
      <c r="O787" s="140"/>
      <c r="P787" s="140"/>
      <c r="Q787" s="140"/>
      <c r="R787" s="140"/>
      <c r="S787" s="140"/>
      <c r="T787" s="140"/>
      <c r="U787" s="140"/>
      <c r="V787" s="140"/>
      <c r="W787" s="140"/>
      <c r="X787" s="140"/>
      <c r="Y787" s="140"/>
      <c r="Z787" s="140"/>
    </row>
    <row r="788">
      <c r="A788" s="140"/>
      <c r="B788" s="140"/>
      <c r="C788" s="140"/>
      <c r="D788" s="140"/>
      <c r="E788" s="140"/>
      <c r="F788" s="140"/>
      <c r="G788" s="140"/>
      <c r="H788" s="140"/>
      <c r="I788" s="140"/>
      <c r="J788" s="140"/>
      <c r="K788" s="140"/>
      <c r="L788" s="140"/>
      <c r="M788" s="140"/>
      <c r="N788" s="140"/>
      <c r="O788" s="140"/>
      <c r="P788" s="140"/>
      <c r="Q788" s="140"/>
      <c r="R788" s="140"/>
      <c r="S788" s="140"/>
      <c r="T788" s="140"/>
      <c r="U788" s="140"/>
      <c r="V788" s="140"/>
      <c r="W788" s="140"/>
      <c r="X788" s="140"/>
      <c r="Y788" s="140"/>
      <c r="Z788" s="140"/>
    </row>
    <row r="789">
      <c r="A789" s="140"/>
      <c r="B789" s="140"/>
      <c r="C789" s="140"/>
      <c r="D789" s="140"/>
      <c r="E789" s="140"/>
      <c r="F789" s="140"/>
      <c r="G789" s="140"/>
      <c r="H789" s="140"/>
      <c r="I789" s="140"/>
      <c r="J789" s="140"/>
      <c r="K789" s="140"/>
      <c r="L789" s="140"/>
      <c r="M789" s="140"/>
      <c r="N789" s="140"/>
      <c r="O789" s="140"/>
      <c r="P789" s="140"/>
      <c r="Q789" s="140"/>
      <c r="R789" s="140"/>
      <c r="S789" s="140"/>
      <c r="T789" s="140"/>
      <c r="U789" s="140"/>
      <c r="V789" s="140"/>
      <c r="W789" s="140"/>
      <c r="X789" s="140"/>
      <c r="Y789" s="140"/>
      <c r="Z789" s="140"/>
    </row>
    <row r="790">
      <c r="A790" s="140"/>
      <c r="B790" s="140"/>
      <c r="C790" s="140"/>
      <c r="D790" s="140"/>
      <c r="E790" s="140"/>
      <c r="F790" s="140"/>
      <c r="G790" s="140"/>
      <c r="H790" s="140"/>
      <c r="I790" s="140"/>
      <c r="J790" s="140"/>
      <c r="K790" s="140"/>
      <c r="L790" s="140"/>
      <c r="M790" s="140"/>
      <c r="N790" s="140"/>
      <c r="O790" s="140"/>
      <c r="P790" s="140"/>
      <c r="Q790" s="140"/>
      <c r="R790" s="140"/>
      <c r="S790" s="140"/>
      <c r="T790" s="140"/>
      <c r="U790" s="140"/>
      <c r="V790" s="140"/>
      <c r="W790" s="140"/>
      <c r="X790" s="140"/>
      <c r="Y790" s="140"/>
      <c r="Z790" s="140"/>
    </row>
    <row r="791">
      <c r="A791" s="140"/>
      <c r="B791" s="140"/>
      <c r="C791" s="140"/>
      <c r="D791" s="140"/>
      <c r="E791" s="140"/>
      <c r="F791" s="140"/>
      <c r="G791" s="140"/>
      <c r="H791" s="140"/>
      <c r="I791" s="140"/>
      <c r="J791" s="140"/>
      <c r="K791" s="140"/>
      <c r="L791" s="140"/>
      <c r="M791" s="140"/>
      <c r="N791" s="140"/>
      <c r="O791" s="140"/>
      <c r="P791" s="140"/>
      <c r="Q791" s="140"/>
      <c r="R791" s="140"/>
      <c r="S791" s="140"/>
      <c r="T791" s="140"/>
      <c r="U791" s="140"/>
      <c r="V791" s="140"/>
      <c r="W791" s="140"/>
      <c r="X791" s="140"/>
      <c r="Y791" s="140"/>
      <c r="Z791" s="140"/>
    </row>
    <row r="792">
      <c r="A792" s="140"/>
      <c r="B792" s="140"/>
      <c r="C792" s="140"/>
      <c r="D792" s="140"/>
      <c r="E792" s="140"/>
      <c r="F792" s="140"/>
      <c r="G792" s="140"/>
      <c r="H792" s="140"/>
      <c r="I792" s="140"/>
      <c r="J792" s="140"/>
      <c r="K792" s="140"/>
      <c r="L792" s="140"/>
      <c r="M792" s="140"/>
      <c r="N792" s="140"/>
      <c r="O792" s="140"/>
      <c r="P792" s="140"/>
      <c r="Q792" s="140"/>
      <c r="R792" s="140"/>
      <c r="S792" s="140"/>
      <c r="T792" s="140"/>
      <c r="U792" s="140"/>
      <c r="V792" s="140"/>
      <c r="W792" s="140"/>
      <c r="X792" s="140"/>
      <c r="Y792" s="140"/>
      <c r="Z792" s="140"/>
    </row>
    <row r="793">
      <c r="A793" s="140"/>
      <c r="B793" s="140"/>
      <c r="C793" s="140"/>
      <c r="D793" s="140"/>
      <c r="E793" s="140"/>
      <c r="F793" s="140"/>
      <c r="G793" s="140"/>
      <c r="H793" s="140"/>
      <c r="I793" s="140"/>
      <c r="J793" s="140"/>
      <c r="K793" s="140"/>
      <c r="L793" s="140"/>
      <c r="M793" s="140"/>
      <c r="N793" s="140"/>
      <c r="O793" s="140"/>
      <c r="P793" s="140"/>
      <c r="Q793" s="140"/>
      <c r="R793" s="140"/>
      <c r="S793" s="140"/>
      <c r="T793" s="140"/>
      <c r="U793" s="140"/>
      <c r="V793" s="140"/>
      <c r="W793" s="140"/>
      <c r="X793" s="140"/>
      <c r="Y793" s="140"/>
      <c r="Z793" s="140"/>
    </row>
    <row r="794">
      <c r="A794" s="140"/>
      <c r="B794" s="140"/>
      <c r="C794" s="140"/>
      <c r="D794" s="140"/>
      <c r="E794" s="140"/>
      <c r="F794" s="140"/>
      <c r="G794" s="140"/>
      <c r="H794" s="140"/>
      <c r="I794" s="140"/>
      <c r="J794" s="140"/>
      <c r="K794" s="140"/>
      <c r="L794" s="140"/>
      <c r="M794" s="140"/>
      <c r="N794" s="140"/>
      <c r="O794" s="140"/>
      <c r="P794" s="140"/>
      <c r="Q794" s="140"/>
      <c r="R794" s="140"/>
      <c r="S794" s="140"/>
      <c r="T794" s="140"/>
      <c r="U794" s="140"/>
      <c r="V794" s="140"/>
      <c r="W794" s="140"/>
      <c r="X794" s="140"/>
      <c r="Y794" s="140"/>
      <c r="Z794" s="140"/>
    </row>
    <row r="795">
      <c r="A795" s="140"/>
      <c r="B795" s="140"/>
      <c r="C795" s="140"/>
      <c r="D795" s="140"/>
      <c r="E795" s="140"/>
      <c r="F795" s="140"/>
      <c r="G795" s="140"/>
      <c r="H795" s="140"/>
      <c r="I795" s="140"/>
      <c r="J795" s="140"/>
      <c r="K795" s="140"/>
      <c r="L795" s="140"/>
      <c r="M795" s="140"/>
      <c r="N795" s="140"/>
      <c r="O795" s="140"/>
      <c r="P795" s="140"/>
      <c r="Q795" s="140"/>
      <c r="R795" s="140"/>
      <c r="S795" s="140"/>
      <c r="T795" s="140"/>
      <c r="U795" s="140"/>
      <c r="V795" s="140"/>
      <c r="W795" s="140"/>
      <c r="X795" s="140"/>
      <c r="Y795" s="140"/>
      <c r="Z795" s="140"/>
    </row>
    <row r="796">
      <c r="A796" s="140"/>
      <c r="B796" s="140"/>
      <c r="C796" s="140"/>
      <c r="D796" s="140"/>
      <c r="E796" s="140"/>
      <c r="F796" s="140"/>
      <c r="G796" s="140"/>
      <c r="H796" s="140"/>
      <c r="I796" s="140"/>
      <c r="J796" s="140"/>
      <c r="K796" s="140"/>
      <c r="L796" s="140"/>
      <c r="M796" s="140"/>
      <c r="N796" s="140"/>
      <c r="O796" s="140"/>
      <c r="P796" s="140"/>
      <c r="Q796" s="140"/>
      <c r="R796" s="140"/>
      <c r="S796" s="140"/>
      <c r="T796" s="140"/>
      <c r="U796" s="140"/>
      <c r="V796" s="140"/>
      <c r="W796" s="140"/>
      <c r="X796" s="140"/>
      <c r="Y796" s="140"/>
      <c r="Z796" s="140"/>
    </row>
    <row r="797">
      <c r="A797" s="140"/>
      <c r="B797" s="140"/>
      <c r="C797" s="140"/>
      <c r="D797" s="140"/>
      <c r="E797" s="140"/>
      <c r="F797" s="140"/>
      <c r="G797" s="140"/>
      <c r="H797" s="140"/>
      <c r="I797" s="140"/>
      <c r="J797" s="140"/>
      <c r="K797" s="140"/>
      <c r="L797" s="140"/>
      <c r="M797" s="140"/>
      <c r="N797" s="140"/>
      <c r="O797" s="140"/>
      <c r="P797" s="140"/>
      <c r="Q797" s="140"/>
      <c r="R797" s="140"/>
      <c r="S797" s="140"/>
      <c r="T797" s="140"/>
      <c r="U797" s="140"/>
      <c r="V797" s="140"/>
      <c r="W797" s="140"/>
      <c r="X797" s="140"/>
      <c r="Y797" s="140"/>
      <c r="Z797" s="140"/>
    </row>
    <row r="798">
      <c r="A798" s="140"/>
      <c r="B798" s="140"/>
      <c r="C798" s="140"/>
      <c r="D798" s="140"/>
      <c r="E798" s="140"/>
      <c r="F798" s="140"/>
      <c r="G798" s="140"/>
      <c r="H798" s="140"/>
      <c r="I798" s="140"/>
      <c r="J798" s="140"/>
      <c r="K798" s="140"/>
      <c r="L798" s="140"/>
      <c r="M798" s="140"/>
      <c r="N798" s="140"/>
      <c r="O798" s="140"/>
      <c r="P798" s="140"/>
      <c r="Q798" s="140"/>
      <c r="R798" s="140"/>
      <c r="S798" s="140"/>
      <c r="T798" s="140"/>
      <c r="U798" s="140"/>
      <c r="V798" s="140"/>
      <c r="W798" s="140"/>
      <c r="X798" s="140"/>
      <c r="Y798" s="140"/>
      <c r="Z798" s="140"/>
    </row>
    <row r="799">
      <c r="A799" s="140"/>
      <c r="B799" s="140"/>
      <c r="C799" s="140"/>
      <c r="D799" s="140"/>
      <c r="E799" s="140"/>
      <c r="F799" s="140"/>
      <c r="G799" s="140"/>
      <c r="H799" s="140"/>
      <c r="I799" s="140"/>
      <c r="J799" s="140"/>
      <c r="K799" s="140"/>
      <c r="L799" s="140"/>
      <c r="M799" s="140"/>
      <c r="N799" s="140"/>
      <c r="O799" s="140"/>
      <c r="P799" s="140"/>
      <c r="Q799" s="140"/>
      <c r="R799" s="140"/>
      <c r="S799" s="140"/>
      <c r="T799" s="140"/>
      <c r="U799" s="140"/>
      <c r="V799" s="140"/>
      <c r="W799" s="140"/>
      <c r="X799" s="140"/>
      <c r="Y799" s="140"/>
      <c r="Z799" s="140"/>
    </row>
    <row r="800">
      <c r="A800" s="140"/>
      <c r="B800" s="140"/>
      <c r="C800" s="140"/>
      <c r="D800" s="140"/>
      <c r="E800" s="140"/>
      <c r="F800" s="140"/>
      <c r="G800" s="140"/>
      <c r="H800" s="140"/>
      <c r="I800" s="140"/>
      <c r="J800" s="140"/>
      <c r="K800" s="140"/>
      <c r="L800" s="140"/>
      <c r="M800" s="140"/>
      <c r="N800" s="140"/>
      <c r="O800" s="140"/>
      <c r="P800" s="140"/>
      <c r="Q800" s="140"/>
      <c r="R800" s="140"/>
      <c r="S800" s="140"/>
      <c r="T800" s="140"/>
      <c r="U800" s="140"/>
      <c r="V800" s="140"/>
      <c r="W800" s="140"/>
      <c r="X800" s="140"/>
      <c r="Y800" s="140"/>
      <c r="Z800" s="140"/>
    </row>
    <row r="801">
      <c r="A801" s="140"/>
      <c r="B801" s="140"/>
      <c r="C801" s="140"/>
      <c r="D801" s="140"/>
      <c r="E801" s="140"/>
      <c r="F801" s="140"/>
      <c r="G801" s="140"/>
      <c r="H801" s="140"/>
      <c r="I801" s="140"/>
      <c r="J801" s="140"/>
      <c r="K801" s="140"/>
      <c r="L801" s="140"/>
      <c r="M801" s="140"/>
      <c r="N801" s="140"/>
      <c r="O801" s="140"/>
      <c r="P801" s="140"/>
      <c r="Q801" s="140"/>
      <c r="R801" s="140"/>
      <c r="S801" s="140"/>
      <c r="T801" s="140"/>
      <c r="U801" s="140"/>
      <c r="V801" s="140"/>
      <c r="W801" s="140"/>
      <c r="X801" s="140"/>
      <c r="Y801" s="140"/>
      <c r="Z801" s="140"/>
    </row>
    <row r="802">
      <c r="A802" s="140"/>
      <c r="B802" s="140"/>
      <c r="C802" s="140"/>
      <c r="D802" s="140"/>
      <c r="E802" s="140"/>
      <c r="F802" s="140"/>
      <c r="G802" s="140"/>
      <c r="H802" s="140"/>
      <c r="I802" s="140"/>
      <c r="J802" s="140"/>
      <c r="K802" s="140"/>
      <c r="L802" s="140"/>
      <c r="M802" s="140"/>
      <c r="N802" s="140"/>
      <c r="O802" s="140"/>
      <c r="P802" s="140"/>
      <c r="Q802" s="140"/>
      <c r="R802" s="140"/>
      <c r="S802" s="140"/>
      <c r="T802" s="140"/>
      <c r="U802" s="140"/>
      <c r="V802" s="140"/>
      <c r="W802" s="140"/>
      <c r="X802" s="140"/>
      <c r="Y802" s="140"/>
      <c r="Z802" s="140"/>
    </row>
    <row r="803">
      <c r="A803" s="140"/>
      <c r="B803" s="140"/>
      <c r="C803" s="140"/>
      <c r="D803" s="140"/>
      <c r="E803" s="140"/>
      <c r="F803" s="140"/>
      <c r="G803" s="140"/>
      <c r="H803" s="140"/>
      <c r="I803" s="140"/>
      <c r="J803" s="140"/>
      <c r="K803" s="140"/>
      <c r="L803" s="140"/>
      <c r="M803" s="140"/>
      <c r="N803" s="140"/>
      <c r="O803" s="140"/>
      <c r="P803" s="140"/>
      <c r="Q803" s="140"/>
      <c r="R803" s="140"/>
      <c r="S803" s="140"/>
      <c r="T803" s="140"/>
      <c r="U803" s="140"/>
      <c r="V803" s="140"/>
      <c r="W803" s="140"/>
      <c r="X803" s="140"/>
      <c r="Y803" s="140"/>
      <c r="Z803" s="140"/>
    </row>
    <row r="804">
      <c r="A804" s="140"/>
      <c r="B804" s="140"/>
      <c r="C804" s="140"/>
      <c r="D804" s="140"/>
      <c r="E804" s="140"/>
      <c r="F804" s="140"/>
      <c r="G804" s="140"/>
      <c r="H804" s="140"/>
      <c r="I804" s="140"/>
      <c r="J804" s="140"/>
      <c r="K804" s="140"/>
      <c r="L804" s="140"/>
      <c r="M804" s="140"/>
      <c r="N804" s="140"/>
      <c r="O804" s="140"/>
      <c r="P804" s="140"/>
      <c r="Q804" s="140"/>
      <c r="R804" s="140"/>
      <c r="S804" s="140"/>
      <c r="T804" s="140"/>
      <c r="U804" s="140"/>
      <c r="V804" s="140"/>
      <c r="W804" s="140"/>
      <c r="X804" s="140"/>
      <c r="Y804" s="140"/>
      <c r="Z804" s="140"/>
    </row>
    <row r="805">
      <c r="A805" s="140"/>
      <c r="B805" s="140"/>
      <c r="C805" s="140"/>
      <c r="D805" s="140"/>
      <c r="E805" s="140"/>
      <c r="F805" s="140"/>
      <c r="G805" s="140"/>
      <c r="H805" s="140"/>
      <c r="I805" s="140"/>
      <c r="J805" s="140"/>
      <c r="K805" s="140"/>
      <c r="L805" s="140"/>
      <c r="M805" s="140"/>
      <c r="N805" s="140"/>
      <c r="O805" s="140"/>
      <c r="P805" s="140"/>
      <c r="Q805" s="140"/>
      <c r="R805" s="140"/>
      <c r="S805" s="140"/>
      <c r="T805" s="140"/>
      <c r="U805" s="140"/>
      <c r="V805" s="140"/>
      <c r="W805" s="140"/>
      <c r="X805" s="140"/>
      <c r="Y805" s="140"/>
      <c r="Z805" s="140"/>
    </row>
    <row r="806">
      <c r="A806" s="140"/>
      <c r="B806" s="140"/>
      <c r="C806" s="140"/>
      <c r="D806" s="140"/>
      <c r="E806" s="140"/>
      <c r="F806" s="140"/>
      <c r="G806" s="140"/>
      <c r="H806" s="140"/>
      <c r="I806" s="140"/>
      <c r="J806" s="140"/>
      <c r="K806" s="140"/>
      <c r="L806" s="140"/>
      <c r="M806" s="140"/>
      <c r="N806" s="140"/>
      <c r="O806" s="140"/>
      <c r="P806" s="140"/>
      <c r="Q806" s="140"/>
      <c r="R806" s="140"/>
      <c r="S806" s="140"/>
      <c r="T806" s="140"/>
      <c r="U806" s="140"/>
      <c r="V806" s="140"/>
      <c r="W806" s="140"/>
      <c r="X806" s="140"/>
      <c r="Y806" s="140"/>
      <c r="Z806" s="140"/>
    </row>
    <row r="807">
      <c r="A807" s="140"/>
      <c r="B807" s="140"/>
      <c r="C807" s="140"/>
      <c r="D807" s="140"/>
      <c r="E807" s="140"/>
      <c r="F807" s="140"/>
      <c r="G807" s="140"/>
      <c r="H807" s="140"/>
      <c r="I807" s="140"/>
      <c r="J807" s="140"/>
      <c r="K807" s="140"/>
      <c r="L807" s="140"/>
      <c r="M807" s="140"/>
      <c r="N807" s="140"/>
      <c r="O807" s="140"/>
      <c r="P807" s="140"/>
      <c r="Q807" s="140"/>
      <c r="R807" s="140"/>
      <c r="S807" s="140"/>
      <c r="T807" s="140"/>
      <c r="U807" s="140"/>
      <c r="V807" s="140"/>
      <c r="W807" s="140"/>
      <c r="X807" s="140"/>
      <c r="Y807" s="140"/>
      <c r="Z807" s="140"/>
    </row>
    <row r="808">
      <c r="A808" s="140"/>
      <c r="B808" s="140"/>
      <c r="C808" s="140"/>
      <c r="D808" s="140"/>
      <c r="E808" s="140"/>
      <c r="F808" s="140"/>
      <c r="G808" s="140"/>
      <c r="H808" s="140"/>
      <c r="I808" s="140"/>
      <c r="J808" s="140"/>
      <c r="K808" s="140"/>
      <c r="L808" s="140"/>
      <c r="M808" s="140"/>
      <c r="N808" s="140"/>
      <c r="O808" s="140"/>
      <c r="P808" s="140"/>
      <c r="Q808" s="140"/>
      <c r="R808" s="140"/>
      <c r="S808" s="140"/>
      <c r="T808" s="140"/>
      <c r="U808" s="140"/>
      <c r="V808" s="140"/>
      <c r="W808" s="140"/>
      <c r="X808" s="140"/>
      <c r="Y808" s="140"/>
      <c r="Z808" s="140"/>
    </row>
    <row r="809">
      <c r="A809" s="140"/>
      <c r="B809" s="140"/>
      <c r="C809" s="140"/>
      <c r="D809" s="140"/>
      <c r="E809" s="140"/>
      <c r="F809" s="140"/>
      <c r="G809" s="140"/>
      <c r="H809" s="140"/>
      <c r="I809" s="140"/>
      <c r="J809" s="140"/>
      <c r="K809" s="140"/>
      <c r="L809" s="140"/>
      <c r="M809" s="140"/>
      <c r="N809" s="140"/>
      <c r="O809" s="140"/>
      <c r="P809" s="140"/>
      <c r="Q809" s="140"/>
      <c r="R809" s="140"/>
      <c r="S809" s="140"/>
      <c r="T809" s="140"/>
      <c r="U809" s="140"/>
      <c r="V809" s="140"/>
      <c r="W809" s="140"/>
      <c r="X809" s="140"/>
      <c r="Y809" s="140"/>
      <c r="Z809" s="140"/>
    </row>
    <row r="810">
      <c r="A810" s="140"/>
      <c r="B810" s="140"/>
      <c r="C810" s="140"/>
      <c r="D810" s="140"/>
      <c r="E810" s="140"/>
      <c r="F810" s="140"/>
      <c r="G810" s="140"/>
      <c r="H810" s="140"/>
      <c r="I810" s="140"/>
      <c r="J810" s="140"/>
      <c r="K810" s="140"/>
      <c r="L810" s="140"/>
      <c r="M810" s="140"/>
      <c r="N810" s="140"/>
      <c r="O810" s="140"/>
      <c r="P810" s="140"/>
      <c r="Q810" s="140"/>
      <c r="R810" s="140"/>
      <c r="S810" s="140"/>
      <c r="T810" s="140"/>
      <c r="U810" s="140"/>
      <c r="V810" s="140"/>
      <c r="W810" s="140"/>
      <c r="X810" s="140"/>
      <c r="Y810" s="140"/>
      <c r="Z810" s="140"/>
    </row>
    <row r="811">
      <c r="A811" s="140"/>
      <c r="B811" s="140"/>
      <c r="C811" s="140"/>
      <c r="D811" s="140"/>
      <c r="E811" s="140"/>
      <c r="F811" s="140"/>
      <c r="G811" s="140"/>
      <c r="H811" s="140"/>
      <c r="I811" s="140"/>
      <c r="J811" s="140"/>
      <c r="K811" s="140"/>
      <c r="L811" s="140"/>
      <c r="M811" s="140"/>
      <c r="N811" s="140"/>
      <c r="O811" s="140"/>
      <c r="P811" s="140"/>
      <c r="Q811" s="140"/>
      <c r="R811" s="140"/>
      <c r="S811" s="140"/>
      <c r="T811" s="140"/>
      <c r="U811" s="140"/>
      <c r="V811" s="140"/>
      <c r="W811" s="140"/>
      <c r="X811" s="140"/>
      <c r="Y811" s="140"/>
      <c r="Z811" s="140"/>
    </row>
    <row r="812">
      <c r="A812" s="140"/>
      <c r="B812" s="140"/>
      <c r="C812" s="140"/>
      <c r="D812" s="140"/>
      <c r="E812" s="140"/>
      <c r="F812" s="140"/>
      <c r="G812" s="140"/>
      <c r="H812" s="140"/>
      <c r="I812" s="140"/>
      <c r="J812" s="140"/>
      <c r="K812" s="140"/>
      <c r="L812" s="140"/>
      <c r="M812" s="140"/>
      <c r="N812" s="140"/>
      <c r="O812" s="140"/>
      <c r="P812" s="140"/>
      <c r="Q812" s="140"/>
      <c r="R812" s="140"/>
      <c r="S812" s="140"/>
      <c r="T812" s="140"/>
      <c r="U812" s="140"/>
      <c r="V812" s="140"/>
      <c r="W812" s="140"/>
      <c r="X812" s="140"/>
      <c r="Y812" s="140"/>
      <c r="Z812" s="140"/>
    </row>
    <row r="813">
      <c r="A813" s="140"/>
      <c r="B813" s="140"/>
      <c r="C813" s="140"/>
      <c r="D813" s="140"/>
      <c r="E813" s="140"/>
      <c r="F813" s="140"/>
      <c r="G813" s="140"/>
      <c r="H813" s="140"/>
      <c r="I813" s="140"/>
      <c r="J813" s="140"/>
      <c r="K813" s="140"/>
      <c r="L813" s="140"/>
      <c r="M813" s="140"/>
      <c r="N813" s="140"/>
      <c r="O813" s="140"/>
      <c r="P813" s="140"/>
      <c r="Q813" s="140"/>
      <c r="R813" s="140"/>
      <c r="S813" s="140"/>
      <c r="T813" s="140"/>
      <c r="U813" s="140"/>
      <c r="V813" s="140"/>
      <c r="W813" s="140"/>
      <c r="X813" s="140"/>
      <c r="Y813" s="140"/>
      <c r="Z813" s="140"/>
    </row>
    <row r="814">
      <c r="A814" s="140"/>
      <c r="B814" s="140"/>
      <c r="C814" s="140"/>
      <c r="D814" s="140"/>
      <c r="E814" s="140"/>
      <c r="F814" s="140"/>
      <c r="G814" s="140"/>
      <c r="H814" s="140"/>
      <c r="I814" s="140"/>
      <c r="J814" s="140"/>
      <c r="K814" s="140"/>
      <c r="L814" s="140"/>
      <c r="M814" s="140"/>
      <c r="N814" s="140"/>
      <c r="O814" s="140"/>
      <c r="P814" s="140"/>
      <c r="Q814" s="140"/>
      <c r="R814" s="140"/>
      <c r="S814" s="140"/>
      <c r="T814" s="140"/>
      <c r="U814" s="140"/>
      <c r="V814" s="140"/>
      <c r="W814" s="140"/>
      <c r="X814" s="140"/>
      <c r="Y814" s="140"/>
      <c r="Z814" s="140"/>
    </row>
    <row r="815">
      <c r="A815" s="140"/>
      <c r="B815" s="140"/>
      <c r="C815" s="140"/>
      <c r="D815" s="140"/>
      <c r="E815" s="140"/>
      <c r="F815" s="140"/>
      <c r="G815" s="140"/>
      <c r="H815" s="140"/>
      <c r="I815" s="140"/>
      <c r="J815" s="140"/>
      <c r="K815" s="140"/>
      <c r="L815" s="140"/>
      <c r="M815" s="140"/>
      <c r="N815" s="140"/>
      <c r="O815" s="140"/>
      <c r="P815" s="140"/>
      <c r="Q815" s="140"/>
      <c r="R815" s="140"/>
      <c r="S815" s="140"/>
      <c r="T815" s="140"/>
      <c r="U815" s="140"/>
      <c r="V815" s="140"/>
      <c r="W815" s="140"/>
      <c r="X815" s="140"/>
      <c r="Y815" s="140"/>
      <c r="Z815" s="140"/>
    </row>
    <row r="816">
      <c r="A816" s="140"/>
      <c r="B816" s="140"/>
      <c r="C816" s="140"/>
      <c r="D816" s="140"/>
      <c r="E816" s="140"/>
      <c r="F816" s="140"/>
      <c r="G816" s="140"/>
      <c r="H816" s="140"/>
      <c r="I816" s="140"/>
      <c r="J816" s="140"/>
      <c r="K816" s="140"/>
      <c r="L816" s="140"/>
      <c r="M816" s="140"/>
      <c r="N816" s="140"/>
      <c r="O816" s="140"/>
      <c r="P816" s="140"/>
      <c r="Q816" s="140"/>
      <c r="R816" s="140"/>
      <c r="S816" s="140"/>
      <c r="T816" s="140"/>
      <c r="U816" s="140"/>
      <c r="V816" s="140"/>
      <c r="W816" s="140"/>
      <c r="X816" s="140"/>
      <c r="Y816" s="140"/>
      <c r="Z816" s="140"/>
    </row>
    <row r="817">
      <c r="A817" s="140"/>
      <c r="B817" s="140"/>
      <c r="C817" s="140"/>
      <c r="D817" s="140"/>
      <c r="E817" s="140"/>
      <c r="F817" s="140"/>
      <c r="G817" s="140"/>
      <c r="H817" s="140"/>
      <c r="I817" s="140"/>
      <c r="J817" s="140"/>
      <c r="K817" s="140"/>
      <c r="L817" s="140"/>
      <c r="M817" s="140"/>
      <c r="N817" s="140"/>
      <c r="O817" s="140"/>
      <c r="P817" s="140"/>
      <c r="Q817" s="140"/>
      <c r="R817" s="140"/>
      <c r="S817" s="140"/>
      <c r="T817" s="140"/>
      <c r="U817" s="140"/>
      <c r="V817" s="140"/>
      <c r="W817" s="140"/>
      <c r="X817" s="140"/>
      <c r="Y817" s="140"/>
      <c r="Z817" s="140"/>
    </row>
    <row r="818">
      <c r="A818" s="140"/>
      <c r="B818" s="140"/>
      <c r="C818" s="140"/>
      <c r="D818" s="140"/>
      <c r="E818" s="140"/>
      <c r="F818" s="140"/>
      <c r="G818" s="140"/>
      <c r="H818" s="140"/>
      <c r="I818" s="140"/>
      <c r="J818" s="140"/>
      <c r="K818" s="140"/>
      <c r="L818" s="140"/>
      <c r="M818" s="140"/>
      <c r="N818" s="140"/>
      <c r="O818" s="140"/>
      <c r="P818" s="140"/>
      <c r="Q818" s="140"/>
      <c r="R818" s="140"/>
      <c r="S818" s="140"/>
      <c r="T818" s="140"/>
      <c r="U818" s="140"/>
      <c r="V818" s="140"/>
      <c r="W818" s="140"/>
      <c r="X818" s="140"/>
      <c r="Y818" s="140"/>
      <c r="Z818" s="140"/>
    </row>
    <row r="819">
      <c r="A819" s="140"/>
      <c r="B819" s="140"/>
      <c r="C819" s="140"/>
      <c r="D819" s="140"/>
      <c r="E819" s="140"/>
      <c r="F819" s="140"/>
      <c r="G819" s="140"/>
      <c r="H819" s="140"/>
      <c r="I819" s="140"/>
      <c r="J819" s="140"/>
      <c r="K819" s="140"/>
      <c r="L819" s="140"/>
      <c r="M819" s="140"/>
      <c r="N819" s="140"/>
      <c r="O819" s="140"/>
      <c r="P819" s="140"/>
      <c r="Q819" s="140"/>
      <c r="R819" s="140"/>
      <c r="S819" s="140"/>
      <c r="T819" s="140"/>
      <c r="U819" s="140"/>
      <c r="V819" s="140"/>
      <c r="W819" s="140"/>
      <c r="X819" s="140"/>
      <c r="Y819" s="140"/>
      <c r="Z819" s="140"/>
    </row>
    <row r="820">
      <c r="A820" s="140"/>
      <c r="B820" s="140"/>
      <c r="C820" s="140"/>
      <c r="D820" s="140"/>
      <c r="E820" s="140"/>
      <c r="F820" s="140"/>
      <c r="G820" s="140"/>
      <c r="H820" s="140"/>
      <c r="I820" s="140"/>
      <c r="J820" s="140"/>
      <c r="K820" s="140"/>
      <c r="L820" s="140"/>
      <c r="M820" s="140"/>
      <c r="N820" s="140"/>
      <c r="O820" s="140"/>
      <c r="P820" s="140"/>
      <c r="Q820" s="140"/>
      <c r="R820" s="140"/>
      <c r="S820" s="140"/>
      <c r="T820" s="140"/>
      <c r="U820" s="140"/>
      <c r="V820" s="140"/>
      <c r="W820" s="140"/>
      <c r="X820" s="140"/>
      <c r="Y820" s="140"/>
      <c r="Z820" s="140"/>
    </row>
    <row r="821">
      <c r="A821" s="140"/>
      <c r="B821" s="140"/>
      <c r="C821" s="140"/>
      <c r="D821" s="140"/>
      <c r="E821" s="140"/>
      <c r="F821" s="140"/>
      <c r="G821" s="140"/>
      <c r="H821" s="140"/>
      <c r="I821" s="140"/>
      <c r="J821" s="140"/>
      <c r="K821" s="140"/>
      <c r="L821" s="140"/>
      <c r="M821" s="140"/>
      <c r="N821" s="140"/>
      <c r="O821" s="140"/>
      <c r="P821" s="140"/>
      <c r="Q821" s="140"/>
      <c r="R821" s="140"/>
      <c r="S821" s="140"/>
      <c r="T821" s="140"/>
      <c r="U821" s="140"/>
      <c r="V821" s="140"/>
      <c r="W821" s="140"/>
      <c r="X821" s="140"/>
      <c r="Y821" s="140"/>
      <c r="Z821" s="140"/>
    </row>
    <row r="822">
      <c r="A822" s="140"/>
      <c r="B822" s="140"/>
      <c r="C822" s="140"/>
      <c r="D822" s="140"/>
      <c r="E822" s="140"/>
      <c r="F822" s="140"/>
      <c r="G822" s="140"/>
      <c r="H822" s="140"/>
      <c r="I822" s="140"/>
      <c r="J822" s="140"/>
      <c r="K822" s="140"/>
      <c r="L822" s="140"/>
      <c r="M822" s="140"/>
      <c r="N822" s="140"/>
      <c r="O822" s="140"/>
      <c r="P822" s="140"/>
      <c r="Q822" s="140"/>
      <c r="R822" s="140"/>
      <c r="S822" s="140"/>
      <c r="T822" s="140"/>
      <c r="U822" s="140"/>
      <c r="V822" s="140"/>
      <c r="W822" s="140"/>
      <c r="X822" s="140"/>
      <c r="Y822" s="140"/>
      <c r="Z822" s="140"/>
    </row>
    <row r="823">
      <c r="A823" s="140"/>
      <c r="B823" s="140"/>
      <c r="C823" s="140"/>
      <c r="D823" s="140"/>
      <c r="E823" s="140"/>
      <c r="F823" s="140"/>
      <c r="G823" s="140"/>
      <c r="H823" s="140"/>
      <c r="I823" s="140"/>
      <c r="J823" s="140"/>
      <c r="K823" s="140"/>
      <c r="L823" s="140"/>
      <c r="M823" s="140"/>
      <c r="N823" s="140"/>
      <c r="O823" s="140"/>
      <c r="P823" s="140"/>
      <c r="Q823" s="140"/>
      <c r="R823" s="140"/>
      <c r="S823" s="140"/>
      <c r="T823" s="140"/>
      <c r="U823" s="140"/>
      <c r="V823" s="140"/>
      <c r="W823" s="140"/>
      <c r="X823" s="140"/>
      <c r="Y823" s="140"/>
      <c r="Z823" s="140"/>
    </row>
    <row r="824">
      <c r="A824" s="140"/>
      <c r="B824" s="140"/>
      <c r="C824" s="140"/>
      <c r="D824" s="140"/>
      <c r="E824" s="140"/>
      <c r="F824" s="140"/>
      <c r="G824" s="140"/>
      <c r="H824" s="140"/>
      <c r="I824" s="140"/>
      <c r="J824" s="140"/>
      <c r="K824" s="140"/>
      <c r="L824" s="140"/>
      <c r="M824" s="140"/>
      <c r="N824" s="140"/>
      <c r="O824" s="140"/>
      <c r="P824" s="140"/>
      <c r="Q824" s="140"/>
      <c r="R824" s="140"/>
      <c r="S824" s="140"/>
      <c r="T824" s="140"/>
      <c r="U824" s="140"/>
      <c r="V824" s="140"/>
      <c r="W824" s="140"/>
      <c r="X824" s="140"/>
      <c r="Y824" s="140"/>
      <c r="Z824" s="140"/>
    </row>
    <row r="825">
      <c r="A825" s="140"/>
      <c r="B825" s="140"/>
      <c r="C825" s="140"/>
      <c r="D825" s="140"/>
      <c r="E825" s="140"/>
      <c r="F825" s="140"/>
      <c r="G825" s="140"/>
      <c r="H825" s="140"/>
      <c r="I825" s="140"/>
      <c r="J825" s="140"/>
      <c r="K825" s="140"/>
      <c r="L825" s="140"/>
      <c r="M825" s="140"/>
      <c r="N825" s="140"/>
      <c r="O825" s="140"/>
      <c r="P825" s="140"/>
      <c r="Q825" s="140"/>
      <c r="R825" s="140"/>
      <c r="S825" s="140"/>
      <c r="T825" s="140"/>
      <c r="U825" s="140"/>
      <c r="V825" s="140"/>
      <c r="W825" s="140"/>
      <c r="X825" s="140"/>
      <c r="Y825" s="140"/>
      <c r="Z825" s="140"/>
    </row>
    <row r="826">
      <c r="A826" s="140"/>
      <c r="B826" s="140"/>
      <c r="C826" s="140"/>
      <c r="D826" s="140"/>
      <c r="E826" s="140"/>
      <c r="F826" s="140"/>
      <c r="G826" s="140"/>
      <c r="H826" s="140"/>
      <c r="I826" s="140"/>
      <c r="J826" s="140"/>
      <c r="K826" s="140"/>
      <c r="L826" s="140"/>
      <c r="M826" s="140"/>
      <c r="N826" s="140"/>
      <c r="O826" s="140"/>
      <c r="P826" s="140"/>
      <c r="Q826" s="140"/>
      <c r="R826" s="140"/>
      <c r="S826" s="140"/>
      <c r="T826" s="140"/>
      <c r="U826" s="140"/>
      <c r="V826" s="140"/>
      <c r="W826" s="140"/>
      <c r="X826" s="140"/>
      <c r="Y826" s="140"/>
      <c r="Z826" s="140"/>
    </row>
    <row r="827">
      <c r="A827" s="140"/>
      <c r="B827" s="140"/>
      <c r="C827" s="140"/>
      <c r="D827" s="140"/>
      <c r="E827" s="140"/>
      <c r="F827" s="140"/>
      <c r="G827" s="140"/>
      <c r="H827" s="140"/>
      <c r="I827" s="140"/>
      <c r="J827" s="140"/>
      <c r="K827" s="140"/>
      <c r="L827" s="140"/>
      <c r="M827" s="140"/>
      <c r="N827" s="140"/>
      <c r="O827" s="140"/>
      <c r="P827" s="140"/>
      <c r="Q827" s="140"/>
      <c r="R827" s="140"/>
      <c r="S827" s="140"/>
      <c r="T827" s="140"/>
      <c r="U827" s="140"/>
      <c r="V827" s="140"/>
      <c r="W827" s="140"/>
      <c r="X827" s="140"/>
      <c r="Y827" s="140"/>
      <c r="Z827" s="140"/>
    </row>
    <row r="828">
      <c r="A828" s="140"/>
      <c r="B828" s="140"/>
      <c r="C828" s="140"/>
      <c r="D828" s="140"/>
      <c r="E828" s="140"/>
      <c r="F828" s="140"/>
      <c r="G828" s="140"/>
      <c r="H828" s="140"/>
      <c r="I828" s="140"/>
      <c r="J828" s="140"/>
      <c r="K828" s="140"/>
      <c r="L828" s="140"/>
      <c r="M828" s="140"/>
      <c r="N828" s="140"/>
      <c r="O828" s="140"/>
      <c r="P828" s="140"/>
      <c r="Q828" s="140"/>
      <c r="R828" s="140"/>
      <c r="S828" s="140"/>
      <c r="T828" s="140"/>
      <c r="U828" s="140"/>
      <c r="V828" s="140"/>
      <c r="W828" s="140"/>
      <c r="X828" s="140"/>
      <c r="Y828" s="140"/>
      <c r="Z828" s="140"/>
    </row>
    <row r="829">
      <c r="A829" s="140"/>
      <c r="B829" s="140"/>
      <c r="C829" s="140"/>
      <c r="D829" s="140"/>
      <c r="E829" s="140"/>
      <c r="F829" s="140"/>
      <c r="G829" s="140"/>
      <c r="H829" s="140"/>
      <c r="I829" s="140"/>
      <c r="J829" s="140"/>
      <c r="K829" s="140"/>
      <c r="L829" s="140"/>
      <c r="M829" s="140"/>
      <c r="N829" s="140"/>
      <c r="O829" s="140"/>
      <c r="P829" s="140"/>
      <c r="Q829" s="140"/>
      <c r="R829" s="140"/>
      <c r="S829" s="140"/>
      <c r="T829" s="140"/>
      <c r="U829" s="140"/>
      <c r="V829" s="140"/>
      <c r="W829" s="140"/>
      <c r="X829" s="140"/>
      <c r="Y829" s="140"/>
      <c r="Z829" s="140"/>
    </row>
    <row r="830">
      <c r="A830" s="140"/>
      <c r="B830" s="140"/>
      <c r="C830" s="140"/>
      <c r="D830" s="140"/>
      <c r="E830" s="140"/>
      <c r="F830" s="140"/>
      <c r="G830" s="140"/>
      <c r="H830" s="140"/>
      <c r="I830" s="140"/>
      <c r="J830" s="140"/>
      <c r="K830" s="140"/>
      <c r="L830" s="140"/>
      <c r="M830" s="140"/>
      <c r="N830" s="140"/>
      <c r="O830" s="140"/>
      <c r="P830" s="140"/>
      <c r="Q830" s="140"/>
      <c r="R830" s="140"/>
      <c r="S830" s="140"/>
      <c r="T830" s="140"/>
      <c r="U830" s="140"/>
      <c r="V830" s="140"/>
      <c r="W830" s="140"/>
      <c r="X830" s="140"/>
      <c r="Y830" s="140"/>
      <c r="Z830" s="140"/>
    </row>
    <row r="831">
      <c r="A831" s="140"/>
      <c r="B831" s="140"/>
      <c r="C831" s="140"/>
      <c r="D831" s="140"/>
      <c r="E831" s="140"/>
      <c r="F831" s="140"/>
      <c r="G831" s="140"/>
      <c r="H831" s="140"/>
      <c r="I831" s="140"/>
      <c r="J831" s="140"/>
      <c r="K831" s="140"/>
      <c r="L831" s="140"/>
      <c r="M831" s="140"/>
      <c r="N831" s="140"/>
      <c r="O831" s="140"/>
      <c r="P831" s="140"/>
      <c r="Q831" s="140"/>
      <c r="R831" s="140"/>
      <c r="S831" s="140"/>
      <c r="T831" s="140"/>
      <c r="U831" s="140"/>
      <c r="V831" s="140"/>
      <c r="W831" s="140"/>
      <c r="X831" s="140"/>
      <c r="Y831" s="140"/>
      <c r="Z831" s="140"/>
    </row>
    <row r="832">
      <c r="A832" s="140"/>
      <c r="B832" s="140"/>
      <c r="C832" s="140"/>
      <c r="D832" s="140"/>
      <c r="E832" s="140"/>
      <c r="F832" s="140"/>
      <c r="G832" s="140"/>
      <c r="H832" s="140"/>
      <c r="I832" s="140"/>
      <c r="J832" s="140"/>
      <c r="K832" s="140"/>
      <c r="L832" s="140"/>
      <c r="M832" s="140"/>
      <c r="N832" s="140"/>
      <c r="O832" s="140"/>
      <c r="P832" s="140"/>
      <c r="Q832" s="140"/>
      <c r="R832" s="140"/>
      <c r="S832" s="140"/>
      <c r="T832" s="140"/>
      <c r="U832" s="140"/>
      <c r="V832" s="140"/>
      <c r="W832" s="140"/>
      <c r="X832" s="140"/>
      <c r="Y832" s="140"/>
      <c r="Z832" s="140"/>
    </row>
    <row r="833">
      <c r="A833" s="140"/>
      <c r="B833" s="140"/>
      <c r="C833" s="140"/>
      <c r="D833" s="140"/>
      <c r="E833" s="140"/>
      <c r="F833" s="140"/>
      <c r="G833" s="140"/>
      <c r="H833" s="140"/>
      <c r="I833" s="140"/>
      <c r="J833" s="140"/>
      <c r="K833" s="140"/>
      <c r="L833" s="140"/>
      <c r="M833" s="140"/>
      <c r="N833" s="140"/>
      <c r="O833" s="140"/>
      <c r="P833" s="140"/>
      <c r="Q833" s="140"/>
      <c r="R833" s="140"/>
      <c r="S833" s="140"/>
      <c r="T833" s="140"/>
      <c r="U833" s="140"/>
      <c r="V833" s="140"/>
      <c r="W833" s="140"/>
      <c r="X833" s="140"/>
      <c r="Y833" s="140"/>
      <c r="Z833" s="140"/>
    </row>
    <row r="834">
      <c r="A834" s="140"/>
      <c r="B834" s="140"/>
      <c r="C834" s="140"/>
      <c r="D834" s="140"/>
      <c r="E834" s="140"/>
      <c r="F834" s="140"/>
      <c r="G834" s="140"/>
      <c r="H834" s="140"/>
      <c r="I834" s="140"/>
      <c r="J834" s="140"/>
      <c r="K834" s="140"/>
      <c r="L834" s="140"/>
      <c r="M834" s="140"/>
      <c r="N834" s="140"/>
      <c r="O834" s="140"/>
      <c r="P834" s="140"/>
      <c r="Q834" s="140"/>
      <c r="R834" s="140"/>
      <c r="S834" s="140"/>
      <c r="T834" s="140"/>
      <c r="U834" s="140"/>
      <c r="V834" s="140"/>
      <c r="W834" s="140"/>
      <c r="X834" s="140"/>
      <c r="Y834" s="140"/>
      <c r="Z834" s="140"/>
    </row>
    <row r="835">
      <c r="A835" s="140"/>
      <c r="B835" s="140"/>
      <c r="C835" s="140"/>
      <c r="D835" s="140"/>
      <c r="E835" s="140"/>
      <c r="F835" s="140"/>
      <c r="G835" s="140"/>
      <c r="H835" s="140"/>
      <c r="I835" s="140"/>
      <c r="J835" s="140"/>
      <c r="K835" s="140"/>
      <c r="L835" s="140"/>
      <c r="M835" s="140"/>
      <c r="N835" s="140"/>
      <c r="O835" s="140"/>
      <c r="P835" s="140"/>
      <c r="Q835" s="140"/>
      <c r="R835" s="140"/>
      <c r="S835" s="140"/>
      <c r="T835" s="140"/>
      <c r="U835" s="140"/>
      <c r="V835" s="140"/>
      <c r="W835" s="140"/>
      <c r="X835" s="140"/>
      <c r="Y835" s="140"/>
      <c r="Z835" s="140"/>
    </row>
    <row r="836">
      <c r="A836" s="140"/>
      <c r="B836" s="140"/>
      <c r="C836" s="140"/>
      <c r="D836" s="140"/>
      <c r="E836" s="140"/>
      <c r="F836" s="140"/>
      <c r="G836" s="140"/>
      <c r="H836" s="140"/>
      <c r="I836" s="140"/>
      <c r="J836" s="140"/>
      <c r="K836" s="140"/>
      <c r="L836" s="140"/>
      <c r="M836" s="140"/>
      <c r="N836" s="140"/>
      <c r="O836" s="140"/>
      <c r="P836" s="140"/>
      <c r="Q836" s="140"/>
      <c r="R836" s="140"/>
      <c r="S836" s="140"/>
      <c r="T836" s="140"/>
      <c r="U836" s="140"/>
      <c r="V836" s="140"/>
      <c r="W836" s="140"/>
      <c r="X836" s="140"/>
      <c r="Y836" s="140"/>
      <c r="Z836" s="140"/>
    </row>
    <row r="837">
      <c r="A837" s="140"/>
      <c r="B837" s="140"/>
      <c r="C837" s="140"/>
      <c r="D837" s="140"/>
      <c r="E837" s="140"/>
      <c r="F837" s="140"/>
      <c r="G837" s="140"/>
      <c r="H837" s="140"/>
      <c r="I837" s="140"/>
      <c r="J837" s="140"/>
      <c r="K837" s="140"/>
      <c r="L837" s="140"/>
      <c r="M837" s="140"/>
      <c r="N837" s="140"/>
      <c r="O837" s="140"/>
      <c r="P837" s="140"/>
      <c r="Q837" s="140"/>
      <c r="R837" s="140"/>
      <c r="S837" s="140"/>
      <c r="T837" s="140"/>
      <c r="U837" s="140"/>
      <c r="V837" s="140"/>
      <c r="W837" s="140"/>
      <c r="X837" s="140"/>
      <c r="Y837" s="140"/>
      <c r="Z837" s="140"/>
    </row>
    <row r="838">
      <c r="A838" s="140"/>
      <c r="B838" s="140"/>
      <c r="C838" s="140"/>
      <c r="D838" s="140"/>
      <c r="E838" s="140"/>
      <c r="F838" s="140"/>
      <c r="G838" s="140"/>
      <c r="H838" s="140"/>
      <c r="I838" s="140"/>
      <c r="J838" s="140"/>
      <c r="K838" s="140"/>
      <c r="L838" s="140"/>
      <c r="M838" s="140"/>
      <c r="N838" s="140"/>
      <c r="O838" s="140"/>
      <c r="P838" s="140"/>
      <c r="Q838" s="140"/>
      <c r="R838" s="140"/>
      <c r="S838" s="140"/>
      <c r="T838" s="140"/>
      <c r="U838" s="140"/>
      <c r="V838" s="140"/>
      <c r="W838" s="140"/>
      <c r="X838" s="140"/>
      <c r="Y838" s="140"/>
      <c r="Z838" s="140"/>
    </row>
    <row r="839">
      <c r="A839" s="140"/>
      <c r="B839" s="140"/>
      <c r="C839" s="140"/>
      <c r="D839" s="140"/>
      <c r="E839" s="140"/>
      <c r="F839" s="140"/>
      <c r="G839" s="140"/>
      <c r="H839" s="140"/>
      <c r="I839" s="140"/>
      <c r="J839" s="140"/>
      <c r="K839" s="140"/>
      <c r="L839" s="140"/>
      <c r="M839" s="140"/>
      <c r="N839" s="140"/>
      <c r="O839" s="140"/>
      <c r="P839" s="140"/>
      <c r="Q839" s="140"/>
      <c r="R839" s="140"/>
      <c r="S839" s="140"/>
      <c r="T839" s="140"/>
      <c r="U839" s="140"/>
      <c r="V839" s="140"/>
      <c r="W839" s="140"/>
      <c r="X839" s="140"/>
      <c r="Y839" s="140"/>
      <c r="Z839" s="140"/>
    </row>
    <row r="840">
      <c r="A840" s="140"/>
      <c r="B840" s="140"/>
      <c r="C840" s="140"/>
      <c r="D840" s="140"/>
      <c r="E840" s="140"/>
      <c r="F840" s="140"/>
      <c r="G840" s="140"/>
      <c r="H840" s="140"/>
      <c r="I840" s="140"/>
      <c r="J840" s="140"/>
      <c r="K840" s="140"/>
      <c r="L840" s="140"/>
      <c r="M840" s="140"/>
      <c r="N840" s="140"/>
      <c r="O840" s="140"/>
      <c r="P840" s="140"/>
      <c r="Q840" s="140"/>
      <c r="R840" s="140"/>
      <c r="S840" s="140"/>
      <c r="T840" s="140"/>
      <c r="U840" s="140"/>
      <c r="V840" s="140"/>
      <c r="W840" s="140"/>
      <c r="X840" s="140"/>
      <c r="Y840" s="140"/>
      <c r="Z840" s="140"/>
    </row>
    <row r="841">
      <c r="A841" s="140"/>
      <c r="B841" s="140"/>
      <c r="C841" s="140"/>
      <c r="D841" s="140"/>
      <c r="E841" s="140"/>
      <c r="F841" s="140"/>
      <c r="G841" s="140"/>
      <c r="H841" s="140"/>
      <c r="I841" s="140"/>
      <c r="J841" s="140"/>
      <c r="K841" s="140"/>
      <c r="L841" s="140"/>
      <c r="M841" s="140"/>
      <c r="N841" s="140"/>
      <c r="O841" s="140"/>
      <c r="P841" s="140"/>
      <c r="Q841" s="140"/>
      <c r="R841" s="140"/>
      <c r="S841" s="140"/>
      <c r="T841" s="140"/>
      <c r="U841" s="140"/>
      <c r="V841" s="140"/>
      <c r="W841" s="140"/>
      <c r="X841" s="140"/>
      <c r="Y841" s="140"/>
      <c r="Z841" s="140"/>
    </row>
    <row r="842">
      <c r="A842" s="140"/>
      <c r="B842" s="140"/>
      <c r="C842" s="140"/>
      <c r="D842" s="140"/>
      <c r="E842" s="140"/>
      <c r="F842" s="140"/>
      <c r="G842" s="140"/>
      <c r="H842" s="140"/>
      <c r="I842" s="140"/>
      <c r="J842" s="140"/>
      <c r="K842" s="140"/>
      <c r="L842" s="140"/>
      <c r="M842" s="140"/>
      <c r="N842" s="140"/>
      <c r="O842" s="140"/>
      <c r="P842" s="140"/>
      <c r="Q842" s="140"/>
      <c r="R842" s="140"/>
      <c r="S842" s="140"/>
      <c r="T842" s="140"/>
      <c r="U842" s="140"/>
      <c r="V842" s="140"/>
      <c r="W842" s="140"/>
      <c r="X842" s="140"/>
      <c r="Y842" s="140"/>
      <c r="Z842" s="140"/>
    </row>
    <row r="843">
      <c r="A843" s="140"/>
      <c r="B843" s="140"/>
      <c r="C843" s="140"/>
      <c r="D843" s="140"/>
      <c r="E843" s="140"/>
      <c r="F843" s="140"/>
      <c r="G843" s="140"/>
      <c r="H843" s="140"/>
      <c r="I843" s="140"/>
      <c r="J843" s="140"/>
      <c r="K843" s="140"/>
      <c r="L843" s="140"/>
      <c r="M843" s="140"/>
      <c r="N843" s="140"/>
      <c r="O843" s="140"/>
      <c r="P843" s="140"/>
      <c r="Q843" s="140"/>
      <c r="R843" s="140"/>
      <c r="S843" s="140"/>
      <c r="T843" s="140"/>
      <c r="U843" s="140"/>
      <c r="V843" s="140"/>
      <c r="W843" s="140"/>
      <c r="X843" s="140"/>
      <c r="Y843" s="140"/>
      <c r="Z843" s="140"/>
    </row>
    <row r="844">
      <c r="A844" s="140"/>
      <c r="B844" s="140"/>
      <c r="C844" s="140"/>
      <c r="D844" s="140"/>
      <c r="E844" s="140"/>
      <c r="F844" s="140"/>
      <c r="G844" s="140"/>
      <c r="H844" s="140"/>
      <c r="I844" s="140"/>
      <c r="J844" s="140"/>
      <c r="K844" s="140"/>
      <c r="L844" s="140"/>
      <c r="M844" s="140"/>
      <c r="N844" s="140"/>
      <c r="O844" s="140"/>
      <c r="P844" s="140"/>
      <c r="Q844" s="140"/>
      <c r="R844" s="140"/>
      <c r="S844" s="140"/>
      <c r="T844" s="140"/>
      <c r="U844" s="140"/>
      <c r="V844" s="140"/>
      <c r="W844" s="140"/>
      <c r="X844" s="140"/>
      <c r="Y844" s="140"/>
      <c r="Z844" s="140"/>
    </row>
    <row r="845">
      <c r="A845" s="140"/>
      <c r="B845" s="140"/>
      <c r="C845" s="140"/>
      <c r="D845" s="140"/>
      <c r="E845" s="140"/>
      <c r="F845" s="140"/>
      <c r="G845" s="140"/>
      <c r="H845" s="140"/>
      <c r="I845" s="140"/>
      <c r="J845" s="140"/>
      <c r="K845" s="140"/>
      <c r="L845" s="140"/>
      <c r="M845" s="140"/>
      <c r="N845" s="140"/>
      <c r="O845" s="140"/>
      <c r="P845" s="140"/>
      <c r="Q845" s="140"/>
      <c r="R845" s="140"/>
      <c r="S845" s="140"/>
      <c r="T845" s="140"/>
      <c r="U845" s="140"/>
      <c r="V845" s="140"/>
      <c r="W845" s="140"/>
      <c r="X845" s="140"/>
      <c r="Y845" s="140"/>
      <c r="Z845" s="140"/>
    </row>
    <row r="846">
      <c r="A846" s="140"/>
      <c r="B846" s="140"/>
      <c r="C846" s="140"/>
      <c r="D846" s="140"/>
      <c r="E846" s="140"/>
      <c r="F846" s="140"/>
      <c r="G846" s="140"/>
      <c r="H846" s="140"/>
      <c r="I846" s="140"/>
      <c r="J846" s="140"/>
      <c r="K846" s="140"/>
      <c r="L846" s="140"/>
      <c r="M846" s="140"/>
      <c r="N846" s="140"/>
      <c r="O846" s="140"/>
      <c r="P846" s="140"/>
      <c r="Q846" s="140"/>
      <c r="R846" s="140"/>
      <c r="S846" s="140"/>
      <c r="T846" s="140"/>
      <c r="U846" s="140"/>
      <c r="V846" s="140"/>
      <c r="W846" s="140"/>
      <c r="X846" s="140"/>
      <c r="Y846" s="140"/>
      <c r="Z846" s="140"/>
    </row>
    <row r="847">
      <c r="A847" s="140"/>
      <c r="B847" s="140"/>
      <c r="C847" s="140"/>
      <c r="D847" s="140"/>
      <c r="E847" s="140"/>
      <c r="F847" s="140"/>
      <c r="G847" s="140"/>
      <c r="H847" s="140"/>
      <c r="I847" s="140"/>
      <c r="J847" s="140"/>
      <c r="K847" s="140"/>
      <c r="L847" s="140"/>
      <c r="M847" s="140"/>
      <c r="N847" s="140"/>
      <c r="O847" s="140"/>
      <c r="P847" s="140"/>
      <c r="Q847" s="140"/>
      <c r="R847" s="140"/>
      <c r="S847" s="140"/>
      <c r="T847" s="140"/>
      <c r="U847" s="140"/>
      <c r="V847" s="140"/>
      <c r="W847" s="140"/>
      <c r="X847" s="140"/>
      <c r="Y847" s="140"/>
      <c r="Z847" s="140"/>
    </row>
    <row r="848">
      <c r="A848" s="140"/>
      <c r="B848" s="140"/>
      <c r="C848" s="140"/>
      <c r="D848" s="140"/>
      <c r="E848" s="140"/>
      <c r="F848" s="140"/>
      <c r="G848" s="140"/>
      <c r="H848" s="140"/>
      <c r="I848" s="140"/>
      <c r="J848" s="140"/>
      <c r="K848" s="140"/>
      <c r="L848" s="140"/>
      <c r="M848" s="140"/>
      <c r="N848" s="140"/>
      <c r="O848" s="140"/>
      <c r="P848" s="140"/>
      <c r="Q848" s="140"/>
      <c r="R848" s="140"/>
      <c r="S848" s="140"/>
      <c r="T848" s="140"/>
      <c r="U848" s="140"/>
      <c r="V848" s="140"/>
      <c r="W848" s="140"/>
      <c r="X848" s="140"/>
      <c r="Y848" s="140"/>
      <c r="Z848" s="140"/>
    </row>
    <row r="849">
      <c r="A849" s="140"/>
      <c r="B849" s="140"/>
      <c r="C849" s="140"/>
      <c r="D849" s="140"/>
      <c r="E849" s="140"/>
      <c r="F849" s="140"/>
      <c r="G849" s="140"/>
      <c r="H849" s="140"/>
      <c r="I849" s="140"/>
      <c r="J849" s="140"/>
      <c r="K849" s="140"/>
      <c r="L849" s="140"/>
      <c r="M849" s="140"/>
      <c r="N849" s="140"/>
      <c r="O849" s="140"/>
      <c r="P849" s="140"/>
      <c r="Q849" s="140"/>
      <c r="R849" s="140"/>
      <c r="S849" s="140"/>
      <c r="T849" s="140"/>
      <c r="U849" s="140"/>
      <c r="V849" s="140"/>
      <c r="W849" s="140"/>
      <c r="X849" s="140"/>
      <c r="Y849" s="140"/>
      <c r="Z849" s="140"/>
    </row>
    <row r="850">
      <c r="A850" s="140"/>
      <c r="B850" s="140"/>
      <c r="C850" s="140"/>
      <c r="D850" s="140"/>
      <c r="E850" s="140"/>
      <c r="F850" s="140"/>
      <c r="G850" s="140"/>
      <c r="H850" s="140"/>
      <c r="I850" s="140"/>
      <c r="J850" s="140"/>
      <c r="K850" s="140"/>
      <c r="L850" s="140"/>
      <c r="M850" s="140"/>
      <c r="N850" s="140"/>
      <c r="O850" s="140"/>
      <c r="P850" s="140"/>
      <c r="Q850" s="140"/>
      <c r="R850" s="140"/>
      <c r="S850" s="140"/>
      <c r="T850" s="140"/>
      <c r="U850" s="140"/>
      <c r="V850" s="140"/>
      <c r="W850" s="140"/>
      <c r="X850" s="140"/>
      <c r="Y850" s="140"/>
      <c r="Z850" s="140"/>
    </row>
    <row r="851">
      <c r="A851" s="140"/>
      <c r="B851" s="140"/>
      <c r="C851" s="140"/>
      <c r="D851" s="140"/>
      <c r="E851" s="140"/>
      <c r="F851" s="140"/>
      <c r="G851" s="140"/>
      <c r="H851" s="140"/>
      <c r="I851" s="140"/>
      <c r="J851" s="140"/>
      <c r="K851" s="140"/>
      <c r="L851" s="140"/>
      <c r="M851" s="140"/>
      <c r="N851" s="140"/>
      <c r="O851" s="140"/>
      <c r="P851" s="140"/>
      <c r="Q851" s="140"/>
      <c r="R851" s="140"/>
      <c r="S851" s="140"/>
      <c r="T851" s="140"/>
      <c r="U851" s="140"/>
      <c r="V851" s="140"/>
      <c r="W851" s="140"/>
      <c r="X851" s="140"/>
      <c r="Y851" s="140"/>
      <c r="Z851" s="140"/>
    </row>
    <row r="852">
      <c r="A852" s="140"/>
      <c r="B852" s="140"/>
      <c r="C852" s="140"/>
      <c r="D852" s="140"/>
      <c r="E852" s="140"/>
      <c r="F852" s="140"/>
      <c r="G852" s="140"/>
      <c r="H852" s="140"/>
      <c r="I852" s="140"/>
      <c r="J852" s="140"/>
      <c r="K852" s="140"/>
      <c r="L852" s="140"/>
      <c r="M852" s="140"/>
      <c r="N852" s="140"/>
      <c r="O852" s="140"/>
      <c r="P852" s="140"/>
      <c r="Q852" s="140"/>
      <c r="R852" s="140"/>
      <c r="S852" s="140"/>
      <c r="T852" s="140"/>
      <c r="U852" s="140"/>
      <c r="V852" s="140"/>
      <c r="W852" s="140"/>
      <c r="X852" s="140"/>
      <c r="Y852" s="140"/>
      <c r="Z852" s="140"/>
    </row>
    <row r="853">
      <c r="A853" s="140"/>
      <c r="B853" s="140"/>
      <c r="C853" s="140"/>
      <c r="D853" s="140"/>
      <c r="E853" s="140"/>
      <c r="F853" s="140"/>
      <c r="G853" s="140"/>
      <c r="H853" s="140"/>
      <c r="I853" s="140"/>
      <c r="J853" s="140"/>
      <c r="K853" s="140"/>
      <c r="L853" s="140"/>
      <c r="M853" s="140"/>
      <c r="N853" s="140"/>
      <c r="O853" s="140"/>
      <c r="P853" s="140"/>
      <c r="Q853" s="140"/>
      <c r="R853" s="140"/>
      <c r="S853" s="140"/>
      <c r="T853" s="140"/>
      <c r="U853" s="140"/>
      <c r="V853" s="140"/>
      <c r="W853" s="140"/>
      <c r="X853" s="140"/>
      <c r="Y853" s="140"/>
      <c r="Z853" s="140"/>
    </row>
    <row r="854">
      <c r="A854" s="140"/>
      <c r="B854" s="140"/>
      <c r="C854" s="140"/>
      <c r="D854" s="140"/>
      <c r="E854" s="140"/>
      <c r="F854" s="140"/>
      <c r="G854" s="140"/>
      <c r="H854" s="140"/>
      <c r="I854" s="140"/>
      <c r="J854" s="140"/>
      <c r="K854" s="140"/>
      <c r="L854" s="140"/>
      <c r="M854" s="140"/>
      <c r="N854" s="140"/>
      <c r="O854" s="140"/>
      <c r="P854" s="140"/>
      <c r="Q854" s="140"/>
      <c r="R854" s="140"/>
      <c r="S854" s="140"/>
      <c r="T854" s="140"/>
      <c r="U854" s="140"/>
      <c r="V854" s="140"/>
      <c r="W854" s="140"/>
      <c r="X854" s="140"/>
      <c r="Y854" s="140"/>
      <c r="Z854" s="140"/>
    </row>
    <row r="855">
      <c r="A855" s="140"/>
      <c r="B855" s="140"/>
      <c r="C855" s="140"/>
      <c r="D855" s="140"/>
      <c r="E855" s="140"/>
      <c r="F855" s="140"/>
      <c r="G855" s="140"/>
      <c r="H855" s="140"/>
      <c r="I855" s="140"/>
      <c r="J855" s="140"/>
      <c r="K855" s="140"/>
      <c r="L855" s="140"/>
      <c r="M855" s="140"/>
      <c r="N855" s="140"/>
      <c r="O855" s="140"/>
      <c r="P855" s="140"/>
      <c r="Q855" s="140"/>
      <c r="R855" s="140"/>
      <c r="S855" s="140"/>
      <c r="T855" s="140"/>
      <c r="U855" s="140"/>
      <c r="V855" s="140"/>
      <c r="W855" s="140"/>
      <c r="X855" s="140"/>
      <c r="Y855" s="140"/>
      <c r="Z855" s="140"/>
    </row>
    <row r="856">
      <c r="A856" s="140"/>
      <c r="B856" s="140"/>
      <c r="C856" s="140"/>
      <c r="D856" s="140"/>
      <c r="E856" s="140"/>
      <c r="F856" s="140"/>
      <c r="G856" s="140"/>
      <c r="H856" s="140"/>
      <c r="I856" s="140"/>
      <c r="J856" s="140"/>
      <c r="K856" s="140"/>
      <c r="L856" s="140"/>
      <c r="M856" s="140"/>
      <c r="N856" s="140"/>
      <c r="O856" s="140"/>
      <c r="P856" s="140"/>
      <c r="Q856" s="140"/>
      <c r="R856" s="140"/>
      <c r="S856" s="140"/>
      <c r="T856" s="140"/>
      <c r="U856" s="140"/>
      <c r="V856" s="140"/>
      <c r="W856" s="140"/>
      <c r="X856" s="140"/>
      <c r="Y856" s="140"/>
      <c r="Z856" s="140"/>
    </row>
    <row r="857">
      <c r="A857" s="140"/>
      <c r="B857" s="140"/>
      <c r="C857" s="140"/>
      <c r="D857" s="140"/>
      <c r="E857" s="140"/>
      <c r="F857" s="140"/>
      <c r="G857" s="140"/>
      <c r="H857" s="140"/>
      <c r="I857" s="140"/>
      <c r="J857" s="140"/>
      <c r="K857" s="140"/>
      <c r="L857" s="140"/>
      <c r="M857" s="140"/>
      <c r="N857" s="140"/>
      <c r="O857" s="140"/>
      <c r="P857" s="140"/>
      <c r="Q857" s="140"/>
      <c r="R857" s="140"/>
      <c r="S857" s="140"/>
      <c r="T857" s="140"/>
      <c r="U857" s="140"/>
      <c r="V857" s="140"/>
      <c r="W857" s="140"/>
      <c r="X857" s="140"/>
      <c r="Y857" s="140"/>
      <c r="Z857" s="140"/>
    </row>
    <row r="858">
      <c r="A858" s="140"/>
      <c r="B858" s="140"/>
      <c r="C858" s="140"/>
      <c r="D858" s="140"/>
      <c r="E858" s="140"/>
      <c r="F858" s="140"/>
      <c r="G858" s="140"/>
      <c r="H858" s="140"/>
      <c r="I858" s="140"/>
      <c r="J858" s="140"/>
      <c r="K858" s="140"/>
      <c r="L858" s="140"/>
      <c r="M858" s="140"/>
      <c r="N858" s="140"/>
      <c r="O858" s="140"/>
      <c r="P858" s="140"/>
      <c r="Q858" s="140"/>
      <c r="R858" s="140"/>
      <c r="S858" s="140"/>
      <c r="T858" s="140"/>
      <c r="U858" s="140"/>
      <c r="V858" s="140"/>
      <c r="W858" s="140"/>
      <c r="X858" s="140"/>
      <c r="Y858" s="140"/>
      <c r="Z858" s="140"/>
    </row>
    <row r="859">
      <c r="A859" s="140"/>
      <c r="B859" s="140"/>
      <c r="C859" s="140"/>
      <c r="D859" s="140"/>
      <c r="E859" s="140"/>
      <c r="F859" s="140"/>
      <c r="G859" s="140"/>
      <c r="H859" s="140"/>
      <c r="I859" s="140"/>
      <c r="J859" s="140"/>
      <c r="K859" s="140"/>
      <c r="L859" s="140"/>
      <c r="M859" s="140"/>
      <c r="N859" s="140"/>
      <c r="O859" s="140"/>
      <c r="P859" s="140"/>
      <c r="Q859" s="140"/>
      <c r="R859" s="140"/>
      <c r="S859" s="140"/>
      <c r="T859" s="140"/>
      <c r="U859" s="140"/>
      <c r="V859" s="140"/>
      <c r="W859" s="140"/>
      <c r="X859" s="140"/>
      <c r="Y859" s="140"/>
      <c r="Z859" s="140"/>
    </row>
    <row r="860">
      <c r="A860" s="140"/>
      <c r="B860" s="140"/>
      <c r="C860" s="140"/>
      <c r="D860" s="140"/>
      <c r="E860" s="140"/>
      <c r="F860" s="140"/>
      <c r="G860" s="140"/>
      <c r="H860" s="140"/>
      <c r="I860" s="140"/>
      <c r="J860" s="140"/>
      <c r="K860" s="140"/>
      <c r="L860" s="140"/>
      <c r="M860" s="140"/>
      <c r="N860" s="140"/>
      <c r="O860" s="140"/>
      <c r="P860" s="140"/>
      <c r="Q860" s="140"/>
      <c r="R860" s="140"/>
      <c r="S860" s="140"/>
      <c r="T860" s="140"/>
      <c r="U860" s="140"/>
      <c r="V860" s="140"/>
      <c r="W860" s="140"/>
      <c r="X860" s="140"/>
      <c r="Y860" s="140"/>
      <c r="Z860" s="140"/>
    </row>
    <row r="861">
      <c r="A861" s="140"/>
      <c r="B861" s="140"/>
      <c r="C861" s="140"/>
      <c r="D861" s="140"/>
      <c r="E861" s="140"/>
      <c r="F861" s="140"/>
      <c r="G861" s="140"/>
      <c r="H861" s="140"/>
      <c r="I861" s="140"/>
      <c r="J861" s="140"/>
      <c r="K861" s="140"/>
      <c r="L861" s="140"/>
      <c r="M861" s="140"/>
      <c r="N861" s="140"/>
      <c r="O861" s="140"/>
      <c r="P861" s="140"/>
      <c r="Q861" s="140"/>
      <c r="R861" s="140"/>
      <c r="S861" s="140"/>
      <c r="T861" s="140"/>
      <c r="U861" s="140"/>
      <c r="V861" s="140"/>
      <c r="W861" s="140"/>
      <c r="X861" s="140"/>
      <c r="Y861" s="140"/>
      <c r="Z861" s="140"/>
    </row>
    <row r="862">
      <c r="A862" s="140"/>
      <c r="B862" s="140"/>
      <c r="C862" s="140"/>
      <c r="D862" s="140"/>
      <c r="E862" s="140"/>
      <c r="F862" s="140"/>
      <c r="G862" s="140"/>
      <c r="H862" s="140"/>
      <c r="I862" s="140"/>
      <c r="J862" s="140"/>
      <c r="K862" s="140"/>
      <c r="L862" s="140"/>
      <c r="M862" s="140"/>
      <c r="N862" s="140"/>
      <c r="O862" s="140"/>
      <c r="P862" s="140"/>
      <c r="Q862" s="140"/>
      <c r="R862" s="140"/>
      <c r="S862" s="140"/>
      <c r="T862" s="140"/>
      <c r="U862" s="140"/>
      <c r="V862" s="140"/>
      <c r="W862" s="140"/>
      <c r="X862" s="140"/>
      <c r="Y862" s="140"/>
      <c r="Z862" s="140"/>
    </row>
    <row r="863">
      <c r="A863" s="140"/>
      <c r="B863" s="140"/>
      <c r="C863" s="140"/>
      <c r="D863" s="140"/>
      <c r="E863" s="140"/>
      <c r="F863" s="140"/>
      <c r="G863" s="140"/>
      <c r="H863" s="140"/>
      <c r="I863" s="140"/>
      <c r="J863" s="140"/>
      <c r="K863" s="140"/>
      <c r="L863" s="140"/>
      <c r="M863" s="140"/>
      <c r="N863" s="140"/>
      <c r="O863" s="140"/>
      <c r="P863" s="140"/>
      <c r="Q863" s="140"/>
      <c r="R863" s="140"/>
      <c r="S863" s="140"/>
      <c r="T863" s="140"/>
      <c r="U863" s="140"/>
      <c r="V863" s="140"/>
      <c r="W863" s="140"/>
      <c r="X863" s="140"/>
      <c r="Y863" s="140"/>
      <c r="Z863" s="140"/>
    </row>
    <row r="864">
      <c r="A864" s="140"/>
      <c r="B864" s="140"/>
      <c r="C864" s="140"/>
      <c r="D864" s="140"/>
      <c r="E864" s="140"/>
      <c r="F864" s="140"/>
      <c r="G864" s="140"/>
      <c r="H864" s="140"/>
      <c r="I864" s="140"/>
      <c r="J864" s="140"/>
      <c r="K864" s="140"/>
      <c r="L864" s="140"/>
      <c r="M864" s="140"/>
      <c r="N864" s="140"/>
      <c r="O864" s="140"/>
      <c r="P864" s="140"/>
      <c r="Q864" s="140"/>
      <c r="R864" s="140"/>
      <c r="S864" s="140"/>
      <c r="T864" s="140"/>
      <c r="U864" s="140"/>
      <c r="V864" s="140"/>
      <c r="W864" s="140"/>
      <c r="X864" s="140"/>
      <c r="Y864" s="140"/>
      <c r="Z864" s="140"/>
    </row>
    <row r="865">
      <c r="A865" s="140"/>
      <c r="B865" s="140"/>
      <c r="C865" s="140"/>
      <c r="D865" s="140"/>
      <c r="E865" s="140"/>
      <c r="F865" s="140"/>
      <c r="G865" s="140"/>
      <c r="H865" s="140"/>
      <c r="I865" s="140"/>
      <c r="J865" s="140"/>
      <c r="K865" s="140"/>
      <c r="L865" s="140"/>
      <c r="M865" s="140"/>
      <c r="N865" s="140"/>
      <c r="O865" s="140"/>
      <c r="P865" s="140"/>
      <c r="Q865" s="140"/>
      <c r="R865" s="140"/>
      <c r="S865" s="140"/>
      <c r="T865" s="140"/>
      <c r="U865" s="140"/>
      <c r="V865" s="140"/>
      <c r="W865" s="140"/>
      <c r="X865" s="140"/>
      <c r="Y865" s="140"/>
      <c r="Z865" s="140"/>
    </row>
    <row r="866">
      <c r="A866" s="140"/>
      <c r="B866" s="140"/>
      <c r="C866" s="140"/>
      <c r="D866" s="140"/>
      <c r="E866" s="140"/>
      <c r="F866" s="140"/>
      <c r="G866" s="140"/>
      <c r="H866" s="140"/>
      <c r="I866" s="140"/>
      <c r="J866" s="140"/>
      <c r="K866" s="140"/>
      <c r="L866" s="140"/>
      <c r="M866" s="140"/>
      <c r="N866" s="140"/>
      <c r="O866" s="140"/>
      <c r="P866" s="140"/>
      <c r="Q866" s="140"/>
      <c r="R866" s="140"/>
      <c r="S866" s="140"/>
      <c r="T866" s="140"/>
      <c r="U866" s="140"/>
      <c r="V866" s="140"/>
      <c r="W866" s="140"/>
      <c r="X866" s="140"/>
      <c r="Y866" s="140"/>
      <c r="Z866" s="140"/>
    </row>
    <row r="867">
      <c r="A867" s="140"/>
      <c r="B867" s="140"/>
      <c r="C867" s="140"/>
      <c r="D867" s="140"/>
      <c r="E867" s="140"/>
      <c r="F867" s="140"/>
      <c r="G867" s="140"/>
      <c r="H867" s="140"/>
      <c r="I867" s="140"/>
      <c r="J867" s="140"/>
      <c r="K867" s="140"/>
      <c r="L867" s="140"/>
      <c r="M867" s="140"/>
      <c r="N867" s="140"/>
      <c r="O867" s="140"/>
      <c r="P867" s="140"/>
      <c r="Q867" s="140"/>
      <c r="R867" s="140"/>
      <c r="S867" s="140"/>
      <c r="T867" s="140"/>
      <c r="U867" s="140"/>
      <c r="V867" s="140"/>
      <c r="W867" s="140"/>
      <c r="X867" s="140"/>
      <c r="Y867" s="140"/>
      <c r="Z867" s="140"/>
    </row>
    <row r="868">
      <c r="A868" s="140"/>
      <c r="B868" s="140"/>
      <c r="C868" s="140"/>
      <c r="D868" s="140"/>
      <c r="E868" s="140"/>
      <c r="F868" s="140"/>
      <c r="G868" s="140"/>
      <c r="H868" s="140"/>
      <c r="I868" s="140"/>
      <c r="J868" s="140"/>
      <c r="K868" s="140"/>
      <c r="L868" s="140"/>
      <c r="M868" s="140"/>
      <c r="N868" s="140"/>
      <c r="O868" s="140"/>
      <c r="P868" s="140"/>
      <c r="Q868" s="140"/>
      <c r="R868" s="140"/>
      <c r="S868" s="140"/>
      <c r="T868" s="140"/>
      <c r="U868" s="140"/>
      <c r="V868" s="140"/>
      <c r="W868" s="140"/>
      <c r="X868" s="140"/>
      <c r="Y868" s="140"/>
      <c r="Z868" s="140"/>
    </row>
    <row r="869">
      <c r="A869" s="140"/>
      <c r="B869" s="140"/>
      <c r="C869" s="140"/>
      <c r="D869" s="140"/>
      <c r="E869" s="140"/>
      <c r="F869" s="140"/>
      <c r="G869" s="140"/>
      <c r="H869" s="140"/>
      <c r="I869" s="140"/>
      <c r="J869" s="140"/>
      <c r="K869" s="140"/>
      <c r="L869" s="140"/>
      <c r="M869" s="140"/>
      <c r="N869" s="140"/>
      <c r="O869" s="140"/>
      <c r="P869" s="140"/>
      <c r="Q869" s="140"/>
      <c r="R869" s="140"/>
      <c r="S869" s="140"/>
      <c r="T869" s="140"/>
      <c r="U869" s="140"/>
      <c r="V869" s="140"/>
      <c r="W869" s="140"/>
      <c r="X869" s="140"/>
      <c r="Y869" s="140"/>
      <c r="Z869" s="140"/>
    </row>
    <row r="870">
      <c r="A870" s="140"/>
      <c r="B870" s="140"/>
      <c r="C870" s="140"/>
      <c r="D870" s="140"/>
      <c r="E870" s="140"/>
      <c r="F870" s="140"/>
      <c r="G870" s="140"/>
      <c r="H870" s="140"/>
      <c r="I870" s="140"/>
      <c r="J870" s="140"/>
      <c r="K870" s="140"/>
      <c r="L870" s="140"/>
      <c r="M870" s="140"/>
      <c r="N870" s="140"/>
      <c r="O870" s="140"/>
      <c r="P870" s="140"/>
      <c r="Q870" s="140"/>
      <c r="R870" s="140"/>
      <c r="S870" s="140"/>
      <c r="T870" s="140"/>
      <c r="U870" s="140"/>
      <c r="V870" s="140"/>
      <c r="W870" s="140"/>
      <c r="X870" s="140"/>
      <c r="Y870" s="140"/>
      <c r="Z870" s="140"/>
    </row>
    <row r="871">
      <c r="A871" s="140"/>
      <c r="B871" s="140"/>
      <c r="C871" s="140"/>
      <c r="D871" s="140"/>
      <c r="E871" s="140"/>
      <c r="F871" s="140"/>
      <c r="G871" s="140"/>
      <c r="H871" s="140"/>
      <c r="I871" s="140"/>
      <c r="J871" s="140"/>
      <c r="K871" s="140"/>
      <c r="L871" s="140"/>
      <c r="M871" s="140"/>
      <c r="N871" s="140"/>
      <c r="O871" s="140"/>
      <c r="P871" s="140"/>
      <c r="Q871" s="140"/>
      <c r="R871" s="140"/>
      <c r="S871" s="140"/>
      <c r="T871" s="140"/>
      <c r="U871" s="140"/>
      <c r="V871" s="140"/>
      <c r="W871" s="140"/>
      <c r="X871" s="140"/>
      <c r="Y871" s="140"/>
      <c r="Z871" s="140"/>
    </row>
    <row r="872">
      <c r="A872" s="140"/>
      <c r="B872" s="140"/>
      <c r="C872" s="140"/>
      <c r="D872" s="140"/>
      <c r="E872" s="140"/>
      <c r="F872" s="140"/>
      <c r="G872" s="140"/>
      <c r="H872" s="140"/>
      <c r="I872" s="140"/>
      <c r="J872" s="140"/>
      <c r="K872" s="140"/>
      <c r="L872" s="140"/>
      <c r="M872" s="140"/>
      <c r="N872" s="140"/>
      <c r="O872" s="140"/>
      <c r="P872" s="140"/>
      <c r="Q872" s="140"/>
      <c r="R872" s="140"/>
      <c r="S872" s="140"/>
      <c r="T872" s="140"/>
      <c r="U872" s="140"/>
      <c r="V872" s="140"/>
      <c r="W872" s="140"/>
      <c r="X872" s="140"/>
      <c r="Y872" s="140"/>
      <c r="Z872" s="140"/>
    </row>
    <row r="873">
      <c r="A873" s="140"/>
      <c r="B873" s="140"/>
      <c r="C873" s="140"/>
      <c r="D873" s="140"/>
      <c r="E873" s="140"/>
      <c r="F873" s="140"/>
      <c r="G873" s="140"/>
      <c r="H873" s="140"/>
      <c r="I873" s="140"/>
      <c r="J873" s="140"/>
      <c r="K873" s="140"/>
      <c r="L873" s="140"/>
      <c r="M873" s="140"/>
      <c r="N873" s="140"/>
      <c r="O873" s="140"/>
      <c r="P873" s="140"/>
      <c r="Q873" s="140"/>
      <c r="R873" s="140"/>
      <c r="S873" s="140"/>
      <c r="T873" s="140"/>
      <c r="U873" s="140"/>
      <c r="V873" s="140"/>
      <c r="W873" s="140"/>
      <c r="X873" s="140"/>
      <c r="Y873" s="140"/>
      <c r="Z873" s="140"/>
    </row>
    <row r="874">
      <c r="A874" s="140"/>
      <c r="B874" s="140"/>
      <c r="C874" s="140"/>
      <c r="D874" s="140"/>
      <c r="E874" s="140"/>
      <c r="F874" s="140"/>
      <c r="G874" s="140"/>
      <c r="H874" s="140"/>
      <c r="I874" s="140"/>
      <c r="J874" s="140"/>
      <c r="K874" s="140"/>
      <c r="L874" s="140"/>
      <c r="M874" s="140"/>
      <c r="N874" s="140"/>
      <c r="O874" s="140"/>
      <c r="P874" s="140"/>
      <c r="Q874" s="140"/>
      <c r="R874" s="140"/>
      <c r="S874" s="140"/>
      <c r="T874" s="140"/>
      <c r="U874" s="140"/>
      <c r="V874" s="140"/>
      <c r="W874" s="140"/>
      <c r="X874" s="140"/>
      <c r="Y874" s="140"/>
      <c r="Z874" s="140"/>
    </row>
    <row r="875">
      <c r="A875" s="140"/>
      <c r="B875" s="140"/>
      <c r="C875" s="140"/>
      <c r="D875" s="140"/>
      <c r="E875" s="140"/>
      <c r="F875" s="140"/>
      <c r="G875" s="140"/>
      <c r="H875" s="140"/>
      <c r="I875" s="140"/>
      <c r="J875" s="140"/>
      <c r="K875" s="140"/>
      <c r="L875" s="140"/>
      <c r="M875" s="140"/>
      <c r="N875" s="140"/>
      <c r="O875" s="140"/>
      <c r="P875" s="140"/>
      <c r="Q875" s="140"/>
      <c r="R875" s="140"/>
      <c r="S875" s="140"/>
      <c r="T875" s="140"/>
      <c r="U875" s="140"/>
      <c r="V875" s="140"/>
      <c r="W875" s="140"/>
      <c r="X875" s="140"/>
      <c r="Y875" s="140"/>
      <c r="Z875" s="140"/>
    </row>
    <row r="876">
      <c r="A876" s="140"/>
      <c r="B876" s="140"/>
      <c r="C876" s="140"/>
      <c r="D876" s="140"/>
      <c r="E876" s="140"/>
      <c r="F876" s="140"/>
      <c r="G876" s="140"/>
      <c r="H876" s="140"/>
      <c r="I876" s="140"/>
      <c r="J876" s="140"/>
      <c r="K876" s="140"/>
      <c r="L876" s="140"/>
      <c r="M876" s="140"/>
      <c r="N876" s="140"/>
      <c r="O876" s="140"/>
      <c r="P876" s="140"/>
      <c r="Q876" s="140"/>
      <c r="R876" s="140"/>
      <c r="S876" s="140"/>
      <c r="T876" s="140"/>
      <c r="U876" s="140"/>
      <c r="V876" s="140"/>
      <c r="W876" s="140"/>
      <c r="X876" s="140"/>
      <c r="Y876" s="140"/>
      <c r="Z876" s="140"/>
    </row>
    <row r="877">
      <c r="A877" s="140"/>
      <c r="B877" s="140"/>
      <c r="C877" s="140"/>
      <c r="D877" s="140"/>
      <c r="E877" s="140"/>
      <c r="F877" s="140"/>
      <c r="G877" s="140"/>
      <c r="H877" s="140"/>
      <c r="I877" s="140"/>
      <c r="J877" s="140"/>
      <c r="K877" s="140"/>
      <c r="L877" s="140"/>
      <c r="M877" s="140"/>
      <c r="N877" s="140"/>
      <c r="O877" s="140"/>
      <c r="P877" s="140"/>
      <c r="Q877" s="140"/>
      <c r="R877" s="140"/>
      <c r="S877" s="140"/>
      <c r="T877" s="140"/>
      <c r="U877" s="140"/>
      <c r="V877" s="140"/>
      <c r="W877" s="140"/>
      <c r="X877" s="140"/>
      <c r="Y877" s="140"/>
      <c r="Z877" s="140"/>
    </row>
    <row r="878">
      <c r="A878" s="140"/>
      <c r="B878" s="140"/>
      <c r="C878" s="140"/>
      <c r="D878" s="140"/>
      <c r="E878" s="140"/>
      <c r="F878" s="140"/>
      <c r="G878" s="140"/>
      <c r="H878" s="140"/>
      <c r="I878" s="140"/>
      <c r="J878" s="140"/>
      <c r="K878" s="140"/>
      <c r="L878" s="140"/>
      <c r="M878" s="140"/>
      <c r="N878" s="140"/>
      <c r="O878" s="140"/>
      <c r="P878" s="140"/>
      <c r="Q878" s="140"/>
      <c r="R878" s="140"/>
      <c r="S878" s="140"/>
      <c r="T878" s="140"/>
      <c r="U878" s="140"/>
      <c r="V878" s="140"/>
      <c r="W878" s="140"/>
      <c r="X878" s="140"/>
      <c r="Y878" s="140"/>
      <c r="Z878" s="140"/>
    </row>
    <row r="879">
      <c r="A879" s="140"/>
      <c r="B879" s="140"/>
      <c r="C879" s="140"/>
      <c r="D879" s="140"/>
      <c r="E879" s="140"/>
      <c r="F879" s="140"/>
      <c r="G879" s="140"/>
      <c r="H879" s="140"/>
      <c r="I879" s="140"/>
      <c r="J879" s="140"/>
      <c r="K879" s="140"/>
      <c r="L879" s="140"/>
      <c r="M879" s="140"/>
      <c r="N879" s="140"/>
      <c r="O879" s="140"/>
      <c r="P879" s="140"/>
      <c r="Q879" s="140"/>
      <c r="R879" s="140"/>
      <c r="S879" s="140"/>
      <c r="T879" s="140"/>
      <c r="U879" s="140"/>
      <c r="V879" s="140"/>
      <c r="W879" s="140"/>
      <c r="X879" s="140"/>
      <c r="Y879" s="140"/>
      <c r="Z879" s="140"/>
    </row>
    <row r="880">
      <c r="A880" s="140"/>
      <c r="B880" s="140"/>
      <c r="C880" s="140"/>
      <c r="D880" s="140"/>
      <c r="E880" s="140"/>
      <c r="F880" s="140"/>
      <c r="G880" s="140"/>
      <c r="H880" s="140"/>
      <c r="I880" s="140"/>
      <c r="J880" s="140"/>
      <c r="K880" s="140"/>
      <c r="L880" s="140"/>
      <c r="M880" s="140"/>
      <c r="N880" s="140"/>
      <c r="O880" s="140"/>
      <c r="P880" s="140"/>
      <c r="Q880" s="140"/>
      <c r="R880" s="140"/>
      <c r="S880" s="140"/>
      <c r="T880" s="140"/>
      <c r="U880" s="140"/>
      <c r="V880" s="140"/>
      <c r="W880" s="140"/>
      <c r="X880" s="140"/>
      <c r="Y880" s="140"/>
      <c r="Z880" s="140"/>
    </row>
    <row r="881">
      <c r="A881" s="140"/>
      <c r="B881" s="140"/>
      <c r="C881" s="140"/>
      <c r="D881" s="140"/>
      <c r="E881" s="140"/>
      <c r="F881" s="140"/>
      <c r="G881" s="140"/>
      <c r="H881" s="140"/>
      <c r="I881" s="140"/>
      <c r="J881" s="140"/>
      <c r="K881" s="140"/>
      <c r="L881" s="140"/>
      <c r="M881" s="140"/>
      <c r="N881" s="140"/>
      <c r="O881" s="140"/>
      <c r="P881" s="140"/>
      <c r="Q881" s="140"/>
      <c r="R881" s="140"/>
      <c r="S881" s="140"/>
      <c r="T881" s="140"/>
      <c r="U881" s="140"/>
      <c r="V881" s="140"/>
      <c r="W881" s="140"/>
      <c r="X881" s="140"/>
      <c r="Y881" s="140"/>
      <c r="Z881" s="140"/>
    </row>
    <row r="882">
      <c r="A882" s="140"/>
      <c r="B882" s="140"/>
      <c r="C882" s="140"/>
      <c r="D882" s="140"/>
      <c r="E882" s="140"/>
      <c r="F882" s="140"/>
      <c r="G882" s="140"/>
      <c r="H882" s="140"/>
      <c r="I882" s="140"/>
      <c r="J882" s="140"/>
      <c r="K882" s="140"/>
      <c r="L882" s="140"/>
      <c r="M882" s="140"/>
      <c r="N882" s="140"/>
      <c r="O882" s="140"/>
      <c r="P882" s="140"/>
      <c r="Q882" s="140"/>
      <c r="R882" s="140"/>
      <c r="S882" s="140"/>
      <c r="T882" s="140"/>
      <c r="U882" s="140"/>
      <c r="V882" s="140"/>
      <c r="W882" s="140"/>
      <c r="X882" s="140"/>
      <c r="Y882" s="140"/>
      <c r="Z882" s="140"/>
    </row>
    <row r="883">
      <c r="A883" s="140"/>
      <c r="B883" s="140"/>
      <c r="C883" s="140"/>
      <c r="D883" s="140"/>
      <c r="E883" s="140"/>
      <c r="F883" s="140"/>
      <c r="G883" s="140"/>
      <c r="H883" s="140"/>
      <c r="I883" s="140"/>
      <c r="J883" s="140"/>
      <c r="K883" s="140"/>
      <c r="L883" s="140"/>
      <c r="M883" s="140"/>
      <c r="N883" s="140"/>
      <c r="O883" s="140"/>
      <c r="P883" s="140"/>
      <c r="Q883" s="140"/>
      <c r="R883" s="140"/>
      <c r="S883" s="140"/>
      <c r="T883" s="140"/>
      <c r="U883" s="140"/>
      <c r="V883" s="140"/>
      <c r="W883" s="140"/>
      <c r="X883" s="140"/>
      <c r="Y883" s="140"/>
      <c r="Z883" s="140"/>
    </row>
    <row r="884">
      <c r="A884" s="140"/>
      <c r="B884" s="140"/>
      <c r="C884" s="140"/>
      <c r="D884" s="140"/>
      <c r="E884" s="140"/>
      <c r="F884" s="140"/>
      <c r="G884" s="140"/>
      <c r="H884" s="140"/>
      <c r="I884" s="140"/>
      <c r="J884" s="140"/>
      <c r="K884" s="140"/>
      <c r="L884" s="140"/>
      <c r="M884" s="140"/>
      <c r="N884" s="140"/>
      <c r="O884" s="140"/>
      <c r="P884" s="140"/>
      <c r="Q884" s="140"/>
      <c r="R884" s="140"/>
      <c r="S884" s="140"/>
      <c r="T884" s="140"/>
      <c r="U884" s="140"/>
      <c r="V884" s="140"/>
      <c r="W884" s="140"/>
      <c r="X884" s="140"/>
      <c r="Y884" s="140"/>
      <c r="Z884" s="140"/>
    </row>
    <row r="885">
      <c r="A885" s="140"/>
      <c r="B885" s="140"/>
      <c r="C885" s="140"/>
      <c r="D885" s="140"/>
      <c r="E885" s="140"/>
      <c r="F885" s="140"/>
      <c r="G885" s="140"/>
      <c r="H885" s="140"/>
      <c r="I885" s="140"/>
      <c r="J885" s="140"/>
      <c r="K885" s="140"/>
      <c r="L885" s="140"/>
      <c r="M885" s="140"/>
      <c r="N885" s="140"/>
      <c r="O885" s="140"/>
      <c r="P885" s="140"/>
      <c r="Q885" s="140"/>
      <c r="R885" s="140"/>
      <c r="S885" s="140"/>
      <c r="T885" s="140"/>
      <c r="U885" s="140"/>
      <c r="V885" s="140"/>
      <c r="W885" s="140"/>
      <c r="X885" s="140"/>
      <c r="Y885" s="140"/>
      <c r="Z885" s="140"/>
    </row>
    <row r="886">
      <c r="A886" s="140"/>
      <c r="B886" s="140"/>
      <c r="C886" s="140"/>
      <c r="D886" s="140"/>
      <c r="E886" s="140"/>
      <c r="F886" s="140"/>
      <c r="G886" s="140"/>
      <c r="H886" s="140"/>
      <c r="I886" s="140"/>
      <c r="J886" s="140"/>
      <c r="K886" s="140"/>
      <c r="L886" s="140"/>
      <c r="M886" s="140"/>
      <c r="N886" s="140"/>
      <c r="O886" s="140"/>
      <c r="P886" s="140"/>
      <c r="Q886" s="140"/>
      <c r="R886" s="140"/>
      <c r="S886" s="140"/>
      <c r="T886" s="140"/>
      <c r="U886" s="140"/>
      <c r="V886" s="140"/>
      <c r="W886" s="140"/>
      <c r="X886" s="140"/>
      <c r="Y886" s="140"/>
      <c r="Z886" s="140"/>
    </row>
    <row r="887">
      <c r="A887" s="140"/>
      <c r="B887" s="140"/>
      <c r="C887" s="140"/>
      <c r="D887" s="140"/>
      <c r="E887" s="140"/>
      <c r="F887" s="140"/>
      <c r="G887" s="140"/>
      <c r="H887" s="140"/>
      <c r="I887" s="140"/>
      <c r="J887" s="140"/>
      <c r="K887" s="140"/>
      <c r="L887" s="140"/>
      <c r="M887" s="140"/>
      <c r="N887" s="140"/>
      <c r="O887" s="140"/>
      <c r="P887" s="140"/>
      <c r="Q887" s="140"/>
      <c r="R887" s="140"/>
      <c r="S887" s="140"/>
      <c r="T887" s="140"/>
      <c r="U887" s="140"/>
      <c r="V887" s="140"/>
      <c r="W887" s="140"/>
      <c r="X887" s="140"/>
      <c r="Y887" s="140"/>
      <c r="Z887" s="140"/>
    </row>
    <row r="888">
      <c r="A888" s="140"/>
      <c r="B888" s="140"/>
      <c r="C888" s="140"/>
      <c r="D888" s="140"/>
      <c r="E888" s="140"/>
      <c r="F888" s="140"/>
      <c r="G888" s="140"/>
      <c r="H888" s="140"/>
      <c r="I888" s="140"/>
      <c r="J888" s="140"/>
      <c r="K888" s="140"/>
      <c r="L888" s="140"/>
      <c r="M888" s="140"/>
      <c r="N888" s="140"/>
      <c r="O888" s="140"/>
      <c r="P888" s="140"/>
      <c r="Q888" s="140"/>
      <c r="R888" s="140"/>
      <c r="S888" s="140"/>
      <c r="T888" s="140"/>
      <c r="U888" s="140"/>
      <c r="V888" s="140"/>
      <c r="W888" s="140"/>
      <c r="X888" s="140"/>
      <c r="Y888" s="140"/>
      <c r="Z888" s="140"/>
    </row>
    <row r="889">
      <c r="A889" s="140"/>
      <c r="B889" s="140"/>
      <c r="C889" s="140"/>
      <c r="D889" s="140"/>
      <c r="E889" s="140"/>
      <c r="F889" s="140"/>
      <c r="G889" s="140"/>
      <c r="H889" s="140"/>
      <c r="I889" s="140"/>
      <c r="J889" s="140"/>
      <c r="K889" s="140"/>
      <c r="L889" s="140"/>
      <c r="M889" s="140"/>
      <c r="N889" s="140"/>
      <c r="O889" s="140"/>
      <c r="P889" s="140"/>
      <c r="Q889" s="140"/>
      <c r="R889" s="140"/>
      <c r="S889" s="140"/>
      <c r="T889" s="140"/>
      <c r="U889" s="140"/>
      <c r="V889" s="140"/>
      <c r="W889" s="140"/>
      <c r="X889" s="140"/>
      <c r="Y889" s="140"/>
      <c r="Z889" s="140"/>
    </row>
    <row r="890">
      <c r="A890" s="140"/>
      <c r="B890" s="140"/>
      <c r="C890" s="140"/>
      <c r="D890" s="140"/>
      <c r="E890" s="140"/>
      <c r="F890" s="140"/>
      <c r="G890" s="140"/>
      <c r="H890" s="140"/>
      <c r="I890" s="140"/>
      <c r="J890" s="140"/>
      <c r="K890" s="140"/>
      <c r="L890" s="140"/>
      <c r="M890" s="140"/>
      <c r="N890" s="140"/>
      <c r="O890" s="140"/>
      <c r="P890" s="140"/>
      <c r="Q890" s="140"/>
      <c r="R890" s="140"/>
      <c r="S890" s="140"/>
      <c r="T890" s="140"/>
      <c r="U890" s="140"/>
      <c r="V890" s="140"/>
      <c r="W890" s="140"/>
      <c r="X890" s="140"/>
      <c r="Y890" s="140"/>
      <c r="Z890" s="140"/>
    </row>
    <row r="891">
      <c r="A891" s="140"/>
      <c r="B891" s="140"/>
      <c r="C891" s="140"/>
      <c r="D891" s="140"/>
      <c r="E891" s="140"/>
      <c r="F891" s="140"/>
      <c r="G891" s="140"/>
      <c r="H891" s="140"/>
      <c r="I891" s="140"/>
      <c r="J891" s="140"/>
      <c r="K891" s="140"/>
      <c r="L891" s="140"/>
      <c r="M891" s="140"/>
      <c r="N891" s="140"/>
      <c r="O891" s="140"/>
      <c r="P891" s="140"/>
      <c r="Q891" s="140"/>
      <c r="R891" s="140"/>
      <c r="S891" s="140"/>
      <c r="T891" s="140"/>
      <c r="U891" s="140"/>
      <c r="V891" s="140"/>
      <c r="W891" s="140"/>
      <c r="X891" s="140"/>
      <c r="Y891" s="140"/>
      <c r="Z891" s="140"/>
    </row>
    <row r="892">
      <c r="A892" s="140"/>
      <c r="B892" s="140"/>
      <c r="C892" s="140"/>
      <c r="D892" s="140"/>
      <c r="E892" s="140"/>
      <c r="F892" s="140"/>
      <c r="G892" s="140"/>
      <c r="H892" s="140"/>
      <c r="I892" s="140"/>
      <c r="J892" s="140"/>
      <c r="K892" s="140"/>
      <c r="L892" s="140"/>
      <c r="M892" s="140"/>
      <c r="N892" s="140"/>
      <c r="O892" s="140"/>
      <c r="P892" s="140"/>
      <c r="Q892" s="140"/>
      <c r="R892" s="140"/>
      <c r="S892" s="140"/>
      <c r="T892" s="140"/>
      <c r="U892" s="140"/>
      <c r="V892" s="140"/>
      <c r="W892" s="140"/>
      <c r="X892" s="140"/>
      <c r="Y892" s="140"/>
      <c r="Z892" s="140"/>
    </row>
    <row r="893">
      <c r="A893" s="140"/>
      <c r="B893" s="140"/>
      <c r="C893" s="140"/>
      <c r="D893" s="140"/>
      <c r="E893" s="140"/>
      <c r="F893" s="140"/>
      <c r="G893" s="140"/>
      <c r="H893" s="140"/>
      <c r="I893" s="140"/>
      <c r="J893" s="140"/>
      <c r="K893" s="140"/>
      <c r="L893" s="140"/>
      <c r="M893" s="140"/>
      <c r="N893" s="140"/>
      <c r="O893" s="140"/>
      <c r="P893" s="140"/>
      <c r="Q893" s="140"/>
      <c r="R893" s="140"/>
      <c r="S893" s="140"/>
      <c r="T893" s="140"/>
      <c r="U893" s="140"/>
      <c r="V893" s="140"/>
      <c r="W893" s="140"/>
      <c r="X893" s="140"/>
      <c r="Y893" s="140"/>
      <c r="Z893" s="140"/>
    </row>
    <row r="894">
      <c r="A894" s="140"/>
      <c r="B894" s="140"/>
      <c r="C894" s="140"/>
      <c r="D894" s="140"/>
      <c r="E894" s="140"/>
      <c r="F894" s="140"/>
      <c r="G894" s="140"/>
      <c r="H894" s="140"/>
      <c r="I894" s="140"/>
      <c r="J894" s="140"/>
      <c r="K894" s="140"/>
      <c r="L894" s="140"/>
      <c r="M894" s="140"/>
      <c r="N894" s="140"/>
      <c r="O894" s="140"/>
      <c r="P894" s="140"/>
      <c r="Q894" s="140"/>
      <c r="R894" s="140"/>
      <c r="S894" s="140"/>
      <c r="T894" s="140"/>
      <c r="U894" s="140"/>
      <c r="V894" s="140"/>
      <c r="W894" s="140"/>
      <c r="X894" s="140"/>
      <c r="Y894" s="140"/>
      <c r="Z894" s="140"/>
    </row>
    <row r="895">
      <c r="A895" s="140"/>
      <c r="B895" s="140"/>
      <c r="C895" s="140"/>
      <c r="D895" s="140"/>
      <c r="E895" s="140"/>
      <c r="F895" s="140"/>
      <c r="G895" s="140"/>
      <c r="H895" s="140"/>
      <c r="I895" s="140"/>
      <c r="J895" s="140"/>
      <c r="K895" s="140"/>
      <c r="L895" s="140"/>
      <c r="M895" s="140"/>
      <c r="N895" s="140"/>
      <c r="O895" s="140"/>
      <c r="P895" s="140"/>
      <c r="Q895" s="140"/>
      <c r="R895" s="140"/>
      <c r="S895" s="140"/>
      <c r="T895" s="140"/>
      <c r="U895" s="140"/>
      <c r="V895" s="140"/>
      <c r="W895" s="140"/>
      <c r="X895" s="140"/>
      <c r="Y895" s="140"/>
      <c r="Z895" s="140"/>
    </row>
    <row r="896">
      <c r="A896" s="140"/>
      <c r="B896" s="140"/>
      <c r="C896" s="140"/>
      <c r="D896" s="140"/>
      <c r="E896" s="140"/>
      <c r="F896" s="140"/>
      <c r="G896" s="140"/>
      <c r="H896" s="140"/>
      <c r="I896" s="140"/>
      <c r="J896" s="140"/>
      <c r="K896" s="140"/>
      <c r="L896" s="140"/>
      <c r="M896" s="140"/>
      <c r="N896" s="140"/>
      <c r="O896" s="140"/>
      <c r="P896" s="140"/>
      <c r="Q896" s="140"/>
      <c r="R896" s="140"/>
      <c r="S896" s="140"/>
      <c r="T896" s="140"/>
      <c r="U896" s="140"/>
      <c r="V896" s="140"/>
      <c r="W896" s="140"/>
      <c r="X896" s="140"/>
      <c r="Y896" s="140"/>
      <c r="Z896" s="140"/>
    </row>
    <row r="897">
      <c r="A897" s="140"/>
      <c r="B897" s="140"/>
      <c r="C897" s="140"/>
      <c r="D897" s="140"/>
      <c r="E897" s="140"/>
      <c r="F897" s="140"/>
      <c r="G897" s="140"/>
      <c r="H897" s="140"/>
      <c r="I897" s="140"/>
      <c r="J897" s="140"/>
      <c r="K897" s="140"/>
      <c r="L897" s="140"/>
      <c r="M897" s="140"/>
      <c r="N897" s="140"/>
      <c r="O897" s="140"/>
      <c r="P897" s="140"/>
      <c r="Q897" s="140"/>
      <c r="R897" s="140"/>
      <c r="S897" s="140"/>
      <c r="T897" s="140"/>
      <c r="U897" s="140"/>
      <c r="V897" s="140"/>
      <c r="W897" s="140"/>
      <c r="X897" s="140"/>
      <c r="Y897" s="140"/>
      <c r="Z897" s="140"/>
    </row>
    <row r="898">
      <c r="A898" s="140"/>
      <c r="B898" s="140"/>
      <c r="C898" s="140"/>
      <c r="D898" s="140"/>
      <c r="E898" s="140"/>
      <c r="F898" s="140"/>
      <c r="G898" s="140"/>
      <c r="H898" s="140"/>
      <c r="I898" s="140"/>
      <c r="J898" s="140"/>
      <c r="K898" s="140"/>
      <c r="L898" s="140"/>
      <c r="M898" s="140"/>
      <c r="N898" s="140"/>
      <c r="O898" s="140"/>
      <c r="P898" s="140"/>
      <c r="Q898" s="140"/>
      <c r="R898" s="140"/>
      <c r="S898" s="140"/>
      <c r="T898" s="140"/>
      <c r="U898" s="140"/>
      <c r="V898" s="140"/>
      <c r="W898" s="140"/>
      <c r="X898" s="140"/>
      <c r="Y898" s="140"/>
      <c r="Z898" s="140"/>
    </row>
    <row r="899">
      <c r="A899" s="140"/>
      <c r="B899" s="140"/>
      <c r="C899" s="140"/>
      <c r="D899" s="140"/>
      <c r="E899" s="140"/>
      <c r="F899" s="140"/>
      <c r="G899" s="140"/>
      <c r="H899" s="140"/>
      <c r="I899" s="140"/>
      <c r="J899" s="140"/>
      <c r="K899" s="140"/>
      <c r="L899" s="140"/>
      <c r="M899" s="140"/>
      <c r="N899" s="140"/>
      <c r="O899" s="140"/>
      <c r="P899" s="140"/>
      <c r="Q899" s="140"/>
      <c r="R899" s="140"/>
      <c r="S899" s="140"/>
      <c r="T899" s="140"/>
      <c r="U899" s="140"/>
      <c r="V899" s="140"/>
      <c r="W899" s="140"/>
      <c r="X899" s="140"/>
      <c r="Y899" s="140"/>
      <c r="Z899" s="140"/>
    </row>
    <row r="900">
      <c r="A900" s="140"/>
      <c r="B900" s="140"/>
      <c r="C900" s="140"/>
      <c r="D900" s="140"/>
      <c r="E900" s="140"/>
      <c r="F900" s="140"/>
      <c r="G900" s="140"/>
      <c r="H900" s="140"/>
      <c r="I900" s="140"/>
      <c r="J900" s="140"/>
      <c r="K900" s="140"/>
      <c r="L900" s="140"/>
      <c r="M900" s="140"/>
      <c r="N900" s="140"/>
      <c r="O900" s="140"/>
      <c r="P900" s="140"/>
      <c r="Q900" s="140"/>
      <c r="R900" s="140"/>
      <c r="S900" s="140"/>
      <c r="T900" s="140"/>
      <c r="U900" s="140"/>
      <c r="V900" s="140"/>
      <c r="W900" s="140"/>
      <c r="X900" s="140"/>
      <c r="Y900" s="140"/>
      <c r="Z900" s="140"/>
    </row>
    <row r="901">
      <c r="A901" s="140"/>
      <c r="B901" s="140"/>
      <c r="C901" s="140"/>
      <c r="D901" s="140"/>
      <c r="E901" s="140"/>
      <c r="F901" s="140"/>
      <c r="G901" s="140"/>
      <c r="H901" s="140"/>
      <c r="I901" s="140"/>
      <c r="J901" s="140"/>
      <c r="K901" s="140"/>
      <c r="L901" s="140"/>
      <c r="M901" s="140"/>
      <c r="N901" s="140"/>
      <c r="O901" s="140"/>
      <c r="P901" s="140"/>
      <c r="Q901" s="140"/>
      <c r="R901" s="140"/>
      <c r="S901" s="140"/>
      <c r="T901" s="140"/>
      <c r="U901" s="140"/>
      <c r="V901" s="140"/>
      <c r="W901" s="140"/>
      <c r="X901" s="140"/>
      <c r="Y901" s="140"/>
      <c r="Z901" s="140"/>
    </row>
    <row r="902">
      <c r="A902" s="140"/>
      <c r="B902" s="140"/>
      <c r="C902" s="140"/>
      <c r="D902" s="140"/>
      <c r="E902" s="140"/>
      <c r="F902" s="140"/>
      <c r="G902" s="140"/>
      <c r="H902" s="140"/>
      <c r="I902" s="140"/>
      <c r="J902" s="140"/>
      <c r="K902" s="140"/>
      <c r="L902" s="140"/>
      <c r="M902" s="140"/>
      <c r="N902" s="140"/>
      <c r="O902" s="140"/>
      <c r="P902" s="140"/>
      <c r="Q902" s="140"/>
      <c r="R902" s="140"/>
      <c r="S902" s="140"/>
      <c r="T902" s="140"/>
      <c r="U902" s="140"/>
      <c r="V902" s="140"/>
      <c r="W902" s="140"/>
      <c r="X902" s="140"/>
      <c r="Y902" s="140"/>
      <c r="Z902" s="140"/>
    </row>
    <row r="903">
      <c r="A903" s="140"/>
      <c r="B903" s="140"/>
      <c r="C903" s="140"/>
      <c r="D903" s="140"/>
      <c r="E903" s="140"/>
      <c r="F903" s="140"/>
      <c r="G903" s="140"/>
      <c r="H903" s="140"/>
      <c r="I903" s="140"/>
      <c r="J903" s="140"/>
      <c r="K903" s="140"/>
      <c r="L903" s="140"/>
      <c r="M903" s="140"/>
      <c r="N903" s="140"/>
      <c r="O903" s="140"/>
      <c r="P903" s="140"/>
      <c r="Q903" s="140"/>
      <c r="R903" s="140"/>
      <c r="S903" s="140"/>
      <c r="T903" s="140"/>
      <c r="U903" s="140"/>
      <c r="V903" s="140"/>
      <c r="W903" s="140"/>
      <c r="X903" s="140"/>
      <c r="Y903" s="140"/>
      <c r="Z903" s="140"/>
    </row>
    <row r="904">
      <c r="A904" s="140"/>
      <c r="B904" s="140"/>
      <c r="C904" s="140"/>
      <c r="D904" s="140"/>
      <c r="E904" s="140"/>
      <c r="F904" s="140"/>
      <c r="G904" s="140"/>
      <c r="H904" s="140"/>
      <c r="I904" s="140"/>
      <c r="J904" s="140"/>
      <c r="K904" s="140"/>
      <c r="L904" s="140"/>
      <c r="M904" s="140"/>
      <c r="N904" s="140"/>
      <c r="O904" s="140"/>
      <c r="P904" s="140"/>
      <c r="Q904" s="140"/>
      <c r="R904" s="140"/>
      <c r="S904" s="140"/>
      <c r="T904" s="140"/>
      <c r="U904" s="140"/>
      <c r="V904" s="140"/>
      <c r="W904" s="140"/>
      <c r="X904" s="140"/>
      <c r="Y904" s="140"/>
      <c r="Z904" s="140"/>
    </row>
    <row r="905">
      <c r="A905" s="140"/>
      <c r="B905" s="140"/>
      <c r="C905" s="140"/>
      <c r="D905" s="140"/>
      <c r="E905" s="140"/>
      <c r="F905" s="140"/>
      <c r="G905" s="140"/>
      <c r="H905" s="140"/>
      <c r="I905" s="140"/>
      <c r="J905" s="140"/>
      <c r="K905" s="140"/>
      <c r="L905" s="140"/>
      <c r="M905" s="140"/>
      <c r="N905" s="140"/>
      <c r="O905" s="140"/>
      <c r="P905" s="140"/>
      <c r="Q905" s="140"/>
      <c r="R905" s="140"/>
      <c r="S905" s="140"/>
      <c r="T905" s="140"/>
      <c r="U905" s="140"/>
      <c r="V905" s="140"/>
      <c r="W905" s="140"/>
      <c r="X905" s="140"/>
      <c r="Y905" s="140"/>
      <c r="Z905" s="140"/>
    </row>
    <row r="906">
      <c r="A906" s="140"/>
      <c r="B906" s="140"/>
      <c r="C906" s="140"/>
      <c r="D906" s="140"/>
      <c r="E906" s="140"/>
      <c r="F906" s="140"/>
      <c r="G906" s="140"/>
      <c r="H906" s="140"/>
      <c r="I906" s="140"/>
      <c r="J906" s="140"/>
      <c r="K906" s="140"/>
      <c r="L906" s="140"/>
      <c r="M906" s="140"/>
      <c r="N906" s="140"/>
      <c r="O906" s="140"/>
      <c r="P906" s="140"/>
      <c r="Q906" s="140"/>
      <c r="R906" s="140"/>
      <c r="S906" s="140"/>
      <c r="T906" s="140"/>
      <c r="U906" s="140"/>
      <c r="V906" s="140"/>
      <c r="W906" s="140"/>
      <c r="X906" s="140"/>
      <c r="Y906" s="140"/>
      <c r="Z906" s="140"/>
    </row>
    <row r="907">
      <c r="A907" s="140"/>
      <c r="B907" s="140"/>
      <c r="C907" s="140"/>
      <c r="D907" s="140"/>
      <c r="E907" s="140"/>
      <c r="F907" s="140"/>
      <c r="G907" s="140"/>
      <c r="H907" s="140"/>
      <c r="I907" s="140"/>
      <c r="J907" s="140"/>
      <c r="K907" s="140"/>
      <c r="L907" s="140"/>
      <c r="M907" s="140"/>
      <c r="N907" s="140"/>
      <c r="O907" s="140"/>
      <c r="P907" s="140"/>
      <c r="Q907" s="140"/>
      <c r="R907" s="140"/>
      <c r="S907" s="140"/>
      <c r="T907" s="140"/>
      <c r="U907" s="140"/>
      <c r="V907" s="140"/>
      <c r="W907" s="140"/>
      <c r="X907" s="140"/>
      <c r="Y907" s="140"/>
      <c r="Z907" s="140"/>
    </row>
    <row r="908">
      <c r="A908" s="140"/>
      <c r="B908" s="140"/>
      <c r="C908" s="140"/>
      <c r="D908" s="140"/>
      <c r="E908" s="140"/>
      <c r="F908" s="140"/>
      <c r="G908" s="140"/>
      <c r="H908" s="140"/>
      <c r="I908" s="140"/>
      <c r="J908" s="140"/>
      <c r="K908" s="140"/>
      <c r="L908" s="140"/>
      <c r="M908" s="140"/>
      <c r="N908" s="140"/>
      <c r="O908" s="140"/>
      <c r="P908" s="140"/>
      <c r="Q908" s="140"/>
      <c r="R908" s="140"/>
      <c r="S908" s="140"/>
      <c r="T908" s="140"/>
      <c r="U908" s="140"/>
      <c r="V908" s="140"/>
      <c r="W908" s="140"/>
      <c r="X908" s="140"/>
      <c r="Y908" s="140"/>
      <c r="Z908" s="140"/>
    </row>
    <row r="909">
      <c r="A909" s="140"/>
      <c r="B909" s="140"/>
      <c r="C909" s="140"/>
      <c r="D909" s="140"/>
      <c r="E909" s="140"/>
      <c r="F909" s="140"/>
      <c r="G909" s="140"/>
      <c r="H909" s="140"/>
      <c r="I909" s="140"/>
      <c r="J909" s="140"/>
      <c r="K909" s="140"/>
      <c r="L909" s="140"/>
      <c r="M909" s="140"/>
      <c r="N909" s="140"/>
      <c r="O909" s="140"/>
      <c r="P909" s="140"/>
      <c r="Q909" s="140"/>
      <c r="R909" s="140"/>
      <c r="S909" s="140"/>
      <c r="T909" s="140"/>
      <c r="U909" s="140"/>
      <c r="V909" s="140"/>
      <c r="W909" s="140"/>
      <c r="X909" s="140"/>
      <c r="Y909" s="140"/>
      <c r="Z909" s="140"/>
    </row>
    <row r="910">
      <c r="A910" s="140"/>
      <c r="B910" s="140"/>
      <c r="C910" s="140"/>
      <c r="D910" s="140"/>
      <c r="E910" s="140"/>
      <c r="F910" s="140"/>
      <c r="G910" s="140"/>
      <c r="H910" s="140"/>
      <c r="I910" s="140"/>
      <c r="J910" s="140"/>
      <c r="K910" s="140"/>
      <c r="L910" s="140"/>
      <c r="M910" s="140"/>
      <c r="N910" s="140"/>
      <c r="O910" s="140"/>
      <c r="P910" s="140"/>
      <c r="Q910" s="140"/>
      <c r="R910" s="140"/>
      <c r="S910" s="140"/>
      <c r="T910" s="140"/>
      <c r="U910" s="140"/>
      <c r="V910" s="140"/>
      <c r="W910" s="140"/>
      <c r="X910" s="140"/>
      <c r="Y910" s="140"/>
      <c r="Z910" s="140"/>
    </row>
    <row r="911">
      <c r="A911" s="140"/>
      <c r="B911" s="140"/>
      <c r="C911" s="140"/>
      <c r="D911" s="140"/>
      <c r="E911" s="140"/>
      <c r="F911" s="140"/>
      <c r="G911" s="140"/>
      <c r="H911" s="140"/>
      <c r="I911" s="140"/>
      <c r="J911" s="140"/>
      <c r="K911" s="140"/>
      <c r="L911" s="140"/>
      <c r="M911" s="140"/>
      <c r="N911" s="140"/>
      <c r="O911" s="140"/>
      <c r="P911" s="140"/>
      <c r="Q911" s="140"/>
      <c r="R911" s="140"/>
      <c r="S911" s="140"/>
      <c r="T911" s="140"/>
      <c r="U911" s="140"/>
      <c r="V911" s="140"/>
      <c r="W911" s="140"/>
      <c r="X911" s="140"/>
      <c r="Y911" s="140"/>
      <c r="Z911" s="140"/>
    </row>
    <row r="912">
      <c r="A912" s="140"/>
      <c r="B912" s="140"/>
      <c r="C912" s="140"/>
      <c r="D912" s="140"/>
      <c r="E912" s="140"/>
      <c r="F912" s="140"/>
      <c r="G912" s="140"/>
      <c r="H912" s="140"/>
      <c r="I912" s="140"/>
      <c r="J912" s="140"/>
      <c r="K912" s="140"/>
      <c r="L912" s="140"/>
      <c r="M912" s="140"/>
      <c r="N912" s="140"/>
      <c r="O912" s="140"/>
      <c r="P912" s="140"/>
      <c r="Q912" s="140"/>
      <c r="R912" s="140"/>
      <c r="S912" s="140"/>
      <c r="T912" s="140"/>
      <c r="U912" s="140"/>
      <c r="V912" s="140"/>
      <c r="W912" s="140"/>
      <c r="X912" s="140"/>
      <c r="Y912" s="140"/>
      <c r="Z912" s="140"/>
    </row>
    <row r="913">
      <c r="A913" s="140"/>
      <c r="B913" s="140"/>
      <c r="C913" s="140"/>
      <c r="D913" s="140"/>
      <c r="E913" s="140"/>
      <c r="F913" s="140"/>
      <c r="G913" s="140"/>
      <c r="H913" s="140"/>
      <c r="I913" s="140"/>
      <c r="J913" s="140"/>
      <c r="K913" s="140"/>
      <c r="L913" s="140"/>
      <c r="M913" s="140"/>
      <c r="N913" s="140"/>
      <c r="O913" s="140"/>
      <c r="P913" s="140"/>
      <c r="Q913" s="140"/>
      <c r="R913" s="140"/>
      <c r="S913" s="140"/>
      <c r="T913" s="140"/>
      <c r="U913" s="140"/>
      <c r="V913" s="140"/>
      <c r="W913" s="140"/>
      <c r="X913" s="140"/>
      <c r="Y913" s="140"/>
      <c r="Z913" s="140"/>
    </row>
    <row r="914">
      <c r="A914" s="140"/>
      <c r="B914" s="140"/>
      <c r="C914" s="140"/>
      <c r="D914" s="140"/>
      <c r="E914" s="140"/>
      <c r="F914" s="140"/>
      <c r="G914" s="140"/>
      <c r="H914" s="140"/>
      <c r="I914" s="140"/>
      <c r="J914" s="140"/>
      <c r="K914" s="140"/>
      <c r="L914" s="140"/>
      <c r="M914" s="140"/>
      <c r="N914" s="140"/>
      <c r="O914" s="140"/>
      <c r="P914" s="140"/>
      <c r="Q914" s="140"/>
      <c r="R914" s="140"/>
      <c r="S914" s="140"/>
      <c r="T914" s="140"/>
      <c r="U914" s="140"/>
      <c r="V914" s="140"/>
      <c r="W914" s="140"/>
      <c r="X914" s="140"/>
      <c r="Y914" s="140"/>
      <c r="Z914" s="140"/>
    </row>
    <row r="915">
      <c r="A915" s="140"/>
      <c r="B915" s="140"/>
      <c r="C915" s="140"/>
      <c r="D915" s="140"/>
      <c r="E915" s="140"/>
      <c r="F915" s="140"/>
      <c r="G915" s="140"/>
      <c r="H915" s="140"/>
      <c r="I915" s="140"/>
      <c r="J915" s="140"/>
      <c r="K915" s="140"/>
      <c r="L915" s="140"/>
      <c r="M915" s="140"/>
      <c r="N915" s="140"/>
      <c r="O915" s="140"/>
      <c r="P915" s="140"/>
      <c r="Q915" s="140"/>
      <c r="R915" s="140"/>
      <c r="S915" s="140"/>
      <c r="T915" s="140"/>
      <c r="U915" s="140"/>
      <c r="V915" s="140"/>
      <c r="W915" s="140"/>
      <c r="X915" s="140"/>
      <c r="Y915" s="140"/>
      <c r="Z915" s="140"/>
    </row>
    <row r="916">
      <c r="A916" s="140"/>
      <c r="B916" s="140"/>
      <c r="C916" s="140"/>
      <c r="D916" s="140"/>
      <c r="E916" s="140"/>
      <c r="F916" s="140"/>
      <c r="G916" s="140"/>
      <c r="H916" s="140"/>
      <c r="I916" s="140"/>
      <c r="J916" s="140"/>
      <c r="K916" s="140"/>
      <c r="L916" s="140"/>
      <c r="M916" s="140"/>
      <c r="N916" s="140"/>
      <c r="O916" s="140"/>
      <c r="P916" s="140"/>
      <c r="Q916" s="140"/>
      <c r="R916" s="140"/>
      <c r="S916" s="140"/>
      <c r="T916" s="140"/>
      <c r="U916" s="140"/>
      <c r="V916" s="140"/>
      <c r="W916" s="140"/>
      <c r="X916" s="140"/>
      <c r="Y916" s="140"/>
      <c r="Z916" s="140"/>
    </row>
    <row r="917">
      <c r="A917" s="140"/>
      <c r="B917" s="140"/>
      <c r="C917" s="140"/>
      <c r="D917" s="140"/>
      <c r="E917" s="140"/>
      <c r="F917" s="140"/>
      <c r="G917" s="140"/>
      <c r="H917" s="140"/>
      <c r="I917" s="140"/>
      <c r="J917" s="140"/>
      <c r="K917" s="140"/>
      <c r="L917" s="140"/>
      <c r="M917" s="140"/>
      <c r="N917" s="140"/>
      <c r="O917" s="140"/>
      <c r="P917" s="140"/>
      <c r="Q917" s="140"/>
      <c r="R917" s="140"/>
      <c r="S917" s="140"/>
      <c r="T917" s="140"/>
      <c r="U917" s="140"/>
      <c r="V917" s="140"/>
      <c r="W917" s="140"/>
      <c r="X917" s="140"/>
      <c r="Y917" s="140"/>
      <c r="Z917" s="140"/>
    </row>
    <row r="918">
      <c r="A918" s="140"/>
      <c r="B918" s="140"/>
      <c r="C918" s="140"/>
      <c r="D918" s="140"/>
      <c r="E918" s="140"/>
      <c r="F918" s="140"/>
      <c r="G918" s="140"/>
      <c r="H918" s="140"/>
      <c r="I918" s="140"/>
      <c r="J918" s="140"/>
      <c r="K918" s="140"/>
      <c r="L918" s="140"/>
      <c r="M918" s="140"/>
      <c r="N918" s="140"/>
      <c r="O918" s="140"/>
      <c r="P918" s="140"/>
      <c r="Q918" s="140"/>
      <c r="R918" s="140"/>
      <c r="S918" s="140"/>
      <c r="T918" s="140"/>
      <c r="U918" s="140"/>
      <c r="V918" s="140"/>
      <c r="W918" s="140"/>
      <c r="X918" s="140"/>
      <c r="Y918" s="140"/>
      <c r="Z918" s="140"/>
    </row>
    <row r="919">
      <c r="A919" s="140"/>
      <c r="B919" s="140"/>
      <c r="C919" s="140"/>
      <c r="D919" s="140"/>
      <c r="E919" s="140"/>
      <c r="F919" s="140"/>
      <c r="G919" s="140"/>
      <c r="H919" s="140"/>
      <c r="I919" s="140"/>
      <c r="J919" s="140"/>
      <c r="K919" s="140"/>
      <c r="L919" s="140"/>
      <c r="M919" s="140"/>
      <c r="N919" s="140"/>
      <c r="O919" s="140"/>
      <c r="P919" s="140"/>
      <c r="Q919" s="140"/>
      <c r="R919" s="140"/>
      <c r="S919" s="140"/>
      <c r="T919" s="140"/>
      <c r="U919" s="140"/>
      <c r="V919" s="140"/>
      <c r="W919" s="140"/>
      <c r="X919" s="140"/>
      <c r="Y919" s="140"/>
      <c r="Z919" s="140"/>
    </row>
    <row r="920">
      <c r="A920" s="140"/>
      <c r="B920" s="140"/>
      <c r="C920" s="140"/>
      <c r="D920" s="140"/>
      <c r="E920" s="140"/>
      <c r="F920" s="140"/>
      <c r="G920" s="140"/>
      <c r="H920" s="140"/>
      <c r="I920" s="140"/>
      <c r="J920" s="140"/>
      <c r="K920" s="140"/>
      <c r="L920" s="140"/>
      <c r="M920" s="140"/>
      <c r="N920" s="140"/>
      <c r="O920" s="140"/>
      <c r="P920" s="140"/>
      <c r="Q920" s="140"/>
      <c r="R920" s="140"/>
      <c r="S920" s="140"/>
      <c r="T920" s="140"/>
      <c r="U920" s="140"/>
      <c r="V920" s="140"/>
      <c r="W920" s="140"/>
      <c r="X920" s="140"/>
      <c r="Y920" s="140"/>
      <c r="Z920" s="140"/>
    </row>
    <row r="921">
      <c r="A921" s="140"/>
      <c r="B921" s="140"/>
      <c r="C921" s="140"/>
      <c r="D921" s="140"/>
      <c r="E921" s="140"/>
      <c r="F921" s="140"/>
      <c r="G921" s="140"/>
      <c r="H921" s="140"/>
      <c r="I921" s="140"/>
      <c r="J921" s="140"/>
      <c r="K921" s="140"/>
      <c r="L921" s="140"/>
      <c r="M921" s="140"/>
      <c r="N921" s="140"/>
      <c r="O921" s="140"/>
      <c r="P921" s="140"/>
      <c r="Q921" s="140"/>
      <c r="R921" s="140"/>
      <c r="S921" s="140"/>
      <c r="T921" s="140"/>
      <c r="U921" s="140"/>
      <c r="V921" s="140"/>
      <c r="W921" s="140"/>
      <c r="X921" s="140"/>
      <c r="Y921" s="140"/>
      <c r="Z921" s="140"/>
    </row>
    <row r="922">
      <c r="A922" s="140"/>
      <c r="B922" s="140"/>
      <c r="C922" s="140"/>
      <c r="D922" s="140"/>
      <c r="E922" s="140"/>
      <c r="F922" s="140"/>
      <c r="G922" s="140"/>
      <c r="H922" s="140"/>
      <c r="I922" s="140"/>
      <c r="J922" s="140"/>
      <c r="K922" s="140"/>
      <c r="L922" s="140"/>
      <c r="M922" s="140"/>
      <c r="N922" s="140"/>
      <c r="O922" s="140"/>
      <c r="P922" s="140"/>
      <c r="Q922" s="140"/>
      <c r="R922" s="140"/>
      <c r="S922" s="140"/>
      <c r="T922" s="140"/>
      <c r="U922" s="140"/>
      <c r="V922" s="140"/>
      <c r="W922" s="140"/>
      <c r="X922" s="140"/>
      <c r="Y922" s="140"/>
      <c r="Z922" s="140"/>
    </row>
    <row r="923">
      <c r="A923" s="140"/>
      <c r="B923" s="140"/>
      <c r="C923" s="140"/>
      <c r="D923" s="140"/>
      <c r="E923" s="140"/>
      <c r="F923" s="140"/>
      <c r="G923" s="140"/>
      <c r="H923" s="140"/>
      <c r="I923" s="140"/>
      <c r="J923" s="140"/>
      <c r="K923" s="140"/>
      <c r="L923" s="140"/>
      <c r="M923" s="140"/>
      <c r="N923" s="140"/>
      <c r="O923" s="140"/>
      <c r="P923" s="140"/>
      <c r="Q923" s="140"/>
      <c r="R923" s="140"/>
      <c r="S923" s="140"/>
      <c r="T923" s="140"/>
      <c r="U923" s="140"/>
      <c r="V923" s="140"/>
      <c r="W923" s="140"/>
      <c r="X923" s="140"/>
      <c r="Y923" s="140"/>
      <c r="Z923" s="140"/>
    </row>
    <row r="924">
      <c r="A924" s="140"/>
      <c r="B924" s="140"/>
      <c r="C924" s="140"/>
      <c r="D924" s="140"/>
      <c r="E924" s="140"/>
      <c r="F924" s="140"/>
      <c r="G924" s="140"/>
      <c r="H924" s="140"/>
      <c r="I924" s="140"/>
      <c r="J924" s="140"/>
      <c r="K924" s="140"/>
      <c r="L924" s="140"/>
      <c r="M924" s="140"/>
      <c r="N924" s="140"/>
      <c r="O924" s="140"/>
      <c r="P924" s="140"/>
      <c r="Q924" s="140"/>
      <c r="R924" s="140"/>
      <c r="S924" s="140"/>
      <c r="T924" s="140"/>
      <c r="U924" s="140"/>
      <c r="V924" s="140"/>
      <c r="W924" s="140"/>
      <c r="X924" s="140"/>
      <c r="Y924" s="140"/>
      <c r="Z924" s="140"/>
    </row>
    <row r="925">
      <c r="A925" s="140"/>
      <c r="B925" s="140"/>
      <c r="C925" s="140"/>
      <c r="D925" s="140"/>
      <c r="E925" s="140"/>
      <c r="F925" s="140"/>
      <c r="G925" s="140"/>
      <c r="H925" s="140"/>
      <c r="I925" s="140"/>
      <c r="J925" s="140"/>
      <c r="K925" s="140"/>
      <c r="L925" s="140"/>
      <c r="M925" s="140"/>
      <c r="N925" s="140"/>
      <c r="O925" s="140"/>
      <c r="P925" s="140"/>
      <c r="Q925" s="140"/>
      <c r="R925" s="140"/>
      <c r="S925" s="140"/>
      <c r="T925" s="140"/>
      <c r="U925" s="140"/>
      <c r="V925" s="140"/>
      <c r="W925" s="140"/>
      <c r="X925" s="140"/>
      <c r="Y925" s="140"/>
      <c r="Z925" s="140"/>
    </row>
    <row r="926">
      <c r="A926" s="140"/>
      <c r="B926" s="140"/>
      <c r="C926" s="140"/>
      <c r="D926" s="140"/>
      <c r="E926" s="140"/>
      <c r="F926" s="140"/>
      <c r="G926" s="140"/>
      <c r="H926" s="140"/>
      <c r="I926" s="140"/>
      <c r="J926" s="140"/>
      <c r="K926" s="140"/>
      <c r="L926" s="140"/>
      <c r="M926" s="140"/>
      <c r="N926" s="140"/>
      <c r="O926" s="140"/>
      <c r="P926" s="140"/>
      <c r="Q926" s="140"/>
      <c r="R926" s="140"/>
      <c r="S926" s="140"/>
      <c r="T926" s="140"/>
      <c r="U926" s="140"/>
      <c r="V926" s="140"/>
      <c r="W926" s="140"/>
      <c r="X926" s="140"/>
      <c r="Y926" s="140"/>
      <c r="Z926" s="140"/>
    </row>
    <row r="927">
      <c r="A927" s="140"/>
      <c r="B927" s="140"/>
      <c r="C927" s="140"/>
      <c r="D927" s="140"/>
      <c r="E927" s="140"/>
      <c r="F927" s="140"/>
      <c r="G927" s="140"/>
      <c r="H927" s="140"/>
      <c r="I927" s="140"/>
      <c r="J927" s="140"/>
      <c r="K927" s="140"/>
      <c r="L927" s="140"/>
      <c r="M927" s="140"/>
      <c r="N927" s="140"/>
      <c r="O927" s="140"/>
      <c r="P927" s="140"/>
      <c r="Q927" s="140"/>
      <c r="R927" s="140"/>
      <c r="S927" s="140"/>
      <c r="T927" s="140"/>
      <c r="U927" s="140"/>
      <c r="V927" s="140"/>
      <c r="W927" s="140"/>
      <c r="X927" s="140"/>
      <c r="Y927" s="140"/>
      <c r="Z927" s="140"/>
    </row>
    <row r="928">
      <c r="A928" s="140"/>
      <c r="B928" s="140"/>
      <c r="C928" s="140"/>
      <c r="D928" s="140"/>
      <c r="E928" s="140"/>
      <c r="F928" s="140"/>
      <c r="G928" s="140"/>
      <c r="H928" s="140"/>
      <c r="I928" s="140"/>
      <c r="J928" s="140"/>
      <c r="K928" s="140"/>
      <c r="L928" s="140"/>
      <c r="M928" s="140"/>
      <c r="N928" s="140"/>
      <c r="O928" s="140"/>
      <c r="P928" s="140"/>
      <c r="Q928" s="140"/>
      <c r="R928" s="140"/>
      <c r="S928" s="140"/>
      <c r="T928" s="140"/>
      <c r="U928" s="140"/>
      <c r="V928" s="140"/>
      <c r="W928" s="140"/>
      <c r="X928" s="140"/>
      <c r="Y928" s="140"/>
      <c r="Z928" s="140"/>
    </row>
    <row r="929">
      <c r="A929" s="140"/>
      <c r="B929" s="140"/>
      <c r="C929" s="140"/>
      <c r="D929" s="140"/>
      <c r="E929" s="140"/>
      <c r="F929" s="140"/>
      <c r="G929" s="140"/>
      <c r="H929" s="140"/>
      <c r="I929" s="140"/>
      <c r="J929" s="140"/>
      <c r="K929" s="140"/>
      <c r="L929" s="140"/>
      <c r="M929" s="140"/>
      <c r="N929" s="140"/>
      <c r="O929" s="140"/>
      <c r="P929" s="140"/>
      <c r="Q929" s="140"/>
      <c r="R929" s="140"/>
      <c r="S929" s="140"/>
      <c r="T929" s="140"/>
      <c r="U929" s="140"/>
      <c r="V929" s="140"/>
      <c r="W929" s="140"/>
      <c r="X929" s="140"/>
      <c r="Y929" s="140"/>
      <c r="Z929" s="140"/>
    </row>
    <row r="930">
      <c r="A930" s="140"/>
      <c r="B930" s="140"/>
      <c r="C930" s="140"/>
      <c r="D930" s="140"/>
      <c r="E930" s="140"/>
      <c r="F930" s="140"/>
      <c r="G930" s="140"/>
      <c r="H930" s="140"/>
      <c r="I930" s="140"/>
      <c r="J930" s="140"/>
      <c r="K930" s="140"/>
      <c r="L930" s="140"/>
      <c r="M930" s="140"/>
      <c r="N930" s="140"/>
      <c r="O930" s="140"/>
      <c r="P930" s="140"/>
      <c r="Q930" s="140"/>
      <c r="R930" s="140"/>
      <c r="S930" s="140"/>
      <c r="T930" s="140"/>
      <c r="U930" s="140"/>
      <c r="V930" s="140"/>
      <c r="W930" s="140"/>
      <c r="X930" s="140"/>
      <c r="Y930" s="140"/>
      <c r="Z930" s="140"/>
    </row>
    <row r="931">
      <c r="A931" s="140"/>
      <c r="B931" s="140"/>
      <c r="C931" s="140"/>
      <c r="D931" s="140"/>
      <c r="E931" s="140"/>
      <c r="F931" s="140"/>
      <c r="G931" s="140"/>
      <c r="H931" s="140"/>
      <c r="I931" s="140"/>
      <c r="J931" s="140"/>
      <c r="K931" s="140"/>
      <c r="L931" s="140"/>
      <c r="M931" s="140"/>
      <c r="N931" s="140"/>
      <c r="O931" s="140"/>
      <c r="P931" s="140"/>
      <c r="Q931" s="140"/>
      <c r="R931" s="140"/>
      <c r="S931" s="140"/>
      <c r="T931" s="140"/>
      <c r="U931" s="140"/>
      <c r="V931" s="140"/>
      <c r="W931" s="140"/>
      <c r="X931" s="140"/>
      <c r="Y931" s="140"/>
      <c r="Z931" s="140"/>
    </row>
    <row r="932">
      <c r="A932" s="140"/>
      <c r="B932" s="140"/>
      <c r="C932" s="140"/>
      <c r="D932" s="140"/>
      <c r="E932" s="140"/>
      <c r="F932" s="140"/>
      <c r="G932" s="140"/>
      <c r="H932" s="140"/>
      <c r="I932" s="140"/>
      <c r="J932" s="140"/>
      <c r="K932" s="140"/>
      <c r="L932" s="140"/>
      <c r="M932" s="140"/>
      <c r="N932" s="140"/>
      <c r="O932" s="140"/>
      <c r="P932" s="140"/>
      <c r="Q932" s="140"/>
      <c r="R932" s="140"/>
      <c r="S932" s="140"/>
      <c r="T932" s="140"/>
      <c r="U932" s="140"/>
      <c r="V932" s="140"/>
      <c r="W932" s="140"/>
      <c r="X932" s="140"/>
      <c r="Y932" s="140"/>
      <c r="Z932" s="140"/>
    </row>
    <row r="933">
      <c r="A933" s="140"/>
      <c r="B933" s="140"/>
      <c r="C933" s="140"/>
      <c r="D933" s="140"/>
      <c r="E933" s="140"/>
      <c r="F933" s="140"/>
      <c r="G933" s="140"/>
      <c r="H933" s="140"/>
      <c r="I933" s="140"/>
      <c r="J933" s="140"/>
      <c r="K933" s="140"/>
      <c r="L933" s="140"/>
      <c r="M933" s="140"/>
      <c r="N933" s="140"/>
      <c r="O933" s="140"/>
      <c r="P933" s="140"/>
      <c r="Q933" s="140"/>
      <c r="R933" s="140"/>
      <c r="S933" s="140"/>
      <c r="T933" s="140"/>
      <c r="U933" s="140"/>
      <c r="V933" s="140"/>
      <c r="W933" s="140"/>
      <c r="X933" s="140"/>
      <c r="Y933" s="140"/>
      <c r="Z933" s="140"/>
    </row>
    <row r="934">
      <c r="A934" s="140"/>
      <c r="B934" s="140"/>
      <c r="C934" s="140"/>
      <c r="D934" s="140"/>
      <c r="E934" s="140"/>
      <c r="F934" s="140"/>
      <c r="G934" s="140"/>
      <c r="H934" s="140"/>
      <c r="I934" s="140"/>
      <c r="J934" s="140"/>
      <c r="K934" s="140"/>
      <c r="L934" s="140"/>
      <c r="M934" s="140"/>
      <c r="N934" s="140"/>
      <c r="O934" s="140"/>
      <c r="P934" s="140"/>
      <c r="Q934" s="140"/>
      <c r="R934" s="140"/>
      <c r="S934" s="140"/>
      <c r="T934" s="140"/>
      <c r="U934" s="140"/>
      <c r="V934" s="140"/>
      <c r="W934" s="140"/>
      <c r="X934" s="140"/>
      <c r="Y934" s="140"/>
      <c r="Z934" s="140"/>
    </row>
    <row r="935">
      <c r="A935" s="140"/>
      <c r="B935" s="140"/>
      <c r="C935" s="140"/>
      <c r="D935" s="140"/>
      <c r="E935" s="140"/>
      <c r="F935" s="140"/>
      <c r="G935" s="140"/>
      <c r="H935" s="140"/>
      <c r="I935" s="140"/>
      <c r="J935" s="140"/>
      <c r="K935" s="140"/>
      <c r="L935" s="140"/>
      <c r="M935" s="140"/>
      <c r="N935" s="140"/>
      <c r="O935" s="140"/>
      <c r="P935" s="140"/>
      <c r="Q935" s="140"/>
      <c r="R935" s="140"/>
      <c r="S935" s="140"/>
      <c r="T935" s="140"/>
      <c r="U935" s="140"/>
      <c r="V935" s="140"/>
      <c r="W935" s="140"/>
      <c r="X935" s="140"/>
      <c r="Y935" s="140"/>
      <c r="Z935" s="140"/>
    </row>
    <row r="936">
      <c r="A936" s="140"/>
      <c r="B936" s="140"/>
      <c r="C936" s="140"/>
      <c r="D936" s="140"/>
      <c r="E936" s="140"/>
      <c r="F936" s="140"/>
      <c r="G936" s="140"/>
      <c r="H936" s="140"/>
      <c r="I936" s="140"/>
      <c r="J936" s="140"/>
      <c r="K936" s="140"/>
      <c r="L936" s="140"/>
      <c r="M936" s="140"/>
      <c r="N936" s="140"/>
      <c r="O936" s="140"/>
      <c r="P936" s="140"/>
      <c r="Q936" s="140"/>
      <c r="R936" s="140"/>
      <c r="S936" s="140"/>
      <c r="T936" s="140"/>
      <c r="U936" s="140"/>
      <c r="V936" s="140"/>
      <c r="W936" s="140"/>
      <c r="X936" s="140"/>
      <c r="Y936" s="140"/>
      <c r="Z936" s="140"/>
    </row>
    <row r="937">
      <c r="A937" s="140"/>
      <c r="B937" s="140"/>
      <c r="C937" s="140"/>
      <c r="D937" s="140"/>
      <c r="E937" s="140"/>
      <c r="F937" s="140"/>
      <c r="G937" s="140"/>
      <c r="H937" s="140"/>
      <c r="I937" s="140"/>
      <c r="J937" s="140"/>
      <c r="K937" s="140"/>
      <c r="L937" s="140"/>
      <c r="M937" s="140"/>
      <c r="N937" s="140"/>
      <c r="O937" s="140"/>
      <c r="P937" s="140"/>
      <c r="Q937" s="140"/>
      <c r="R937" s="140"/>
      <c r="S937" s="140"/>
      <c r="T937" s="140"/>
      <c r="U937" s="140"/>
      <c r="V937" s="140"/>
      <c r="W937" s="140"/>
      <c r="X937" s="140"/>
      <c r="Y937" s="140"/>
      <c r="Z937" s="140"/>
    </row>
    <row r="938">
      <c r="A938" s="140"/>
      <c r="B938" s="140"/>
      <c r="C938" s="140"/>
      <c r="D938" s="140"/>
      <c r="E938" s="140"/>
      <c r="F938" s="140"/>
      <c r="G938" s="140"/>
      <c r="H938" s="140"/>
      <c r="I938" s="140"/>
      <c r="J938" s="140"/>
      <c r="K938" s="140"/>
      <c r="L938" s="140"/>
      <c r="M938" s="140"/>
      <c r="N938" s="140"/>
      <c r="O938" s="140"/>
      <c r="P938" s="140"/>
      <c r="Q938" s="140"/>
      <c r="R938" s="140"/>
      <c r="S938" s="140"/>
      <c r="T938" s="140"/>
      <c r="U938" s="140"/>
      <c r="V938" s="140"/>
      <c r="W938" s="140"/>
      <c r="X938" s="140"/>
      <c r="Y938" s="140"/>
      <c r="Z938" s="140"/>
    </row>
    <row r="939">
      <c r="A939" s="140"/>
      <c r="B939" s="140"/>
      <c r="C939" s="140"/>
      <c r="D939" s="140"/>
      <c r="E939" s="140"/>
      <c r="F939" s="140"/>
      <c r="G939" s="140"/>
      <c r="H939" s="140"/>
      <c r="I939" s="140"/>
      <c r="J939" s="140"/>
      <c r="K939" s="140"/>
      <c r="L939" s="140"/>
      <c r="M939" s="140"/>
      <c r="N939" s="140"/>
      <c r="O939" s="140"/>
      <c r="P939" s="140"/>
      <c r="Q939" s="140"/>
      <c r="R939" s="140"/>
      <c r="S939" s="140"/>
      <c r="T939" s="140"/>
      <c r="U939" s="140"/>
      <c r="V939" s="140"/>
      <c r="W939" s="140"/>
      <c r="X939" s="140"/>
      <c r="Y939" s="140"/>
      <c r="Z939" s="140"/>
    </row>
    <row r="940">
      <c r="A940" s="140"/>
      <c r="B940" s="140"/>
      <c r="C940" s="140"/>
      <c r="D940" s="140"/>
      <c r="E940" s="140"/>
      <c r="F940" s="140"/>
      <c r="G940" s="140"/>
      <c r="H940" s="140"/>
      <c r="I940" s="140"/>
      <c r="J940" s="140"/>
      <c r="K940" s="140"/>
      <c r="L940" s="140"/>
      <c r="M940" s="140"/>
      <c r="N940" s="140"/>
      <c r="O940" s="140"/>
      <c r="P940" s="140"/>
      <c r="Q940" s="140"/>
      <c r="R940" s="140"/>
      <c r="S940" s="140"/>
      <c r="T940" s="140"/>
      <c r="U940" s="140"/>
      <c r="V940" s="140"/>
      <c r="W940" s="140"/>
      <c r="X940" s="140"/>
      <c r="Y940" s="140"/>
      <c r="Z940" s="140"/>
    </row>
    <row r="941">
      <c r="A941" s="140"/>
      <c r="B941" s="140"/>
      <c r="C941" s="140"/>
      <c r="D941" s="140"/>
      <c r="E941" s="140"/>
      <c r="F941" s="140"/>
      <c r="G941" s="140"/>
      <c r="H941" s="140"/>
      <c r="I941" s="140"/>
      <c r="J941" s="140"/>
      <c r="K941" s="140"/>
      <c r="L941" s="140"/>
      <c r="M941" s="140"/>
      <c r="N941" s="140"/>
      <c r="O941" s="140"/>
      <c r="P941" s="140"/>
      <c r="Q941" s="140"/>
      <c r="R941" s="140"/>
      <c r="S941" s="140"/>
      <c r="T941" s="140"/>
      <c r="U941" s="140"/>
      <c r="V941" s="140"/>
      <c r="W941" s="140"/>
      <c r="X941" s="140"/>
      <c r="Y941" s="140"/>
      <c r="Z941" s="140"/>
    </row>
    <row r="942">
      <c r="A942" s="140"/>
      <c r="B942" s="140"/>
      <c r="C942" s="140"/>
      <c r="D942" s="140"/>
      <c r="E942" s="140"/>
      <c r="F942" s="140"/>
      <c r="G942" s="140"/>
      <c r="H942" s="140"/>
      <c r="I942" s="140"/>
      <c r="J942" s="140"/>
      <c r="K942" s="140"/>
      <c r="L942" s="140"/>
      <c r="M942" s="140"/>
      <c r="N942" s="140"/>
      <c r="O942" s="140"/>
      <c r="P942" s="140"/>
      <c r="Q942" s="140"/>
      <c r="R942" s="140"/>
      <c r="S942" s="140"/>
      <c r="T942" s="140"/>
      <c r="U942" s="140"/>
      <c r="V942" s="140"/>
      <c r="W942" s="140"/>
      <c r="X942" s="140"/>
      <c r="Y942" s="140"/>
      <c r="Z942" s="140"/>
    </row>
    <row r="943">
      <c r="A943" s="140"/>
      <c r="B943" s="140"/>
      <c r="C943" s="140"/>
      <c r="D943" s="140"/>
      <c r="E943" s="140"/>
      <c r="F943" s="140"/>
      <c r="G943" s="140"/>
      <c r="H943" s="140"/>
      <c r="I943" s="140"/>
      <c r="J943" s="140"/>
      <c r="K943" s="140"/>
      <c r="L943" s="140"/>
      <c r="M943" s="140"/>
      <c r="N943" s="140"/>
      <c r="O943" s="140"/>
      <c r="P943" s="140"/>
      <c r="Q943" s="140"/>
      <c r="R943" s="140"/>
      <c r="S943" s="140"/>
      <c r="T943" s="140"/>
      <c r="U943" s="140"/>
      <c r="V943" s="140"/>
      <c r="W943" s="140"/>
      <c r="X943" s="140"/>
      <c r="Y943" s="140"/>
      <c r="Z943" s="140"/>
    </row>
    <row r="944">
      <c r="A944" s="140"/>
      <c r="B944" s="140"/>
      <c r="C944" s="140"/>
      <c r="D944" s="140"/>
      <c r="E944" s="140"/>
      <c r="F944" s="140"/>
      <c r="G944" s="140"/>
      <c r="H944" s="140"/>
      <c r="I944" s="140"/>
      <c r="J944" s="140"/>
      <c r="K944" s="140"/>
      <c r="L944" s="140"/>
      <c r="M944" s="140"/>
      <c r="N944" s="140"/>
      <c r="O944" s="140"/>
      <c r="P944" s="140"/>
      <c r="Q944" s="140"/>
      <c r="R944" s="140"/>
      <c r="S944" s="140"/>
      <c r="T944" s="140"/>
      <c r="U944" s="140"/>
      <c r="V944" s="140"/>
      <c r="W944" s="140"/>
      <c r="X944" s="140"/>
      <c r="Y944" s="140"/>
      <c r="Z944" s="140"/>
    </row>
    <row r="945">
      <c r="A945" s="140"/>
      <c r="B945" s="140"/>
      <c r="C945" s="140"/>
      <c r="D945" s="140"/>
      <c r="E945" s="140"/>
      <c r="F945" s="140"/>
      <c r="G945" s="140"/>
      <c r="H945" s="140"/>
      <c r="I945" s="140"/>
      <c r="J945" s="140"/>
      <c r="K945" s="140"/>
      <c r="L945" s="140"/>
      <c r="M945" s="140"/>
      <c r="N945" s="140"/>
      <c r="O945" s="140"/>
      <c r="P945" s="140"/>
      <c r="Q945" s="140"/>
      <c r="R945" s="140"/>
      <c r="S945" s="140"/>
      <c r="T945" s="140"/>
      <c r="U945" s="140"/>
      <c r="V945" s="140"/>
      <c r="W945" s="140"/>
      <c r="X945" s="140"/>
      <c r="Y945" s="140"/>
      <c r="Z945" s="140"/>
    </row>
    <row r="946">
      <c r="A946" s="140"/>
      <c r="B946" s="140"/>
      <c r="C946" s="140"/>
      <c r="D946" s="140"/>
      <c r="E946" s="140"/>
      <c r="F946" s="140"/>
      <c r="G946" s="140"/>
      <c r="H946" s="140"/>
      <c r="I946" s="140"/>
      <c r="J946" s="140"/>
      <c r="K946" s="140"/>
      <c r="L946" s="140"/>
      <c r="M946" s="140"/>
      <c r="N946" s="140"/>
      <c r="O946" s="140"/>
      <c r="P946" s="140"/>
      <c r="Q946" s="140"/>
      <c r="R946" s="140"/>
      <c r="S946" s="140"/>
      <c r="T946" s="140"/>
      <c r="U946" s="140"/>
      <c r="V946" s="140"/>
      <c r="W946" s="140"/>
      <c r="X946" s="140"/>
      <c r="Y946" s="140"/>
      <c r="Z946" s="140"/>
    </row>
    <row r="947">
      <c r="A947" s="140"/>
      <c r="B947" s="140"/>
      <c r="C947" s="140"/>
      <c r="D947" s="140"/>
      <c r="E947" s="140"/>
      <c r="F947" s="140"/>
      <c r="G947" s="140"/>
      <c r="H947" s="140"/>
      <c r="I947" s="140"/>
      <c r="J947" s="140"/>
      <c r="K947" s="140"/>
      <c r="L947" s="140"/>
      <c r="M947" s="140"/>
      <c r="N947" s="140"/>
      <c r="O947" s="140"/>
      <c r="P947" s="140"/>
      <c r="Q947" s="140"/>
      <c r="R947" s="140"/>
      <c r="S947" s="140"/>
      <c r="T947" s="140"/>
      <c r="U947" s="140"/>
      <c r="V947" s="140"/>
      <c r="W947" s="140"/>
      <c r="X947" s="140"/>
      <c r="Y947" s="140"/>
      <c r="Z947" s="140"/>
    </row>
    <row r="948">
      <c r="A948" s="140"/>
      <c r="B948" s="140"/>
      <c r="C948" s="140"/>
      <c r="D948" s="140"/>
      <c r="E948" s="140"/>
      <c r="F948" s="140"/>
      <c r="G948" s="140"/>
      <c r="H948" s="140"/>
      <c r="I948" s="140"/>
      <c r="J948" s="140"/>
      <c r="K948" s="140"/>
      <c r="L948" s="140"/>
      <c r="M948" s="140"/>
      <c r="N948" s="140"/>
      <c r="O948" s="140"/>
      <c r="P948" s="140"/>
      <c r="Q948" s="140"/>
      <c r="R948" s="140"/>
      <c r="S948" s="140"/>
      <c r="T948" s="140"/>
      <c r="U948" s="140"/>
      <c r="V948" s="140"/>
      <c r="W948" s="140"/>
      <c r="X948" s="140"/>
      <c r="Y948" s="140"/>
      <c r="Z948" s="140"/>
    </row>
    <row r="949">
      <c r="A949" s="140"/>
      <c r="B949" s="140"/>
      <c r="C949" s="140"/>
      <c r="D949" s="140"/>
      <c r="E949" s="140"/>
      <c r="F949" s="140"/>
      <c r="G949" s="140"/>
      <c r="H949" s="140"/>
      <c r="I949" s="140"/>
      <c r="J949" s="140"/>
      <c r="K949" s="140"/>
      <c r="L949" s="140"/>
      <c r="M949" s="140"/>
      <c r="N949" s="140"/>
      <c r="O949" s="140"/>
      <c r="P949" s="140"/>
      <c r="Q949" s="140"/>
      <c r="R949" s="140"/>
      <c r="S949" s="140"/>
      <c r="T949" s="140"/>
      <c r="U949" s="140"/>
      <c r="V949" s="140"/>
      <c r="W949" s="140"/>
      <c r="X949" s="140"/>
      <c r="Y949" s="140"/>
      <c r="Z949" s="140"/>
    </row>
    <row r="950">
      <c r="A950" s="140"/>
      <c r="B950" s="140"/>
      <c r="C950" s="140"/>
      <c r="D950" s="140"/>
      <c r="E950" s="140"/>
      <c r="F950" s="140"/>
      <c r="G950" s="140"/>
      <c r="H950" s="140"/>
      <c r="I950" s="140"/>
      <c r="J950" s="140"/>
      <c r="K950" s="140"/>
      <c r="L950" s="140"/>
      <c r="M950" s="140"/>
      <c r="N950" s="140"/>
      <c r="O950" s="140"/>
      <c r="P950" s="140"/>
      <c r="Q950" s="140"/>
      <c r="R950" s="140"/>
      <c r="S950" s="140"/>
      <c r="T950" s="140"/>
      <c r="U950" s="140"/>
      <c r="V950" s="140"/>
      <c r="W950" s="140"/>
      <c r="X950" s="140"/>
      <c r="Y950" s="140"/>
      <c r="Z950" s="140"/>
    </row>
    <row r="951">
      <c r="A951" s="140"/>
      <c r="B951" s="140"/>
      <c r="C951" s="140"/>
      <c r="D951" s="140"/>
      <c r="E951" s="140"/>
      <c r="F951" s="140"/>
      <c r="G951" s="140"/>
      <c r="H951" s="140"/>
      <c r="I951" s="140"/>
      <c r="J951" s="140"/>
      <c r="K951" s="140"/>
      <c r="L951" s="140"/>
      <c r="M951" s="140"/>
      <c r="N951" s="140"/>
      <c r="O951" s="140"/>
      <c r="P951" s="140"/>
      <c r="Q951" s="140"/>
      <c r="R951" s="140"/>
      <c r="S951" s="140"/>
      <c r="T951" s="140"/>
      <c r="U951" s="140"/>
      <c r="V951" s="140"/>
      <c r="W951" s="140"/>
      <c r="X951" s="140"/>
      <c r="Y951" s="140"/>
      <c r="Z951" s="140"/>
    </row>
    <row r="952">
      <c r="A952" s="140"/>
      <c r="B952" s="140"/>
      <c r="C952" s="140"/>
      <c r="D952" s="140"/>
      <c r="E952" s="140"/>
      <c r="F952" s="140"/>
      <c r="G952" s="140"/>
      <c r="H952" s="140"/>
      <c r="I952" s="140"/>
      <c r="J952" s="140"/>
      <c r="K952" s="140"/>
      <c r="L952" s="140"/>
      <c r="M952" s="140"/>
      <c r="N952" s="140"/>
      <c r="O952" s="140"/>
      <c r="P952" s="140"/>
      <c r="Q952" s="140"/>
      <c r="R952" s="140"/>
      <c r="S952" s="140"/>
      <c r="T952" s="140"/>
      <c r="U952" s="140"/>
      <c r="V952" s="140"/>
      <c r="W952" s="140"/>
      <c r="X952" s="140"/>
      <c r="Y952" s="140"/>
      <c r="Z952" s="140"/>
    </row>
    <row r="953">
      <c r="A953" s="140"/>
      <c r="B953" s="140"/>
      <c r="C953" s="140"/>
      <c r="D953" s="140"/>
      <c r="E953" s="140"/>
      <c r="F953" s="140"/>
      <c r="G953" s="140"/>
      <c r="H953" s="140"/>
      <c r="I953" s="140"/>
      <c r="J953" s="140"/>
      <c r="K953" s="140"/>
      <c r="L953" s="140"/>
      <c r="M953" s="140"/>
      <c r="N953" s="140"/>
      <c r="O953" s="140"/>
      <c r="P953" s="140"/>
      <c r="Q953" s="140"/>
      <c r="R953" s="140"/>
      <c r="S953" s="140"/>
      <c r="T953" s="140"/>
      <c r="U953" s="140"/>
      <c r="V953" s="140"/>
      <c r="W953" s="140"/>
      <c r="X953" s="140"/>
      <c r="Y953" s="140"/>
      <c r="Z953" s="140"/>
    </row>
    <row r="954">
      <c r="A954" s="140"/>
      <c r="B954" s="140"/>
      <c r="C954" s="140"/>
      <c r="D954" s="140"/>
      <c r="E954" s="140"/>
      <c r="F954" s="140"/>
      <c r="G954" s="140"/>
      <c r="H954" s="140"/>
      <c r="I954" s="140"/>
      <c r="J954" s="140"/>
      <c r="K954" s="140"/>
      <c r="L954" s="140"/>
      <c r="M954" s="140"/>
      <c r="N954" s="140"/>
      <c r="O954" s="140"/>
      <c r="P954" s="140"/>
      <c r="Q954" s="140"/>
      <c r="R954" s="140"/>
      <c r="S954" s="140"/>
      <c r="T954" s="140"/>
      <c r="U954" s="140"/>
      <c r="V954" s="140"/>
      <c r="W954" s="140"/>
      <c r="X954" s="140"/>
      <c r="Y954" s="140"/>
      <c r="Z954" s="140"/>
    </row>
    <row r="955">
      <c r="A955" s="140"/>
      <c r="B955" s="140"/>
      <c r="C955" s="140"/>
      <c r="D955" s="140"/>
      <c r="E955" s="140"/>
      <c r="F955" s="140"/>
      <c r="G955" s="140"/>
      <c r="H955" s="140"/>
      <c r="I955" s="140"/>
      <c r="J955" s="140"/>
      <c r="K955" s="140"/>
      <c r="L955" s="140"/>
      <c r="M955" s="140"/>
      <c r="N955" s="140"/>
      <c r="O955" s="140"/>
      <c r="P955" s="140"/>
      <c r="Q955" s="140"/>
      <c r="R955" s="140"/>
      <c r="S955" s="140"/>
      <c r="T955" s="140"/>
      <c r="U955" s="140"/>
      <c r="V955" s="140"/>
      <c r="W955" s="140"/>
      <c r="X955" s="140"/>
      <c r="Y955" s="140"/>
      <c r="Z955" s="140"/>
    </row>
    <row r="956">
      <c r="A956" s="140"/>
      <c r="B956" s="140"/>
      <c r="C956" s="140"/>
      <c r="D956" s="140"/>
      <c r="E956" s="140"/>
      <c r="F956" s="140"/>
      <c r="G956" s="140"/>
      <c r="H956" s="140"/>
      <c r="I956" s="140"/>
      <c r="J956" s="140"/>
      <c r="K956" s="140"/>
      <c r="L956" s="140"/>
      <c r="M956" s="140"/>
      <c r="N956" s="140"/>
      <c r="O956" s="140"/>
      <c r="P956" s="140"/>
      <c r="Q956" s="140"/>
      <c r="R956" s="140"/>
      <c r="S956" s="140"/>
      <c r="T956" s="140"/>
      <c r="U956" s="140"/>
      <c r="V956" s="140"/>
      <c r="W956" s="140"/>
      <c r="X956" s="140"/>
      <c r="Y956" s="140"/>
      <c r="Z956" s="140"/>
    </row>
    <row r="957">
      <c r="A957" s="140"/>
      <c r="B957" s="140"/>
      <c r="C957" s="140"/>
      <c r="D957" s="140"/>
      <c r="E957" s="140"/>
      <c r="F957" s="140"/>
      <c r="G957" s="140"/>
      <c r="H957" s="140"/>
      <c r="I957" s="140"/>
      <c r="J957" s="140"/>
      <c r="K957" s="140"/>
      <c r="L957" s="140"/>
      <c r="M957" s="140"/>
      <c r="N957" s="140"/>
      <c r="O957" s="140"/>
      <c r="P957" s="140"/>
      <c r="Q957" s="140"/>
      <c r="R957" s="140"/>
      <c r="S957" s="140"/>
      <c r="T957" s="140"/>
      <c r="U957" s="140"/>
      <c r="V957" s="140"/>
      <c r="W957" s="140"/>
      <c r="X957" s="140"/>
      <c r="Y957" s="140"/>
      <c r="Z957" s="140"/>
    </row>
    <row r="958">
      <c r="A958" s="140"/>
      <c r="B958" s="140"/>
      <c r="C958" s="140"/>
      <c r="D958" s="140"/>
      <c r="E958" s="140"/>
      <c r="F958" s="140"/>
      <c r="G958" s="140"/>
      <c r="H958" s="140"/>
      <c r="I958" s="140"/>
      <c r="J958" s="140"/>
      <c r="K958" s="140"/>
      <c r="L958" s="140"/>
      <c r="M958" s="140"/>
      <c r="N958" s="140"/>
      <c r="O958" s="140"/>
      <c r="P958" s="140"/>
      <c r="Q958" s="140"/>
      <c r="R958" s="140"/>
      <c r="S958" s="140"/>
      <c r="T958" s="140"/>
      <c r="U958" s="140"/>
      <c r="V958" s="140"/>
      <c r="W958" s="140"/>
      <c r="X958" s="140"/>
      <c r="Y958" s="140"/>
      <c r="Z958" s="140"/>
    </row>
    <row r="959">
      <c r="A959" s="140"/>
      <c r="B959" s="140"/>
      <c r="C959" s="140"/>
      <c r="D959" s="140"/>
      <c r="E959" s="140"/>
      <c r="F959" s="140"/>
      <c r="G959" s="140"/>
      <c r="H959" s="140"/>
      <c r="I959" s="140"/>
      <c r="J959" s="140"/>
      <c r="K959" s="140"/>
      <c r="L959" s="140"/>
      <c r="M959" s="140"/>
      <c r="N959" s="140"/>
      <c r="O959" s="140"/>
      <c r="P959" s="140"/>
      <c r="Q959" s="140"/>
      <c r="R959" s="140"/>
      <c r="S959" s="140"/>
      <c r="T959" s="140"/>
      <c r="U959" s="140"/>
      <c r="V959" s="140"/>
      <c r="W959" s="140"/>
      <c r="X959" s="140"/>
      <c r="Y959" s="140"/>
      <c r="Z959" s="140"/>
    </row>
    <row r="960">
      <c r="A960" s="140"/>
      <c r="B960" s="140"/>
      <c r="C960" s="140"/>
      <c r="D960" s="140"/>
      <c r="E960" s="140"/>
      <c r="F960" s="140"/>
      <c r="G960" s="140"/>
      <c r="H960" s="140"/>
      <c r="I960" s="140"/>
      <c r="J960" s="140"/>
      <c r="K960" s="140"/>
      <c r="L960" s="140"/>
      <c r="M960" s="140"/>
      <c r="N960" s="140"/>
      <c r="O960" s="140"/>
      <c r="P960" s="140"/>
      <c r="Q960" s="140"/>
      <c r="R960" s="140"/>
      <c r="S960" s="140"/>
      <c r="T960" s="140"/>
      <c r="U960" s="140"/>
      <c r="V960" s="140"/>
      <c r="W960" s="140"/>
      <c r="X960" s="140"/>
      <c r="Y960" s="140"/>
      <c r="Z960" s="140"/>
    </row>
    <row r="961">
      <c r="A961" s="140"/>
      <c r="B961" s="140"/>
      <c r="C961" s="140"/>
      <c r="D961" s="140"/>
      <c r="E961" s="140"/>
      <c r="F961" s="140"/>
      <c r="G961" s="140"/>
      <c r="H961" s="140"/>
      <c r="I961" s="140"/>
      <c r="J961" s="140"/>
      <c r="K961" s="140"/>
      <c r="L961" s="140"/>
      <c r="M961" s="140"/>
      <c r="N961" s="140"/>
      <c r="O961" s="140"/>
      <c r="P961" s="140"/>
      <c r="Q961" s="140"/>
      <c r="R961" s="140"/>
      <c r="S961" s="140"/>
      <c r="T961" s="140"/>
      <c r="U961" s="140"/>
      <c r="V961" s="140"/>
      <c r="W961" s="140"/>
      <c r="X961" s="140"/>
      <c r="Y961" s="140"/>
      <c r="Z961" s="140"/>
    </row>
    <row r="962">
      <c r="A962" s="140"/>
      <c r="B962" s="140"/>
      <c r="C962" s="140"/>
      <c r="D962" s="140"/>
      <c r="E962" s="140"/>
      <c r="F962" s="140"/>
      <c r="G962" s="140"/>
      <c r="H962" s="140"/>
      <c r="I962" s="140"/>
      <c r="J962" s="140"/>
      <c r="K962" s="140"/>
      <c r="L962" s="140"/>
      <c r="M962" s="140"/>
      <c r="N962" s="140"/>
      <c r="O962" s="140"/>
      <c r="P962" s="140"/>
      <c r="Q962" s="140"/>
      <c r="R962" s="140"/>
      <c r="S962" s="140"/>
      <c r="T962" s="140"/>
      <c r="U962" s="140"/>
      <c r="V962" s="140"/>
      <c r="W962" s="140"/>
      <c r="X962" s="140"/>
      <c r="Y962" s="140"/>
      <c r="Z962" s="140"/>
    </row>
    <row r="963">
      <c r="A963" s="140"/>
      <c r="B963" s="140"/>
      <c r="C963" s="140"/>
      <c r="D963" s="140"/>
      <c r="E963" s="140"/>
      <c r="F963" s="140"/>
      <c r="G963" s="140"/>
      <c r="H963" s="140"/>
      <c r="I963" s="140"/>
      <c r="J963" s="140"/>
      <c r="K963" s="140"/>
      <c r="L963" s="140"/>
      <c r="M963" s="140"/>
      <c r="N963" s="140"/>
      <c r="O963" s="140"/>
      <c r="P963" s="140"/>
      <c r="Q963" s="140"/>
      <c r="R963" s="140"/>
      <c r="S963" s="140"/>
      <c r="T963" s="140"/>
      <c r="U963" s="140"/>
      <c r="V963" s="140"/>
      <c r="W963" s="140"/>
      <c r="X963" s="140"/>
      <c r="Y963" s="140"/>
      <c r="Z963" s="140"/>
    </row>
    <row r="964">
      <c r="A964" s="140"/>
      <c r="B964" s="140"/>
      <c r="C964" s="140"/>
      <c r="D964" s="140"/>
      <c r="E964" s="140"/>
      <c r="F964" s="140"/>
      <c r="G964" s="140"/>
      <c r="H964" s="140"/>
      <c r="I964" s="140"/>
      <c r="J964" s="140"/>
      <c r="K964" s="140"/>
      <c r="L964" s="140"/>
      <c r="M964" s="140"/>
      <c r="N964" s="140"/>
      <c r="O964" s="140"/>
      <c r="P964" s="140"/>
      <c r="Q964" s="140"/>
      <c r="R964" s="140"/>
      <c r="S964" s="140"/>
      <c r="T964" s="140"/>
      <c r="U964" s="140"/>
      <c r="V964" s="140"/>
      <c r="W964" s="140"/>
      <c r="X964" s="140"/>
      <c r="Y964" s="140"/>
      <c r="Z964" s="140"/>
    </row>
    <row r="965">
      <c r="A965" s="140"/>
      <c r="B965" s="140"/>
      <c r="C965" s="140"/>
      <c r="D965" s="140"/>
      <c r="E965" s="140"/>
      <c r="F965" s="140"/>
      <c r="G965" s="140"/>
      <c r="H965" s="140"/>
      <c r="I965" s="140"/>
      <c r="J965" s="140"/>
      <c r="K965" s="140"/>
      <c r="L965" s="140"/>
      <c r="M965" s="140"/>
      <c r="N965" s="140"/>
      <c r="O965" s="140"/>
      <c r="P965" s="140"/>
      <c r="Q965" s="140"/>
      <c r="R965" s="140"/>
      <c r="S965" s="140"/>
      <c r="T965" s="140"/>
      <c r="U965" s="140"/>
      <c r="V965" s="140"/>
      <c r="W965" s="140"/>
      <c r="X965" s="140"/>
      <c r="Y965" s="140"/>
      <c r="Z965" s="140"/>
    </row>
    <row r="966">
      <c r="A966" s="140"/>
      <c r="B966" s="140"/>
      <c r="C966" s="140"/>
      <c r="D966" s="140"/>
      <c r="E966" s="140"/>
      <c r="F966" s="140"/>
      <c r="G966" s="140"/>
      <c r="H966" s="140"/>
      <c r="I966" s="140"/>
      <c r="J966" s="140"/>
      <c r="K966" s="140"/>
      <c r="L966" s="140"/>
      <c r="M966" s="140"/>
      <c r="N966" s="140"/>
      <c r="O966" s="140"/>
      <c r="P966" s="140"/>
      <c r="Q966" s="140"/>
      <c r="R966" s="140"/>
      <c r="S966" s="140"/>
      <c r="T966" s="140"/>
      <c r="U966" s="140"/>
      <c r="V966" s="140"/>
      <c r="W966" s="140"/>
      <c r="X966" s="140"/>
      <c r="Y966" s="140"/>
      <c r="Z966" s="140"/>
    </row>
    <row r="967">
      <c r="A967" s="140"/>
      <c r="B967" s="140"/>
      <c r="C967" s="140"/>
      <c r="D967" s="140"/>
      <c r="E967" s="140"/>
      <c r="F967" s="140"/>
      <c r="G967" s="140"/>
      <c r="H967" s="140"/>
      <c r="I967" s="140"/>
      <c r="J967" s="140"/>
      <c r="K967" s="140"/>
      <c r="L967" s="140"/>
      <c r="M967" s="140"/>
      <c r="N967" s="140"/>
      <c r="O967" s="140"/>
      <c r="P967" s="140"/>
      <c r="Q967" s="140"/>
      <c r="R967" s="140"/>
      <c r="S967" s="140"/>
      <c r="T967" s="140"/>
      <c r="U967" s="140"/>
      <c r="V967" s="140"/>
      <c r="W967" s="140"/>
      <c r="X967" s="140"/>
      <c r="Y967" s="140"/>
      <c r="Z967" s="140"/>
    </row>
    <row r="968">
      <c r="A968" s="140"/>
      <c r="B968" s="140"/>
      <c r="C968" s="140"/>
      <c r="D968" s="140"/>
      <c r="E968" s="140"/>
      <c r="F968" s="140"/>
      <c r="G968" s="140"/>
      <c r="H968" s="140"/>
      <c r="I968" s="140"/>
      <c r="J968" s="140"/>
      <c r="K968" s="140"/>
      <c r="L968" s="140"/>
      <c r="M968" s="140"/>
      <c r="N968" s="140"/>
      <c r="O968" s="140"/>
      <c r="P968" s="140"/>
      <c r="Q968" s="140"/>
      <c r="R968" s="140"/>
      <c r="S968" s="140"/>
      <c r="T968" s="140"/>
      <c r="U968" s="140"/>
      <c r="V968" s="140"/>
      <c r="W968" s="140"/>
      <c r="X968" s="140"/>
      <c r="Y968" s="140"/>
      <c r="Z968" s="140"/>
    </row>
    <row r="969">
      <c r="A969" s="140"/>
      <c r="B969" s="140"/>
      <c r="C969" s="140"/>
      <c r="D969" s="140"/>
      <c r="E969" s="140"/>
      <c r="F969" s="140"/>
      <c r="G969" s="140"/>
      <c r="H969" s="140"/>
      <c r="I969" s="140"/>
      <c r="J969" s="140"/>
      <c r="K969" s="140"/>
      <c r="L969" s="140"/>
      <c r="M969" s="140"/>
      <c r="N969" s="140"/>
      <c r="O969" s="140"/>
      <c r="P969" s="140"/>
      <c r="Q969" s="140"/>
      <c r="R969" s="140"/>
      <c r="S969" s="140"/>
      <c r="T969" s="140"/>
      <c r="U969" s="140"/>
      <c r="V969" s="140"/>
      <c r="W969" s="140"/>
      <c r="X969" s="140"/>
      <c r="Y969" s="140"/>
      <c r="Z969" s="140"/>
    </row>
    <row r="970">
      <c r="A970" s="140"/>
      <c r="B970" s="140"/>
      <c r="C970" s="140"/>
      <c r="D970" s="140"/>
      <c r="E970" s="140"/>
      <c r="F970" s="140"/>
      <c r="G970" s="140"/>
      <c r="H970" s="140"/>
      <c r="I970" s="140"/>
      <c r="J970" s="140"/>
      <c r="K970" s="140"/>
      <c r="L970" s="140"/>
      <c r="M970" s="140"/>
      <c r="N970" s="140"/>
      <c r="O970" s="140"/>
      <c r="P970" s="140"/>
      <c r="Q970" s="140"/>
      <c r="R970" s="140"/>
      <c r="S970" s="140"/>
      <c r="T970" s="140"/>
      <c r="U970" s="140"/>
      <c r="V970" s="140"/>
      <c r="W970" s="140"/>
      <c r="X970" s="140"/>
      <c r="Y970" s="140"/>
      <c r="Z970" s="140"/>
    </row>
    <row r="971">
      <c r="A971" s="140"/>
      <c r="B971" s="140"/>
      <c r="C971" s="140"/>
      <c r="D971" s="140"/>
      <c r="E971" s="140"/>
      <c r="F971" s="140"/>
      <c r="G971" s="140"/>
      <c r="H971" s="140"/>
      <c r="I971" s="140"/>
      <c r="J971" s="140"/>
      <c r="K971" s="140"/>
      <c r="L971" s="140"/>
      <c r="M971" s="140"/>
      <c r="N971" s="140"/>
      <c r="O971" s="140"/>
      <c r="P971" s="140"/>
      <c r="Q971" s="140"/>
      <c r="R971" s="140"/>
      <c r="S971" s="140"/>
      <c r="T971" s="140"/>
      <c r="U971" s="140"/>
      <c r="V971" s="140"/>
      <c r="W971" s="140"/>
      <c r="X971" s="140"/>
      <c r="Y971" s="140"/>
      <c r="Z971" s="140"/>
    </row>
    <row r="972">
      <c r="A972" s="140"/>
      <c r="B972" s="140"/>
      <c r="C972" s="140"/>
      <c r="D972" s="140"/>
      <c r="E972" s="140"/>
      <c r="F972" s="140"/>
      <c r="G972" s="140"/>
      <c r="H972" s="140"/>
      <c r="I972" s="140"/>
      <c r="J972" s="140"/>
      <c r="K972" s="140"/>
      <c r="L972" s="140"/>
      <c r="M972" s="140"/>
      <c r="N972" s="140"/>
      <c r="O972" s="140"/>
      <c r="P972" s="140"/>
      <c r="Q972" s="140"/>
      <c r="R972" s="140"/>
      <c r="S972" s="140"/>
      <c r="T972" s="140"/>
      <c r="U972" s="140"/>
      <c r="V972" s="140"/>
      <c r="W972" s="140"/>
      <c r="X972" s="140"/>
      <c r="Y972" s="140"/>
      <c r="Z972" s="140"/>
    </row>
    <row r="973">
      <c r="A973" s="140"/>
      <c r="B973" s="140"/>
      <c r="C973" s="140"/>
      <c r="D973" s="140"/>
      <c r="E973" s="140"/>
      <c r="F973" s="140"/>
      <c r="G973" s="140"/>
      <c r="H973" s="140"/>
      <c r="I973" s="140"/>
      <c r="J973" s="140"/>
      <c r="K973" s="140"/>
      <c r="L973" s="140"/>
      <c r="M973" s="140"/>
      <c r="N973" s="140"/>
      <c r="O973" s="140"/>
      <c r="P973" s="140"/>
      <c r="Q973" s="140"/>
      <c r="R973" s="140"/>
      <c r="S973" s="140"/>
      <c r="T973" s="140"/>
      <c r="U973" s="140"/>
      <c r="V973" s="140"/>
      <c r="W973" s="140"/>
      <c r="X973" s="140"/>
      <c r="Y973" s="140"/>
      <c r="Z973" s="140"/>
    </row>
    <row r="974">
      <c r="A974" s="140"/>
      <c r="B974" s="140"/>
      <c r="C974" s="140"/>
      <c r="D974" s="140"/>
      <c r="E974" s="140"/>
      <c r="F974" s="140"/>
      <c r="G974" s="140"/>
      <c r="H974" s="140"/>
      <c r="I974" s="140"/>
      <c r="J974" s="140"/>
      <c r="K974" s="140"/>
      <c r="L974" s="140"/>
      <c r="M974" s="140"/>
      <c r="N974" s="140"/>
      <c r="O974" s="140"/>
      <c r="P974" s="140"/>
      <c r="Q974" s="140"/>
      <c r="R974" s="140"/>
      <c r="S974" s="140"/>
      <c r="T974" s="140"/>
      <c r="U974" s="140"/>
      <c r="V974" s="140"/>
      <c r="W974" s="140"/>
      <c r="X974" s="140"/>
      <c r="Y974" s="140"/>
      <c r="Z974" s="140"/>
    </row>
    <row r="975">
      <c r="A975" s="140"/>
      <c r="B975" s="140"/>
      <c r="C975" s="140"/>
      <c r="D975" s="140"/>
      <c r="E975" s="140"/>
      <c r="F975" s="140"/>
      <c r="G975" s="140"/>
      <c r="H975" s="140"/>
      <c r="I975" s="140"/>
      <c r="J975" s="140"/>
      <c r="K975" s="140"/>
      <c r="L975" s="140"/>
      <c r="M975" s="140"/>
      <c r="N975" s="140"/>
      <c r="O975" s="140"/>
      <c r="P975" s="140"/>
      <c r="Q975" s="140"/>
      <c r="R975" s="140"/>
      <c r="S975" s="140"/>
      <c r="T975" s="140"/>
      <c r="U975" s="140"/>
      <c r="V975" s="140"/>
      <c r="W975" s="140"/>
      <c r="X975" s="140"/>
      <c r="Y975" s="140"/>
      <c r="Z975" s="140"/>
    </row>
    <row r="976">
      <c r="A976" s="140"/>
      <c r="B976" s="140"/>
      <c r="C976" s="140"/>
      <c r="D976" s="140"/>
      <c r="E976" s="140"/>
      <c r="F976" s="140"/>
      <c r="G976" s="140"/>
      <c r="H976" s="140"/>
      <c r="I976" s="140"/>
      <c r="J976" s="140"/>
      <c r="K976" s="140"/>
      <c r="L976" s="140"/>
      <c r="M976" s="140"/>
      <c r="N976" s="140"/>
      <c r="O976" s="140"/>
      <c r="P976" s="140"/>
      <c r="Q976" s="140"/>
      <c r="R976" s="140"/>
      <c r="S976" s="140"/>
      <c r="T976" s="140"/>
      <c r="U976" s="140"/>
      <c r="V976" s="140"/>
      <c r="W976" s="140"/>
      <c r="X976" s="140"/>
      <c r="Y976" s="140"/>
      <c r="Z976" s="140"/>
    </row>
    <row r="977">
      <c r="A977" s="140"/>
      <c r="B977" s="140"/>
      <c r="C977" s="140"/>
      <c r="D977" s="140"/>
      <c r="E977" s="140"/>
      <c r="F977" s="140"/>
      <c r="G977" s="140"/>
      <c r="H977" s="140"/>
      <c r="I977" s="140"/>
      <c r="J977" s="140"/>
      <c r="K977" s="140"/>
      <c r="L977" s="140"/>
      <c r="M977" s="140"/>
      <c r="N977" s="140"/>
      <c r="O977" s="140"/>
      <c r="P977" s="140"/>
      <c r="Q977" s="140"/>
      <c r="R977" s="140"/>
      <c r="S977" s="140"/>
      <c r="T977" s="140"/>
      <c r="U977" s="140"/>
      <c r="V977" s="140"/>
      <c r="W977" s="140"/>
      <c r="X977" s="140"/>
      <c r="Y977" s="140"/>
      <c r="Z977" s="140"/>
    </row>
    <row r="978">
      <c r="A978" s="140"/>
      <c r="B978" s="140"/>
      <c r="C978" s="140"/>
      <c r="D978" s="140"/>
      <c r="E978" s="140"/>
      <c r="F978" s="140"/>
      <c r="G978" s="140"/>
      <c r="H978" s="140"/>
      <c r="I978" s="140"/>
      <c r="J978" s="140"/>
      <c r="K978" s="140"/>
      <c r="L978" s="140"/>
      <c r="M978" s="140"/>
      <c r="N978" s="140"/>
      <c r="O978" s="140"/>
      <c r="P978" s="140"/>
      <c r="Q978" s="140"/>
      <c r="R978" s="140"/>
      <c r="S978" s="140"/>
      <c r="T978" s="140"/>
      <c r="U978" s="140"/>
      <c r="V978" s="140"/>
      <c r="W978" s="140"/>
      <c r="X978" s="140"/>
      <c r="Y978" s="140"/>
      <c r="Z978" s="140"/>
    </row>
    <row r="979">
      <c r="A979" s="140"/>
      <c r="B979" s="140"/>
      <c r="C979" s="140"/>
      <c r="D979" s="140"/>
      <c r="E979" s="140"/>
      <c r="F979" s="140"/>
      <c r="G979" s="140"/>
      <c r="H979" s="140"/>
      <c r="I979" s="140"/>
      <c r="J979" s="140"/>
      <c r="K979" s="140"/>
      <c r="L979" s="140"/>
      <c r="M979" s="140"/>
      <c r="N979" s="140"/>
      <c r="O979" s="140"/>
      <c r="P979" s="140"/>
      <c r="Q979" s="140"/>
      <c r="R979" s="140"/>
      <c r="S979" s="140"/>
      <c r="T979" s="140"/>
      <c r="U979" s="140"/>
      <c r="V979" s="140"/>
      <c r="W979" s="140"/>
      <c r="X979" s="140"/>
      <c r="Y979" s="140"/>
      <c r="Z979" s="140"/>
    </row>
    <row r="980">
      <c r="A980" s="140"/>
      <c r="B980" s="140"/>
      <c r="C980" s="140"/>
      <c r="D980" s="140"/>
      <c r="E980" s="140"/>
      <c r="F980" s="140"/>
      <c r="G980" s="140"/>
      <c r="H980" s="140"/>
      <c r="I980" s="140"/>
      <c r="J980" s="140"/>
      <c r="K980" s="140"/>
      <c r="L980" s="140"/>
      <c r="M980" s="140"/>
      <c r="N980" s="140"/>
      <c r="O980" s="140"/>
      <c r="P980" s="140"/>
      <c r="Q980" s="140"/>
      <c r="R980" s="140"/>
      <c r="S980" s="140"/>
      <c r="T980" s="140"/>
      <c r="U980" s="140"/>
      <c r="V980" s="140"/>
      <c r="W980" s="140"/>
      <c r="X980" s="140"/>
      <c r="Y980" s="140"/>
      <c r="Z980" s="140"/>
    </row>
    <row r="981">
      <c r="A981" s="140"/>
      <c r="B981" s="140"/>
      <c r="C981" s="140"/>
      <c r="D981" s="140"/>
      <c r="E981" s="140"/>
      <c r="F981" s="140"/>
      <c r="G981" s="140"/>
      <c r="H981" s="140"/>
      <c r="I981" s="140"/>
      <c r="J981" s="140"/>
      <c r="K981" s="140"/>
      <c r="L981" s="140"/>
      <c r="M981" s="140"/>
      <c r="N981" s="140"/>
      <c r="O981" s="140"/>
      <c r="P981" s="140"/>
      <c r="Q981" s="140"/>
      <c r="R981" s="140"/>
      <c r="S981" s="140"/>
      <c r="T981" s="140"/>
      <c r="U981" s="140"/>
      <c r="V981" s="140"/>
      <c r="W981" s="140"/>
      <c r="X981" s="140"/>
      <c r="Y981" s="140"/>
      <c r="Z981" s="140"/>
    </row>
    <row r="982">
      <c r="A982" s="140"/>
      <c r="B982" s="140"/>
      <c r="C982" s="140"/>
      <c r="D982" s="140"/>
      <c r="E982" s="140"/>
      <c r="F982" s="140"/>
      <c r="G982" s="140"/>
      <c r="H982" s="140"/>
      <c r="I982" s="140"/>
      <c r="J982" s="140"/>
      <c r="K982" s="140"/>
      <c r="L982" s="140"/>
      <c r="M982" s="140"/>
      <c r="N982" s="140"/>
      <c r="O982" s="140"/>
      <c r="P982" s="140"/>
      <c r="Q982" s="140"/>
      <c r="R982" s="140"/>
      <c r="S982" s="140"/>
      <c r="T982" s="140"/>
      <c r="U982" s="140"/>
      <c r="V982" s="140"/>
      <c r="W982" s="140"/>
      <c r="X982" s="140"/>
      <c r="Y982" s="140"/>
      <c r="Z982" s="140"/>
    </row>
    <row r="983">
      <c r="A983" s="140"/>
      <c r="B983" s="140"/>
      <c r="C983" s="140"/>
      <c r="D983" s="140"/>
      <c r="E983" s="140"/>
      <c r="F983" s="140"/>
      <c r="G983" s="140"/>
      <c r="H983" s="140"/>
      <c r="I983" s="140"/>
      <c r="J983" s="140"/>
      <c r="K983" s="140"/>
      <c r="L983" s="140"/>
      <c r="M983" s="140"/>
      <c r="N983" s="140"/>
      <c r="O983" s="140"/>
      <c r="P983" s="140"/>
      <c r="Q983" s="140"/>
      <c r="R983" s="140"/>
      <c r="S983" s="140"/>
      <c r="T983" s="140"/>
      <c r="U983" s="140"/>
      <c r="V983" s="140"/>
      <c r="W983" s="140"/>
      <c r="X983" s="140"/>
      <c r="Y983" s="140"/>
      <c r="Z983" s="140"/>
    </row>
    <row r="984">
      <c r="A984" s="140"/>
      <c r="B984" s="140"/>
      <c r="C984" s="140"/>
      <c r="D984" s="140"/>
      <c r="E984" s="140"/>
      <c r="F984" s="140"/>
      <c r="G984" s="140"/>
      <c r="H984" s="140"/>
      <c r="I984" s="140"/>
      <c r="J984" s="140"/>
      <c r="K984" s="140"/>
      <c r="L984" s="140"/>
      <c r="M984" s="140"/>
      <c r="N984" s="140"/>
      <c r="O984" s="140"/>
      <c r="P984" s="140"/>
      <c r="Q984" s="140"/>
      <c r="R984" s="140"/>
      <c r="S984" s="140"/>
      <c r="T984" s="140"/>
      <c r="U984" s="140"/>
      <c r="V984" s="140"/>
      <c r="W984" s="140"/>
      <c r="X984" s="140"/>
      <c r="Y984" s="140"/>
      <c r="Z984" s="140"/>
    </row>
    <row r="985">
      <c r="A985" s="140"/>
      <c r="B985" s="140"/>
      <c r="C985" s="140"/>
      <c r="D985" s="140"/>
      <c r="E985" s="140"/>
      <c r="F985" s="140"/>
      <c r="G985" s="140"/>
      <c r="H985" s="140"/>
      <c r="I985" s="140"/>
      <c r="J985" s="140"/>
      <c r="K985" s="140"/>
      <c r="L985" s="140"/>
      <c r="M985" s="140"/>
      <c r="N985" s="140"/>
      <c r="O985" s="140"/>
      <c r="P985" s="140"/>
      <c r="Q985" s="140"/>
      <c r="R985" s="140"/>
      <c r="S985" s="140"/>
      <c r="T985" s="140"/>
      <c r="U985" s="140"/>
      <c r="V985" s="140"/>
      <c r="W985" s="140"/>
      <c r="X985" s="140"/>
      <c r="Y985" s="140"/>
      <c r="Z985" s="140"/>
    </row>
    <row r="986">
      <c r="A986" s="140"/>
      <c r="B986" s="140"/>
      <c r="C986" s="140"/>
      <c r="D986" s="140"/>
      <c r="E986" s="140"/>
      <c r="F986" s="140"/>
      <c r="G986" s="140"/>
      <c r="H986" s="140"/>
      <c r="I986" s="140"/>
      <c r="J986" s="140"/>
      <c r="K986" s="140"/>
      <c r="L986" s="140"/>
      <c r="M986" s="140"/>
      <c r="N986" s="140"/>
      <c r="O986" s="140"/>
      <c r="P986" s="140"/>
      <c r="Q986" s="140"/>
      <c r="R986" s="140"/>
      <c r="S986" s="140"/>
      <c r="T986" s="140"/>
      <c r="U986" s="140"/>
      <c r="V986" s="140"/>
      <c r="W986" s="140"/>
      <c r="X986" s="140"/>
      <c r="Y986" s="140"/>
      <c r="Z986" s="140"/>
    </row>
    <row r="987">
      <c r="A987" s="140"/>
      <c r="B987" s="140"/>
      <c r="C987" s="140"/>
      <c r="D987" s="140"/>
      <c r="E987" s="140"/>
      <c r="F987" s="140"/>
      <c r="G987" s="140"/>
      <c r="H987" s="140"/>
      <c r="I987" s="140"/>
      <c r="J987" s="140"/>
      <c r="K987" s="140"/>
      <c r="L987" s="140"/>
      <c r="M987" s="140"/>
      <c r="N987" s="140"/>
      <c r="O987" s="140"/>
      <c r="P987" s="140"/>
      <c r="Q987" s="140"/>
      <c r="R987" s="140"/>
      <c r="S987" s="140"/>
      <c r="T987" s="140"/>
      <c r="U987" s="140"/>
      <c r="V987" s="140"/>
      <c r="W987" s="140"/>
      <c r="X987" s="140"/>
      <c r="Y987" s="140"/>
      <c r="Z987" s="140"/>
    </row>
    <row r="988">
      <c r="A988" s="140"/>
      <c r="B988" s="140"/>
      <c r="C988" s="140"/>
      <c r="D988" s="140"/>
      <c r="E988" s="140"/>
      <c r="F988" s="140"/>
      <c r="G988" s="140"/>
      <c r="H988" s="140"/>
      <c r="I988" s="140"/>
      <c r="J988" s="140"/>
      <c r="K988" s="140"/>
      <c r="L988" s="140"/>
      <c r="M988" s="140"/>
      <c r="N988" s="140"/>
      <c r="O988" s="140"/>
      <c r="P988" s="140"/>
      <c r="Q988" s="140"/>
      <c r="R988" s="140"/>
      <c r="S988" s="140"/>
      <c r="T988" s="140"/>
      <c r="U988" s="140"/>
      <c r="V988" s="140"/>
      <c r="W988" s="140"/>
      <c r="X988" s="140"/>
      <c r="Y988" s="140"/>
      <c r="Z988" s="140"/>
    </row>
    <row r="989">
      <c r="A989" s="140"/>
      <c r="B989" s="140"/>
      <c r="C989" s="140"/>
      <c r="D989" s="140"/>
      <c r="E989" s="140"/>
      <c r="F989" s="140"/>
      <c r="G989" s="140"/>
      <c r="H989" s="140"/>
      <c r="I989" s="140"/>
      <c r="J989" s="140"/>
      <c r="K989" s="140"/>
      <c r="L989" s="140"/>
      <c r="M989" s="140"/>
      <c r="N989" s="140"/>
      <c r="O989" s="140"/>
      <c r="P989" s="140"/>
      <c r="Q989" s="140"/>
      <c r="R989" s="140"/>
      <c r="S989" s="140"/>
      <c r="T989" s="140"/>
      <c r="U989" s="140"/>
      <c r="V989" s="140"/>
      <c r="W989" s="140"/>
      <c r="X989" s="140"/>
      <c r="Y989" s="140"/>
      <c r="Z989" s="140"/>
    </row>
    <row r="990">
      <c r="A990" s="140"/>
      <c r="B990" s="140"/>
      <c r="C990" s="140"/>
      <c r="D990" s="140"/>
      <c r="E990" s="140"/>
      <c r="F990" s="140"/>
      <c r="G990" s="140"/>
      <c r="H990" s="140"/>
      <c r="I990" s="140"/>
      <c r="J990" s="140"/>
      <c r="K990" s="140"/>
      <c r="L990" s="140"/>
      <c r="M990" s="140"/>
      <c r="N990" s="140"/>
      <c r="O990" s="140"/>
      <c r="P990" s="140"/>
      <c r="Q990" s="140"/>
      <c r="R990" s="140"/>
      <c r="S990" s="140"/>
      <c r="T990" s="140"/>
      <c r="U990" s="140"/>
      <c r="V990" s="140"/>
      <c r="W990" s="140"/>
      <c r="X990" s="140"/>
      <c r="Y990" s="140"/>
      <c r="Z990" s="140"/>
    </row>
    <row r="991">
      <c r="A991" s="140"/>
      <c r="B991" s="140"/>
      <c r="C991" s="140"/>
      <c r="D991" s="140"/>
      <c r="E991" s="140"/>
      <c r="F991" s="140"/>
      <c r="G991" s="140"/>
      <c r="H991" s="140"/>
      <c r="I991" s="140"/>
      <c r="J991" s="140"/>
      <c r="K991" s="140"/>
      <c r="L991" s="140"/>
      <c r="M991" s="140"/>
      <c r="N991" s="140"/>
      <c r="O991" s="140"/>
      <c r="P991" s="140"/>
      <c r="Q991" s="140"/>
      <c r="R991" s="140"/>
      <c r="S991" s="140"/>
      <c r="T991" s="140"/>
      <c r="U991" s="140"/>
      <c r="V991" s="140"/>
      <c r="W991" s="140"/>
      <c r="X991" s="140"/>
      <c r="Y991" s="140"/>
      <c r="Z991" s="140"/>
    </row>
    <row r="992">
      <c r="A992" s="140"/>
      <c r="B992" s="140"/>
      <c r="C992" s="140"/>
      <c r="D992" s="140"/>
      <c r="E992" s="140"/>
      <c r="F992" s="140"/>
      <c r="G992" s="140"/>
      <c r="H992" s="140"/>
      <c r="I992" s="140"/>
      <c r="J992" s="140"/>
      <c r="K992" s="140"/>
      <c r="L992" s="140"/>
      <c r="M992" s="140"/>
      <c r="N992" s="140"/>
      <c r="O992" s="140"/>
      <c r="P992" s="140"/>
      <c r="Q992" s="140"/>
      <c r="R992" s="140"/>
      <c r="S992" s="140"/>
      <c r="T992" s="140"/>
      <c r="U992" s="140"/>
      <c r="V992" s="140"/>
      <c r="W992" s="140"/>
      <c r="X992" s="140"/>
      <c r="Y992" s="140"/>
      <c r="Z992" s="140"/>
    </row>
    <row r="993">
      <c r="A993" s="140"/>
      <c r="B993" s="140"/>
      <c r="C993" s="140"/>
      <c r="D993" s="140"/>
      <c r="E993" s="140"/>
      <c r="F993" s="140"/>
      <c r="G993" s="140"/>
      <c r="H993" s="140"/>
      <c r="I993" s="140"/>
      <c r="J993" s="140"/>
      <c r="K993" s="140"/>
      <c r="L993" s="140"/>
      <c r="M993" s="140"/>
      <c r="N993" s="140"/>
      <c r="O993" s="140"/>
      <c r="P993" s="140"/>
      <c r="Q993" s="140"/>
      <c r="R993" s="140"/>
      <c r="S993" s="140"/>
      <c r="T993" s="140"/>
      <c r="U993" s="140"/>
      <c r="V993" s="140"/>
      <c r="W993" s="140"/>
      <c r="X993" s="140"/>
      <c r="Y993" s="140"/>
      <c r="Z993" s="140"/>
    </row>
    <row r="994">
      <c r="A994" s="140"/>
      <c r="B994" s="140"/>
      <c r="C994" s="140"/>
      <c r="D994" s="140"/>
      <c r="E994" s="140"/>
      <c r="F994" s="140"/>
      <c r="G994" s="140"/>
      <c r="H994" s="140"/>
      <c r="I994" s="140"/>
      <c r="J994" s="140"/>
      <c r="K994" s="140"/>
      <c r="L994" s="140"/>
      <c r="M994" s="140"/>
      <c r="N994" s="140"/>
      <c r="O994" s="140"/>
      <c r="P994" s="140"/>
      <c r="Q994" s="140"/>
      <c r="R994" s="140"/>
      <c r="S994" s="140"/>
      <c r="T994" s="140"/>
      <c r="U994" s="140"/>
      <c r="V994" s="140"/>
      <c r="W994" s="140"/>
      <c r="X994" s="140"/>
      <c r="Y994" s="140"/>
      <c r="Z994" s="140"/>
    </row>
    <row r="995">
      <c r="A995" s="140"/>
      <c r="B995" s="140"/>
      <c r="C995" s="140"/>
      <c r="D995" s="140"/>
      <c r="E995" s="140"/>
      <c r="F995" s="140"/>
      <c r="G995" s="140"/>
      <c r="H995" s="140"/>
      <c r="I995" s="140"/>
      <c r="J995" s="140"/>
      <c r="K995" s="140"/>
      <c r="L995" s="140"/>
      <c r="M995" s="140"/>
      <c r="N995" s="140"/>
      <c r="O995" s="140"/>
      <c r="P995" s="140"/>
      <c r="Q995" s="140"/>
      <c r="R995" s="140"/>
      <c r="S995" s="140"/>
      <c r="T995" s="140"/>
      <c r="U995" s="140"/>
      <c r="V995" s="140"/>
      <c r="W995" s="140"/>
      <c r="X995" s="140"/>
      <c r="Y995" s="140"/>
      <c r="Z995" s="140"/>
    </row>
    <row r="996">
      <c r="A996" s="140"/>
      <c r="B996" s="140"/>
      <c r="C996" s="140"/>
      <c r="D996" s="140"/>
      <c r="E996" s="140"/>
      <c r="F996" s="140"/>
      <c r="G996" s="140"/>
      <c r="H996" s="140"/>
      <c r="I996" s="140"/>
      <c r="J996" s="140"/>
      <c r="K996" s="140"/>
      <c r="L996" s="140"/>
      <c r="M996" s="140"/>
      <c r="N996" s="140"/>
      <c r="O996" s="140"/>
      <c r="P996" s="140"/>
      <c r="Q996" s="140"/>
      <c r="R996" s="140"/>
      <c r="S996" s="140"/>
      <c r="T996" s="140"/>
      <c r="U996" s="140"/>
      <c r="V996" s="140"/>
      <c r="W996" s="140"/>
      <c r="X996" s="140"/>
      <c r="Y996" s="140"/>
      <c r="Z996" s="140"/>
    </row>
    <row r="997">
      <c r="A997" s="140"/>
      <c r="B997" s="140"/>
      <c r="C997" s="140"/>
      <c r="D997" s="140"/>
      <c r="E997" s="140"/>
      <c r="F997" s="140"/>
      <c r="G997" s="140"/>
      <c r="H997" s="140"/>
      <c r="I997" s="140"/>
      <c r="J997" s="140"/>
      <c r="K997" s="140"/>
      <c r="L997" s="140"/>
      <c r="M997" s="140"/>
      <c r="N997" s="140"/>
      <c r="O997" s="140"/>
      <c r="P997" s="140"/>
      <c r="Q997" s="140"/>
      <c r="R997" s="140"/>
      <c r="S997" s="140"/>
      <c r="T997" s="140"/>
      <c r="U997" s="140"/>
      <c r="V997" s="140"/>
      <c r="W997" s="140"/>
      <c r="X997" s="140"/>
      <c r="Y997" s="140"/>
      <c r="Z997" s="140"/>
    </row>
    <row r="998">
      <c r="A998" s="140"/>
      <c r="B998" s="140"/>
      <c r="C998" s="140"/>
      <c r="D998" s="140"/>
      <c r="E998" s="140"/>
      <c r="F998" s="140"/>
      <c r="G998" s="140"/>
      <c r="H998" s="140"/>
      <c r="I998" s="140"/>
      <c r="J998" s="140"/>
      <c r="K998" s="140"/>
      <c r="L998" s="140"/>
      <c r="M998" s="140"/>
      <c r="N998" s="140"/>
      <c r="O998" s="140"/>
      <c r="P998" s="140"/>
      <c r="Q998" s="140"/>
      <c r="R998" s="140"/>
      <c r="S998" s="140"/>
      <c r="T998" s="140"/>
      <c r="U998" s="140"/>
      <c r="V998" s="140"/>
      <c r="W998" s="140"/>
      <c r="X998" s="140"/>
      <c r="Y998" s="140"/>
      <c r="Z998" s="140"/>
    </row>
    <row r="999">
      <c r="A999" s="140"/>
      <c r="B999" s="140"/>
      <c r="C999" s="140"/>
      <c r="D999" s="140"/>
      <c r="E999" s="140"/>
      <c r="F999" s="140"/>
      <c r="G999" s="140"/>
      <c r="H999" s="140"/>
      <c r="I999" s="140"/>
      <c r="J999" s="140"/>
      <c r="K999" s="140"/>
      <c r="L999" s="140"/>
      <c r="M999" s="140"/>
      <c r="N999" s="140"/>
      <c r="O999" s="140"/>
      <c r="P999" s="140"/>
      <c r="Q999" s="140"/>
      <c r="R999" s="140"/>
      <c r="S999" s="140"/>
      <c r="T999" s="140"/>
      <c r="U999" s="140"/>
      <c r="V999" s="140"/>
      <c r="W999" s="140"/>
      <c r="X999" s="140"/>
      <c r="Y999" s="140"/>
      <c r="Z999" s="140"/>
    </row>
    <row r="1000">
      <c r="A1000" s="140"/>
      <c r="B1000" s="140"/>
      <c r="C1000" s="140"/>
      <c r="D1000" s="140"/>
      <c r="E1000" s="140"/>
      <c r="F1000" s="140"/>
      <c r="G1000" s="140"/>
      <c r="H1000" s="140"/>
      <c r="I1000" s="140"/>
      <c r="J1000" s="140"/>
      <c r="K1000" s="140"/>
      <c r="L1000" s="140"/>
      <c r="M1000" s="140"/>
      <c r="N1000" s="140"/>
      <c r="O1000" s="140"/>
      <c r="P1000" s="140"/>
      <c r="Q1000" s="140"/>
      <c r="R1000" s="140"/>
      <c r="S1000" s="140"/>
      <c r="T1000" s="140"/>
      <c r="U1000" s="140"/>
      <c r="V1000" s="140"/>
      <c r="W1000" s="140"/>
      <c r="X1000" s="140"/>
      <c r="Y1000" s="140"/>
      <c r="Z1000" s="140"/>
    </row>
    <row r="1001">
      <c r="A1001" s="140"/>
      <c r="B1001" s="140"/>
      <c r="C1001" s="140"/>
      <c r="D1001" s="140"/>
      <c r="E1001" s="140"/>
      <c r="F1001" s="140"/>
      <c r="G1001" s="140"/>
      <c r="H1001" s="140"/>
      <c r="I1001" s="140"/>
      <c r="J1001" s="140"/>
      <c r="K1001" s="140"/>
      <c r="L1001" s="140"/>
      <c r="M1001" s="140"/>
      <c r="N1001" s="140"/>
      <c r="O1001" s="140"/>
      <c r="P1001" s="140"/>
      <c r="Q1001" s="140"/>
      <c r="R1001" s="140"/>
      <c r="S1001" s="140"/>
      <c r="T1001" s="140"/>
      <c r="U1001" s="140"/>
      <c r="V1001" s="140"/>
      <c r="W1001" s="140"/>
      <c r="X1001" s="140"/>
      <c r="Y1001" s="140"/>
      <c r="Z1001" s="140"/>
    </row>
    <row r="1002">
      <c r="A1002" s="140"/>
      <c r="B1002" s="140"/>
      <c r="C1002" s="140"/>
      <c r="D1002" s="140"/>
      <c r="E1002" s="140"/>
      <c r="F1002" s="140"/>
      <c r="G1002" s="140"/>
      <c r="H1002" s="140"/>
      <c r="I1002" s="140"/>
      <c r="J1002" s="140"/>
      <c r="K1002" s="140"/>
      <c r="L1002" s="140"/>
      <c r="M1002" s="140"/>
      <c r="N1002" s="140"/>
      <c r="O1002" s="140"/>
      <c r="P1002" s="140"/>
      <c r="Q1002" s="140"/>
      <c r="R1002" s="140"/>
      <c r="S1002" s="140"/>
      <c r="T1002" s="140"/>
      <c r="U1002" s="140"/>
      <c r="V1002" s="140"/>
      <c r="W1002" s="140"/>
      <c r="X1002" s="140"/>
      <c r="Y1002" s="140"/>
      <c r="Z1002" s="140"/>
    </row>
    <row r="1003">
      <c r="A1003" s="140"/>
      <c r="B1003" s="140"/>
      <c r="C1003" s="140"/>
      <c r="D1003" s="140"/>
      <c r="E1003" s="140"/>
      <c r="F1003" s="140"/>
      <c r="G1003" s="140"/>
      <c r="H1003" s="140"/>
      <c r="I1003" s="140"/>
      <c r="J1003" s="140"/>
      <c r="K1003" s="140"/>
      <c r="L1003" s="140"/>
      <c r="M1003" s="140"/>
      <c r="N1003" s="140"/>
      <c r="O1003" s="140"/>
      <c r="P1003" s="140"/>
      <c r="Q1003" s="140"/>
      <c r="R1003" s="140"/>
      <c r="S1003" s="140"/>
      <c r="T1003" s="140"/>
      <c r="U1003" s="140"/>
      <c r="V1003" s="140"/>
      <c r="W1003" s="140"/>
      <c r="X1003" s="140"/>
      <c r="Y1003" s="140"/>
      <c r="Z1003" s="140"/>
    </row>
    <row r="1004">
      <c r="A1004" s="140"/>
      <c r="B1004" s="140"/>
      <c r="C1004" s="140"/>
      <c r="D1004" s="140"/>
      <c r="E1004" s="140"/>
      <c r="F1004" s="140"/>
      <c r="G1004" s="140"/>
      <c r="H1004" s="140"/>
      <c r="I1004" s="140"/>
      <c r="J1004" s="140"/>
      <c r="K1004" s="140"/>
      <c r="L1004" s="140"/>
      <c r="M1004" s="140"/>
      <c r="N1004" s="140"/>
      <c r="O1004" s="140"/>
      <c r="P1004" s="140"/>
      <c r="Q1004" s="140"/>
      <c r="R1004" s="140"/>
      <c r="S1004" s="140"/>
      <c r="T1004" s="140"/>
      <c r="U1004" s="140"/>
      <c r="V1004" s="140"/>
      <c r="W1004" s="140"/>
      <c r="X1004" s="140"/>
      <c r="Y1004" s="140"/>
      <c r="Z1004" s="140"/>
    </row>
  </sheetData>
  <conditionalFormatting sqref="E1:G50">
    <cfRule type="cellIs" dxfId="4" priority="1" operator="greaterThan">
      <formula>0</formula>
    </cfRule>
  </conditionalFormatting>
  <conditionalFormatting sqref="E1:G50">
    <cfRule type="cellIs" dxfId="1" priority="2" operator="lessThan">
      <formula>0</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 customWidth="1" min="2" max="2" width="24.88"/>
    <col customWidth="1" min="3" max="3" width="29.38"/>
    <col customWidth="1" min="4" max="4" width="7.13"/>
    <col customWidth="1" min="5" max="5" width="12.25"/>
    <col customWidth="1" min="6" max="6" width="13.63"/>
    <col customWidth="1" min="7" max="7" width="14.13"/>
    <col customWidth="1" min="8" max="8" width="59.63"/>
    <col customWidth="1" min="9" max="9" width="41.88"/>
  </cols>
  <sheetData>
    <row r="1">
      <c r="A1" s="53" t="s">
        <v>3</v>
      </c>
      <c r="B1" s="221" t="s">
        <v>56</v>
      </c>
      <c r="C1" s="221" t="s">
        <v>57</v>
      </c>
      <c r="D1" s="222" t="s">
        <v>58</v>
      </c>
      <c r="E1" s="223" t="s">
        <v>4</v>
      </c>
      <c r="F1" s="223" t="s">
        <v>5</v>
      </c>
      <c r="G1" s="223" t="s">
        <v>59</v>
      </c>
      <c r="H1" s="224" t="s">
        <v>2</v>
      </c>
      <c r="I1" s="225"/>
    </row>
    <row r="2">
      <c r="A2" s="226" t="s">
        <v>25</v>
      </c>
      <c r="B2" s="184"/>
      <c r="C2" s="184"/>
      <c r="D2" s="199"/>
      <c r="E2" s="227"/>
      <c r="F2" s="227"/>
      <c r="G2" s="199"/>
      <c r="H2" s="228"/>
    </row>
    <row r="3">
      <c r="A3" s="189" t="s">
        <v>60</v>
      </c>
      <c r="B3" s="229" t="s">
        <v>423</v>
      </c>
      <c r="C3" s="184"/>
      <c r="D3" s="199"/>
      <c r="E3" s="230"/>
      <c r="F3" s="230"/>
      <c r="G3" s="230"/>
      <c r="H3" s="228"/>
    </row>
    <row r="4">
      <c r="A4" s="184"/>
      <c r="B4" s="184"/>
      <c r="C4" s="184" t="s">
        <v>75</v>
      </c>
      <c r="D4" s="199"/>
      <c r="E4" s="231">
        <v>5300.0</v>
      </c>
      <c r="F4" s="232">
        <v>0.0</v>
      </c>
      <c r="G4" s="230"/>
      <c r="H4" s="228"/>
    </row>
    <row r="5">
      <c r="A5" s="184"/>
      <c r="B5" s="184"/>
      <c r="C5" s="233" t="s">
        <v>76</v>
      </c>
      <c r="D5" s="234"/>
      <c r="E5" s="235">
        <v>0.0</v>
      </c>
      <c r="F5" s="236">
        <v>-1500.0</v>
      </c>
      <c r="G5" s="237"/>
      <c r="H5" s="238" t="s">
        <v>424</v>
      </c>
    </row>
    <row r="6">
      <c r="A6" s="184"/>
      <c r="B6" s="184"/>
      <c r="C6" s="239" t="s">
        <v>425</v>
      </c>
      <c r="D6" s="240"/>
      <c r="E6" s="241">
        <v>0.0</v>
      </c>
      <c r="F6" s="242">
        <v>-600.0</v>
      </c>
      <c r="G6" s="243"/>
      <c r="H6" s="244" t="s">
        <v>426</v>
      </c>
    </row>
    <row r="7">
      <c r="A7" s="184"/>
      <c r="B7" s="184"/>
      <c r="C7" s="184" t="s">
        <v>85</v>
      </c>
      <c r="D7" s="199"/>
      <c r="E7" s="245">
        <v>0.0</v>
      </c>
      <c r="F7" s="232">
        <v>-700.0</v>
      </c>
      <c r="G7" s="230"/>
      <c r="H7" s="228"/>
    </row>
    <row r="8">
      <c r="A8" s="184"/>
      <c r="B8" s="184"/>
      <c r="C8" s="233" t="s">
        <v>78</v>
      </c>
      <c r="D8" s="234"/>
      <c r="E8" s="235">
        <v>0.0</v>
      </c>
      <c r="F8" s="236">
        <v>-4000.0</v>
      </c>
      <c r="G8" s="237"/>
      <c r="H8" s="238" t="s">
        <v>427</v>
      </c>
    </row>
    <row r="9">
      <c r="A9" s="184"/>
      <c r="B9" s="184"/>
      <c r="C9" s="246" t="s">
        <v>428</v>
      </c>
      <c r="D9" s="234"/>
      <c r="E9" s="235">
        <v>5500.0</v>
      </c>
      <c r="F9" s="236">
        <v>0.0</v>
      </c>
      <c r="G9" s="237"/>
      <c r="H9" s="238" t="s">
        <v>429</v>
      </c>
    </row>
    <row r="10">
      <c r="A10" s="184"/>
      <c r="B10" s="184"/>
      <c r="C10" s="184"/>
      <c r="D10" s="199"/>
      <c r="E10" s="230"/>
      <c r="F10" s="230"/>
      <c r="G10" s="230"/>
      <c r="H10" s="228"/>
    </row>
    <row r="11">
      <c r="A11" s="184"/>
      <c r="B11" s="184"/>
      <c r="C11" s="226" t="s">
        <v>64</v>
      </c>
      <c r="D11" s="199"/>
      <c r="E11" s="231">
        <f>SUM(E4:E9)</f>
        <v>10800</v>
      </c>
      <c r="F11" s="232">
        <f>SUM(F4:F10)</f>
        <v>-6800</v>
      </c>
      <c r="G11" s="247">
        <f>E11+F11</f>
        <v>4000</v>
      </c>
      <c r="H11" s="228"/>
    </row>
    <row r="12">
      <c r="A12" s="184"/>
      <c r="B12" s="184"/>
      <c r="C12" s="184"/>
      <c r="D12" s="199"/>
      <c r="E12" s="230"/>
      <c r="F12" s="230"/>
      <c r="G12" s="230"/>
      <c r="H12" s="228"/>
    </row>
    <row r="13">
      <c r="A13" s="184"/>
      <c r="B13" s="248" t="s">
        <v>430</v>
      </c>
      <c r="C13" s="184"/>
      <c r="D13" s="199"/>
      <c r="E13" s="230"/>
      <c r="F13" s="230"/>
      <c r="G13" s="230"/>
      <c r="H13" s="228"/>
    </row>
    <row r="14">
      <c r="A14" s="184"/>
      <c r="B14" s="184"/>
      <c r="C14" s="233" t="s">
        <v>78</v>
      </c>
      <c r="D14" s="234"/>
      <c r="E14" s="235">
        <v>0.0</v>
      </c>
      <c r="F14" s="236">
        <v>-500.0</v>
      </c>
      <c r="G14" s="237"/>
      <c r="H14" s="238" t="s">
        <v>431</v>
      </c>
    </row>
    <row r="15">
      <c r="A15" s="184"/>
      <c r="B15" s="184"/>
      <c r="C15" s="184" t="s">
        <v>85</v>
      </c>
      <c r="D15" s="199"/>
      <c r="E15" s="245">
        <v>0.0</v>
      </c>
      <c r="F15" s="232">
        <v>-100.0</v>
      </c>
      <c r="G15" s="230"/>
      <c r="H15" s="228"/>
    </row>
    <row r="16">
      <c r="A16" s="184"/>
      <c r="B16" s="184"/>
      <c r="C16" s="184"/>
      <c r="D16" s="199"/>
      <c r="E16" s="230"/>
      <c r="F16" s="230"/>
      <c r="G16" s="230"/>
      <c r="H16" s="228"/>
    </row>
    <row r="17">
      <c r="A17" s="184"/>
      <c r="B17" s="184"/>
      <c r="C17" s="226" t="s">
        <v>64</v>
      </c>
      <c r="D17" s="199"/>
      <c r="E17" s="245">
        <v>0.0</v>
      </c>
      <c r="F17" s="232">
        <f>SUM(F14:F15)</f>
        <v>-600</v>
      </c>
      <c r="G17" s="249">
        <f>E17+F17</f>
        <v>-600</v>
      </c>
      <c r="H17" s="228"/>
    </row>
    <row r="18">
      <c r="A18" s="184"/>
      <c r="B18" s="184"/>
      <c r="C18" s="184"/>
      <c r="D18" s="199"/>
      <c r="E18" s="230"/>
      <c r="F18" s="230"/>
      <c r="G18" s="230"/>
      <c r="H18" s="228"/>
    </row>
    <row r="19">
      <c r="A19" s="184"/>
      <c r="B19" s="250" t="s">
        <v>432</v>
      </c>
      <c r="C19" s="184"/>
      <c r="D19" s="251"/>
      <c r="E19" s="230"/>
      <c r="F19" s="230"/>
      <c r="G19" s="230"/>
      <c r="H19" s="228"/>
    </row>
    <row r="20">
      <c r="A20" s="184"/>
      <c r="B20" s="184"/>
      <c r="C20" s="184" t="s">
        <v>78</v>
      </c>
      <c r="D20" s="251"/>
      <c r="E20" s="245">
        <v>0.0</v>
      </c>
      <c r="F20" s="232">
        <v>-900.0</v>
      </c>
      <c r="G20" s="230"/>
      <c r="H20" s="228"/>
    </row>
    <row r="21">
      <c r="A21" s="184"/>
      <c r="B21" s="184"/>
      <c r="C21" s="233" t="s">
        <v>85</v>
      </c>
      <c r="D21" s="252"/>
      <c r="E21" s="235">
        <v>0.0</v>
      </c>
      <c r="F21" s="236">
        <v>-300.0</v>
      </c>
      <c r="G21" s="237"/>
      <c r="H21" s="238" t="s">
        <v>433</v>
      </c>
    </row>
    <row r="22">
      <c r="A22" s="184"/>
      <c r="B22" s="184"/>
      <c r="C22" s="184"/>
      <c r="D22" s="251"/>
      <c r="E22" s="230"/>
      <c r="F22" s="230"/>
      <c r="G22" s="230"/>
      <c r="H22" s="228"/>
    </row>
    <row r="23">
      <c r="A23" s="184"/>
      <c r="B23" s="184"/>
      <c r="C23" s="226" t="s">
        <v>64</v>
      </c>
      <c r="D23" s="251"/>
      <c r="E23" s="245">
        <v>0.0</v>
      </c>
      <c r="F23" s="232">
        <f>SUM(F20:F21)</f>
        <v>-1200</v>
      </c>
      <c r="G23" s="249">
        <f>F23+E23</f>
        <v>-1200</v>
      </c>
      <c r="H23" s="228"/>
    </row>
    <row r="24">
      <c r="A24" s="184"/>
      <c r="B24" s="184"/>
      <c r="C24" s="184"/>
      <c r="D24" s="199"/>
      <c r="E24" s="230"/>
      <c r="F24" s="230"/>
      <c r="G24" s="230"/>
      <c r="H24" s="228"/>
    </row>
    <row r="25">
      <c r="A25" s="184"/>
      <c r="B25" s="253" t="s">
        <v>434</v>
      </c>
      <c r="C25" s="184"/>
      <c r="D25" s="199"/>
      <c r="E25" s="230"/>
      <c r="F25" s="230"/>
      <c r="G25" s="230"/>
      <c r="H25" s="228"/>
    </row>
    <row r="26">
      <c r="A26" s="184"/>
      <c r="B26" s="184"/>
      <c r="C26" s="233" t="s">
        <v>76</v>
      </c>
      <c r="D26" s="234"/>
      <c r="E26" s="235">
        <v>0.0</v>
      </c>
      <c r="F26" s="236">
        <v>0.0</v>
      </c>
      <c r="G26" s="237"/>
      <c r="H26" s="238" t="s">
        <v>435</v>
      </c>
    </row>
    <row r="27">
      <c r="A27" s="184"/>
      <c r="B27" s="184"/>
      <c r="C27" s="254" t="s">
        <v>78</v>
      </c>
      <c r="D27" s="255"/>
      <c r="E27" s="256">
        <v>0.0</v>
      </c>
      <c r="F27" s="257">
        <v>-2200.0</v>
      </c>
      <c r="G27" s="258"/>
      <c r="H27" s="259" t="s">
        <v>436</v>
      </c>
    </row>
    <row r="28">
      <c r="A28" s="184"/>
      <c r="B28" s="184"/>
      <c r="C28" s="184"/>
      <c r="D28" s="199"/>
      <c r="E28" s="230"/>
      <c r="F28" s="230"/>
      <c r="G28" s="230"/>
      <c r="H28" s="228"/>
    </row>
    <row r="29">
      <c r="A29" s="184"/>
      <c r="B29" s="184"/>
      <c r="C29" s="226" t="s">
        <v>64</v>
      </c>
      <c r="D29" s="199"/>
      <c r="E29" s="245">
        <f t="shared" ref="E29:F29" si="1">SUM(E26:E27)</f>
        <v>0</v>
      </c>
      <c r="F29" s="232">
        <f t="shared" si="1"/>
        <v>-2200</v>
      </c>
      <c r="G29" s="249">
        <f>F29-E29</f>
        <v>-2200</v>
      </c>
      <c r="H29" s="228"/>
    </row>
    <row r="30">
      <c r="A30" s="184"/>
      <c r="B30" s="184"/>
      <c r="C30" s="184"/>
      <c r="D30" s="251"/>
      <c r="E30" s="230"/>
      <c r="F30" s="230"/>
      <c r="G30" s="230"/>
      <c r="H30" s="228"/>
    </row>
    <row r="31">
      <c r="A31" s="184"/>
      <c r="B31" s="229" t="s">
        <v>437</v>
      </c>
      <c r="C31" s="184"/>
      <c r="D31" s="199"/>
      <c r="E31" s="230"/>
      <c r="F31" s="230"/>
      <c r="G31" s="230"/>
      <c r="H31" s="228"/>
    </row>
    <row r="32">
      <c r="A32" s="184"/>
      <c r="B32" s="184"/>
      <c r="C32" s="184" t="s">
        <v>76</v>
      </c>
      <c r="D32" s="199"/>
      <c r="E32" s="245">
        <v>0.0</v>
      </c>
      <c r="F32" s="232">
        <v>-500.0</v>
      </c>
      <c r="G32" s="230"/>
      <c r="H32" s="228"/>
    </row>
    <row r="33">
      <c r="A33" s="184"/>
      <c r="B33" s="184"/>
      <c r="C33" s="184"/>
      <c r="D33" s="199"/>
      <c r="E33" s="230"/>
      <c r="F33" s="230"/>
      <c r="G33" s="230"/>
      <c r="H33" s="228"/>
    </row>
    <row r="34">
      <c r="A34" s="184"/>
      <c r="B34" s="184"/>
      <c r="C34" s="184" t="s">
        <v>64</v>
      </c>
      <c r="D34" s="199"/>
      <c r="E34" s="245">
        <f t="shared" ref="E34:F34" si="2">SUM(E32)</f>
        <v>0</v>
      </c>
      <c r="F34" s="232">
        <f t="shared" si="2"/>
        <v>-500</v>
      </c>
      <c r="G34" s="249">
        <f>F34+E34</f>
        <v>-500</v>
      </c>
      <c r="H34" s="228"/>
    </row>
    <row r="35">
      <c r="A35" s="184"/>
      <c r="B35" s="184"/>
      <c r="C35" s="184"/>
      <c r="D35" s="251"/>
      <c r="E35" s="230"/>
      <c r="F35" s="230"/>
      <c r="G35" s="230"/>
      <c r="H35" s="228"/>
    </row>
    <row r="36">
      <c r="A36" s="184"/>
      <c r="B36" s="260" t="s">
        <v>61</v>
      </c>
      <c r="C36" s="199"/>
      <c r="D36" s="199"/>
      <c r="E36" s="230"/>
      <c r="F36" s="230"/>
      <c r="G36" s="230"/>
      <c r="H36" s="228"/>
    </row>
    <row r="37">
      <c r="A37" s="184"/>
      <c r="B37" s="184"/>
      <c r="C37" s="184" t="s">
        <v>438</v>
      </c>
      <c r="D37" s="199"/>
      <c r="E37" s="245">
        <v>0.0</v>
      </c>
      <c r="F37" s="232">
        <v>-5000.0</v>
      </c>
      <c r="G37" s="230"/>
      <c r="H37" s="228"/>
    </row>
    <row r="38">
      <c r="A38" s="184"/>
      <c r="B38" s="184"/>
      <c r="C38" s="184" t="s">
        <v>439</v>
      </c>
      <c r="D38" s="199"/>
      <c r="E38" s="245">
        <v>0.0</v>
      </c>
      <c r="F38" s="232">
        <v>-5000.0</v>
      </c>
      <c r="G38" s="230"/>
      <c r="H38" s="228"/>
    </row>
    <row r="39">
      <c r="A39" s="184"/>
      <c r="B39" s="184"/>
      <c r="C39" s="261" t="s">
        <v>84</v>
      </c>
      <c r="D39" s="199"/>
      <c r="E39" s="245">
        <v>0.0</v>
      </c>
      <c r="F39" s="232">
        <v>-1000.0</v>
      </c>
      <c r="G39" s="230"/>
      <c r="H39" s="228"/>
    </row>
    <row r="40">
      <c r="A40" s="184"/>
      <c r="B40" s="184"/>
      <c r="C40" s="261" t="s">
        <v>440</v>
      </c>
      <c r="D40" s="199"/>
      <c r="E40" s="245">
        <v>0.0</v>
      </c>
      <c r="F40" s="232">
        <v>-2500.0</v>
      </c>
      <c r="G40" s="230"/>
      <c r="H40" s="228"/>
    </row>
    <row r="41">
      <c r="A41" s="184"/>
      <c r="B41" s="184"/>
      <c r="C41" s="261" t="s">
        <v>441</v>
      </c>
      <c r="D41" s="199"/>
      <c r="E41" s="245">
        <v>0.0</v>
      </c>
      <c r="F41" s="232">
        <v>-3000.0</v>
      </c>
      <c r="G41" s="230"/>
      <c r="H41" s="228"/>
    </row>
    <row r="42">
      <c r="A42" s="184"/>
      <c r="B42" s="184"/>
      <c r="C42" s="184" t="s">
        <v>442</v>
      </c>
      <c r="D42" s="199"/>
      <c r="E42" s="245">
        <v>0.0</v>
      </c>
      <c r="F42" s="232">
        <v>-2000.0</v>
      </c>
      <c r="G42" s="230"/>
      <c r="H42" s="228"/>
    </row>
    <row r="43">
      <c r="A43" s="184"/>
      <c r="B43" s="184"/>
      <c r="C43" s="184" t="s">
        <v>443</v>
      </c>
      <c r="D43" s="199"/>
      <c r="E43" s="245">
        <v>0.0</v>
      </c>
      <c r="F43" s="232">
        <v>-10000.0</v>
      </c>
      <c r="G43" s="230"/>
      <c r="H43" s="228"/>
    </row>
    <row r="44">
      <c r="A44" s="184"/>
      <c r="B44" s="184"/>
      <c r="C44" s="261" t="s">
        <v>444</v>
      </c>
      <c r="D44" s="199"/>
      <c r="E44" s="245">
        <v>0.0</v>
      </c>
      <c r="F44" s="232">
        <v>-500.0</v>
      </c>
      <c r="G44" s="230"/>
      <c r="H44" s="228"/>
    </row>
    <row r="45">
      <c r="A45" s="184"/>
      <c r="B45" s="184"/>
      <c r="C45" s="262" t="s">
        <v>445</v>
      </c>
      <c r="D45" s="234"/>
      <c r="E45" s="235">
        <v>0.0</v>
      </c>
      <c r="F45" s="236">
        <v>-7000.0</v>
      </c>
      <c r="G45" s="237"/>
      <c r="H45" s="238" t="s">
        <v>433</v>
      </c>
    </row>
    <row r="46">
      <c r="A46" s="184"/>
      <c r="B46" s="184"/>
      <c r="C46" s="246" t="s">
        <v>446</v>
      </c>
      <c r="D46" s="234"/>
      <c r="E46" s="235">
        <v>0.0</v>
      </c>
      <c r="F46" s="236">
        <v>-3500.0</v>
      </c>
      <c r="G46" s="237"/>
      <c r="H46" s="238" t="s">
        <v>447</v>
      </c>
    </row>
    <row r="47">
      <c r="A47" s="184"/>
      <c r="B47" s="184"/>
      <c r="C47" s="184" t="s">
        <v>276</v>
      </c>
      <c r="D47" s="199"/>
      <c r="E47" s="245">
        <v>0.0</v>
      </c>
      <c r="F47" s="232">
        <v>-5000.0</v>
      </c>
      <c r="G47" s="230"/>
      <c r="H47" s="228"/>
    </row>
    <row r="48">
      <c r="A48" s="184"/>
      <c r="B48" s="184"/>
      <c r="C48" s="184"/>
      <c r="D48" s="199"/>
      <c r="E48" s="230"/>
      <c r="F48" s="230"/>
      <c r="G48" s="230"/>
      <c r="H48" s="228"/>
    </row>
    <row r="49">
      <c r="A49" s="184"/>
      <c r="B49" s="184"/>
      <c r="C49" s="263" t="s">
        <v>64</v>
      </c>
      <c r="D49" s="199"/>
      <c r="E49" s="245">
        <f>SUM(E38:E47)</f>
        <v>0</v>
      </c>
      <c r="F49" s="232">
        <f>SUM(F37:F47)</f>
        <v>-44500</v>
      </c>
      <c r="G49" s="249">
        <f>F49+E49</f>
        <v>-44500</v>
      </c>
      <c r="H49" s="228"/>
    </row>
    <row r="50">
      <c r="A50" s="184"/>
      <c r="B50" s="184"/>
      <c r="C50" s="184"/>
      <c r="D50" s="199"/>
      <c r="E50" s="230"/>
      <c r="F50" s="230"/>
      <c r="G50" s="230"/>
      <c r="H50" s="228"/>
    </row>
    <row r="51">
      <c r="A51" s="184"/>
      <c r="B51" s="229" t="s">
        <v>448</v>
      </c>
      <c r="C51" s="184"/>
      <c r="D51" s="199"/>
      <c r="E51" s="230"/>
      <c r="F51" s="230"/>
      <c r="G51" s="230"/>
      <c r="H51" s="228"/>
    </row>
    <row r="52">
      <c r="A52" s="184"/>
      <c r="B52" s="184"/>
      <c r="C52" s="184" t="s">
        <v>449</v>
      </c>
      <c r="D52" s="199"/>
      <c r="E52" s="245">
        <v>0.0</v>
      </c>
      <c r="F52" s="232">
        <v>-1000.0</v>
      </c>
      <c r="G52" s="230"/>
      <c r="H52" s="228"/>
    </row>
    <row r="53">
      <c r="A53" s="184"/>
      <c r="B53" s="184"/>
      <c r="C53" s="233" t="s">
        <v>181</v>
      </c>
      <c r="D53" s="234"/>
      <c r="E53" s="235">
        <v>0.0</v>
      </c>
      <c r="F53" s="236">
        <v>-35000.0</v>
      </c>
      <c r="G53" s="237"/>
      <c r="H53" s="238" t="s">
        <v>450</v>
      </c>
    </row>
    <row r="54">
      <c r="A54" s="184"/>
      <c r="B54" s="184"/>
      <c r="C54" s="233" t="s">
        <v>451</v>
      </c>
      <c r="D54" s="234"/>
      <c r="E54" s="235">
        <v>0.0</v>
      </c>
      <c r="F54" s="236">
        <v>-35000.0</v>
      </c>
      <c r="G54" s="237"/>
      <c r="H54" s="238" t="s">
        <v>452</v>
      </c>
    </row>
    <row r="55">
      <c r="A55" s="184"/>
      <c r="B55" s="184"/>
      <c r="C55" s="261" t="s">
        <v>453</v>
      </c>
      <c r="D55" s="199"/>
      <c r="E55" s="245">
        <v>0.0</v>
      </c>
      <c r="F55" s="232">
        <v>-3000.0</v>
      </c>
      <c r="G55" s="230"/>
      <c r="H55" s="228"/>
    </row>
    <row r="56">
      <c r="A56" s="184"/>
      <c r="B56" s="184"/>
      <c r="C56" s="184"/>
      <c r="D56" s="199"/>
      <c r="E56" s="230"/>
      <c r="F56" s="230"/>
      <c r="G56" s="230"/>
      <c r="H56" s="228"/>
    </row>
    <row r="57">
      <c r="A57" s="184"/>
      <c r="B57" s="184"/>
      <c r="C57" s="226" t="s">
        <v>64</v>
      </c>
      <c r="D57" s="199"/>
      <c r="E57" s="245">
        <f>SUM(E52:E54)</f>
        <v>0</v>
      </c>
      <c r="F57" s="232">
        <f>SUM(F52:F55)</f>
        <v>-74000</v>
      </c>
      <c r="G57" s="249">
        <f>F57+E57</f>
        <v>-74000</v>
      </c>
      <c r="H57" s="228"/>
    </row>
    <row r="58">
      <c r="A58" s="184"/>
      <c r="B58" s="184"/>
      <c r="C58" s="184"/>
      <c r="D58" s="199"/>
      <c r="E58" s="230"/>
      <c r="F58" s="230"/>
      <c r="G58" s="230"/>
      <c r="H58" s="228"/>
    </row>
    <row r="59">
      <c r="A59" s="184"/>
      <c r="B59" s="253" t="s">
        <v>454</v>
      </c>
      <c r="C59" s="184"/>
      <c r="D59" s="199"/>
      <c r="E59" s="230"/>
      <c r="F59" s="230"/>
      <c r="G59" s="230"/>
      <c r="H59" s="228"/>
    </row>
    <row r="60">
      <c r="A60" s="184"/>
      <c r="B60" s="184"/>
      <c r="C60" s="233" t="s">
        <v>68</v>
      </c>
      <c r="D60" s="234"/>
      <c r="E60" s="235">
        <v>0.0</v>
      </c>
      <c r="F60" s="236">
        <v>-6000.0</v>
      </c>
      <c r="G60" s="237"/>
      <c r="H60" s="238" t="s">
        <v>455</v>
      </c>
    </row>
    <row r="61">
      <c r="A61" s="184"/>
      <c r="B61" s="184"/>
      <c r="C61" s="233" t="s">
        <v>66</v>
      </c>
      <c r="D61" s="234"/>
      <c r="E61" s="235">
        <v>0.0</v>
      </c>
      <c r="F61" s="236">
        <v>-6000.0</v>
      </c>
      <c r="G61" s="237"/>
      <c r="H61" s="238" t="s">
        <v>456</v>
      </c>
    </row>
    <row r="62">
      <c r="A62" s="184"/>
      <c r="B62" s="184"/>
      <c r="C62" s="184" t="s">
        <v>457</v>
      </c>
      <c r="D62" s="199"/>
      <c r="E62" s="245">
        <v>0.0</v>
      </c>
      <c r="F62" s="232">
        <v>-1400.0</v>
      </c>
      <c r="G62" s="230"/>
      <c r="H62" s="228"/>
    </row>
    <row r="63">
      <c r="A63" s="184"/>
      <c r="B63" s="184"/>
      <c r="C63" s="264" t="s">
        <v>276</v>
      </c>
      <c r="D63" s="265"/>
      <c r="E63" s="266">
        <v>0.0</v>
      </c>
      <c r="F63" s="267">
        <v>-3500.0</v>
      </c>
      <c r="G63" s="268"/>
      <c r="H63" s="269" t="s">
        <v>458</v>
      </c>
    </row>
    <row r="64">
      <c r="A64" s="184"/>
      <c r="B64" s="184"/>
      <c r="C64" s="184" t="s">
        <v>459</v>
      </c>
      <c r="D64" s="199"/>
      <c r="E64" s="245">
        <v>0.0</v>
      </c>
      <c r="F64" s="232">
        <v>-2700.0</v>
      </c>
      <c r="G64" s="230"/>
      <c r="H64" s="270"/>
    </row>
    <row r="65">
      <c r="A65" s="184"/>
      <c r="B65" s="184"/>
      <c r="C65" s="233" t="s">
        <v>460</v>
      </c>
      <c r="D65" s="234"/>
      <c r="E65" s="235">
        <v>0.0</v>
      </c>
      <c r="F65" s="236">
        <v>-2000.0</v>
      </c>
      <c r="G65" s="237"/>
      <c r="H65" s="238" t="s">
        <v>461</v>
      </c>
    </row>
    <row r="66">
      <c r="A66" s="184"/>
      <c r="B66" s="184"/>
      <c r="C66" s="233" t="s">
        <v>462</v>
      </c>
      <c r="D66" s="234"/>
      <c r="E66" s="235">
        <v>0.0</v>
      </c>
      <c r="F66" s="236">
        <v>-2000.0</v>
      </c>
      <c r="G66" s="237"/>
      <c r="H66" s="238" t="s">
        <v>461</v>
      </c>
    </row>
    <row r="67">
      <c r="A67" s="184"/>
      <c r="B67" s="184"/>
      <c r="C67" s="184" t="s">
        <v>463</v>
      </c>
      <c r="D67" s="199"/>
      <c r="E67" s="245">
        <v>0.0</v>
      </c>
      <c r="F67" s="232">
        <v>-200.0</v>
      </c>
      <c r="G67" s="230"/>
      <c r="H67" s="228"/>
    </row>
    <row r="68">
      <c r="A68" s="184"/>
      <c r="B68" s="184"/>
      <c r="C68" s="261" t="s">
        <v>464</v>
      </c>
      <c r="D68" s="199"/>
      <c r="E68" s="245">
        <v>0.0</v>
      </c>
      <c r="F68" s="232">
        <v>-500.0</v>
      </c>
      <c r="G68" s="230"/>
      <c r="H68" s="228"/>
    </row>
    <row r="69">
      <c r="A69" s="184"/>
      <c r="B69" s="184"/>
      <c r="C69" s="261" t="s">
        <v>465</v>
      </c>
      <c r="D69" s="199"/>
      <c r="E69" s="245">
        <v>0.0</v>
      </c>
      <c r="F69" s="232">
        <v>-500.0</v>
      </c>
      <c r="G69" s="230"/>
      <c r="H69" s="228"/>
    </row>
    <row r="70">
      <c r="A70" s="184"/>
      <c r="B70" s="184"/>
      <c r="C70" s="184"/>
      <c r="D70" s="199"/>
      <c r="E70" s="230"/>
      <c r="F70" s="230"/>
      <c r="G70" s="230"/>
      <c r="H70" s="228"/>
    </row>
    <row r="71">
      <c r="A71" s="184"/>
      <c r="B71" s="184"/>
      <c r="C71" s="226" t="s">
        <v>64</v>
      </c>
      <c r="D71" s="199"/>
      <c r="E71" s="245">
        <f>SUM(E60:E66)</f>
        <v>0</v>
      </c>
      <c r="F71" s="232">
        <f>SUM(F60:F70)</f>
        <v>-24800</v>
      </c>
      <c r="G71" s="249">
        <f>F71+E71</f>
        <v>-24800</v>
      </c>
      <c r="H71" s="228"/>
    </row>
    <row r="72">
      <c r="A72" s="184"/>
      <c r="B72" s="184"/>
      <c r="C72" s="184"/>
      <c r="D72" s="199"/>
      <c r="E72" s="230"/>
      <c r="F72" s="230"/>
      <c r="G72" s="230"/>
      <c r="H72" s="228"/>
    </row>
    <row r="73">
      <c r="A73" s="184"/>
      <c r="B73" s="253" t="s">
        <v>466</v>
      </c>
      <c r="C73" s="184"/>
      <c r="D73" s="199"/>
      <c r="E73" s="230"/>
      <c r="F73" s="230"/>
      <c r="G73" s="230"/>
      <c r="H73" s="228"/>
    </row>
    <row r="74">
      <c r="A74" s="184"/>
      <c r="B74" s="184"/>
      <c r="C74" s="184" t="s">
        <v>467</v>
      </c>
      <c r="D74" s="199"/>
      <c r="E74" s="245">
        <v>0.0</v>
      </c>
      <c r="F74" s="232">
        <v>-500.0</v>
      </c>
      <c r="G74" s="230"/>
      <c r="H74" s="228"/>
    </row>
    <row r="75">
      <c r="A75" s="184"/>
      <c r="B75" s="184"/>
      <c r="C75" s="184" t="s">
        <v>468</v>
      </c>
      <c r="D75" s="199"/>
      <c r="E75" s="245">
        <v>0.0</v>
      </c>
      <c r="F75" s="232">
        <v>-5500.0</v>
      </c>
      <c r="G75" s="230"/>
      <c r="H75" s="228"/>
    </row>
    <row r="76">
      <c r="A76" s="184"/>
      <c r="B76" s="184"/>
      <c r="C76" s="233" t="s">
        <v>469</v>
      </c>
      <c r="D76" s="234"/>
      <c r="E76" s="235">
        <v>0.0</v>
      </c>
      <c r="F76" s="236">
        <v>-8000.0</v>
      </c>
      <c r="G76" s="237"/>
      <c r="H76" s="238" t="s">
        <v>470</v>
      </c>
    </row>
    <row r="77">
      <c r="A77" s="184"/>
      <c r="B77" s="184"/>
      <c r="C77" s="261" t="s">
        <v>471</v>
      </c>
      <c r="D77" s="199"/>
      <c r="E77" s="245">
        <v>0.0</v>
      </c>
      <c r="F77" s="232">
        <v>-3500.0</v>
      </c>
      <c r="G77" s="230"/>
      <c r="H77" s="228"/>
    </row>
    <row r="78">
      <c r="A78" s="184"/>
      <c r="B78" s="184"/>
      <c r="C78" s="184"/>
      <c r="D78" s="199"/>
      <c r="E78" s="230"/>
      <c r="F78" s="230"/>
      <c r="G78" s="230"/>
      <c r="H78" s="228"/>
    </row>
    <row r="79">
      <c r="A79" s="184"/>
      <c r="B79" s="184"/>
      <c r="C79" s="226" t="s">
        <v>64</v>
      </c>
      <c r="D79" s="199"/>
      <c r="E79" s="231">
        <f>SUM(E74:E77)</f>
        <v>0</v>
      </c>
      <c r="F79" s="232">
        <f>SUM(F74:F78)</f>
        <v>-17500</v>
      </c>
      <c r="G79" s="249">
        <f>F79+E79</f>
        <v>-17500</v>
      </c>
      <c r="H79" s="228"/>
    </row>
    <row r="80">
      <c r="A80" s="184"/>
      <c r="B80" s="184"/>
      <c r="C80" s="184"/>
      <c r="D80" s="199"/>
      <c r="E80" s="230"/>
      <c r="F80" s="230"/>
      <c r="G80" s="230"/>
      <c r="H80" s="228"/>
    </row>
    <row r="81">
      <c r="A81" s="184"/>
      <c r="B81" s="253" t="s">
        <v>472</v>
      </c>
      <c r="C81" s="184"/>
      <c r="D81" s="199"/>
      <c r="E81" s="230"/>
      <c r="F81" s="230"/>
      <c r="G81" s="230"/>
      <c r="H81" s="228"/>
    </row>
    <row r="82">
      <c r="A82" s="203" t="s">
        <v>473</v>
      </c>
      <c r="B82" s="184"/>
      <c r="C82" s="233" t="s">
        <v>474</v>
      </c>
      <c r="D82" s="234"/>
      <c r="E82" s="235">
        <v>0.0</v>
      </c>
      <c r="F82" s="236">
        <v>-2000.0</v>
      </c>
      <c r="G82" s="237"/>
      <c r="H82" s="238" t="s">
        <v>475</v>
      </c>
    </row>
    <row r="83">
      <c r="A83" s="184"/>
      <c r="B83" s="184"/>
      <c r="C83" s="233" t="s">
        <v>476</v>
      </c>
      <c r="D83" s="234"/>
      <c r="E83" s="235">
        <v>0.0</v>
      </c>
      <c r="F83" s="236">
        <v>-3400.0</v>
      </c>
      <c r="G83" s="237"/>
      <c r="H83" s="238" t="s">
        <v>477</v>
      </c>
    </row>
    <row r="84">
      <c r="A84" s="184"/>
      <c r="B84" s="184"/>
      <c r="C84" s="233" t="s">
        <v>478</v>
      </c>
      <c r="D84" s="234"/>
      <c r="E84" s="235">
        <v>0.0</v>
      </c>
      <c r="F84" s="236">
        <v>-1750.0</v>
      </c>
      <c r="G84" s="237"/>
      <c r="H84" s="238" t="s">
        <v>479</v>
      </c>
    </row>
    <row r="85">
      <c r="A85" s="184"/>
      <c r="B85" s="184"/>
      <c r="C85" s="184" t="s">
        <v>480</v>
      </c>
      <c r="D85" s="199"/>
      <c r="E85" s="245">
        <v>0.0</v>
      </c>
      <c r="F85" s="232">
        <v>-1500.0</v>
      </c>
      <c r="G85" s="230"/>
      <c r="H85" s="271"/>
    </row>
    <row r="86">
      <c r="A86" s="184"/>
      <c r="B86" s="184"/>
      <c r="C86" s="184"/>
      <c r="D86" s="199"/>
      <c r="E86" s="230"/>
      <c r="F86" s="230"/>
      <c r="G86" s="230"/>
      <c r="H86" s="228"/>
    </row>
    <row r="87">
      <c r="A87" s="184"/>
      <c r="B87" s="184"/>
      <c r="C87" s="226" t="s">
        <v>64</v>
      </c>
      <c r="D87" s="199"/>
      <c r="E87" s="245">
        <f t="shared" ref="E87:F87" si="3">SUM(E82:E85)</f>
        <v>0</v>
      </c>
      <c r="F87" s="232">
        <f t="shared" si="3"/>
        <v>-8650</v>
      </c>
      <c r="G87" s="249">
        <f>F87+E87</f>
        <v>-8650</v>
      </c>
      <c r="H87" s="228"/>
    </row>
    <row r="88">
      <c r="A88" s="184"/>
      <c r="B88" s="184"/>
      <c r="C88" s="184"/>
      <c r="D88" s="199"/>
      <c r="E88" s="230"/>
      <c r="F88" s="230"/>
      <c r="G88" s="230"/>
      <c r="H88" s="228"/>
    </row>
    <row r="89">
      <c r="A89" s="184"/>
      <c r="B89" s="253" t="s">
        <v>481</v>
      </c>
      <c r="C89" s="184"/>
      <c r="D89" s="199"/>
      <c r="E89" s="230"/>
      <c r="F89" s="230"/>
      <c r="G89" s="230"/>
      <c r="H89" s="228"/>
    </row>
    <row r="90">
      <c r="A90" s="184"/>
      <c r="B90" s="184"/>
      <c r="C90" s="184" t="s">
        <v>482</v>
      </c>
      <c r="D90" s="199"/>
      <c r="E90" s="245">
        <v>0.0</v>
      </c>
      <c r="F90" s="232">
        <v>-800.0</v>
      </c>
      <c r="G90" s="230"/>
      <c r="H90" s="228"/>
    </row>
    <row r="91">
      <c r="A91" s="184"/>
      <c r="B91" s="184"/>
      <c r="C91" s="184" t="s">
        <v>483</v>
      </c>
      <c r="D91" s="199"/>
      <c r="E91" s="245">
        <v>0.0</v>
      </c>
      <c r="F91" s="232">
        <v>-200.0</v>
      </c>
      <c r="G91" s="230"/>
      <c r="H91" s="228"/>
    </row>
    <row r="92">
      <c r="A92" s="184"/>
      <c r="B92" s="184"/>
      <c r="C92" s="184" t="s">
        <v>484</v>
      </c>
      <c r="D92" s="199"/>
      <c r="E92" s="245">
        <v>0.0</v>
      </c>
      <c r="F92" s="232">
        <v>-800.0</v>
      </c>
      <c r="G92" s="230"/>
      <c r="H92" s="228"/>
    </row>
    <row r="93">
      <c r="A93" s="184"/>
      <c r="B93" s="184"/>
      <c r="C93" s="184" t="s">
        <v>485</v>
      </c>
      <c r="D93" s="199"/>
      <c r="E93" s="245">
        <v>0.0</v>
      </c>
      <c r="F93" s="232">
        <v>-1000.0</v>
      </c>
      <c r="G93" s="230"/>
      <c r="H93" s="228"/>
    </row>
    <row r="94">
      <c r="A94" s="184"/>
      <c r="B94" s="184"/>
      <c r="C94" s="261" t="s">
        <v>486</v>
      </c>
      <c r="D94" s="199"/>
      <c r="E94" s="245">
        <v>0.0</v>
      </c>
      <c r="F94" s="232">
        <v>-800.0</v>
      </c>
      <c r="G94" s="230"/>
      <c r="H94" s="228"/>
    </row>
    <row r="95">
      <c r="A95" s="184"/>
      <c r="B95" s="184"/>
      <c r="C95" s="272" t="s">
        <v>487</v>
      </c>
      <c r="D95" s="234"/>
      <c r="E95" s="235">
        <v>0.0</v>
      </c>
      <c r="F95" s="236">
        <v>-1000.0</v>
      </c>
      <c r="G95" s="237"/>
      <c r="H95" s="238" t="s">
        <v>488</v>
      </c>
    </row>
    <row r="96">
      <c r="A96" s="184"/>
      <c r="B96" s="184"/>
      <c r="C96" s="184" t="s">
        <v>489</v>
      </c>
      <c r="D96" s="199"/>
      <c r="E96" s="245">
        <v>0.0</v>
      </c>
      <c r="F96" s="232">
        <v>-500.0</v>
      </c>
      <c r="G96" s="230"/>
      <c r="H96" s="228"/>
    </row>
    <row r="97">
      <c r="A97" s="184"/>
      <c r="B97" s="184"/>
      <c r="C97" s="184"/>
      <c r="D97" s="199"/>
      <c r="E97" s="230"/>
      <c r="F97" s="230"/>
      <c r="G97" s="230"/>
      <c r="H97" s="228"/>
    </row>
    <row r="98">
      <c r="A98" s="184"/>
      <c r="B98" s="184"/>
      <c r="C98" s="226" t="s">
        <v>64</v>
      </c>
      <c r="D98" s="199"/>
      <c r="E98" s="245">
        <f>SUM(E90:E94)</f>
        <v>0</v>
      </c>
      <c r="F98" s="232">
        <f>SUM(F90:F96)</f>
        <v>-5100</v>
      </c>
      <c r="G98" s="249">
        <f>F98+E98</f>
        <v>-5100</v>
      </c>
      <c r="H98" s="228"/>
    </row>
    <row r="99">
      <c r="A99" s="184"/>
      <c r="B99" s="184"/>
      <c r="C99" s="184"/>
      <c r="D99" s="199"/>
      <c r="E99" s="230"/>
      <c r="F99" s="230"/>
      <c r="G99" s="230"/>
      <c r="H99" s="228"/>
    </row>
    <row r="100">
      <c r="A100" s="184"/>
      <c r="B100" s="253" t="s">
        <v>490</v>
      </c>
      <c r="C100" s="184"/>
      <c r="D100" s="199"/>
      <c r="E100" s="230"/>
      <c r="F100" s="230"/>
      <c r="G100" s="230"/>
      <c r="H100" s="228"/>
    </row>
    <row r="101">
      <c r="A101" s="184"/>
      <c r="B101" s="184"/>
      <c r="C101" s="184" t="s">
        <v>491</v>
      </c>
      <c r="D101" s="199"/>
      <c r="E101" s="245">
        <v>0.0</v>
      </c>
      <c r="F101" s="232">
        <v>-1200.0</v>
      </c>
      <c r="G101" s="230"/>
      <c r="H101" s="228"/>
    </row>
    <row r="102">
      <c r="A102" s="184"/>
      <c r="B102" s="184"/>
      <c r="C102" s="184" t="s">
        <v>492</v>
      </c>
      <c r="D102" s="199"/>
      <c r="E102" s="245">
        <v>0.0</v>
      </c>
      <c r="F102" s="232">
        <v>-1000.0</v>
      </c>
      <c r="G102" s="230"/>
      <c r="H102" s="228"/>
    </row>
    <row r="103">
      <c r="A103" s="184"/>
      <c r="B103" s="184"/>
      <c r="C103" s="233" t="s">
        <v>493</v>
      </c>
      <c r="D103" s="234"/>
      <c r="E103" s="235">
        <v>0.0</v>
      </c>
      <c r="F103" s="236">
        <v>-2000.0</v>
      </c>
      <c r="G103" s="237"/>
      <c r="H103" s="238" t="s">
        <v>494</v>
      </c>
    </row>
    <row r="104">
      <c r="A104" s="184"/>
      <c r="B104" s="184"/>
      <c r="C104" s="239" t="s">
        <v>495</v>
      </c>
      <c r="D104" s="240"/>
      <c r="E104" s="241">
        <v>0.0</v>
      </c>
      <c r="F104" s="242">
        <v>-500.0</v>
      </c>
      <c r="G104" s="243"/>
      <c r="H104" s="244" t="s">
        <v>496</v>
      </c>
    </row>
    <row r="105">
      <c r="A105" s="184"/>
      <c r="B105" s="184"/>
      <c r="C105" s="184"/>
      <c r="D105" s="199"/>
      <c r="E105" s="230"/>
      <c r="F105" s="230"/>
      <c r="G105" s="230"/>
      <c r="H105" s="228"/>
    </row>
    <row r="106">
      <c r="A106" s="184"/>
      <c r="B106" s="184"/>
      <c r="C106" s="226" t="s">
        <v>64</v>
      </c>
      <c r="D106" s="199"/>
      <c r="E106" s="245">
        <f>SUM(E101:E103)</f>
        <v>0</v>
      </c>
      <c r="F106" s="232">
        <f>SUM(F101:F104)</f>
        <v>-4700</v>
      </c>
      <c r="G106" s="249">
        <f>F106+E106</f>
        <v>-4700</v>
      </c>
      <c r="H106" s="228"/>
    </row>
    <row r="107">
      <c r="A107" s="184"/>
      <c r="B107" s="184"/>
      <c r="C107" s="184"/>
      <c r="D107" s="199"/>
      <c r="E107" s="230"/>
      <c r="F107" s="230"/>
      <c r="G107" s="230"/>
      <c r="H107" s="228"/>
    </row>
    <row r="108">
      <c r="A108" s="184"/>
      <c r="B108" s="253" t="s">
        <v>497</v>
      </c>
      <c r="C108" s="184"/>
      <c r="D108" s="199"/>
      <c r="E108" s="230"/>
      <c r="F108" s="230"/>
      <c r="G108" s="230"/>
      <c r="H108" s="228"/>
    </row>
    <row r="109">
      <c r="A109" s="184"/>
      <c r="B109" s="184"/>
      <c r="C109" s="184" t="s">
        <v>76</v>
      </c>
      <c r="D109" s="199"/>
      <c r="E109" s="245">
        <v>0.0</v>
      </c>
      <c r="F109" s="232">
        <v>-600.0</v>
      </c>
      <c r="G109" s="230"/>
      <c r="H109" s="228"/>
    </row>
    <row r="110">
      <c r="A110" s="184"/>
      <c r="B110" s="184"/>
      <c r="C110" s="233" t="s">
        <v>80</v>
      </c>
      <c r="D110" s="234"/>
      <c r="E110" s="235">
        <v>0.0</v>
      </c>
      <c r="F110" s="236">
        <v>-200.0</v>
      </c>
      <c r="G110" s="237"/>
      <c r="H110" s="238" t="s">
        <v>498</v>
      </c>
    </row>
    <row r="111">
      <c r="A111" s="184"/>
      <c r="B111" s="184"/>
      <c r="C111" s="239" t="s">
        <v>125</v>
      </c>
      <c r="D111" s="240"/>
      <c r="E111" s="273">
        <v>0.0</v>
      </c>
      <c r="F111" s="242">
        <v>-200.0</v>
      </c>
      <c r="G111" s="243"/>
      <c r="H111" s="244" t="s">
        <v>499</v>
      </c>
    </row>
    <row r="112">
      <c r="A112" s="184"/>
      <c r="B112" s="184"/>
      <c r="C112" s="184" t="s">
        <v>500</v>
      </c>
      <c r="D112" s="199"/>
      <c r="E112" s="245">
        <v>0.0</v>
      </c>
      <c r="F112" s="232">
        <v>-500.0</v>
      </c>
      <c r="G112" s="230"/>
      <c r="H112" s="228"/>
    </row>
    <row r="113">
      <c r="A113" s="184"/>
      <c r="B113" s="184"/>
      <c r="C113" s="184"/>
      <c r="D113" s="199"/>
      <c r="E113" s="230"/>
      <c r="F113" s="230"/>
      <c r="G113" s="230"/>
      <c r="H113" s="228"/>
    </row>
    <row r="114">
      <c r="A114" s="184"/>
      <c r="B114" s="184"/>
      <c r="C114" s="226" t="s">
        <v>64</v>
      </c>
      <c r="D114" s="199"/>
      <c r="E114" s="245">
        <f t="shared" ref="E114:F114" si="4">SUM(E109:E112)</f>
        <v>0</v>
      </c>
      <c r="F114" s="232">
        <f t="shared" si="4"/>
        <v>-1500</v>
      </c>
      <c r="G114" s="249">
        <f>F114+E114</f>
        <v>-1500</v>
      </c>
      <c r="H114" s="228"/>
    </row>
    <row r="115">
      <c r="A115" s="184"/>
      <c r="B115" s="184"/>
      <c r="C115" s="184"/>
      <c r="D115" s="199"/>
      <c r="E115" s="230"/>
      <c r="F115" s="230"/>
      <c r="G115" s="230"/>
      <c r="H115" s="228"/>
    </row>
    <row r="116">
      <c r="A116" s="184"/>
      <c r="B116" s="274" t="s">
        <v>501</v>
      </c>
      <c r="C116" s="184"/>
      <c r="D116" s="199"/>
      <c r="E116" s="230"/>
      <c r="F116" s="230"/>
      <c r="G116" s="230"/>
      <c r="H116" s="228"/>
    </row>
    <row r="117">
      <c r="A117" s="184"/>
      <c r="B117" s="184"/>
      <c r="C117" s="184" t="s">
        <v>502</v>
      </c>
      <c r="D117" s="199"/>
      <c r="E117" s="245">
        <v>0.0</v>
      </c>
      <c r="F117" s="232">
        <v>-400.0</v>
      </c>
      <c r="G117" s="230"/>
      <c r="H117" s="228"/>
    </row>
    <row r="118">
      <c r="A118" s="184"/>
      <c r="B118" s="184"/>
      <c r="C118" s="184" t="s">
        <v>503</v>
      </c>
      <c r="D118" s="199"/>
      <c r="E118" s="245">
        <v>0.0</v>
      </c>
      <c r="F118" s="232">
        <v>-200.0</v>
      </c>
      <c r="G118" s="230"/>
      <c r="H118" s="228"/>
    </row>
    <row r="119">
      <c r="A119" s="184"/>
      <c r="B119" s="184"/>
      <c r="C119" s="261" t="s">
        <v>504</v>
      </c>
      <c r="D119" s="199"/>
      <c r="E119" s="245">
        <v>0.0</v>
      </c>
      <c r="F119" s="232">
        <v>-200.0</v>
      </c>
      <c r="G119" s="230"/>
      <c r="H119" s="228"/>
    </row>
    <row r="120">
      <c r="A120" s="184"/>
      <c r="B120" s="184"/>
      <c r="C120" s="272" t="s">
        <v>505</v>
      </c>
      <c r="D120" s="234"/>
      <c r="E120" s="235">
        <v>0.0</v>
      </c>
      <c r="F120" s="236">
        <v>-600.0</v>
      </c>
      <c r="G120" s="237"/>
      <c r="H120" s="238" t="s">
        <v>506</v>
      </c>
    </row>
    <row r="121">
      <c r="A121" s="184"/>
      <c r="B121" s="184"/>
      <c r="C121" s="184"/>
      <c r="D121" s="199"/>
      <c r="E121" s="230"/>
      <c r="F121" s="230"/>
      <c r="G121" s="230"/>
      <c r="H121" s="228"/>
    </row>
    <row r="122">
      <c r="A122" s="184"/>
      <c r="B122" s="184"/>
      <c r="C122" s="226" t="s">
        <v>64</v>
      </c>
      <c r="D122" s="199"/>
      <c r="E122" s="245">
        <v>0.0</v>
      </c>
      <c r="F122" s="232">
        <f>SUM(E117:F120)</f>
        <v>-1400</v>
      </c>
      <c r="G122" s="249">
        <f>F122+E122</f>
        <v>-1400</v>
      </c>
      <c r="H122" s="228"/>
    </row>
    <row r="123">
      <c r="A123" s="184"/>
      <c r="B123" s="184"/>
      <c r="C123" s="184"/>
      <c r="D123" s="199"/>
      <c r="E123" s="230"/>
      <c r="F123" s="230"/>
      <c r="G123" s="230"/>
      <c r="H123" s="228"/>
    </row>
    <row r="124">
      <c r="A124" s="184"/>
      <c r="B124" s="274" t="s">
        <v>132</v>
      </c>
      <c r="C124" s="184"/>
      <c r="D124" s="199"/>
      <c r="E124" s="230"/>
      <c r="F124" s="230"/>
      <c r="G124" s="230"/>
      <c r="H124" s="228"/>
    </row>
    <row r="125">
      <c r="A125" s="184"/>
      <c r="B125" s="184"/>
      <c r="C125" s="184" t="s">
        <v>160</v>
      </c>
      <c r="D125" s="199"/>
      <c r="E125" s="245">
        <v>0.0</v>
      </c>
      <c r="F125" s="232">
        <v>-40000.0</v>
      </c>
      <c r="G125" s="230"/>
      <c r="H125" s="228"/>
    </row>
    <row r="126">
      <c r="A126" s="184"/>
      <c r="B126" s="184"/>
      <c r="C126" s="184" t="s">
        <v>507</v>
      </c>
      <c r="D126" s="199"/>
      <c r="E126" s="231">
        <v>40000.0</v>
      </c>
      <c r="F126" s="232">
        <v>0.0</v>
      </c>
      <c r="G126" s="230"/>
      <c r="H126" s="228"/>
    </row>
    <row r="127">
      <c r="A127" s="184"/>
      <c r="B127" s="184"/>
      <c r="C127" s="184"/>
      <c r="D127" s="199"/>
      <c r="E127" s="230"/>
      <c r="F127" s="230"/>
      <c r="G127" s="230"/>
      <c r="H127" s="228"/>
    </row>
    <row r="128">
      <c r="A128" s="184"/>
      <c r="B128" s="184"/>
      <c r="C128" s="226" t="s">
        <v>64</v>
      </c>
      <c r="D128" s="251"/>
      <c r="E128" s="231">
        <f>SUM(E125:E126)</f>
        <v>40000</v>
      </c>
      <c r="F128" s="232">
        <f>SUM(F125:F127)</f>
        <v>-40000</v>
      </c>
      <c r="G128" s="275">
        <f>F128+E128</f>
        <v>0</v>
      </c>
      <c r="H128" s="228"/>
    </row>
    <row r="129">
      <c r="A129" s="184"/>
      <c r="B129" s="184"/>
      <c r="C129" s="184"/>
      <c r="D129" s="199"/>
      <c r="E129" s="230"/>
      <c r="F129" s="230"/>
      <c r="G129" s="230"/>
      <c r="H129" s="228"/>
    </row>
    <row r="130">
      <c r="A130" s="184"/>
      <c r="B130" s="276" t="s">
        <v>236</v>
      </c>
      <c r="C130" s="184"/>
      <c r="D130" s="251"/>
      <c r="E130" s="230"/>
      <c r="F130" s="230"/>
      <c r="G130" s="230"/>
      <c r="H130" s="228"/>
    </row>
    <row r="131">
      <c r="A131" s="184"/>
      <c r="B131" s="184"/>
      <c r="C131" s="184" t="s">
        <v>61</v>
      </c>
      <c r="D131" s="251"/>
      <c r="E131" s="231">
        <f>60000+4*10000+10000+3*10000+2*20000</f>
        <v>180000</v>
      </c>
      <c r="F131" s="232">
        <v>0.0</v>
      </c>
      <c r="G131" s="230"/>
      <c r="H131" s="228"/>
    </row>
    <row r="132">
      <c r="A132" s="184"/>
      <c r="B132" s="184"/>
      <c r="C132" s="184" t="s">
        <v>508</v>
      </c>
      <c r="D132" s="251"/>
      <c r="E132" s="231">
        <v>12500.0</v>
      </c>
      <c r="F132" s="232">
        <v>0.0</v>
      </c>
      <c r="G132" s="230"/>
      <c r="H132" s="228"/>
    </row>
    <row r="133">
      <c r="A133" s="184"/>
      <c r="B133" s="184"/>
      <c r="C133" s="184"/>
      <c r="D133" s="251"/>
      <c r="E133" s="230"/>
      <c r="F133" s="230"/>
      <c r="G133" s="230"/>
      <c r="H133" s="228"/>
    </row>
    <row r="134">
      <c r="A134" s="184"/>
      <c r="B134" s="184"/>
      <c r="C134" s="184" t="s">
        <v>64</v>
      </c>
      <c r="D134" s="199"/>
      <c r="E134" s="231">
        <f>SUM(E131:E132)</f>
        <v>192500</v>
      </c>
      <c r="F134" s="232">
        <f>SUM(F132)</f>
        <v>0</v>
      </c>
      <c r="G134" s="247">
        <f>F134+E134</f>
        <v>192500</v>
      </c>
      <c r="H134" s="228"/>
    </row>
    <row r="135">
      <c r="A135" s="184"/>
      <c r="B135" s="184"/>
      <c r="C135" s="184"/>
      <c r="D135" s="251"/>
      <c r="E135" s="230"/>
      <c r="F135" s="230"/>
      <c r="G135" s="230"/>
      <c r="H135" s="228"/>
    </row>
    <row r="136">
      <c r="A136" s="184"/>
      <c r="B136" s="229" t="s">
        <v>509</v>
      </c>
      <c r="C136" s="184"/>
      <c r="D136" s="199"/>
      <c r="E136" s="230"/>
      <c r="F136" s="230"/>
      <c r="G136" s="230"/>
      <c r="H136" s="228"/>
    </row>
    <row r="137">
      <c r="A137" s="184"/>
      <c r="B137" s="184"/>
      <c r="C137" s="184" t="s">
        <v>85</v>
      </c>
      <c r="D137" s="199"/>
      <c r="E137" s="245">
        <v>0.0</v>
      </c>
      <c r="F137" s="232">
        <v>-2000.0</v>
      </c>
      <c r="G137" s="230"/>
      <c r="H137" s="228"/>
    </row>
    <row r="138">
      <c r="A138" s="184"/>
      <c r="B138" s="184"/>
      <c r="C138" s="184"/>
      <c r="D138" s="199"/>
      <c r="E138" s="230"/>
      <c r="F138" s="230"/>
      <c r="G138" s="230"/>
      <c r="H138" s="228"/>
    </row>
    <row r="139">
      <c r="A139" s="184"/>
      <c r="B139" s="184"/>
      <c r="C139" s="184" t="s">
        <v>64</v>
      </c>
      <c r="D139" s="199"/>
      <c r="E139" s="245">
        <f t="shared" ref="E139:F139" si="5">SUM(E136:E137)</f>
        <v>0</v>
      </c>
      <c r="F139" s="232">
        <f t="shared" si="5"/>
        <v>-2000</v>
      </c>
      <c r="G139" s="249">
        <f>F139+E139</f>
        <v>-2000</v>
      </c>
      <c r="H139" s="228"/>
    </row>
    <row r="140">
      <c r="A140" s="184"/>
      <c r="B140" s="184"/>
      <c r="C140" s="184"/>
      <c r="D140" s="251"/>
      <c r="E140" s="230"/>
      <c r="F140" s="230"/>
      <c r="G140" s="230"/>
      <c r="H140" s="228"/>
    </row>
    <row r="141">
      <c r="A141" s="184"/>
      <c r="B141" s="229" t="s">
        <v>510</v>
      </c>
      <c r="C141" s="184"/>
      <c r="D141" s="199"/>
      <c r="E141" s="230"/>
      <c r="F141" s="230"/>
      <c r="G141" s="230"/>
      <c r="H141" s="228"/>
    </row>
    <row r="142">
      <c r="A142" s="184"/>
      <c r="B142" s="184"/>
      <c r="C142" s="233" t="s">
        <v>511</v>
      </c>
      <c r="D142" s="234"/>
      <c r="E142" s="277">
        <v>20000.0</v>
      </c>
      <c r="F142" s="236">
        <v>0.0</v>
      </c>
      <c r="G142" s="237"/>
      <c r="H142" s="238" t="s">
        <v>512</v>
      </c>
    </row>
    <row r="143">
      <c r="A143" s="184"/>
      <c r="B143" s="184"/>
      <c r="C143" s="246" t="s">
        <v>513</v>
      </c>
      <c r="D143" s="234"/>
      <c r="E143" s="235">
        <v>0.0</v>
      </c>
      <c r="F143" s="236">
        <v>-22000.0</v>
      </c>
      <c r="G143" s="237"/>
      <c r="H143" s="238" t="s">
        <v>514</v>
      </c>
    </row>
    <row r="144">
      <c r="A144" s="184"/>
      <c r="B144" s="184"/>
      <c r="C144" s="184" t="s">
        <v>76</v>
      </c>
      <c r="D144" s="199"/>
      <c r="E144" s="245">
        <v>0.0</v>
      </c>
      <c r="F144" s="232">
        <v>-4500.0</v>
      </c>
      <c r="G144" s="230"/>
      <c r="H144" s="228"/>
    </row>
    <row r="145">
      <c r="A145" s="184"/>
      <c r="B145" s="184"/>
      <c r="C145" s="184"/>
      <c r="D145" s="199"/>
      <c r="E145" s="230"/>
      <c r="F145" s="230"/>
      <c r="G145" s="230"/>
      <c r="H145" s="228"/>
    </row>
    <row r="146">
      <c r="A146" s="184"/>
      <c r="B146" s="184"/>
      <c r="C146" s="184" t="s">
        <v>64</v>
      </c>
      <c r="D146" s="199"/>
      <c r="E146" s="231">
        <f>SUM(E142:E145)</f>
        <v>20000</v>
      </c>
      <c r="F146" s="232">
        <f>SUM(F143:F145)</f>
        <v>-26500</v>
      </c>
      <c r="G146" s="249">
        <f>F146+E146</f>
        <v>-6500</v>
      </c>
      <c r="H146" s="228"/>
    </row>
    <row r="147">
      <c r="A147" s="184"/>
      <c r="B147" s="184"/>
      <c r="C147" s="184"/>
      <c r="D147" s="251"/>
      <c r="E147" s="230"/>
      <c r="F147" s="230"/>
      <c r="G147" s="230"/>
      <c r="H147" s="228"/>
    </row>
    <row r="148">
      <c r="A148" s="184"/>
      <c r="B148" s="229" t="s">
        <v>515</v>
      </c>
      <c r="C148" s="184"/>
      <c r="D148" s="199"/>
      <c r="E148" s="230"/>
      <c r="F148" s="230"/>
      <c r="G148" s="230"/>
      <c r="H148" s="228"/>
    </row>
    <row r="149">
      <c r="A149" s="184"/>
      <c r="B149" s="184"/>
      <c r="C149" s="233" t="s">
        <v>78</v>
      </c>
      <c r="D149" s="234"/>
      <c r="E149" s="235">
        <v>0.0</v>
      </c>
      <c r="F149" s="236">
        <v>-5500.0</v>
      </c>
      <c r="G149" s="237"/>
      <c r="H149" s="238" t="s">
        <v>516</v>
      </c>
    </row>
    <row r="150">
      <c r="A150" s="184"/>
      <c r="B150" s="184"/>
      <c r="C150" s="184" t="s">
        <v>517</v>
      </c>
      <c r="D150" s="199"/>
      <c r="E150" s="245">
        <v>0.0</v>
      </c>
      <c r="F150" s="232">
        <v>-2500.0</v>
      </c>
      <c r="G150" s="230"/>
      <c r="H150" s="228"/>
    </row>
    <row r="151">
      <c r="A151" s="184"/>
      <c r="B151" s="184"/>
      <c r="C151" s="184" t="s">
        <v>85</v>
      </c>
      <c r="D151" s="199"/>
      <c r="E151" s="245">
        <v>0.0</v>
      </c>
      <c r="F151" s="232">
        <v>-1500.0</v>
      </c>
      <c r="G151" s="230"/>
      <c r="H151" s="228"/>
    </row>
    <row r="152">
      <c r="A152" s="184"/>
      <c r="B152" s="184"/>
      <c r="C152" s="184"/>
      <c r="D152" s="199"/>
      <c r="E152" s="230"/>
      <c r="F152" s="230"/>
      <c r="G152" s="230"/>
      <c r="H152" s="228"/>
    </row>
    <row r="153">
      <c r="A153" s="184"/>
      <c r="B153" s="184"/>
      <c r="C153" s="184" t="s">
        <v>64</v>
      </c>
      <c r="D153" s="199"/>
      <c r="E153" s="245">
        <f t="shared" ref="E153:F153" si="6">SUM(E149:E151)</f>
        <v>0</v>
      </c>
      <c r="F153" s="232">
        <f t="shared" si="6"/>
        <v>-9500</v>
      </c>
      <c r="G153" s="249">
        <f>F153+E153</f>
        <v>-9500</v>
      </c>
      <c r="H153" s="228"/>
    </row>
    <row r="154">
      <c r="A154" s="184"/>
      <c r="B154" s="184"/>
      <c r="C154" s="184"/>
      <c r="D154" s="251"/>
      <c r="E154" s="230"/>
      <c r="F154" s="230"/>
      <c r="G154" s="230"/>
      <c r="H154" s="228"/>
    </row>
    <row r="155">
      <c r="A155" s="184"/>
      <c r="B155" s="229" t="s">
        <v>518</v>
      </c>
      <c r="C155" s="184"/>
      <c r="D155" s="199"/>
      <c r="E155" s="230"/>
      <c r="F155" s="230"/>
      <c r="G155" s="230"/>
      <c r="H155" s="228"/>
    </row>
    <row r="156">
      <c r="A156" s="184"/>
      <c r="B156" s="184"/>
      <c r="C156" s="184" t="s">
        <v>76</v>
      </c>
      <c r="D156" s="199"/>
      <c r="E156" s="245">
        <v>0.0</v>
      </c>
      <c r="F156" s="232">
        <v>-1000.0</v>
      </c>
      <c r="G156" s="230"/>
      <c r="H156" s="228"/>
    </row>
    <row r="157">
      <c r="A157" s="184"/>
      <c r="B157" s="184"/>
      <c r="C157" s="184"/>
      <c r="D157" s="199"/>
      <c r="E157" s="230"/>
      <c r="F157" s="230"/>
      <c r="G157" s="230"/>
      <c r="H157" s="228"/>
    </row>
    <row r="158">
      <c r="A158" s="184"/>
      <c r="B158" s="184"/>
      <c r="C158" s="184" t="s">
        <v>64</v>
      </c>
      <c r="D158" s="199"/>
      <c r="E158" s="245">
        <f t="shared" ref="E158:F158" si="7">SUM(E156)</f>
        <v>0</v>
      </c>
      <c r="F158" s="232">
        <f t="shared" si="7"/>
        <v>-1000</v>
      </c>
      <c r="G158" s="249">
        <f>F158+E158</f>
        <v>-1000</v>
      </c>
      <c r="H158" s="228"/>
    </row>
    <row r="159">
      <c r="A159" s="184"/>
      <c r="B159" s="184"/>
      <c r="C159" s="184"/>
      <c r="D159" s="199"/>
      <c r="E159" s="230"/>
      <c r="F159" s="230"/>
      <c r="G159" s="230"/>
      <c r="H159" s="228"/>
    </row>
    <row r="160">
      <c r="A160" s="184"/>
      <c r="B160" s="260" t="s">
        <v>519</v>
      </c>
      <c r="C160" s="199"/>
      <c r="D160" s="199"/>
      <c r="E160" s="230"/>
      <c r="F160" s="230"/>
      <c r="G160" s="230"/>
      <c r="H160" s="228"/>
    </row>
    <row r="161">
      <c r="A161" s="184"/>
      <c r="B161" s="184"/>
      <c r="C161" s="233" t="s">
        <v>520</v>
      </c>
      <c r="D161" s="234"/>
      <c r="E161" s="277">
        <v>70000.0</v>
      </c>
      <c r="F161" s="236">
        <v>0.0</v>
      </c>
      <c r="G161" s="237"/>
      <c r="H161" s="238" t="s">
        <v>521</v>
      </c>
    </row>
    <row r="162">
      <c r="A162" s="184"/>
      <c r="B162" s="184"/>
      <c r="C162" s="233" t="s">
        <v>522</v>
      </c>
      <c r="D162" s="234"/>
      <c r="E162" s="277">
        <v>5500.0</v>
      </c>
      <c r="F162" s="236">
        <v>0.0</v>
      </c>
      <c r="G162" s="237"/>
      <c r="H162" s="238" t="s">
        <v>523</v>
      </c>
    </row>
    <row r="163">
      <c r="A163" s="184"/>
      <c r="B163" s="184"/>
      <c r="C163" s="184" t="s">
        <v>524</v>
      </c>
      <c r="D163" s="199"/>
      <c r="E163" s="245">
        <v>0.0</v>
      </c>
      <c r="F163" s="232">
        <v>-9000.0</v>
      </c>
      <c r="G163" s="230"/>
      <c r="H163" s="228"/>
    </row>
    <row r="164">
      <c r="A164" s="184"/>
      <c r="B164" s="184"/>
      <c r="C164" s="233" t="s">
        <v>525</v>
      </c>
      <c r="D164" s="234"/>
      <c r="E164" s="235">
        <v>0.0</v>
      </c>
      <c r="F164" s="236">
        <v>-30000.0</v>
      </c>
      <c r="G164" s="237"/>
      <c r="H164" s="238" t="s">
        <v>526</v>
      </c>
    </row>
    <row r="165">
      <c r="A165" s="184"/>
      <c r="B165" s="184"/>
      <c r="C165" s="184" t="s">
        <v>76</v>
      </c>
      <c r="D165" s="199"/>
      <c r="E165" s="245">
        <v>0.0</v>
      </c>
      <c r="F165" s="232">
        <v>-13000.0</v>
      </c>
      <c r="G165" s="230"/>
      <c r="H165" s="228"/>
    </row>
    <row r="166">
      <c r="A166" s="184"/>
      <c r="B166" s="184"/>
      <c r="C166" s="233" t="s">
        <v>527</v>
      </c>
      <c r="D166" s="234"/>
      <c r="E166" s="235">
        <v>0.0</v>
      </c>
      <c r="F166" s="236">
        <v>-10000.0</v>
      </c>
      <c r="G166" s="237"/>
      <c r="H166" s="238" t="s">
        <v>528</v>
      </c>
    </row>
    <row r="167">
      <c r="A167" s="184"/>
      <c r="B167" s="184"/>
      <c r="C167" s="272" t="s">
        <v>125</v>
      </c>
      <c r="D167" s="234"/>
      <c r="E167" s="235">
        <v>0.0</v>
      </c>
      <c r="F167" s="236">
        <v>-2800.0</v>
      </c>
      <c r="G167" s="237"/>
      <c r="H167" s="238" t="s">
        <v>529</v>
      </c>
    </row>
    <row r="168">
      <c r="A168" s="184"/>
      <c r="B168" s="184"/>
      <c r="C168" s="184" t="s">
        <v>530</v>
      </c>
      <c r="D168" s="199"/>
      <c r="E168" s="245">
        <v>0.0</v>
      </c>
      <c r="F168" s="232">
        <v>-80000.0</v>
      </c>
      <c r="G168" s="230"/>
      <c r="H168" s="228"/>
    </row>
    <row r="169">
      <c r="A169" s="184"/>
      <c r="B169" s="184"/>
      <c r="C169" s="184" t="s">
        <v>517</v>
      </c>
      <c r="D169" s="199"/>
      <c r="E169" s="245">
        <v>0.0</v>
      </c>
      <c r="F169" s="232">
        <v>-55000.0</v>
      </c>
      <c r="G169" s="230"/>
      <c r="H169" s="278"/>
    </row>
    <row r="170">
      <c r="A170" s="184"/>
      <c r="B170" s="184"/>
      <c r="C170" s="184" t="s">
        <v>85</v>
      </c>
      <c r="D170" s="199"/>
      <c r="E170" s="245">
        <v>0.0</v>
      </c>
      <c r="F170" s="232">
        <v>-5500.0</v>
      </c>
      <c r="G170" s="230"/>
      <c r="H170" s="228"/>
    </row>
    <row r="171">
      <c r="A171" s="184"/>
      <c r="B171" s="184"/>
      <c r="C171" s="261" t="s">
        <v>84</v>
      </c>
      <c r="D171" s="199"/>
      <c r="E171" s="245">
        <v>0.0</v>
      </c>
      <c r="F171" s="232">
        <v>-1000.0</v>
      </c>
      <c r="G171" s="230"/>
      <c r="H171" s="228"/>
    </row>
    <row r="172">
      <c r="A172" s="184"/>
      <c r="B172" s="184"/>
      <c r="C172" s="184" t="s">
        <v>531</v>
      </c>
      <c r="D172" s="199"/>
      <c r="E172" s="245">
        <v>0.0</v>
      </c>
      <c r="F172" s="232">
        <v>-500.0</v>
      </c>
      <c r="G172" s="230"/>
      <c r="H172" s="228"/>
    </row>
    <row r="173">
      <c r="A173" s="184"/>
      <c r="B173" s="184"/>
      <c r="C173" s="233" t="s">
        <v>374</v>
      </c>
      <c r="D173" s="234"/>
      <c r="E173" s="235">
        <v>0.0</v>
      </c>
      <c r="F173" s="236">
        <v>-17000.0</v>
      </c>
      <c r="G173" s="237"/>
      <c r="H173" s="238" t="s">
        <v>532</v>
      </c>
    </row>
    <row r="174">
      <c r="A174" s="184"/>
      <c r="B174" s="184"/>
      <c r="C174" s="233" t="s">
        <v>91</v>
      </c>
      <c r="D174" s="234"/>
      <c r="E174" s="235">
        <v>0.0</v>
      </c>
      <c r="F174" s="236">
        <v>-11000.0</v>
      </c>
      <c r="G174" s="237"/>
      <c r="H174" s="238" t="s">
        <v>533</v>
      </c>
    </row>
    <row r="175">
      <c r="A175" s="184"/>
      <c r="B175" s="184"/>
      <c r="C175" s="184" t="s">
        <v>534</v>
      </c>
      <c r="D175" s="199"/>
      <c r="E175" s="245">
        <v>0.0</v>
      </c>
      <c r="F175" s="232">
        <v>-550.0</v>
      </c>
      <c r="G175" s="230"/>
      <c r="H175" s="228"/>
    </row>
    <row r="176">
      <c r="A176" s="184"/>
      <c r="B176" s="184"/>
      <c r="C176" s="261" t="s">
        <v>535</v>
      </c>
      <c r="D176" s="199"/>
      <c r="E176" s="245">
        <v>0.0</v>
      </c>
      <c r="F176" s="232">
        <v>-700.0</v>
      </c>
      <c r="G176" s="230"/>
      <c r="H176" s="228"/>
    </row>
    <row r="177">
      <c r="A177" s="184"/>
      <c r="B177" s="184"/>
      <c r="C177" s="246" t="s">
        <v>536</v>
      </c>
      <c r="D177" s="234"/>
      <c r="E177" s="279">
        <v>0.0</v>
      </c>
      <c r="F177" s="280">
        <v>-500.0</v>
      </c>
      <c r="G177" s="237"/>
      <c r="H177" s="238" t="s">
        <v>537</v>
      </c>
    </row>
    <row r="178">
      <c r="A178" s="184"/>
      <c r="B178" s="184"/>
      <c r="C178" s="261" t="s">
        <v>538</v>
      </c>
      <c r="D178" s="199"/>
      <c r="E178" s="281">
        <v>0.0</v>
      </c>
      <c r="F178" s="282">
        <v>-500.0</v>
      </c>
      <c r="G178" s="230"/>
      <c r="H178" s="228"/>
    </row>
    <row r="179">
      <c r="A179" s="184"/>
      <c r="B179" s="184"/>
      <c r="C179" s="203" t="s">
        <v>539</v>
      </c>
      <c r="D179" s="199"/>
      <c r="E179" s="283">
        <v>0.0</v>
      </c>
      <c r="F179" s="282">
        <v>-22500.0</v>
      </c>
      <c r="G179" s="230"/>
      <c r="H179" s="271" t="s">
        <v>540</v>
      </c>
    </row>
    <row r="180">
      <c r="A180" s="184"/>
      <c r="B180" s="184"/>
      <c r="C180" s="284"/>
      <c r="D180" s="199"/>
      <c r="E180" s="230"/>
      <c r="F180" s="230"/>
      <c r="G180" s="230"/>
      <c r="H180" s="228"/>
    </row>
    <row r="181">
      <c r="A181" s="184"/>
      <c r="B181" s="184"/>
      <c r="C181" s="263" t="s">
        <v>64</v>
      </c>
      <c r="D181" s="199"/>
      <c r="E181" s="231">
        <f t="shared" ref="E181:F181" si="8">SUM(E161:E180)</f>
        <v>75500</v>
      </c>
      <c r="F181" s="232">
        <f t="shared" si="8"/>
        <v>-259550</v>
      </c>
      <c r="G181" s="249">
        <f>F181+E181</f>
        <v>-184050</v>
      </c>
      <c r="H181" s="228"/>
    </row>
    <row r="182">
      <c r="A182" s="184"/>
      <c r="B182" s="184"/>
      <c r="C182" s="184"/>
      <c r="D182" s="199"/>
      <c r="E182" s="230"/>
      <c r="F182" s="230"/>
      <c r="G182" s="230"/>
      <c r="H182" s="228"/>
    </row>
    <row r="183">
      <c r="A183" s="184"/>
      <c r="B183" s="253" t="s">
        <v>541</v>
      </c>
      <c r="C183" s="184"/>
      <c r="D183" s="199"/>
      <c r="E183" s="230"/>
      <c r="F183" s="230"/>
      <c r="G183" s="230"/>
      <c r="H183" s="228"/>
    </row>
    <row r="184">
      <c r="A184" s="184"/>
      <c r="B184" s="184"/>
      <c r="C184" s="233" t="s">
        <v>75</v>
      </c>
      <c r="D184" s="234"/>
      <c r="E184" s="277">
        <v>7200.0</v>
      </c>
      <c r="F184" s="236">
        <v>0.0</v>
      </c>
      <c r="G184" s="237"/>
      <c r="H184" s="238"/>
    </row>
    <row r="185">
      <c r="A185" s="184"/>
      <c r="B185" s="184"/>
      <c r="C185" s="184" t="s">
        <v>78</v>
      </c>
      <c r="D185" s="199"/>
      <c r="E185" s="245">
        <v>0.0</v>
      </c>
      <c r="F185" s="232">
        <v>-5500.0</v>
      </c>
      <c r="G185" s="230"/>
      <c r="H185" s="228"/>
    </row>
    <row r="186">
      <c r="A186" s="184"/>
      <c r="B186" s="184"/>
      <c r="C186" s="184" t="s">
        <v>76</v>
      </c>
      <c r="D186" s="199"/>
      <c r="E186" s="245">
        <v>0.0</v>
      </c>
      <c r="F186" s="232">
        <v>-1500.0</v>
      </c>
      <c r="G186" s="230"/>
      <c r="H186" s="228"/>
    </row>
    <row r="187">
      <c r="A187" s="184"/>
      <c r="B187" s="184"/>
      <c r="C187" s="184" t="s">
        <v>500</v>
      </c>
      <c r="D187" s="199"/>
      <c r="E187" s="245">
        <v>0.0</v>
      </c>
      <c r="F187" s="232">
        <v>-700.0</v>
      </c>
      <c r="G187" s="230"/>
      <c r="H187" s="228"/>
    </row>
    <row r="188">
      <c r="A188" s="184"/>
      <c r="B188" s="184"/>
      <c r="C188" s="184" t="s">
        <v>85</v>
      </c>
      <c r="D188" s="199"/>
      <c r="E188" s="245">
        <v>0.0</v>
      </c>
      <c r="F188" s="232">
        <v>-500.0</v>
      </c>
      <c r="G188" s="230"/>
      <c r="H188" s="228"/>
    </row>
    <row r="189">
      <c r="A189" s="184"/>
      <c r="B189" s="184"/>
      <c r="C189" s="184" t="s">
        <v>125</v>
      </c>
      <c r="D189" s="199"/>
      <c r="E189" s="245">
        <v>0.0</v>
      </c>
      <c r="F189" s="232">
        <v>-500.0</v>
      </c>
      <c r="G189" s="230"/>
      <c r="H189" s="228"/>
    </row>
    <row r="190">
      <c r="A190" s="184"/>
      <c r="B190" s="199"/>
      <c r="C190" s="234" t="s">
        <v>323</v>
      </c>
      <c r="D190" s="234"/>
      <c r="E190" s="235">
        <v>0.0</v>
      </c>
      <c r="F190" s="236">
        <v>-900.0</v>
      </c>
      <c r="G190" s="237"/>
      <c r="H190" s="238" t="s">
        <v>542</v>
      </c>
    </row>
    <row r="191">
      <c r="A191" s="184"/>
      <c r="B191" s="184"/>
      <c r="C191" s="184" t="s">
        <v>91</v>
      </c>
      <c r="D191" s="199"/>
      <c r="E191" s="245">
        <v>0.0</v>
      </c>
      <c r="F191" s="232">
        <v>-2800.0</v>
      </c>
      <c r="G191" s="230"/>
      <c r="H191" s="228"/>
    </row>
    <row r="192">
      <c r="A192" s="184"/>
      <c r="B192" s="184"/>
      <c r="C192" s="203" t="s">
        <v>543</v>
      </c>
      <c r="D192" s="199"/>
      <c r="E192" s="275">
        <v>0.0</v>
      </c>
      <c r="F192" s="232">
        <v>-1200.0</v>
      </c>
      <c r="G192" s="230"/>
      <c r="H192" s="228"/>
    </row>
    <row r="193">
      <c r="A193" s="184"/>
      <c r="B193" s="184"/>
      <c r="C193" s="184"/>
      <c r="D193" s="199"/>
      <c r="E193" s="230"/>
      <c r="F193" s="230"/>
      <c r="G193" s="230"/>
      <c r="H193" s="228"/>
    </row>
    <row r="194">
      <c r="A194" s="184"/>
      <c r="B194" s="184"/>
      <c r="C194" s="226" t="s">
        <v>64</v>
      </c>
      <c r="D194" s="199"/>
      <c r="E194" s="231">
        <f t="shared" ref="E194:F194" si="9">SUM(E184:E193)</f>
        <v>7200</v>
      </c>
      <c r="F194" s="232">
        <f t="shared" si="9"/>
        <v>-13600</v>
      </c>
      <c r="G194" s="249">
        <f>F194+E194</f>
        <v>-6400</v>
      </c>
      <c r="H194" s="228"/>
    </row>
    <row r="195">
      <c r="A195" s="184"/>
      <c r="B195" s="184"/>
      <c r="C195" s="184"/>
      <c r="D195" s="199"/>
      <c r="E195" s="230"/>
      <c r="F195" s="230"/>
      <c r="G195" s="230"/>
      <c r="H195" s="228"/>
    </row>
    <row r="196">
      <c r="A196" s="184"/>
      <c r="B196" s="184"/>
      <c r="C196" s="184"/>
      <c r="D196" s="199"/>
      <c r="E196" s="230"/>
      <c r="F196" s="230"/>
      <c r="G196" s="230"/>
      <c r="H196" s="228"/>
    </row>
    <row r="197">
      <c r="A197" s="184"/>
      <c r="B197" s="253" t="s">
        <v>544</v>
      </c>
      <c r="C197" s="184"/>
      <c r="D197" s="199"/>
      <c r="E197" s="230"/>
      <c r="F197" s="230"/>
      <c r="G197" s="230"/>
      <c r="H197" s="228"/>
    </row>
    <row r="198">
      <c r="A198" s="184"/>
      <c r="B198" s="203"/>
      <c r="C198" s="233" t="s">
        <v>545</v>
      </c>
      <c r="D198" s="234"/>
      <c r="E198" s="235">
        <v>0.0</v>
      </c>
      <c r="F198" s="236">
        <v>-1000.0</v>
      </c>
      <c r="G198" s="237"/>
      <c r="H198" s="238" t="s">
        <v>546</v>
      </c>
    </row>
    <row r="199">
      <c r="A199" s="184"/>
      <c r="B199" s="184"/>
      <c r="C199" s="184" t="s">
        <v>547</v>
      </c>
      <c r="D199" s="199"/>
      <c r="E199" s="245">
        <v>0.0</v>
      </c>
      <c r="F199" s="232">
        <v>-2000.0</v>
      </c>
      <c r="G199" s="230"/>
      <c r="H199" s="228"/>
    </row>
    <row r="200">
      <c r="A200" s="184"/>
      <c r="B200" s="184"/>
      <c r="C200" s="261" t="s">
        <v>163</v>
      </c>
      <c r="D200" s="199"/>
      <c r="E200" s="245">
        <v>0.0</v>
      </c>
      <c r="F200" s="232">
        <v>-1300.0</v>
      </c>
      <c r="G200" s="230"/>
      <c r="H200" s="228"/>
    </row>
    <row r="201">
      <c r="A201" s="184"/>
      <c r="B201" s="199"/>
      <c r="C201" s="199" t="s">
        <v>548</v>
      </c>
      <c r="D201" s="251"/>
      <c r="E201" s="245">
        <v>0.0</v>
      </c>
      <c r="F201" s="232">
        <v>-1000.0</v>
      </c>
      <c r="G201" s="230"/>
      <c r="H201" s="228"/>
    </row>
    <row r="202">
      <c r="A202" s="184"/>
      <c r="B202" s="199"/>
      <c r="C202" s="199" t="s">
        <v>125</v>
      </c>
      <c r="D202" s="251"/>
      <c r="E202" s="245">
        <v>0.0</v>
      </c>
      <c r="F202" s="232">
        <v>-8000.0</v>
      </c>
      <c r="G202" s="230"/>
      <c r="H202" s="228"/>
    </row>
    <row r="203">
      <c r="A203" s="184"/>
      <c r="B203" s="184"/>
      <c r="C203" s="184" t="s">
        <v>549</v>
      </c>
      <c r="D203" s="251"/>
      <c r="E203" s="245">
        <v>0.0</v>
      </c>
      <c r="F203" s="232">
        <v>-16000.0</v>
      </c>
      <c r="G203" s="230"/>
      <c r="H203" s="228"/>
    </row>
    <row r="204">
      <c r="A204" s="184"/>
      <c r="B204" s="184"/>
      <c r="C204" s="233" t="s">
        <v>550</v>
      </c>
      <c r="D204" s="252"/>
      <c r="E204" s="235">
        <v>0.0</v>
      </c>
      <c r="F204" s="236">
        <v>-13000.0</v>
      </c>
      <c r="G204" s="237"/>
      <c r="H204" s="238" t="s">
        <v>551</v>
      </c>
    </row>
    <row r="205">
      <c r="A205" s="184"/>
      <c r="B205" s="184"/>
      <c r="C205" s="246" t="s">
        <v>552</v>
      </c>
      <c r="D205" s="252"/>
      <c r="E205" s="277">
        <v>13000.0</v>
      </c>
      <c r="F205" s="236">
        <v>0.0</v>
      </c>
      <c r="G205" s="237"/>
      <c r="H205" s="238" t="s">
        <v>553</v>
      </c>
    </row>
    <row r="206">
      <c r="A206" s="184"/>
      <c r="B206" s="184"/>
      <c r="C206" s="233" t="s">
        <v>85</v>
      </c>
      <c r="D206" s="252"/>
      <c r="E206" s="235">
        <v>0.0</v>
      </c>
      <c r="F206" s="236">
        <v>-800.0</v>
      </c>
      <c r="G206" s="237"/>
      <c r="H206" s="238" t="s">
        <v>554</v>
      </c>
    </row>
    <row r="207">
      <c r="A207" s="184"/>
      <c r="B207" s="184"/>
      <c r="C207" s="261" t="s">
        <v>555</v>
      </c>
      <c r="D207" s="199"/>
      <c r="E207" s="231">
        <v>30000.0</v>
      </c>
      <c r="F207" s="232">
        <v>0.0</v>
      </c>
      <c r="G207" s="230"/>
      <c r="H207" s="228"/>
    </row>
    <row r="208">
      <c r="A208" s="184"/>
      <c r="B208" s="184"/>
      <c r="C208" s="184" t="s">
        <v>556</v>
      </c>
      <c r="D208" s="199"/>
      <c r="E208" s="231">
        <v>50000.0</v>
      </c>
      <c r="F208" s="232">
        <v>0.0</v>
      </c>
      <c r="G208" s="230"/>
      <c r="H208" s="228"/>
    </row>
    <row r="209">
      <c r="A209" s="184"/>
      <c r="B209" s="184"/>
      <c r="C209" s="184" t="s">
        <v>557</v>
      </c>
      <c r="D209" s="199"/>
      <c r="E209" s="245">
        <v>0.0</v>
      </c>
      <c r="F209" s="232">
        <v>-80000.0</v>
      </c>
      <c r="G209" s="230"/>
      <c r="H209" s="228"/>
    </row>
    <row r="210">
      <c r="A210" s="184"/>
      <c r="B210" s="184"/>
      <c r="C210" s="184" t="s">
        <v>558</v>
      </c>
      <c r="D210" s="199"/>
      <c r="E210" s="245">
        <v>0.0</v>
      </c>
      <c r="F210" s="232">
        <v>-1000.0</v>
      </c>
      <c r="G210" s="230"/>
      <c r="H210" s="228"/>
    </row>
    <row r="211">
      <c r="A211" s="184"/>
      <c r="B211" s="184"/>
      <c r="C211" s="184" t="s">
        <v>121</v>
      </c>
      <c r="D211" s="199"/>
      <c r="E211" s="245">
        <v>0.0</v>
      </c>
      <c r="F211" s="232">
        <v>-4000.0</v>
      </c>
      <c r="G211" s="230"/>
      <c r="H211" s="228"/>
    </row>
    <row r="212">
      <c r="A212" s="184"/>
      <c r="B212" s="184"/>
      <c r="C212" s="184"/>
      <c r="D212" s="199"/>
      <c r="E212" s="230"/>
      <c r="F212" s="230"/>
      <c r="G212" s="230"/>
      <c r="H212" s="228"/>
    </row>
    <row r="213">
      <c r="A213" s="184"/>
      <c r="B213" s="184"/>
      <c r="C213" s="226" t="s">
        <v>64</v>
      </c>
      <c r="D213" s="199"/>
      <c r="E213" s="231">
        <f>SUM(E198:E209)</f>
        <v>93000</v>
      </c>
      <c r="F213" s="232">
        <f>SUM(F198:F212)</f>
        <v>-128100</v>
      </c>
      <c r="G213" s="249">
        <f>F213+E213</f>
        <v>-35100</v>
      </c>
      <c r="H213" s="228"/>
    </row>
    <row r="214">
      <c r="A214" s="184"/>
      <c r="B214" s="184"/>
      <c r="C214" s="184"/>
      <c r="D214" s="199"/>
      <c r="E214" s="230"/>
      <c r="F214" s="230"/>
      <c r="G214" s="230"/>
      <c r="H214" s="228"/>
    </row>
    <row r="215">
      <c r="A215" s="184"/>
      <c r="B215" s="274" t="s">
        <v>559</v>
      </c>
      <c r="C215" s="184"/>
      <c r="D215" s="199"/>
      <c r="E215" s="230"/>
      <c r="F215" s="230"/>
      <c r="G215" s="230"/>
      <c r="H215" s="228"/>
    </row>
    <row r="216">
      <c r="A216" s="184"/>
      <c r="B216" s="184"/>
      <c r="C216" s="184" t="s">
        <v>78</v>
      </c>
      <c r="D216" s="199"/>
      <c r="E216" s="245">
        <v>0.0</v>
      </c>
      <c r="F216" s="232">
        <v>-15000.0</v>
      </c>
      <c r="G216" s="230"/>
      <c r="H216" s="271" t="s">
        <v>560</v>
      </c>
    </row>
    <row r="217">
      <c r="A217" s="184"/>
      <c r="B217" s="184"/>
      <c r="C217" s="184" t="s">
        <v>561</v>
      </c>
      <c r="D217" s="199"/>
      <c r="E217" s="245">
        <v>0.0</v>
      </c>
      <c r="F217" s="232">
        <v>-1500.0</v>
      </c>
      <c r="G217" s="230"/>
      <c r="H217" s="271" t="s">
        <v>562</v>
      </c>
    </row>
    <row r="218">
      <c r="A218" s="184"/>
      <c r="B218" s="199"/>
      <c r="C218" s="184"/>
      <c r="D218" s="199"/>
      <c r="E218" s="230"/>
      <c r="F218" s="230"/>
      <c r="G218" s="230"/>
      <c r="H218" s="228"/>
    </row>
    <row r="219">
      <c r="A219" s="184"/>
      <c r="B219" s="199"/>
      <c r="C219" s="184" t="s">
        <v>64</v>
      </c>
      <c r="D219" s="199"/>
      <c r="E219" s="245">
        <f t="shared" ref="E219:F219" si="10">SUM(E215:E218)</f>
        <v>0</v>
      </c>
      <c r="F219" s="232">
        <f t="shared" si="10"/>
        <v>-16500</v>
      </c>
      <c r="G219" s="249">
        <f>F219+E219</f>
        <v>-16500</v>
      </c>
      <c r="H219" s="228"/>
    </row>
    <row r="220">
      <c r="A220" s="184"/>
      <c r="B220" s="184"/>
      <c r="C220" s="184"/>
      <c r="D220" s="199"/>
      <c r="E220" s="230"/>
      <c r="F220" s="230"/>
      <c r="G220" s="230"/>
      <c r="H220" s="228"/>
    </row>
    <row r="221">
      <c r="A221" s="184"/>
      <c r="B221" s="274" t="s">
        <v>563</v>
      </c>
      <c r="C221" s="184"/>
      <c r="D221" s="199"/>
      <c r="E221" s="230"/>
      <c r="F221" s="230"/>
      <c r="G221" s="230"/>
      <c r="H221" s="228"/>
    </row>
    <row r="222">
      <c r="A222" s="184"/>
      <c r="B222" s="184"/>
      <c r="C222" s="184" t="s">
        <v>78</v>
      </c>
      <c r="D222" s="199"/>
      <c r="E222" s="245">
        <v>0.0</v>
      </c>
      <c r="F222" s="232">
        <v>-13000.0</v>
      </c>
      <c r="G222" s="230"/>
      <c r="H222" s="228"/>
    </row>
    <row r="223">
      <c r="A223" s="184"/>
      <c r="B223" s="184"/>
      <c r="C223" s="184"/>
      <c r="D223" s="199"/>
      <c r="E223" s="230"/>
      <c r="F223" s="230"/>
      <c r="G223" s="230"/>
      <c r="H223" s="228"/>
    </row>
    <row r="224">
      <c r="A224" s="184"/>
      <c r="B224" s="184"/>
      <c r="C224" s="184" t="s">
        <v>64</v>
      </c>
      <c r="D224" s="199"/>
      <c r="E224" s="245">
        <f t="shared" ref="E224:F224" si="11">SUM(E222)</f>
        <v>0</v>
      </c>
      <c r="F224" s="232">
        <f t="shared" si="11"/>
        <v>-13000</v>
      </c>
      <c r="G224" s="249">
        <f>F224+E224</f>
        <v>-13000</v>
      </c>
      <c r="H224" s="228"/>
    </row>
    <row r="225">
      <c r="A225" s="184"/>
      <c r="B225" s="184"/>
      <c r="C225" s="184"/>
      <c r="D225" s="199"/>
      <c r="E225" s="230"/>
      <c r="F225" s="230"/>
      <c r="G225" s="230"/>
      <c r="H225" s="228"/>
    </row>
    <row r="226">
      <c r="A226" s="184"/>
      <c r="B226" s="274" t="s">
        <v>564</v>
      </c>
      <c r="C226" s="184"/>
      <c r="D226" s="199"/>
      <c r="E226" s="230"/>
      <c r="F226" s="230"/>
      <c r="G226" s="230"/>
      <c r="H226" s="228"/>
    </row>
    <row r="227">
      <c r="A227" s="184"/>
      <c r="B227" s="184"/>
      <c r="C227" s="233" t="s">
        <v>75</v>
      </c>
      <c r="D227" s="234"/>
      <c r="E227" s="277">
        <v>5000.0</v>
      </c>
      <c r="F227" s="236">
        <v>0.0</v>
      </c>
      <c r="G227" s="237"/>
      <c r="H227" s="238" t="s">
        <v>565</v>
      </c>
    </row>
    <row r="228">
      <c r="A228" s="184"/>
      <c r="B228" s="199"/>
      <c r="C228" s="285" t="s">
        <v>204</v>
      </c>
      <c r="D228" s="234"/>
      <c r="E228" s="277">
        <v>5000.0</v>
      </c>
      <c r="F228" s="236">
        <v>0.0</v>
      </c>
      <c r="G228" s="237"/>
      <c r="H228" s="238" t="s">
        <v>565</v>
      </c>
    </row>
    <row r="229">
      <c r="A229" s="184"/>
      <c r="B229" s="199"/>
      <c r="C229" s="234" t="s">
        <v>78</v>
      </c>
      <c r="D229" s="234"/>
      <c r="E229" s="277">
        <v>0.0</v>
      </c>
      <c r="F229" s="236">
        <v>-7000.0</v>
      </c>
      <c r="G229" s="237"/>
      <c r="H229" s="238" t="s">
        <v>566</v>
      </c>
    </row>
    <row r="230">
      <c r="A230" s="184"/>
      <c r="B230" s="184"/>
      <c r="C230" s="184" t="s">
        <v>567</v>
      </c>
      <c r="D230" s="199"/>
      <c r="E230" s="245">
        <v>0.0</v>
      </c>
      <c r="F230" s="232">
        <v>-3900.0</v>
      </c>
      <c r="G230" s="230"/>
      <c r="H230" s="228"/>
    </row>
    <row r="231">
      <c r="A231" s="184"/>
      <c r="B231" s="184"/>
      <c r="C231" s="184" t="s">
        <v>76</v>
      </c>
      <c r="D231" s="199"/>
      <c r="E231" s="245">
        <v>0.0</v>
      </c>
      <c r="F231" s="232">
        <v>-1000.0</v>
      </c>
      <c r="G231" s="230"/>
      <c r="H231" s="228"/>
    </row>
    <row r="232">
      <c r="A232" s="184"/>
      <c r="B232" s="184"/>
      <c r="C232" s="233" t="s">
        <v>85</v>
      </c>
      <c r="D232" s="234"/>
      <c r="E232" s="235">
        <v>0.0</v>
      </c>
      <c r="F232" s="236">
        <v>-1500.0</v>
      </c>
      <c r="G232" s="237"/>
      <c r="H232" s="238" t="s">
        <v>568</v>
      </c>
    </row>
    <row r="233">
      <c r="A233" s="184"/>
      <c r="B233" s="184"/>
      <c r="C233" s="233" t="s">
        <v>80</v>
      </c>
      <c r="D233" s="234"/>
      <c r="E233" s="235">
        <v>0.0</v>
      </c>
      <c r="F233" s="236">
        <v>-500.0</v>
      </c>
      <c r="G233" s="237"/>
      <c r="H233" s="238" t="s">
        <v>498</v>
      </c>
    </row>
    <row r="234">
      <c r="A234" s="184"/>
      <c r="B234" s="184"/>
      <c r="C234" s="239" t="s">
        <v>125</v>
      </c>
      <c r="D234" s="240"/>
      <c r="E234" s="273">
        <v>0.0</v>
      </c>
      <c r="F234" s="242">
        <v>-250.0</v>
      </c>
      <c r="G234" s="243"/>
      <c r="H234" s="244" t="s">
        <v>569</v>
      </c>
    </row>
    <row r="235">
      <c r="A235" s="184"/>
      <c r="B235" s="184"/>
      <c r="C235" s="184"/>
      <c r="D235" s="199"/>
      <c r="E235" s="230"/>
      <c r="F235" s="230"/>
      <c r="G235" s="230"/>
      <c r="H235" s="228"/>
    </row>
    <row r="236">
      <c r="A236" s="184"/>
      <c r="B236" s="184"/>
      <c r="C236" s="226" t="s">
        <v>64</v>
      </c>
      <c r="D236" s="251"/>
      <c r="E236" s="286">
        <f t="shared" ref="E236:F236" si="12">SUM(E227:E235)</f>
        <v>10000</v>
      </c>
      <c r="F236" s="287">
        <f t="shared" si="12"/>
        <v>-14150</v>
      </c>
      <c r="G236" s="249">
        <f>F236+E236</f>
        <v>-4150</v>
      </c>
      <c r="H236" s="228"/>
    </row>
    <row r="237">
      <c r="A237" s="184"/>
      <c r="B237" s="184"/>
      <c r="C237" s="184"/>
      <c r="D237" s="251"/>
      <c r="E237" s="230"/>
      <c r="F237" s="230"/>
      <c r="G237" s="230"/>
      <c r="H237" s="228"/>
    </row>
    <row r="238">
      <c r="A238" s="184"/>
      <c r="B238" s="199"/>
      <c r="C238" s="199"/>
      <c r="D238" s="251"/>
      <c r="E238" s="230"/>
      <c r="F238" s="230"/>
      <c r="G238" s="230"/>
      <c r="H238" s="228"/>
    </row>
    <row r="239">
      <c r="A239" s="184"/>
      <c r="B239" s="288" t="s">
        <v>570</v>
      </c>
      <c r="C239" s="199"/>
      <c r="D239" s="199"/>
      <c r="E239" s="230"/>
      <c r="F239" s="230"/>
      <c r="G239" s="230"/>
      <c r="H239" s="228"/>
    </row>
    <row r="240">
      <c r="A240" s="184"/>
      <c r="B240" s="184"/>
      <c r="C240" s="233" t="s">
        <v>571</v>
      </c>
      <c r="D240" s="234"/>
      <c r="E240" s="235">
        <v>0.0</v>
      </c>
      <c r="F240" s="236">
        <v>-2000.0</v>
      </c>
      <c r="G240" s="237"/>
      <c r="H240" s="238" t="s">
        <v>572</v>
      </c>
    </row>
    <row r="241">
      <c r="A241" s="184"/>
      <c r="B241" s="184"/>
      <c r="C241" s="246" t="s">
        <v>573</v>
      </c>
      <c r="D241" s="234"/>
      <c r="E241" s="277">
        <v>2000.0</v>
      </c>
      <c r="F241" s="236">
        <v>0.0</v>
      </c>
      <c r="G241" s="237"/>
      <c r="H241" s="238" t="s">
        <v>574</v>
      </c>
    </row>
    <row r="242">
      <c r="A242" s="184"/>
      <c r="B242" s="184"/>
      <c r="C242" s="184" t="s">
        <v>85</v>
      </c>
      <c r="D242" s="199"/>
      <c r="E242" s="245">
        <v>0.0</v>
      </c>
      <c r="F242" s="232">
        <v>-300.0</v>
      </c>
      <c r="G242" s="230"/>
      <c r="H242" s="228"/>
    </row>
    <row r="243">
      <c r="A243" s="184"/>
      <c r="B243" s="184"/>
      <c r="C243" s="184"/>
      <c r="D243" s="199"/>
      <c r="E243" s="230"/>
      <c r="F243" s="230"/>
      <c r="G243" s="230"/>
      <c r="H243" s="228"/>
    </row>
    <row r="244">
      <c r="A244" s="184"/>
      <c r="B244" s="184"/>
      <c r="C244" s="184" t="s">
        <v>64</v>
      </c>
      <c r="D244" s="199"/>
      <c r="E244" s="231">
        <f t="shared" ref="E244:F244" si="13">SUM(E240:E243)</f>
        <v>2000</v>
      </c>
      <c r="F244" s="232">
        <f t="shared" si="13"/>
        <v>-2300</v>
      </c>
      <c r="G244" s="249">
        <f>F244+E244</f>
        <v>-300</v>
      </c>
      <c r="H244" s="228"/>
    </row>
    <row r="245">
      <c r="A245" s="184"/>
      <c r="B245" s="184"/>
      <c r="C245" s="184"/>
      <c r="D245" s="251"/>
      <c r="E245" s="230"/>
      <c r="F245" s="230"/>
      <c r="G245" s="230"/>
      <c r="H245" s="228"/>
    </row>
    <row r="246">
      <c r="A246" s="184"/>
      <c r="B246" s="274" t="s">
        <v>575</v>
      </c>
      <c r="C246" s="184"/>
      <c r="D246" s="251"/>
      <c r="E246" s="230"/>
      <c r="F246" s="230"/>
      <c r="G246" s="230"/>
      <c r="H246" s="228"/>
    </row>
    <row r="247">
      <c r="A247" s="184"/>
      <c r="B247" s="184"/>
      <c r="C247" s="184" t="s">
        <v>181</v>
      </c>
      <c r="D247" s="251"/>
      <c r="E247" s="245">
        <v>0.0</v>
      </c>
      <c r="F247" s="232">
        <v>-1500.0</v>
      </c>
      <c r="G247" s="230"/>
      <c r="H247" s="228"/>
    </row>
    <row r="248">
      <c r="A248" s="184"/>
      <c r="B248" s="199"/>
      <c r="C248" s="199" t="s">
        <v>576</v>
      </c>
      <c r="D248" s="251"/>
      <c r="E248" s="245">
        <v>0.0</v>
      </c>
      <c r="F248" s="232">
        <v>-500.0</v>
      </c>
      <c r="G248" s="230"/>
      <c r="H248" s="228"/>
    </row>
    <row r="249">
      <c r="A249" s="184"/>
      <c r="B249" s="199"/>
      <c r="C249" s="199"/>
      <c r="D249" s="251"/>
      <c r="E249" s="230"/>
      <c r="F249" s="230"/>
      <c r="G249" s="230"/>
      <c r="H249" s="228"/>
    </row>
    <row r="250">
      <c r="A250" s="184"/>
      <c r="B250" s="184"/>
      <c r="C250" s="226" t="s">
        <v>64</v>
      </c>
      <c r="D250" s="251"/>
      <c r="E250" s="245">
        <v>0.0</v>
      </c>
      <c r="F250" s="232">
        <v>-2000.0</v>
      </c>
      <c r="G250" s="249">
        <f>F250+E250</f>
        <v>-2000</v>
      </c>
      <c r="H250" s="228"/>
    </row>
    <row r="251">
      <c r="A251" s="184"/>
      <c r="B251" s="184"/>
      <c r="C251" s="184"/>
      <c r="D251" s="251"/>
      <c r="E251" s="230"/>
      <c r="F251" s="230"/>
      <c r="G251" s="230"/>
      <c r="H251" s="228"/>
    </row>
    <row r="252">
      <c r="A252" s="184"/>
      <c r="B252" s="274" t="s">
        <v>577</v>
      </c>
      <c r="C252" s="184"/>
      <c r="D252" s="199"/>
      <c r="E252" s="230"/>
      <c r="F252" s="230"/>
      <c r="G252" s="230"/>
      <c r="H252" s="228"/>
    </row>
    <row r="253">
      <c r="A253" s="184"/>
      <c r="B253" s="184"/>
      <c r="C253" s="246" t="s">
        <v>578</v>
      </c>
      <c r="D253" s="234"/>
      <c r="E253" s="235">
        <v>0.0</v>
      </c>
      <c r="F253" s="236">
        <v>-10000.0</v>
      </c>
      <c r="G253" s="237"/>
      <c r="H253" s="238" t="s">
        <v>579</v>
      </c>
    </row>
    <row r="254">
      <c r="A254" s="184"/>
      <c r="B254" s="184"/>
      <c r="C254" s="184" t="s">
        <v>580</v>
      </c>
      <c r="D254" s="199"/>
      <c r="E254" s="245">
        <v>0.0</v>
      </c>
      <c r="F254" s="232">
        <v>-500.0</v>
      </c>
      <c r="G254" s="230"/>
      <c r="H254" s="228"/>
    </row>
    <row r="255">
      <c r="A255" s="184"/>
      <c r="B255" s="184"/>
      <c r="C255" s="184" t="s">
        <v>581</v>
      </c>
      <c r="D255" s="199"/>
      <c r="E255" s="245">
        <v>0.0</v>
      </c>
      <c r="F255" s="232">
        <v>-1000.0</v>
      </c>
      <c r="G255" s="230"/>
      <c r="H255" s="228"/>
    </row>
    <row r="256">
      <c r="A256" s="184"/>
      <c r="B256" s="184"/>
      <c r="C256" s="184" t="s">
        <v>582</v>
      </c>
      <c r="D256" s="199"/>
      <c r="E256" s="245">
        <v>0.0</v>
      </c>
      <c r="F256" s="232">
        <v>-25000.0</v>
      </c>
      <c r="G256" s="230"/>
      <c r="H256" s="228"/>
    </row>
    <row r="257">
      <c r="A257" s="184"/>
      <c r="B257" s="184"/>
      <c r="C257" s="184" t="s">
        <v>85</v>
      </c>
      <c r="D257" s="199"/>
      <c r="E257" s="245">
        <v>0.0</v>
      </c>
      <c r="F257" s="232">
        <v>-1500.0</v>
      </c>
      <c r="G257" s="230"/>
      <c r="H257" s="271" t="s">
        <v>583</v>
      </c>
    </row>
    <row r="258">
      <c r="A258" s="184"/>
      <c r="B258" s="184"/>
      <c r="C258" s="184"/>
      <c r="D258" s="199"/>
      <c r="E258" s="230"/>
      <c r="F258" s="230"/>
      <c r="G258" s="230"/>
      <c r="H258" s="228"/>
    </row>
    <row r="259">
      <c r="A259" s="184"/>
      <c r="B259" s="184"/>
      <c r="C259" s="184" t="s">
        <v>64</v>
      </c>
      <c r="D259" s="199"/>
      <c r="E259" s="245">
        <f t="shared" ref="E259:F259" si="14">SUM(E253:E257)</f>
        <v>0</v>
      </c>
      <c r="F259" s="232">
        <f t="shared" si="14"/>
        <v>-38000</v>
      </c>
      <c r="G259" s="249">
        <f>F259+E259</f>
        <v>-38000</v>
      </c>
      <c r="H259" s="228"/>
    </row>
    <row r="260">
      <c r="A260" s="184"/>
      <c r="B260" s="199"/>
      <c r="C260" s="199"/>
      <c r="D260" s="251"/>
      <c r="E260" s="230"/>
      <c r="F260" s="230"/>
      <c r="G260" s="230"/>
      <c r="H260" s="228"/>
    </row>
    <row r="261">
      <c r="A261" s="184"/>
      <c r="B261" s="288" t="s">
        <v>584</v>
      </c>
      <c r="C261" s="199"/>
      <c r="D261" s="199"/>
      <c r="E261" s="230"/>
      <c r="F261" s="230"/>
      <c r="G261" s="230"/>
      <c r="H261" s="228"/>
    </row>
    <row r="262">
      <c r="A262" s="184"/>
      <c r="B262" s="184"/>
      <c r="C262" s="184" t="s">
        <v>75</v>
      </c>
      <c r="D262" s="199"/>
      <c r="E262" s="231">
        <v>5000.0</v>
      </c>
      <c r="F262" s="232">
        <v>0.0</v>
      </c>
      <c r="G262" s="230"/>
      <c r="H262" s="228"/>
    </row>
    <row r="263">
      <c r="A263" s="184"/>
      <c r="B263" s="184"/>
      <c r="C263" s="184" t="s">
        <v>78</v>
      </c>
      <c r="D263" s="199"/>
      <c r="E263" s="245">
        <v>0.0</v>
      </c>
      <c r="F263" s="232">
        <v>-3500.0</v>
      </c>
      <c r="G263" s="230"/>
      <c r="H263" s="228"/>
    </row>
    <row r="264">
      <c r="A264" s="184"/>
      <c r="B264" s="184"/>
      <c r="C264" s="184" t="s">
        <v>76</v>
      </c>
      <c r="D264" s="199"/>
      <c r="E264" s="245">
        <v>0.0</v>
      </c>
      <c r="F264" s="232">
        <v>-300.0</v>
      </c>
      <c r="G264" s="230"/>
      <c r="H264" s="228"/>
    </row>
    <row r="265">
      <c r="A265" s="184"/>
      <c r="B265" s="184"/>
      <c r="C265" s="184" t="s">
        <v>125</v>
      </c>
      <c r="D265" s="199"/>
      <c r="E265" s="245">
        <v>0.0</v>
      </c>
      <c r="F265" s="232">
        <v>-300.0</v>
      </c>
      <c r="G265" s="230"/>
      <c r="H265" s="228"/>
    </row>
    <row r="266">
      <c r="A266" s="184"/>
      <c r="B266" s="184"/>
      <c r="C266" s="233" t="s">
        <v>80</v>
      </c>
      <c r="D266" s="234"/>
      <c r="E266" s="235">
        <v>0.0</v>
      </c>
      <c r="F266" s="236">
        <v>-200.0</v>
      </c>
      <c r="G266" s="237"/>
      <c r="H266" s="238" t="s">
        <v>498</v>
      </c>
    </row>
    <row r="267">
      <c r="A267" s="184"/>
      <c r="B267" s="184"/>
      <c r="C267" s="239" t="s">
        <v>125</v>
      </c>
      <c r="D267" s="240"/>
      <c r="E267" s="241">
        <v>0.0</v>
      </c>
      <c r="F267" s="242">
        <v>-200.0</v>
      </c>
      <c r="G267" s="243"/>
      <c r="H267" s="244" t="s">
        <v>569</v>
      </c>
    </row>
    <row r="268">
      <c r="A268" s="184"/>
      <c r="B268" s="184"/>
      <c r="C268" s="184"/>
      <c r="D268" s="199"/>
      <c r="E268" s="230"/>
      <c r="F268" s="230"/>
      <c r="G268" s="230"/>
      <c r="H268" s="228"/>
    </row>
    <row r="269">
      <c r="A269" s="184"/>
      <c r="B269" s="184"/>
      <c r="C269" s="184" t="s">
        <v>64</v>
      </c>
      <c r="D269" s="199"/>
      <c r="E269" s="231">
        <f>SUM(E262:E266)</f>
        <v>5000</v>
      </c>
      <c r="F269" s="232">
        <f>SUM(F263:F267)</f>
        <v>-4500</v>
      </c>
      <c r="G269" s="247">
        <f>F269+E269</f>
        <v>500</v>
      </c>
      <c r="H269" s="228"/>
    </row>
    <row r="270">
      <c r="A270" s="184"/>
      <c r="B270" s="184"/>
      <c r="C270" s="184"/>
      <c r="D270" s="199"/>
      <c r="E270" s="230"/>
      <c r="F270" s="230"/>
      <c r="G270" s="230"/>
      <c r="H270" s="228"/>
    </row>
    <row r="271">
      <c r="A271" s="184"/>
      <c r="B271" s="260" t="s">
        <v>585</v>
      </c>
      <c r="C271" s="199"/>
      <c r="D271" s="199"/>
      <c r="E271" s="230"/>
      <c r="F271" s="230"/>
      <c r="G271" s="230"/>
      <c r="H271" s="228"/>
    </row>
    <row r="272">
      <c r="A272" s="184"/>
      <c r="B272" s="199"/>
      <c r="C272" s="199" t="s">
        <v>586</v>
      </c>
      <c r="D272" s="199"/>
      <c r="E272" s="245">
        <v>0.0</v>
      </c>
      <c r="F272" s="232">
        <v>-1700.0</v>
      </c>
      <c r="G272" s="230"/>
      <c r="H272" s="228"/>
    </row>
    <row r="273">
      <c r="A273" s="184"/>
      <c r="B273" s="184"/>
      <c r="C273" s="184"/>
      <c r="D273" s="199"/>
      <c r="E273" s="230"/>
      <c r="F273" s="230"/>
      <c r="G273" s="230"/>
      <c r="H273" s="228"/>
    </row>
    <row r="274">
      <c r="A274" s="184"/>
      <c r="B274" s="184"/>
      <c r="C274" s="184" t="s">
        <v>64</v>
      </c>
      <c r="D274" s="199"/>
      <c r="E274" s="245">
        <f t="shared" ref="E274:F274" si="15">SUM(E271:E273)</f>
        <v>0</v>
      </c>
      <c r="F274" s="232">
        <f t="shared" si="15"/>
        <v>-1700</v>
      </c>
      <c r="G274" s="249">
        <f>SUM(E274:F274)</f>
        <v>-1700</v>
      </c>
      <c r="H274" s="228"/>
    </row>
    <row r="275">
      <c r="A275" s="184"/>
      <c r="B275" s="184"/>
      <c r="C275" s="184"/>
      <c r="D275" s="199"/>
      <c r="E275" s="230"/>
      <c r="F275" s="230"/>
      <c r="G275" s="230"/>
      <c r="H275" s="228"/>
    </row>
    <row r="276">
      <c r="A276" s="184"/>
      <c r="B276" s="184"/>
      <c r="C276" s="184"/>
      <c r="D276" s="199"/>
      <c r="E276" s="230"/>
      <c r="F276" s="230"/>
      <c r="G276" s="230"/>
      <c r="H276" s="228"/>
    </row>
    <row r="277">
      <c r="A277" s="184"/>
      <c r="B277" s="253" t="s">
        <v>587</v>
      </c>
      <c r="C277" s="184"/>
      <c r="D277" s="199"/>
      <c r="E277" s="230"/>
      <c r="F277" s="230"/>
      <c r="G277" s="230"/>
      <c r="H277" s="228"/>
    </row>
    <row r="278">
      <c r="A278" s="184"/>
      <c r="B278" s="199"/>
      <c r="C278" s="240" t="s">
        <v>75</v>
      </c>
      <c r="D278" s="240"/>
      <c r="E278" s="241">
        <v>1200.0</v>
      </c>
      <c r="F278" s="242">
        <v>0.0</v>
      </c>
      <c r="G278" s="243"/>
      <c r="H278" s="244" t="s">
        <v>588</v>
      </c>
    </row>
    <row r="279">
      <c r="A279" s="184"/>
      <c r="B279" s="199"/>
      <c r="C279" s="199" t="s">
        <v>76</v>
      </c>
      <c r="D279" s="199"/>
      <c r="E279" s="245">
        <v>0.0</v>
      </c>
      <c r="F279" s="232">
        <v>-800.0</v>
      </c>
      <c r="G279" s="230"/>
      <c r="H279" s="228"/>
    </row>
    <row r="280">
      <c r="A280" s="184"/>
      <c r="B280" s="184"/>
      <c r="C280" s="184" t="s">
        <v>85</v>
      </c>
      <c r="D280" s="199"/>
      <c r="E280" s="245">
        <v>0.0</v>
      </c>
      <c r="F280" s="232">
        <v>-400.0</v>
      </c>
      <c r="G280" s="230"/>
      <c r="H280" s="228"/>
    </row>
    <row r="281">
      <c r="A281" s="184"/>
      <c r="B281" s="184"/>
      <c r="C281" s="184" t="s">
        <v>549</v>
      </c>
      <c r="D281" s="199"/>
      <c r="E281" s="245">
        <v>0.0</v>
      </c>
      <c r="F281" s="232">
        <v>-1000.0</v>
      </c>
      <c r="G281" s="230"/>
      <c r="H281" s="228"/>
    </row>
    <row r="282">
      <c r="A282" s="184"/>
      <c r="B282" s="184"/>
      <c r="C282" s="289" t="s">
        <v>91</v>
      </c>
      <c r="D282" s="290"/>
      <c r="E282" s="291">
        <v>0.0</v>
      </c>
      <c r="F282" s="292">
        <v>-5000.0</v>
      </c>
      <c r="G282" s="293"/>
      <c r="H282" s="294" t="s">
        <v>589</v>
      </c>
    </row>
    <row r="283">
      <c r="A283" s="184"/>
      <c r="B283" s="184"/>
      <c r="C283" s="184"/>
      <c r="D283" s="199"/>
      <c r="E283" s="230"/>
      <c r="F283" s="230"/>
      <c r="G283" s="230"/>
      <c r="H283" s="228"/>
    </row>
    <row r="284">
      <c r="A284" s="184"/>
      <c r="B284" s="184"/>
      <c r="C284" s="226" t="s">
        <v>64</v>
      </c>
      <c r="D284" s="199"/>
      <c r="E284" s="245">
        <f>SUM(E278:E282)</f>
        <v>1200</v>
      </c>
      <c r="F284" s="232">
        <f>SUM(F279:F283)</f>
        <v>-7200</v>
      </c>
      <c r="G284" s="249">
        <f>SUM(E284:F284)</f>
        <v>-6000</v>
      </c>
      <c r="H284" s="228"/>
    </row>
    <row r="285">
      <c r="A285" s="184"/>
      <c r="B285" s="184"/>
      <c r="C285" s="184"/>
      <c r="D285" s="199"/>
      <c r="E285" s="230"/>
      <c r="F285" s="230"/>
      <c r="G285" s="230"/>
      <c r="H285" s="228"/>
    </row>
    <row r="286">
      <c r="A286" s="184"/>
      <c r="B286" s="253" t="s">
        <v>590</v>
      </c>
      <c r="C286" s="184"/>
      <c r="D286" s="199"/>
      <c r="E286" s="230"/>
      <c r="F286" s="230"/>
      <c r="G286" s="230"/>
      <c r="H286" s="228"/>
    </row>
    <row r="287">
      <c r="A287" s="184"/>
      <c r="B287" s="199"/>
      <c r="C287" s="199" t="s">
        <v>78</v>
      </c>
      <c r="D287" s="199"/>
      <c r="E287" s="245">
        <v>0.0</v>
      </c>
      <c r="F287" s="232">
        <v>-4250.0</v>
      </c>
      <c r="G287" s="230"/>
      <c r="H287" s="228"/>
    </row>
    <row r="288">
      <c r="A288" s="184"/>
      <c r="B288" s="199"/>
      <c r="C288" s="199" t="s">
        <v>591</v>
      </c>
      <c r="D288" s="199"/>
      <c r="E288" s="245">
        <v>0.0</v>
      </c>
      <c r="F288" s="232">
        <v>-400.0</v>
      </c>
      <c r="G288" s="230"/>
      <c r="H288" s="228"/>
    </row>
    <row r="289">
      <c r="A289" s="184"/>
      <c r="B289" s="184"/>
      <c r="C289" s="184" t="s">
        <v>85</v>
      </c>
      <c r="D289" s="251"/>
      <c r="E289" s="245">
        <v>0.0</v>
      </c>
      <c r="F289" s="232">
        <v>-700.0</v>
      </c>
      <c r="G289" s="230"/>
      <c r="H289" s="228"/>
    </row>
    <row r="290">
      <c r="A290" s="184"/>
      <c r="B290" s="184"/>
      <c r="C290" s="184" t="s">
        <v>91</v>
      </c>
      <c r="D290" s="251"/>
      <c r="E290" s="245">
        <v>0.0</v>
      </c>
      <c r="F290" s="232">
        <v>-1750.0</v>
      </c>
      <c r="G290" s="230"/>
      <c r="H290" s="228"/>
    </row>
    <row r="291">
      <c r="A291" s="184"/>
      <c r="B291" s="184"/>
      <c r="C291" s="184" t="s">
        <v>374</v>
      </c>
      <c r="D291" s="251"/>
      <c r="E291" s="245">
        <v>0.0</v>
      </c>
      <c r="F291" s="232">
        <v>-500.0</v>
      </c>
      <c r="G291" s="230"/>
      <c r="H291" s="228"/>
    </row>
    <row r="292">
      <c r="A292" s="184"/>
      <c r="B292" s="184"/>
      <c r="C292" s="184" t="s">
        <v>68</v>
      </c>
      <c r="D292" s="251"/>
      <c r="E292" s="245">
        <v>0.0</v>
      </c>
      <c r="F292" s="232">
        <v>-1450.0</v>
      </c>
      <c r="G292" s="230"/>
      <c r="H292" s="228"/>
    </row>
    <row r="293">
      <c r="A293" s="184"/>
      <c r="B293" s="184"/>
      <c r="C293" s="233" t="s">
        <v>76</v>
      </c>
      <c r="D293" s="252"/>
      <c r="E293" s="235">
        <v>0.0</v>
      </c>
      <c r="F293" s="236">
        <v>-1500.0</v>
      </c>
      <c r="G293" s="237"/>
      <c r="H293" s="238" t="s">
        <v>592</v>
      </c>
    </row>
    <row r="294">
      <c r="A294" s="184"/>
      <c r="B294" s="184"/>
      <c r="C294" s="184"/>
      <c r="D294" s="251"/>
      <c r="E294" s="230"/>
      <c r="F294" s="230"/>
      <c r="G294" s="230"/>
      <c r="H294" s="228"/>
    </row>
    <row r="295">
      <c r="A295" s="184"/>
      <c r="B295" s="184"/>
      <c r="C295" s="226" t="s">
        <v>64</v>
      </c>
      <c r="D295" s="251"/>
      <c r="E295" s="245">
        <f t="shared" ref="E295:F295" si="16">SUM(E287:E293)</f>
        <v>0</v>
      </c>
      <c r="F295" s="232">
        <f t="shared" si="16"/>
        <v>-10550</v>
      </c>
      <c r="G295" s="249">
        <f>F295+E295</f>
        <v>-10550</v>
      </c>
      <c r="H295" s="228"/>
    </row>
    <row r="296">
      <c r="A296" s="184"/>
      <c r="B296" s="184"/>
      <c r="C296" s="184"/>
      <c r="D296" s="199"/>
      <c r="E296" s="230"/>
      <c r="F296" s="230"/>
      <c r="G296" s="230"/>
      <c r="H296" s="228"/>
    </row>
    <row r="297">
      <c r="A297" s="184"/>
      <c r="B297" s="229" t="s">
        <v>593</v>
      </c>
      <c r="C297" s="184"/>
      <c r="D297" s="199"/>
      <c r="E297" s="230"/>
      <c r="F297" s="230"/>
      <c r="G297" s="230"/>
      <c r="H297" s="228"/>
    </row>
    <row r="298">
      <c r="A298" s="184"/>
      <c r="B298" s="184"/>
      <c r="C298" s="233" t="s">
        <v>594</v>
      </c>
      <c r="D298" s="234"/>
      <c r="E298" s="235">
        <v>0.0</v>
      </c>
      <c r="F298" s="236">
        <v>-2500.0</v>
      </c>
      <c r="G298" s="237"/>
      <c r="H298" s="295"/>
    </row>
    <row r="299">
      <c r="A299" s="184"/>
      <c r="B299" s="184"/>
      <c r="C299" s="246" t="s">
        <v>163</v>
      </c>
      <c r="D299" s="234"/>
      <c r="E299" s="235">
        <v>0.0</v>
      </c>
      <c r="F299" s="236">
        <v>-1500.0</v>
      </c>
      <c r="G299" s="237"/>
      <c r="H299" s="295"/>
    </row>
    <row r="300">
      <c r="A300" s="184"/>
      <c r="B300" s="184"/>
      <c r="C300" s="233" t="s">
        <v>78</v>
      </c>
      <c r="D300" s="234"/>
      <c r="E300" s="235">
        <v>0.0</v>
      </c>
      <c r="F300" s="236">
        <v>-5000.0</v>
      </c>
      <c r="G300" s="237"/>
      <c r="H300" s="238" t="s">
        <v>595</v>
      </c>
    </row>
    <row r="301">
      <c r="A301" s="184"/>
      <c r="B301" s="184"/>
      <c r="C301" s="184" t="s">
        <v>596</v>
      </c>
      <c r="D301" s="199"/>
      <c r="E301" s="245">
        <v>0.0</v>
      </c>
      <c r="F301" s="232">
        <v>-500.0</v>
      </c>
      <c r="G301" s="230"/>
      <c r="H301" s="228"/>
    </row>
    <row r="302">
      <c r="A302" s="184"/>
      <c r="B302" s="184"/>
      <c r="C302" s="184"/>
      <c r="D302" s="199"/>
      <c r="E302" s="230"/>
      <c r="F302" s="230"/>
      <c r="G302" s="230"/>
      <c r="H302" s="228"/>
    </row>
    <row r="303">
      <c r="A303" s="184"/>
      <c r="B303" s="199"/>
      <c r="C303" s="199" t="s">
        <v>64</v>
      </c>
      <c r="D303" s="199"/>
      <c r="E303" s="245">
        <f t="shared" ref="E303:F303" si="17">SUM(E298:E301)</f>
        <v>0</v>
      </c>
      <c r="F303" s="232">
        <f t="shared" si="17"/>
        <v>-9500</v>
      </c>
      <c r="G303" s="249">
        <f>F303+E303</f>
        <v>-9500</v>
      </c>
      <c r="H303" s="228"/>
    </row>
    <row r="304">
      <c r="A304" s="184"/>
      <c r="B304" s="199"/>
      <c r="C304" s="199"/>
      <c r="D304" s="251"/>
      <c r="E304" s="230"/>
      <c r="F304" s="230"/>
      <c r="G304" s="230"/>
      <c r="H304" s="228"/>
    </row>
    <row r="305">
      <c r="A305" s="184"/>
      <c r="B305" s="274" t="s">
        <v>597</v>
      </c>
      <c r="C305" s="184"/>
      <c r="D305" s="251"/>
      <c r="E305" s="230"/>
      <c r="F305" s="230"/>
      <c r="G305" s="230"/>
      <c r="H305" s="228"/>
    </row>
    <row r="306">
      <c r="A306" s="184"/>
      <c r="B306" s="184"/>
      <c r="C306" s="233" t="s">
        <v>598</v>
      </c>
      <c r="D306" s="252"/>
      <c r="E306" s="235">
        <v>0.0</v>
      </c>
      <c r="F306" s="236">
        <v>-2500.0</v>
      </c>
      <c r="G306" s="237"/>
      <c r="H306" s="238" t="s">
        <v>599</v>
      </c>
    </row>
    <row r="307">
      <c r="A307" s="184"/>
      <c r="B307" s="184"/>
      <c r="C307" s="233" t="s">
        <v>517</v>
      </c>
      <c r="D307" s="252"/>
      <c r="E307" s="235">
        <v>0.0</v>
      </c>
      <c r="F307" s="236">
        <v>-750.0</v>
      </c>
      <c r="G307" s="237"/>
      <c r="H307" s="238" t="s">
        <v>600</v>
      </c>
    </row>
    <row r="308">
      <c r="A308" s="184"/>
      <c r="B308" s="184"/>
      <c r="C308" s="184"/>
      <c r="D308" s="251"/>
      <c r="E308" s="230"/>
      <c r="F308" s="230"/>
      <c r="G308" s="230"/>
      <c r="H308" s="228"/>
    </row>
    <row r="309">
      <c r="A309" s="184"/>
      <c r="B309" s="184"/>
      <c r="C309" s="226" t="s">
        <v>64</v>
      </c>
      <c r="D309" s="251"/>
      <c r="E309" s="245">
        <f t="shared" ref="E309:F309" si="18">SUM(E306:E307)</f>
        <v>0</v>
      </c>
      <c r="F309" s="232">
        <f t="shared" si="18"/>
        <v>-3250</v>
      </c>
      <c r="G309" s="249">
        <f>SUM(E309:F309)</f>
        <v>-3250</v>
      </c>
      <c r="H309" s="228"/>
    </row>
    <row r="310">
      <c r="A310" s="184"/>
      <c r="B310" s="184"/>
      <c r="C310" s="184"/>
      <c r="D310" s="251"/>
      <c r="E310" s="230"/>
      <c r="F310" s="230"/>
      <c r="G310" s="230"/>
      <c r="H310" s="228"/>
    </row>
    <row r="311">
      <c r="A311" s="184"/>
      <c r="B311" s="253" t="s">
        <v>601</v>
      </c>
      <c r="C311" s="184"/>
      <c r="D311" s="251"/>
      <c r="E311" s="230"/>
      <c r="F311" s="230"/>
      <c r="G311" s="230"/>
      <c r="H311" s="228"/>
    </row>
    <row r="312">
      <c r="A312" s="184"/>
      <c r="B312" s="184"/>
      <c r="C312" s="184" t="s">
        <v>602</v>
      </c>
      <c r="D312" s="199"/>
      <c r="E312" s="245">
        <v>0.0</v>
      </c>
      <c r="F312" s="232">
        <v>-11000.0</v>
      </c>
      <c r="G312" s="230"/>
      <c r="H312" s="228"/>
    </row>
    <row r="313">
      <c r="A313" s="184"/>
      <c r="B313" s="199"/>
      <c r="C313" s="199" t="s">
        <v>603</v>
      </c>
      <c r="D313" s="199"/>
      <c r="E313" s="245">
        <v>0.0</v>
      </c>
      <c r="F313" s="232">
        <v>-10000.0</v>
      </c>
      <c r="G313" s="230"/>
      <c r="H313" s="228"/>
    </row>
    <row r="314">
      <c r="A314" s="184"/>
      <c r="B314" s="199"/>
      <c r="C314" s="199" t="s">
        <v>604</v>
      </c>
      <c r="D314" s="199"/>
      <c r="E314" s="245">
        <v>0.0</v>
      </c>
      <c r="F314" s="232">
        <v>-700.0</v>
      </c>
      <c r="G314" s="230"/>
      <c r="H314" s="228"/>
    </row>
    <row r="315">
      <c r="A315" s="184"/>
      <c r="B315" s="184"/>
      <c r="C315" s="261" t="s">
        <v>605</v>
      </c>
      <c r="D315" s="199"/>
      <c r="E315" s="245">
        <v>0.0</v>
      </c>
      <c r="F315" s="232">
        <v>-2500.0</v>
      </c>
      <c r="G315" s="230"/>
      <c r="H315" s="228"/>
    </row>
    <row r="316">
      <c r="A316" s="184"/>
      <c r="B316" s="251"/>
      <c r="C316" s="296" t="s">
        <v>606</v>
      </c>
      <c r="D316" s="199"/>
      <c r="E316" s="245">
        <v>0.0</v>
      </c>
      <c r="F316" s="232">
        <v>-900.0</v>
      </c>
      <c r="G316" s="230"/>
      <c r="H316" s="228"/>
    </row>
    <row r="317">
      <c r="A317" s="184"/>
      <c r="B317" s="251"/>
      <c r="C317" s="297" t="s">
        <v>607</v>
      </c>
      <c r="D317" s="199"/>
      <c r="E317" s="245">
        <v>0.0</v>
      </c>
      <c r="F317" s="232">
        <v>-2000.0</v>
      </c>
      <c r="G317" s="230"/>
      <c r="H317" s="228"/>
    </row>
    <row r="318">
      <c r="A318" s="184"/>
      <c r="B318" s="184"/>
      <c r="C318" s="184" t="s">
        <v>608</v>
      </c>
      <c r="D318" s="199"/>
      <c r="E318" s="245">
        <v>0.0</v>
      </c>
      <c r="F318" s="232">
        <v>-500.0</v>
      </c>
      <c r="G318" s="230"/>
      <c r="H318" s="228"/>
    </row>
    <row r="319">
      <c r="A319" s="184"/>
      <c r="B319" s="184"/>
      <c r="C319" s="261" t="s">
        <v>609</v>
      </c>
      <c r="D319" s="199"/>
      <c r="E319" s="245">
        <v>0.0</v>
      </c>
      <c r="F319" s="232">
        <v>-2500.0</v>
      </c>
      <c r="G319" s="230"/>
      <c r="H319" s="228"/>
    </row>
    <row r="320">
      <c r="A320" s="184"/>
      <c r="B320" s="184"/>
      <c r="C320" s="184" t="s">
        <v>610</v>
      </c>
      <c r="D320" s="199"/>
      <c r="E320" s="245">
        <v>0.0</v>
      </c>
      <c r="F320" s="232">
        <v>-12500.0</v>
      </c>
      <c r="G320" s="230"/>
      <c r="H320" s="228"/>
    </row>
    <row r="321">
      <c r="A321" s="184"/>
      <c r="B321" s="184"/>
      <c r="C321" s="184" t="s">
        <v>611</v>
      </c>
      <c r="D321" s="199"/>
      <c r="E321" s="245">
        <v>0.0</v>
      </c>
      <c r="F321" s="232">
        <v>-2400.0</v>
      </c>
      <c r="G321" s="230"/>
      <c r="H321" s="228"/>
    </row>
    <row r="322">
      <c r="A322" s="184"/>
      <c r="B322" s="184"/>
      <c r="C322" s="284"/>
      <c r="D322" s="199"/>
      <c r="E322" s="230"/>
      <c r="F322" s="230"/>
      <c r="G322" s="230"/>
      <c r="H322" s="228"/>
    </row>
    <row r="323">
      <c r="A323" s="184"/>
      <c r="B323" s="184"/>
      <c r="C323" s="184" t="s">
        <v>64</v>
      </c>
      <c r="D323" s="199"/>
      <c r="E323" s="245">
        <f t="shared" ref="E323:F323" si="19">SUM(E312:E322)</f>
        <v>0</v>
      </c>
      <c r="F323" s="232">
        <f t="shared" si="19"/>
        <v>-45000</v>
      </c>
      <c r="G323" s="249">
        <f>F323+E323</f>
        <v>-45000</v>
      </c>
      <c r="H323" s="228"/>
    </row>
    <row r="324">
      <c r="A324" s="184"/>
      <c r="B324" s="184"/>
      <c r="C324" s="184"/>
      <c r="D324" s="199"/>
      <c r="E324" s="230"/>
      <c r="F324" s="230"/>
      <c r="G324" s="230"/>
      <c r="H324" s="228"/>
    </row>
    <row r="325">
      <c r="A325" s="184"/>
      <c r="B325" s="298" t="s">
        <v>612</v>
      </c>
      <c r="C325" s="299"/>
      <c r="D325" s="240"/>
      <c r="E325" s="243"/>
      <c r="F325" s="243"/>
      <c r="G325" s="243"/>
      <c r="H325" s="244" t="s">
        <v>613</v>
      </c>
    </row>
    <row r="326">
      <c r="A326" s="184"/>
      <c r="B326" s="184"/>
      <c r="C326" s="239" t="s">
        <v>337</v>
      </c>
      <c r="D326" s="240"/>
      <c r="E326" s="241">
        <v>0.0</v>
      </c>
      <c r="F326" s="242">
        <v>-5000.0</v>
      </c>
      <c r="G326" s="243"/>
      <c r="H326" s="244" t="s">
        <v>614</v>
      </c>
    </row>
    <row r="327">
      <c r="A327" s="184"/>
      <c r="B327" s="184"/>
      <c r="C327" s="239" t="s">
        <v>615</v>
      </c>
      <c r="D327" s="240"/>
      <c r="E327" s="241">
        <v>0.0</v>
      </c>
      <c r="F327" s="242">
        <v>-5000.0</v>
      </c>
      <c r="G327" s="243"/>
      <c r="H327" s="244" t="s">
        <v>616</v>
      </c>
    </row>
    <row r="328">
      <c r="A328" s="184"/>
      <c r="B328" s="184"/>
      <c r="C328" s="239" t="s">
        <v>91</v>
      </c>
      <c r="D328" s="240"/>
      <c r="E328" s="241">
        <v>0.0</v>
      </c>
      <c r="F328" s="242">
        <v>-10000.0</v>
      </c>
      <c r="G328" s="243"/>
      <c r="H328" s="300"/>
    </row>
    <row r="329">
      <c r="A329" s="184"/>
      <c r="B329" s="184"/>
      <c r="C329" s="184"/>
      <c r="D329" s="199"/>
      <c r="E329" s="230"/>
      <c r="F329" s="230"/>
      <c r="G329" s="230"/>
      <c r="H329" s="228"/>
    </row>
    <row r="330">
      <c r="A330" s="184"/>
      <c r="B330" s="184"/>
      <c r="C330" s="200" t="s">
        <v>64</v>
      </c>
      <c r="D330" s="199"/>
      <c r="E330" s="245">
        <f t="shared" ref="E330:F330" si="20">SUM(E326:E328)</f>
        <v>0</v>
      </c>
      <c r="F330" s="232">
        <f t="shared" si="20"/>
        <v>-20000</v>
      </c>
      <c r="G330" s="249">
        <f>F330+E330</f>
        <v>-20000</v>
      </c>
      <c r="H330" s="228"/>
    </row>
    <row r="331">
      <c r="A331" s="184"/>
      <c r="B331" s="199"/>
      <c r="C331" s="199"/>
      <c r="D331" s="199"/>
      <c r="E331" s="230"/>
      <c r="F331" s="230"/>
      <c r="G331" s="230"/>
      <c r="H331" s="228"/>
    </row>
    <row r="332">
      <c r="A332" s="184"/>
      <c r="B332" s="260" t="s">
        <v>617</v>
      </c>
      <c r="C332" s="199"/>
      <c r="D332" s="199"/>
      <c r="E332" s="230"/>
      <c r="F332" s="230"/>
      <c r="G332" s="230"/>
      <c r="H332" s="228"/>
    </row>
    <row r="333">
      <c r="A333" s="184"/>
      <c r="B333" s="184"/>
      <c r="C333" s="184" t="s">
        <v>618</v>
      </c>
      <c r="D333" s="199"/>
      <c r="E333" s="245">
        <v>0.0</v>
      </c>
      <c r="F333" s="232">
        <v>-1600.0</v>
      </c>
      <c r="G333" s="230"/>
      <c r="H333" s="228"/>
    </row>
    <row r="334">
      <c r="A334" s="184"/>
      <c r="B334" s="199"/>
      <c r="C334" s="199" t="s">
        <v>374</v>
      </c>
      <c r="D334" s="199"/>
      <c r="E334" s="245">
        <v>0.0</v>
      </c>
      <c r="F334" s="232">
        <v>-500.0</v>
      </c>
      <c r="G334" s="230"/>
      <c r="H334" s="228"/>
    </row>
    <row r="335">
      <c r="A335" s="184"/>
      <c r="B335" s="199"/>
      <c r="C335" s="199" t="s">
        <v>619</v>
      </c>
      <c r="D335" s="199"/>
      <c r="E335" s="245">
        <v>0.0</v>
      </c>
      <c r="F335" s="232">
        <v>-150.0</v>
      </c>
      <c r="G335" s="230"/>
      <c r="H335" s="228"/>
    </row>
    <row r="336">
      <c r="A336" s="184"/>
      <c r="B336" s="184"/>
      <c r="C336" s="184"/>
      <c r="D336" s="199"/>
      <c r="E336" s="230"/>
      <c r="F336" s="230"/>
      <c r="G336" s="230"/>
      <c r="H336" s="228"/>
    </row>
    <row r="337">
      <c r="A337" s="184"/>
      <c r="B337" s="184"/>
      <c r="C337" s="263" t="s">
        <v>64</v>
      </c>
      <c r="D337" s="199"/>
      <c r="E337" s="245">
        <f t="shared" ref="E337:F337" si="21">SUM(E333:E336)</f>
        <v>0</v>
      </c>
      <c r="F337" s="232">
        <f t="shared" si="21"/>
        <v>-2250</v>
      </c>
      <c r="G337" s="249">
        <f>F337+E337</f>
        <v>-2250</v>
      </c>
      <c r="H337" s="228"/>
    </row>
    <row r="338">
      <c r="A338" s="184"/>
      <c r="B338" s="184"/>
      <c r="C338" s="184"/>
      <c r="D338" s="199"/>
      <c r="E338" s="230"/>
      <c r="F338" s="230"/>
      <c r="G338" s="230"/>
      <c r="H338" s="228"/>
    </row>
    <row r="339">
      <c r="A339" s="184"/>
      <c r="B339" s="301" t="s">
        <v>620</v>
      </c>
      <c r="C339" s="251"/>
      <c r="D339" s="199"/>
      <c r="E339" s="230"/>
      <c r="F339" s="230"/>
      <c r="G339" s="230"/>
      <c r="H339" s="228"/>
    </row>
    <row r="340">
      <c r="A340" s="184"/>
      <c r="B340" s="251"/>
      <c r="C340" s="252" t="s">
        <v>75</v>
      </c>
      <c r="D340" s="252"/>
      <c r="E340" s="277">
        <v>7500.0</v>
      </c>
      <c r="F340" s="236">
        <v>0.0</v>
      </c>
      <c r="G340" s="237"/>
      <c r="H340" s="238" t="s">
        <v>621</v>
      </c>
    </row>
    <row r="341">
      <c r="A341" s="184"/>
      <c r="B341" s="184"/>
      <c r="C341" s="184" t="s">
        <v>76</v>
      </c>
      <c r="D341" s="251"/>
      <c r="E341" s="245">
        <v>0.0</v>
      </c>
      <c r="F341" s="232">
        <v>-500.0</v>
      </c>
      <c r="G341" s="230"/>
      <c r="H341" s="228"/>
    </row>
    <row r="342">
      <c r="A342" s="184"/>
      <c r="B342" s="184"/>
      <c r="C342" s="233" t="s">
        <v>85</v>
      </c>
      <c r="D342" s="252"/>
      <c r="E342" s="235">
        <v>0.0</v>
      </c>
      <c r="F342" s="236">
        <v>-500.0</v>
      </c>
      <c r="G342" s="237"/>
      <c r="H342" s="238" t="s">
        <v>622</v>
      </c>
    </row>
    <row r="343">
      <c r="A343" s="184"/>
      <c r="B343" s="184"/>
      <c r="C343" s="233" t="s">
        <v>78</v>
      </c>
      <c r="D343" s="252"/>
      <c r="E343" s="235">
        <v>0.0</v>
      </c>
      <c r="F343" s="236">
        <v>-4000.0</v>
      </c>
      <c r="G343" s="237"/>
      <c r="H343" s="238" t="s">
        <v>623</v>
      </c>
    </row>
    <row r="344">
      <c r="A344" s="184"/>
      <c r="B344" s="184"/>
      <c r="C344" s="239" t="s">
        <v>125</v>
      </c>
      <c r="D344" s="302"/>
      <c r="E344" s="241">
        <v>0.0</v>
      </c>
      <c r="F344" s="242">
        <v>-300.0</v>
      </c>
      <c r="G344" s="243"/>
      <c r="H344" s="244" t="s">
        <v>624</v>
      </c>
    </row>
    <row r="345">
      <c r="A345" s="184"/>
      <c r="B345" s="184"/>
      <c r="C345" s="184"/>
      <c r="D345" s="251"/>
      <c r="E345" s="230"/>
      <c r="F345" s="230"/>
      <c r="G345" s="230"/>
      <c r="H345" s="228"/>
    </row>
    <row r="346">
      <c r="A346" s="184"/>
      <c r="B346" s="184"/>
      <c r="C346" s="226" t="s">
        <v>64</v>
      </c>
      <c r="D346" s="251"/>
      <c r="E346" s="231">
        <f>SUM(E340:E343)</f>
        <v>7500</v>
      </c>
      <c r="F346" s="232">
        <f>SUM(F340:F344)</f>
        <v>-5300</v>
      </c>
      <c r="G346" s="247">
        <f>SUM(E346:F346)</f>
        <v>2200</v>
      </c>
      <c r="H346" s="228"/>
    </row>
    <row r="347">
      <c r="A347" s="184"/>
      <c r="B347" s="199"/>
      <c r="C347" s="199"/>
      <c r="D347" s="251"/>
      <c r="E347" s="230"/>
      <c r="F347" s="230"/>
      <c r="G347" s="230"/>
      <c r="H347" s="228"/>
    </row>
    <row r="348">
      <c r="A348" s="184"/>
      <c r="B348" s="288" t="s">
        <v>625</v>
      </c>
      <c r="C348" s="199"/>
      <c r="D348" s="199"/>
      <c r="E348" s="230"/>
      <c r="F348" s="230"/>
      <c r="G348" s="230"/>
    </row>
    <row r="349">
      <c r="A349" s="184"/>
      <c r="B349" s="184"/>
      <c r="C349" s="184" t="s">
        <v>75</v>
      </c>
      <c r="D349" s="199"/>
      <c r="E349" s="231">
        <v>18000.0</v>
      </c>
      <c r="F349" s="232">
        <f>0</f>
        <v>0</v>
      </c>
      <c r="G349" s="230"/>
      <c r="H349" s="228"/>
    </row>
    <row r="350">
      <c r="A350" s="184"/>
      <c r="B350" s="184"/>
      <c r="C350" s="184" t="s">
        <v>78</v>
      </c>
      <c r="D350" s="199"/>
      <c r="E350" s="245">
        <f t="shared" ref="E350:E355" si="22">0</f>
        <v>0</v>
      </c>
      <c r="F350" s="232">
        <v>-8100.0</v>
      </c>
      <c r="G350" s="230"/>
      <c r="H350" s="228"/>
    </row>
    <row r="351">
      <c r="A351" s="184"/>
      <c r="B351" s="251"/>
      <c r="C351" s="251" t="s">
        <v>500</v>
      </c>
      <c r="D351" s="199"/>
      <c r="E351" s="245">
        <f t="shared" si="22"/>
        <v>0</v>
      </c>
      <c r="F351" s="232">
        <v>-2000.0</v>
      </c>
      <c r="G351" s="230"/>
      <c r="H351" s="228"/>
    </row>
    <row r="352">
      <c r="A352" s="184"/>
      <c r="B352" s="184"/>
      <c r="C352" s="184" t="s">
        <v>91</v>
      </c>
      <c r="D352" s="199"/>
      <c r="E352" s="245">
        <f t="shared" si="22"/>
        <v>0</v>
      </c>
      <c r="F352" s="232">
        <v>-900.0</v>
      </c>
      <c r="G352" s="230"/>
      <c r="H352" s="228"/>
    </row>
    <row r="353">
      <c r="A353" s="184"/>
      <c r="B353" s="184"/>
      <c r="C353" s="184" t="s">
        <v>323</v>
      </c>
      <c r="D353" s="199"/>
      <c r="E353" s="245">
        <f t="shared" si="22"/>
        <v>0</v>
      </c>
      <c r="F353" s="232">
        <v>-5000.0</v>
      </c>
      <c r="G353" s="230"/>
      <c r="H353" s="228"/>
    </row>
    <row r="354">
      <c r="A354" s="184"/>
      <c r="B354" s="184"/>
      <c r="C354" s="184" t="s">
        <v>85</v>
      </c>
      <c r="D354" s="199"/>
      <c r="E354" s="245">
        <f t="shared" si="22"/>
        <v>0</v>
      </c>
      <c r="F354" s="232">
        <v>-500.0</v>
      </c>
      <c r="G354" s="230"/>
      <c r="H354" s="228"/>
    </row>
    <row r="355">
      <c r="A355" s="184"/>
      <c r="B355" s="184"/>
      <c r="C355" s="184" t="s">
        <v>76</v>
      </c>
      <c r="D355" s="199"/>
      <c r="E355" s="245">
        <f t="shared" si="22"/>
        <v>0</v>
      </c>
      <c r="F355" s="232">
        <v>-1000.0</v>
      </c>
      <c r="G355" s="230"/>
      <c r="H355" s="228"/>
    </row>
    <row r="356">
      <c r="A356" s="184"/>
      <c r="B356" s="184"/>
      <c r="C356" s="184"/>
      <c r="D356" s="199"/>
      <c r="E356" s="230"/>
      <c r="F356" s="230"/>
      <c r="G356" s="230"/>
      <c r="H356" s="228"/>
    </row>
    <row r="357">
      <c r="A357" s="184"/>
      <c r="B357" s="199"/>
      <c r="C357" s="303" t="s">
        <v>64</v>
      </c>
      <c r="D357" s="199"/>
      <c r="E357" s="231">
        <f>SUM(E349:E355)</f>
        <v>18000</v>
      </c>
      <c r="F357" s="232">
        <f>SUM(F350:F355)</f>
        <v>-17500</v>
      </c>
      <c r="G357" s="247">
        <f>F357+E357</f>
        <v>500</v>
      </c>
      <c r="H357" s="228"/>
    </row>
    <row r="358">
      <c r="A358" s="184"/>
      <c r="B358" s="199"/>
      <c r="C358" s="199"/>
      <c r="D358" s="199"/>
      <c r="E358" s="230"/>
      <c r="F358" s="230"/>
      <c r="G358" s="230"/>
      <c r="H358" s="228"/>
    </row>
    <row r="359">
      <c r="A359" s="184"/>
      <c r="B359" s="260" t="s">
        <v>626</v>
      </c>
      <c r="C359" s="199"/>
      <c r="D359" s="199"/>
      <c r="E359" s="230"/>
      <c r="F359" s="230"/>
      <c r="G359" s="230"/>
      <c r="H359" s="228"/>
    </row>
    <row r="360">
      <c r="A360" s="184"/>
      <c r="B360" s="184"/>
      <c r="C360" s="261" t="s">
        <v>627</v>
      </c>
      <c r="D360" s="199"/>
      <c r="E360" s="245">
        <v>0.0</v>
      </c>
      <c r="F360" s="232">
        <v>-2000.0</v>
      </c>
      <c r="G360" s="230"/>
      <c r="H360" s="228"/>
    </row>
    <row r="361">
      <c r="A361" s="184"/>
      <c r="B361" s="184"/>
      <c r="C361" s="184" t="s">
        <v>78</v>
      </c>
      <c r="D361" s="199"/>
      <c r="E361" s="245">
        <v>0.0</v>
      </c>
      <c r="F361" s="232">
        <v>-15000.0</v>
      </c>
      <c r="G361" s="230"/>
      <c r="H361" s="228"/>
    </row>
    <row r="362">
      <c r="A362" s="184"/>
      <c r="B362" s="184"/>
      <c r="C362" s="289" t="s">
        <v>76</v>
      </c>
      <c r="D362" s="290"/>
      <c r="E362" s="291">
        <v>0.0</v>
      </c>
      <c r="F362" s="292">
        <v>-2000.0</v>
      </c>
      <c r="G362" s="293"/>
      <c r="H362" s="294" t="s">
        <v>628</v>
      </c>
    </row>
    <row r="363">
      <c r="A363" s="184"/>
      <c r="B363" s="184"/>
      <c r="C363" s="184" t="s">
        <v>581</v>
      </c>
      <c r="D363" s="199"/>
      <c r="E363" s="245">
        <v>0.0</v>
      </c>
      <c r="F363" s="232">
        <v>-3000.0</v>
      </c>
      <c r="G363" s="230"/>
      <c r="H363" s="228"/>
    </row>
    <row r="364">
      <c r="A364" s="184"/>
      <c r="B364" s="184"/>
      <c r="C364" s="284"/>
      <c r="D364" s="199"/>
      <c r="E364" s="230"/>
      <c r="F364" s="230"/>
      <c r="G364" s="230"/>
      <c r="H364" s="228"/>
    </row>
    <row r="365">
      <c r="A365" s="184"/>
      <c r="B365" s="184"/>
      <c r="C365" s="263" t="s">
        <v>64</v>
      </c>
      <c r="D365" s="199"/>
      <c r="E365" s="245">
        <f>SUM(E361)</f>
        <v>0</v>
      </c>
      <c r="F365" s="232">
        <f>SUM(F360:F363)</f>
        <v>-22000</v>
      </c>
      <c r="G365" s="249">
        <f>F365+E365</f>
        <v>-22000</v>
      </c>
      <c r="H365" s="228"/>
    </row>
    <row r="366">
      <c r="A366" s="184"/>
      <c r="B366" s="199"/>
      <c r="C366" s="199"/>
      <c r="D366" s="251"/>
      <c r="E366" s="230"/>
      <c r="F366" s="230"/>
      <c r="G366" s="230"/>
      <c r="H366" s="228"/>
    </row>
    <row r="367">
      <c r="A367" s="184"/>
      <c r="B367" s="260" t="s">
        <v>629</v>
      </c>
      <c r="C367" s="199"/>
      <c r="D367" s="199"/>
      <c r="E367" s="230"/>
      <c r="F367" s="230"/>
      <c r="G367" s="230"/>
      <c r="H367" s="228"/>
    </row>
    <row r="368">
      <c r="A368" s="184"/>
      <c r="B368" s="251"/>
      <c r="C368" s="251" t="s">
        <v>630</v>
      </c>
      <c r="D368" s="199"/>
      <c r="E368" s="231">
        <v>7000.0</v>
      </c>
      <c r="F368" s="232">
        <v>0.0</v>
      </c>
      <c r="G368" s="230"/>
      <c r="H368" s="228"/>
    </row>
    <row r="369">
      <c r="A369" s="184"/>
      <c r="B369" s="184"/>
      <c r="C369" s="184" t="s">
        <v>91</v>
      </c>
      <c r="D369" s="199"/>
      <c r="E369" s="245">
        <v>0.0</v>
      </c>
      <c r="F369" s="232">
        <v>-16000.0</v>
      </c>
      <c r="G369" s="230"/>
      <c r="H369" s="228"/>
    </row>
    <row r="370">
      <c r="A370" s="184"/>
      <c r="B370" s="184"/>
      <c r="C370" s="233" t="s">
        <v>78</v>
      </c>
      <c r="D370" s="234"/>
      <c r="E370" s="235">
        <v>0.0</v>
      </c>
      <c r="F370" s="236">
        <v>-3500.0</v>
      </c>
      <c r="G370" s="237"/>
      <c r="H370" s="238" t="s">
        <v>631</v>
      </c>
    </row>
    <row r="371">
      <c r="A371" s="184"/>
      <c r="B371" s="184"/>
      <c r="C371" s="184" t="s">
        <v>85</v>
      </c>
      <c r="D371" s="199"/>
      <c r="E371" s="245">
        <v>0.0</v>
      </c>
      <c r="F371" s="232">
        <v>-200.0</v>
      </c>
      <c r="G371" s="230"/>
      <c r="H371" s="228"/>
    </row>
    <row r="372">
      <c r="A372" s="184"/>
      <c r="B372" s="184"/>
      <c r="C372" s="184" t="s">
        <v>517</v>
      </c>
      <c r="D372" s="199"/>
      <c r="E372" s="245">
        <v>0.0</v>
      </c>
      <c r="F372" s="232">
        <v>-600.0</v>
      </c>
      <c r="G372" s="230"/>
      <c r="H372" s="228"/>
    </row>
    <row r="373">
      <c r="A373" s="184"/>
      <c r="B373" s="184"/>
      <c r="C373" s="184"/>
      <c r="D373" s="199"/>
      <c r="E373" s="230"/>
      <c r="F373" s="230"/>
      <c r="G373" s="230"/>
      <c r="H373" s="228"/>
    </row>
    <row r="374">
      <c r="A374" s="184"/>
      <c r="B374" s="184"/>
      <c r="C374" s="263" t="s">
        <v>64</v>
      </c>
      <c r="D374" s="199"/>
      <c r="E374" s="231">
        <f t="shared" ref="E374:F374" si="23">SUM(E368:E372)</f>
        <v>7000</v>
      </c>
      <c r="F374" s="232">
        <f t="shared" si="23"/>
        <v>-20300</v>
      </c>
      <c r="G374" s="249">
        <f>F374+E374</f>
        <v>-13300</v>
      </c>
      <c r="H374" s="228"/>
    </row>
    <row r="375">
      <c r="A375" s="184"/>
      <c r="B375" s="199"/>
      <c r="C375" s="199"/>
      <c r="D375" s="251"/>
      <c r="E375" s="230"/>
      <c r="F375" s="230"/>
      <c r="G375" s="230"/>
      <c r="H375" s="228"/>
    </row>
    <row r="376">
      <c r="A376" s="184"/>
      <c r="B376" s="260" t="s">
        <v>632</v>
      </c>
      <c r="C376" s="199"/>
      <c r="D376" s="199"/>
      <c r="E376" s="230"/>
      <c r="F376" s="230"/>
      <c r="G376" s="230"/>
      <c r="H376" s="228"/>
    </row>
    <row r="377">
      <c r="A377" s="184"/>
      <c r="B377" s="184"/>
      <c r="C377" s="261" t="s">
        <v>627</v>
      </c>
      <c r="D377" s="199"/>
      <c r="E377" s="245">
        <v>0.0</v>
      </c>
      <c r="F377" s="232">
        <v>-2000.0</v>
      </c>
      <c r="G377" s="230"/>
      <c r="H377" s="228"/>
    </row>
    <row r="378">
      <c r="A378" s="184"/>
      <c r="B378" s="184"/>
      <c r="C378" s="289" t="s">
        <v>571</v>
      </c>
      <c r="D378" s="290"/>
      <c r="E378" s="291">
        <v>0.0</v>
      </c>
      <c r="F378" s="292">
        <v>-2000.0</v>
      </c>
      <c r="G378" s="293"/>
      <c r="H378" s="294" t="s">
        <v>633</v>
      </c>
    </row>
    <row r="379">
      <c r="A379" s="184"/>
      <c r="B379" s="199"/>
      <c r="C379" s="304" t="s">
        <v>634</v>
      </c>
      <c r="D379" s="290"/>
      <c r="E379" s="305">
        <v>2000.0</v>
      </c>
      <c r="F379" s="292">
        <v>0.0</v>
      </c>
      <c r="G379" s="293"/>
      <c r="H379" s="294" t="s">
        <v>635</v>
      </c>
    </row>
    <row r="380">
      <c r="A380" s="184"/>
      <c r="B380" s="199"/>
      <c r="C380" s="306" t="s">
        <v>636</v>
      </c>
      <c r="D380" s="199"/>
      <c r="E380" s="245">
        <v>0.0</v>
      </c>
      <c r="F380" s="232">
        <v>-6000.0</v>
      </c>
      <c r="G380" s="230"/>
      <c r="H380" s="228"/>
    </row>
    <row r="381">
      <c r="A381" s="184"/>
      <c r="B381" s="184"/>
      <c r="C381" s="261" t="s">
        <v>440</v>
      </c>
      <c r="D381" s="199"/>
      <c r="E381" s="245">
        <v>0.0</v>
      </c>
      <c r="F381" s="232">
        <v>-2800.0</v>
      </c>
      <c r="G381" s="230"/>
      <c r="H381" s="228"/>
    </row>
    <row r="382">
      <c r="A382" s="184"/>
      <c r="B382" s="184"/>
      <c r="C382" s="184" t="s">
        <v>637</v>
      </c>
      <c r="D382" s="199"/>
      <c r="E382" s="245">
        <v>0.0</v>
      </c>
      <c r="F382" s="232">
        <v>-500.0</v>
      </c>
      <c r="G382" s="230"/>
      <c r="H382" s="228"/>
    </row>
    <row r="383">
      <c r="A383" s="184"/>
      <c r="B383" s="184"/>
      <c r="C383" s="184" t="s">
        <v>581</v>
      </c>
      <c r="D383" s="199"/>
      <c r="E383" s="245">
        <v>0.0</v>
      </c>
      <c r="F383" s="232">
        <v>-500.0</v>
      </c>
      <c r="G383" s="230"/>
      <c r="H383" s="228"/>
    </row>
    <row r="384">
      <c r="A384" s="184"/>
      <c r="B384" s="184"/>
      <c r="C384" s="184" t="s">
        <v>85</v>
      </c>
      <c r="D384" s="199"/>
      <c r="E384" s="245">
        <v>0.0</v>
      </c>
      <c r="F384" s="232">
        <v>-50.0</v>
      </c>
      <c r="G384" s="230"/>
      <c r="H384" s="228"/>
    </row>
    <row r="385">
      <c r="A385" s="184"/>
      <c r="B385" s="184"/>
      <c r="C385" s="261" t="s">
        <v>627</v>
      </c>
      <c r="D385" s="199"/>
      <c r="E385" s="307">
        <v>0.0</v>
      </c>
      <c r="F385" s="307">
        <v>0.0</v>
      </c>
      <c r="G385" s="230"/>
      <c r="H385" s="228"/>
    </row>
    <row r="386">
      <c r="A386" s="184"/>
      <c r="B386" s="184"/>
      <c r="C386" s="184"/>
      <c r="D386" s="199"/>
      <c r="E386" s="230"/>
      <c r="F386" s="230"/>
      <c r="G386" s="230"/>
      <c r="H386" s="228"/>
    </row>
    <row r="387">
      <c r="A387" s="184"/>
      <c r="B387" s="184"/>
      <c r="C387" s="263" t="s">
        <v>64</v>
      </c>
      <c r="D387" s="199"/>
      <c r="E387" s="231">
        <f>SUM(E378:E384)</f>
        <v>2000</v>
      </c>
      <c r="F387" s="232">
        <f>SUM(F377:F384)</f>
        <v>-13850</v>
      </c>
      <c r="G387" s="249">
        <f>F387+E387</f>
        <v>-11850</v>
      </c>
      <c r="H387" s="228"/>
    </row>
    <row r="388">
      <c r="A388" s="184"/>
      <c r="B388" s="184"/>
      <c r="C388" s="184"/>
      <c r="D388" s="251"/>
      <c r="E388" s="230"/>
      <c r="F388" s="230"/>
      <c r="G388" s="230"/>
      <c r="H388" s="228"/>
    </row>
    <row r="389">
      <c r="A389" s="184"/>
      <c r="B389" s="229" t="s">
        <v>638</v>
      </c>
      <c r="C389" s="184"/>
      <c r="D389" s="199"/>
      <c r="E389" s="230"/>
      <c r="F389" s="230"/>
      <c r="G389" s="230"/>
      <c r="H389" s="228"/>
    </row>
    <row r="390">
      <c r="A390" s="184"/>
      <c r="B390" s="184"/>
      <c r="C390" s="184" t="s">
        <v>76</v>
      </c>
      <c r="D390" s="199"/>
      <c r="E390" s="245">
        <v>0.0</v>
      </c>
      <c r="F390" s="232">
        <v>-3200.0</v>
      </c>
      <c r="G390" s="230"/>
      <c r="H390" s="228"/>
    </row>
    <row r="391">
      <c r="A391" s="184"/>
      <c r="B391" s="184"/>
      <c r="C391" s="261" t="s">
        <v>639</v>
      </c>
      <c r="D391" s="199"/>
      <c r="E391" s="245">
        <v>0.0</v>
      </c>
      <c r="F391" s="232">
        <v>-3000.0</v>
      </c>
      <c r="G391" s="230"/>
      <c r="H391" s="228"/>
    </row>
    <row r="392">
      <c r="A392" s="184"/>
      <c r="B392" s="184"/>
      <c r="C392" s="239" t="s">
        <v>68</v>
      </c>
      <c r="D392" s="240"/>
      <c r="E392" s="241">
        <v>0.0</v>
      </c>
      <c r="F392" s="242">
        <v>-2000.0</v>
      </c>
      <c r="G392" s="243"/>
      <c r="H392" s="300"/>
    </row>
    <row r="393">
      <c r="A393" s="184"/>
      <c r="B393" s="184"/>
      <c r="C393" s="184"/>
      <c r="D393" s="199"/>
      <c r="E393" s="230"/>
      <c r="F393" s="230"/>
      <c r="G393" s="230"/>
      <c r="H393" s="228"/>
    </row>
    <row r="394">
      <c r="A394" s="184"/>
      <c r="B394" s="184"/>
      <c r="C394" s="263" t="s">
        <v>64</v>
      </c>
      <c r="D394" s="199"/>
      <c r="E394" s="245">
        <f>SUM(E390:E391)</f>
        <v>0</v>
      </c>
      <c r="F394" s="232">
        <f>SUM(F390:F393)</f>
        <v>-8200</v>
      </c>
      <c r="G394" s="249">
        <f>F394+E394</f>
        <v>-8200</v>
      </c>
      <c r="H394" s="228"/>
    </row>
    <row r="395">
      <c r="A395" s="184"/>
      <c r="B395" s="184"/>
      <c r="C395" s="184"/>
      <c r="D395" s="199"/>
      <c r="E395" s="230"/>
      <c r="F395" s="230"/>
      <c r="G395" s="230"/>
      <c r="H395" s="228"/>
    </row>
    <row r="396">
      <c r="A396" s="184"/>
      <c r="B396" s="308" t="s">
        <v>640</v>
      </c>
      <c r="C396" s="184"/>
      <c r="D396" s="199"/>
      <c r="E396" s="230"/>
      <c r="F396" s="230"/>
      <c r="G396" s="230"/>
      <c r="H396" s="228"/>
    </row>
    <row r="397">
      <c r="A397" s="184"/>
      <c r="B397" s="199"/>
      <c r="C397" s="199" t="s">
        <v>171</v>
      </c>
      <c r="D397" s="199"/>
      <c r="E397" s="231">
        <v>3000.0</v>
      </c>
      <c r="F397" s="232">
        <v>0.0</v>
      </c>
      <c r="G397" s="230"/>
      <c r="H397" s="228"/>
    </row>
    <row r="398">
      <c r="A398" s="184"/>
      <c r="B398" s="199"/>
      <c r="C398" s="234" t="s">
        <v>91</v>
      </c>
      <c r="D398" s="234"/>
      <c r="E398" s="235">
        <v>0.0</v>
      </c>
      <c r="F398" s="236">
        <v>-10000.0</v>
      </c>
      <c r="G398" s="237"/>
      <c r="H398" s="238" t="s">
        <v>641</v>
      </c>
    </row>
    <row r="399">
      <c r="A399" s="184"/>
      <c r="B399" s="184"/>
      <c r="C399" s="184"/>
      <c r="D399" s="199"/>
      <c r="E399" s="230"/>
      <c r="F399" s="230"/>
      <c r="G399" s="230"/>
      <c r="H399" s="228"/>
    </row>
    <row r="400">
      <c r="A400" s="184"/>
      <c r="B400" s="184"/>
      <c r="C400" s="226" t="s">
        <v>64</v>
      </c>
      <c r="D400" s="199"/>
      <c r="E400" s="231">
        <f>SUM(E396:E399)</f>
        <v>3000</v>
      </c>
      <c r="F400" s="232">
        <f>SUM(F397:F399)</f>
        <v>-10000</v>
      </c>
      <c r="G400" s="249">
        <f>F400+E400</f>
        <v>-7000</v>
      </c>
      <c r="H400" s="228"/>
    </row>
    <row r="401">
      <c r="A401" s="184"/>
      <c r="B401" s="184"/>
      <c r="C401" s="184"/>
      <c r="D401" s="199"/>
      <c r="E401" s="230"/>
      <c r="F401" s="230"/>
      <c r="G401" s="230"/>
      <c r="H401" s="228"/>
    </row>
    <row r="402">
      <c r="A402" s="184"/>
      <c r="B402" s="253" t="s">
        <v>642</v>
      </c>
      <c r="C402" s="184"/>
      <c r="D402" s="199"/>
      <c r="E402" s="230"/>
      <c r="F402" s="230"/>
      <c r="G402" s="230"/>
      <c r="H402" s="228"/>
    </row>
    <row r="403">
      <c r="A403" s="184"/>
      <c r="B403" s="184"/>
      <c r="C403" s="184" t="s">
        <v>75</v>
      </c>
      <c r="D403" s="199"/>
      <c r="E403" s="231">
        <v>4800.0</v>
      </c>
      <c r="F403" s="232">
        <v>0.0</v>
      </c>
      <c r="G403" s="230"/>
      <c r="H403" s="228"/>
    </row>
    <row r="404">
      <c r="A404" s="184"/>
      <c r="B404" s="184"/>
      <c r="C404" s="184" t="s">
        <v>78</v>
      </c>
      <c r="D404" s="199"/>
      <c r="E404" s="245">
        <v>0.0</v>
      </c>
      <c r="F404" s="232">
        <v>-4800.0</v>
      </c>
      <c r="G404" s="230"/>
      <c r="H404" s="228"/>
    </row>
    <row r="405">
      <c r="A405" s="184"/>
      <c r="B405" s="184"/>
      <c r="C405" s="184" t="s">
        <v>76</v>
      </c>
      <c r="D405" s="199"/>
      <c r="E405" s="245">
        <v>0.0</v>
      </c>
      <c r="F405" s="232">
        <v>-1000.0</v>
      </c>
      <c r="G405" s="230"/>
      <c r="H405" s="228"/>
    </row>
    <row r="406">
      <c r="A406" s="184"/>
      <c r="B406" s="184"/>
      <c r="C406" s="184" t="s">
        <v>594</v>
      </c>
      <c r="D406" s="199"/>
      <c r="E406" s="245">
        <v>0.0</v>
      </c>
      <c r="F406" s="232">
        <v>-3000.0</v>
      </c>
      <c r="G406" s="230"/>
      <c r="H406" s="228"/>
    </row>
    <row r="407">
      <c r="A407" s="184"/>
      <c r="B407" s="184"/>
      <c r="C407" s="184" t="s">
        <v>85</v>
      </c>
      <c r="D407" s="199"/>
      <c r="E407" s="245">
        <v>0.0</v>
      </c>
      <c r="F407" s="232">
        <v>-1000.0</v>
      </c>
      <c r="G407" s="230"/>
      <c r="H407" s="228"/>
    </row>
    <row r="408">
      <c r="A408" s="184"/>
      <c r="B408" s="184"/>
      <c r="C408" s="233" t="s">
        <v>80</v>
      </c>
      <c r="D408" s="234"/>
      <c r="E408" s="235">
        <v>0.0</v>
      </c>
      <c r="F408" s="236">
        <v>-300.0</v>
      </c>
      <c r="G408" s="237"/>
      <c r="H408" s="238" t="s">
        <v>498</v>
      </c>
    </row>
    <row r="409">
      <c r="A409" s="184"/>
      <c r="B409" s="199"/>
      <c r="C409" s="240" t="s">
        <v>125</v>
      </c>
      <c r="D409" s="240"/>
      <c r="E409" s="241">
        <v>0.0</v>
      </c>
      <c r="F409" s="242">
        <v>-200.0</v>
      </c>
      <c r="G409" s="243"/>
      <c r="H409" s="244" t="s">
        <v>569</v>
      </c>
    </row>
    <row r="410">
      <c r="A410" s="184"/>
      <c r="B410" s="199"/>
      <c r="C410" s="199"/>
      <c r="D410" s="199"/>
      <c r="E410" s="230"/>
      <c r="F410" s="230"/>
      <c r="G410" s="230"/>
      <c r="H410" s="228"/>
    </row>
    <row r="411">
      <c r="A411" s="184"/>
      <c r="B411" s="251"/>
      <c r="C411" s="309" t="s">
        <v>64</v>
      </c>
      <c r="D411" s="199"/>
      <c r="E411" s="231">
        <f>SUM(E403:E408)</f>
        <v>4800</v>
      </c>
      <c r="F411" s="232">
        <f>SUM(F403:F410)</f>
        <v>-10300</v>
      </c>
      <c r="G411" s="249">
        <f>F411+E411</f>
        <v>-5500</v>
      </c>
      <c r="H411" s="228"/>
    </row>
    <row r="412">
      <c r="A412" s="184"/>
      <c r="B412" s="251"/>
      <c r="C412" s="251"/>
      <c r="D412" s="251"/>
      <c r="E412" s="230"/>
      <c r="F412" s="230"/>
      <c r="G412" s="230"/>
      <c r="H412" s="228"/>
    </row>
    <row r="413">
      <c r="A413" s="184"/>
      <c r="B413" s="308" t="s">
        <v>643</v>
      </c>
      <c r="C413" s="184"/>
      <c r="D413" s="251"/>
      <c r="E413" s="230"/>
      <c r="F413" s="230"/>
      <c r="G413" s="230"/>
      <c r="H413" s="228"/>
    </row>
    <row r="414">
      <c r="A414" s="184"/>
      <c r="B414" s="184"/>
      <c r="C414" s="184" t="s">
        <v>75</v>
      </c>
      <c r="D414" s="251"/>
      <c r="E414" s="231">
        <v>12000.0</v>
      </c>
      <c r="F414" s="232">
        <v>0.0</v>
      </c>
      <c r="G414" s="230"/>
      <c r="H414" s="228"/>
    </row>
    <row r="415">
      <c r="A415" s="184"/>
      <c r="B415" s="199"/>
      <c r="C415" s="199" t="s">
        <v>78</v>
      </c>
      <c r="D415" s="251"/>
      <c r="E415" s="245">
        <v>0.0</v>
      </c>
      <c r="F415" s="232">
        <v>-3800.0</v>
      </c>
      <c r="G415" s="230"/>
      <c r="H415" s="228"/>
    </row>
    <row r="416">
      <c r="A416" s="184"/>
      <c r="B416" s="199"/>
      <c r="C416" s="199" t="s">
        <v>85</v>
      </c>
      <c r="D416" s="251"/>
      <c r="E416" s="245">
        <v>0.0</v>
      </c>
      <c r="F416" s="232">
        <v>-1000.0</v>
      </c>
      <c r="G416" s="230"/>
      <c r="H416" s="228"/>
    </row>
    <row r="417">
      <c r="A417" s="184"/>
      <c r="B417" s="251"/>
      <c r="C417" s="251" t="s">
        <v>76</v>
      </c>
      <c r="D417" s="199"/>
      <c r="E417" s="245">
        <v>0.0</v>
      </c>
      <c r="F417" s="232">
        <v>-500.0</v>
      </c>
      <c r="G417" s="230"/>
      <c r="H417" s="228"/>
    </row>
    <row r="418">
      <c r="A418" s="184"/>
      <c r="B418" s="251"/>
      <c r="C418" s="251"/>
      <c r="D418" s="251"/>
      <c r="E418" s="230"/>
      <c r="F418" s="230"/>
      <c r="G418" s="230"/>
      <c r="H418" s="228"/>
    </row>
    <row r="419">
      <c r="A419" s="184"/>
      <c r="B419" s="184"/>
      <c r="C419" s="226" t="s">
        <v>64</v>
      </c>
      <c r="D419" s="251"/>
      <c r="E419" s="231">
        <f t="shared" ref="E419:F419" si="24">SUM(E414:E417)</f>
        <v>12000</v>
      </c>
      <c r="F419" s="232">
        <f t="shared" si="24"/>
        <v>-5300</v>
      </c>
      <c r="G419" s="247">
        <f>SUM(E419:F419)</f>
        <v>6700</v>
      </c>
      <c r="H419" s="228"/>
    </row>
    <row r="420">
      <c r="A420" s="184"/>
      <c r="B420" s="199"/>
      <c r="C420" s="199"/>
      <c r="D420" s="251"/>
      <c r="E420" s="230"/>
      <c r="F420" s="230"/>
      <c r="G420" s="230"/>
      <c r="H420" s="228"/>
    </row>
    <row r="421">
      <c r="A421" s="184"/>
      <c r="B421" s="310" t="s">
        <v>644</v>
      </c>
      <c r="C421" s="199"/>
      <c r="D421" s="199"/>
      <c r="E421" s="230"/>
      <c r="F421" s="230"/>
      <c r="G421" s="230"/>
      <c r="H421" s="228"/>
    </row>
    <row r="422">
      <c r="A422" s="184"/>
      <c r="B422" s="184"/>
      <c r="C422" s="184" t="s">
        <v>236</v>
      </c>
      <c r="D422" s="199"/>
      <c r="E422" s="231">
        <v>6000.0</v>
      </c>
      <c r="F422" s="232">
        <v>0.0</v>
      </c>
      <c r="G422" s="230"/>
      <c r="H422" s="228"/>
    </row>
    <row r="423">
      <c r="A423" s="184"/>
      <c r="B423" s="184"/>
      <c r="C423" s="239" t="s">
        <v>645</v>
      </c>
      <c r="D423" s="240"/>
      <c r="E423" s="311">
        <v>0.0</v>
      </c>
      <c r="F423" s="242">
        <v>-2000.0</v>
      </c>
      <c r="G423" s="243"/>
      <c r="H423" s="244" t="s">
        <v>646</v>
      </c>
    </row>
    <row r="424">
      <c r="A424" s="184"/>
      <c r="B424" s="184"/>
      <c r="C424" s="312" t="s">
        <v>647</v>
      </c>
      <c r="D424" s="240"/>
      <c r="E424" s="311">
        <v>2000.0</v>
      </c>
      <c r="F424" s="242">
        <v>0.0</v>
      </c>
      <c r="G424" s="243"/>
      <c r="H424" s="244" t="s">
        <v>646</v>
      </c>
    </row>
    <row r="425">
      <c r="A425" s="184"/>
      <c r="B425" s="184"/>
      <c r="C425" s="184"/>
      <c r="D425" s="199"/>
      <c r="E425" s="230"/>
      <c r="F425" s="230"/>
      <c r="G425" s="230"/>
      <c r="H425" s="228"/>
    </row>
    <row r="426">
      <c r="A426" s="184"/>
      <c r="B426" s="199"/>
      <c r="C426" s="303" t="s">
        <v>64</v>
      </c>
      <c r="D426" s="199"/>
      <c r="E426" s="231">
        <f t="shared" ref="E426:F426" si="25">SUM(E422:E425)</f>
        <v>8000</v>
      </c>
      <c r="F426" s="232">
        <f t="shared" si="25"/>
        <v>-2000</v>
      </c>
      <c r="G426" s="247">
        <f>F426+E426</f>
        <v>6000</v>
      </c>
      <c r="H426" s="228"/>
    </row>
    <row r="427">
      <c r="A427" s="184"/>
      <c r="B427" s="199"/>
      <c r="C427" s="199"/>
      <c r="D427" s="251"/>
      <c r="E427" s="230"/>
      <c r="F427" s="230"/>
      <c r="G427" s="230"/>
      <c r="H427" s="228"/>
    </row>
    <row r="428">
      <c r="A428" s="184"/>
      <c r="B428" s="310" t="s">
        <v>648</v>
      </c>
      <c r="C428" s="199"/>
      <c r="D428" s="199"/>
      <c r="E428" s="230"/>
      <c r="F428" s="230"/>
      <c r="G428" s="230"/>
      <c r="H428" s="228"/>
    </row>
    <row r="429">
      <c r="A429" s="184"/>
      <c r="B429" s="184"/>
      <c r="C429" s="184" t="s">
        <v>78</v>
      </c>
      <c r="D429" s="199"/>
      <c r="E429" s="245">
        <v>0.0</v>
      </c>
      <c r="F429" s="232">
        <v>-4000.0</v>
      </c>
      <c r="G429" s="230"/>
      <c r="H429" s="228"/>
    </row>
    <row r="430">
      <c r="A430" s="184"/>
      <c r="B430" s="199"/>
      <c r="C430" s="199" t="s">
        <v>76</v>
      </c>
      <c r="D430" s="199"/>
      <c r="E430" s="245">
        <v>0.0</v>
      </c>
      <c r="F430" s="232">
        <v>-1000.0</v>
      </c>
      <c r="G430" s="230"/>
      <c r="H430" s="228"/>
    </row>
    <row r="431">
      <c r="A431" s="184"/>
      <c r="B431" s="199"/>
      <c r="C431" s="199" t="s">
        <v>649</v>
      </c>
      <c r="D431" s="199"/>
      <c r="E431" s="245">
        <v>0.0</v>
      </c>
      <c r="F431" s="232">
        <v>-600.0</v>
      </c>
      <c r="G431" s="230"/>
      <c r="H431" s="228"/>
    </row>
    <row r="432">
      <c r="A432" s="184"/>
      <c r="B432" s="184"/>
      <c r="C432" s="184" t="s">
        <v>91</v>
      </c>
      <c r="D432" s="199"/>
      <c r="E432" s="245">
        <v>0.0</v>
      </c>
      <c r="F432" s="232">
        <v>-3500.0</v>
      </c>
      <c r="G432" s="230"/>
      <c r="H432" s="228"/>
    </row>
    <row r="433">
      <c r="A433" s="184"/>
      <c r="B433" s="184"/>
      <c r="C433" s="184" t="s">
        <v>81</v>
      </c>
      <c r="D433" s="199"/>
      <c r="E433" s="245">
        <v>0.0</v>
      </c>
      <c r="F433" s="232">
        <v>-2200.0</v>
      </c>
      <c r="G433" s="230"/>
      <c r="H433" s="228"/>
    </row>
    <row r="434">
      <c r="A434" s="184"/>
      <c r="B434" s="184"/>
      <c r="C434" s="233" t="s">
        <v>80</v>
      </c>
      <c r="D434" s="234"/>
      <c r="E434" s="235">
        <v>0.0</v>
      </c>
      <c r="F434" s="236">
        <v>-400.0</v>
      </c>
      <c r="G434" s="237"/>
      <c r="H434" s="238" t="s">
        <v>498</v>
      </c>
    </row>
    <row r="435">
      <c r="A435" s="184"/>
      <c r="B435" s="184"/>
      <c r="C435" s="239" t="s">
        <v>125</v>
      </c>
      <c r="D435" s="240"/>
      <c r="E435" s="241">
        <v>0.0</v>
      </c>
      <c r="F435" s="242">
        <v>-300.0</v>
      </c>
      <c r="G435" s="243"/>
      <c r="H435" s="244" t="s">
        <v>569</v>
      </c>
    </row>
    <row r="436">
      <c r="A436" s="184"/>
      <c r="B436" s="184"/>
      <c r="C436" s="184"/>
      <c r="D436" s="199"/>
      <c r="E436" s="230"/>
      <c r="F436" s="230"/>
      <c r="G436" s="230"/>
      <c r="H436" s="228"/>
    </row>
    <row r="437">
      <c r="A437" s="184"/>
      <c r="B437" s="184"/>
      <c r="C437" s="263" t="s">
        <v>64</v>
      </c>
      <c r="D437" s="199"/>
      <c r="E437" s="245">
        <f>SUM(E429:E434)</f>
        <v>0</v>
      </c>
      <c r="F437" s="232">
        <f>SUM(F429:F436)</f>
        <v>-12000</v>
      </c>
      <c r="G437" s="249">
        <f>F437+E437</f>
        <v>-12000</v>
      </c>
      <c r="H437" s="228"/>
    </row>
    <row r="438">
      <c r="A438" s="184"/>
      <c r="B438" s="184"/>
      <c r="C438" s="184"/>
      <c r="D438" s="199"/>
      <c r="E438" s="230"/>
      <c r="F438" s="230"/>
      <c r="G438" s="230"/>
      <c r="H438" s="228"/>
    </row>
    <row r="439">
      <c r="A439" s="184"/>
      <c r="B439" s="253" t="s">
        <v>650</v>
      </c>
      <c r="C439" s="184"/>
      <c r="D439" s="199"/>
      <c r="E439" s="230"/>
      <c r="F439" s="230"/>
      <c r="G439" s="230"/>
      <c r="H439" s="228"/>
    </row>
    <row r="440">
      <c r="A440" s="184"/>
      <c r="B440" s="184"/>
      <c r="C440" s="184" t="s">
        <v>651</v>
      </c>
      <c r="D440" s="199"/>
      <c r="E440" s="245">
        <v>0.0</v>
      </c>
      <c r="F440" s="232">
        <v>-2300.0</v>
      </c>
      <c r="G440" s="230"/>
      <c r="H440" s="228"/>
    </row>
    <row r="441">
      <c r="A441" s="184"/>
      <c r="B441" s="184"/>
      <c r="C441" s="184" t="s">
        <v>652</v>
      </c>
      <c r="D441" s="199"/>
      <c r="E441" s="231">
        <v>2300.0</v>
      </c>
      <c r="F441" s="232">
        <v>0.0</v>
      </c>
      <c r="G441" s="230"/>
      <c r="H441" s="228"/>
    </row>
    <row r="442">
      <c r="A442" s="184"/>
      <c r="B442" s="199"/>
      <c r="C442" s="184" t="s">
        <v>85</v>
      </c>
      <c r="D442" s="199"/>
      <c r="E442" s="245">
        <v>0.0</v>
      </c>
      <c r="F442" s="232">
        <v>-200.0</v>
      </c>
      <c r="G442" s="230"/>
      <c r="H442" s="228"/>
    </row>
    <row r="443">
      <c r="A443" s="184"/>
      <c r="B443" s="199"/>
      <c r="C443" s="184" t="s">
        <v>80</v>
      </c>
      <c r="D443" s="199"/>
      <c r="E443" s="245">
        <v>0.0</v>
      </c>
      <c r="F443" s="232">
        <v>-500.0</v>
      </c>
      <c r="G443" s="230"/>
      <c r="H443" s="271"/>
    </row>
    <row r="444">
      <c r="A444" s="184"/>
      <c r="B444" s="199"/>
      <c r="C444" s="239" t="s">
        <v>125</v>
      </c>
      <c r="D444" s="240"/>
      <c r="E444" s="241">
        <v>0.0</v>
      </c>
      <c r="F444" s="242">
        <v>-250.0</v>
      </c>
      <c r="G444" s="243"/>
      <c r="H444" s="244" t="s">
        <v>569</v>
      </c>
    </row>
    <row r="445">
      <c r="A445" s="184"/>
      <c r="B445" s="251"/>
      <c r="C445" s="251" t="s">
        <v>76</v>
      </c>
      <c r="D445" s="199"/>
      <c r="E445" s="245">
        <v>0.0</v>
      </c>
      <c r="F445" s="232">
        <v>-1500.0</v>
      </c>
      <c r="G445" s="230"/>
      <c r="H445" s="228"/>
    </row>
    <row r="446">
      <c r="A446" s="184"/>
      <c r="B446" s="251"/>
      <c r="C446" s="251"/>
      <c r="D446" s="199"/>
      <c r="E446" s="230"/>
      <c r="F446" s="230"/>
      <c r="G446" s="230"/>
      <c r="H446" s="228"/>
    </row>
    <row r="447">
      <c r="A447" s="184"/>
      <c r="B447" s="251"/>
      <c r="C447" s="313" t="s">
        <v>64</v>
      </c>
      <c r="D447" s="199"/>
      <c r="E447" s="231">
        <f t="shared" ref="E447:F447" si="26">SUM(E440:E445)</f>
        <v>2300</v>
      </c>
      <c r="F447" s="232">
        <f t="shared" si="26"/>
        <v>-4750</v>
      </c>
      <c r="G447" s="249">
        <f>SUM(E447:F447)</f>
        <v>-2450</v>
      </c>
      <c r="H447" s="228"/>
    </row>
    <row r="448">
      <c r="A448" s="184"/>
      <c r="B448" s="251"/>
      <c r="C448" s="251"/>
      <c r="D448" s="251"/>
      <c r="E448" s="230"/>
      <c r="F448" s="230"/>
      <c r="G448" s="230"/>
      <c r="H448" s="228"/>
    </row>
    <row r="449">
      <c r="A449" s="184"/>
      <c r="B449" s="314" t="s">
        <v>653</v>
      </c>
      <c r="C449" s="251"/>
      <c r="D449" s="251"/>
      <c r="E449" s="230"/>
      <c r="F449" s="230"/>
      <c r="G449" s="230"/>
      <c r="H449" s="228"/>
    </row>
    <row r="450">
      <c r="A450" s="184"/>
      <c r="B450" s="251"/>
      <c r="C450" s="251" t="s">
        <v>75</v>
      </c>
      <c r="D450" s="251"/>
      <c r="E450" s="231">
        <v>2500.0</v>
      </c>
      <c r="F450" s="232">
        <v>0.0</v>
      </c>
      <c r="G450" s="230"/>
      <c r="H450" s="228"/>
    </row>
    <row r="451">
      <c r="A451" s="184"/>
      <c r="B451" s="251"/>
      <c r="C451" s="251" t="s">
        <v>78</v>
      </c>
      <c r="D451" s="251"/>
      <c r="E451" s="245">
        <v>0.0</v>
      </c>
      <c r="F451" s="232">
        <v>-1500.0</v>
      </c>
      <c r="G451" s="230"/>
      <c r="H451" s="228"/>
    </row>
    <row r="452">
      <c r="A452" s="184"/>
      <c r="B452" s="184"/>
      <c r="C452" s="184" t="s">
        <v>85</v>
      </c>
      <c r="D452" s="251"/>
      <c r="E452" s="245">
        <v>0.0</v>
      </c>
      <c r="F452" s="232">
        <v>-300.0</v>
      </c>
      <c r="G452" s="230"/>
      <c r="H452" s="228"/>
    </row>
    <row r="453">
      <c r="A453" s="184"/>
      <c r="B453" s="199"/>
      <c r="C453" s="199" t="s">
        <v>91</v>
      </c>
      <c r="D453" s="251"/>
      <c r="E453" s="245">
        <v>0.0</v>
      </c>
      <c r="F453" s="232">
        <v>-500.0</v>
      </c>
      <c r="G453" s="230"/>
      <c r="H453" s="228"/>
    </row>
    <row r="454">
      <c r="A454" s="184"/>
      <c r="B454" s="199"/>
      <c r="C454" s="199"/>
      <c r="D454" s="251"/>
      <c r="E454" s="230"/>
      <c r="F454" s="230"/>
      <c r="G454" s="230"/>
      <c r="H454" s="228"/>
    </row>
    <row r="455">
      <c r="A455" s="184"/>
      <c r="B455" s="184"/>
      <c r="C455" s="226" t="s">
        <v>64</v>
      </c>
      <c r="D455" s="251"/>
      <c r="E455" s="231">
        <f t="shared" ref="E455:F455" si="27">SUM(E450:E453)</f>
        <v>2500</v>
      </c>
      <c r="F455" s="232">
        <f t="shared" si="27"/>
        <v>-2300</v>
      </c>
      <c r="G455" s="247">
        <f>F455+E455</f>
        <v>200</v>
      </c>
      <c r="H455" s="228"/>
    </row>
    <row r="456">
      <c r="A456" s="184"/>
      <c r="B456" s="199"/>
      <c r="C456" s="199"/>
      <c r="D456" s="251"/>
      <c r="E456" s="230"/>
      <c r="F456" s="230"/>
      <c r="G456" s="230"/>
      <c r="H456" s="228"/>
    </row>
    <row r="457">
      <c r="A457" s="184"/>
      <c r="B457" s="288" t="s">
        <v>654</v>
      </c>
      <c r="C457" s="199"/>
      <c r="D457" s="199"/>
      <c r="E457" s="230"/>
      <c r="F457" s="230"/>
      <c r="G457" s="230"/>
      <c r="H457" s="228"/>
    </row>
    <row r="458">
      <c r="A458" s="184"/>
      <c r="B458" s="199"/>
      <c r="C458" s="199" t="s">
        <v>78</v>
      </c>
      <c r="D458" s="199"/>
      <c r="E458" s="245">
        <v>0.0</v>
      </c>
      <c r="F458" s="232">
        <v>-10000.0</v>
      </c>
      <c r="G458" s="230"/>
      <c r="H458" s="228"/>
    </row>
    <row r="459">
      <c r="A459" s="184"/>
      <c r="B459" s="199"/>
      <c r="C459" s="199" t="s">
        <v>236</v>
      </c>
      <c r="D459" s="199"/>
      <c r="E459" s="231">
        <v>10000.0</v>
      </c>
      <c r="F459" s="232">
        <v>0.0</v>
      </c>
      <c r="G459" s="230"/>
      <c r="H459" s="228"/>
    </row>
    <row r="460">
      <c r="A460" s="184"/>
      <c r="B460" s="199"/>
      <c r="C460" s="199"/>
      <c r="D460" s="199"/>
      <c r="E460" s="230"/>
      <c r="F460" s="230"/>
      <c r="G460" s="230"/>
      <c r="H460" s="228"/>
    </row>
    <row r="461">
      <c r="A461" s="184"/>
      <c r="B461" s="199"/>
      <c r="C461" s="315" t="s">
        <v>64</v>
      </c>
      <c r="D461" s="199"/>
      <c r="E461" s="231">
        <f t="shared" ref="E461:F461" si="28">SUM(E458:E459)</f>
        <v>10000</v>
      </c>
      <c r="F461" s="232">
        <f t="shared" si="28"/>
        <v>-10000</v>
      </c>
      <c r="G461" s="275">
        <f>F461+E461</f>
        <v>0</v>
      </c>
      <c r="H461" s="228"/>
    </row>
    <row r="462">
      <c r="A462" s="184"/>
      <c r="B462" s="199"/>
      <c r="C462" s="199"/>
      <c r="D462" s="199"/>
      <c r="E462" s="230"/>
      <c r="F462" s="230"/>
      <c r="G462" s="230"/>
      <c r="H462" s="228"/>
    </row>
    <row r="463">
      <c r="A463" s="184"/>
      <c r="B463" s="260" t="s">
        <v>655</v>
      </c>
      <c r="C463" s="199"/>
      <c r="D463" s="199"/>
      <c r="E463" s="230"/>
      <c r="F463" s="230"/>
      <c r="G463" s="230"/>
      <c r="H463" s="228"/>
    </row>
    <row r="464">
      <c r="A464" s="184"/>
      <c r="B464" s="184"/>
      <c r="C464" s="261" t="s">
        <v>656</v>
      </c>
      <c r="D464" s="199"/>
      <c r="E464" s="231">
        <v>1700.0</v>
      </c>
      <c r="F464" s="232">
        <v>0.0</v>
      </c>
      <c r="G464" s="230"/>
      <c r="H464" s="228"/>
    </row>
    <row r="465">
      <c r="A465" s="184"/>
      <c r="B465" s="184"/>
      <c r="C465" s="184" t="s">
        <v>657</v>
      </c>
      <c r="D465" s="199"/>
      <c r="E465" s="245">
        <v>0.0</v>
      </c>
      <c r="F465" s="232">
        <v>-1600.0</v>
      </c>
      <c r="G465" s="230"/>
      <c r="H465" s="228"/>
    </row>
    <row r="466">
      <c r="A466" s="184"/>
      <c r="B466" s="184"/>
      <c r="C466" s="184" t="s">
        <v>68</v>
      </c>
      <c r="D466" s="199"/>
      <c r="E466" s="245">
        <v>0.0</v>
      </c>
      <c r="F466" s="232">
        <v>-1000.0</v>
      </c>
      <c r="G466" s="230"/>
      <c r="H466" s="228"/>
    </row>
    <row r="467">
      <c r="A467" s="184"/>
      <c r="B467" s="184"/>
      <c r="C467" s="184" t="s">
        <v>76</v>
      </c>
      <c r="D467" s="199"/>
      <c r="E467" s="245">
        <v>0.0</v>
      </c>
      <c r="F467" s="232">
        <v>-2500.0</v>
      </c>
      <c r="G467" s="230"/>
      <c r="H467" s="228"/>
    </row>
    <row r="468">
      <c r="A468" s="184"/>
      <c r="B468" s="184"/>
      <c r="C468" s="184" t="s">
        <v>85</v>
      </c>
      <c r="D468" s="199"/>
      <c r="E468" s="245">
        <v>0.0</v>
      </c>
      <c r="F468" s="232">
        <v>-500.0</v>
      </c>
      <c r="G468" s="230"/>
      <c r="H468" s="228"/>
    </row>
    <row r="469">
      <c r="A469" s="184"/>
      <c r="B469" s="184"/>
      <c r="C469" s="261" t="s">
        <v>163</v>
      </c>
      <c r="D469" s="199"/>
      <c r="E469" s="245">
        <v>0.0</v>
      </c>
      <c r="F469" s="232">
        <v>-2000.0</v>
      </c>
      <c r="G469" s="230"/>
      <c r="H469" s="228"/>
    </row>
    <row r="470">
      <c r="A470" s="184"/>
      <c r="B470" s="184"/>
      <c r="C470" s="184" t="s">
        <v>658</v>
      </c>
      <c r="D470" s="199"/>
      <c r="E470" s="245">
        <v>0.0</v>
      </c>
      <c r="F470" s="232">
        <v>-8400.0</v>
      </c>
      <c r="G470" s="230"/>
      <c r="H470" s="228"/>
    </row>
    <row r="471">
      <c r="A471" s="184"/>
      <c r="B471" s="184"/>
      <c r="C471" s="184"/>
      <c r="D471" s="199"/>
      <c r="E471" s="230"/>
      <c r="F471" s="230"/>
      <c r="G471" s="230"/>
      <c r="H471" s="228"/>
    </row>
    <row r="472">
      <c r="A472" s="184"/>
      <c r="B472" s="184"/>
      <c r="C472" s="263" t="s">
        <v>64</v>
      </c>
      <c r="D472" s="199"/>
      <c r="E472" s="231">
        <f>SUM(E464:E470)</f>
        <v>1700</v>
      </c>
      <c r="F472" s="232">
        <f>SUM(F465:F470)</f>
        <v>-16000</v>
      </c>
      <c r="G472" s="249">
        <f>F472+E472</f>
        <v>-14300</v>
      </c>
      <c r="H472" s="228"/>
    </row>
    <row r="473">
      <c r="A473" s="184"/>
      <c r="B473" s="199"/>
      <c r="C473" s="199"/>
      <c r="D473" s="199"/>
      <c r="E473" s="230"/>
      <c r="F473" s="230"/>
      <c r="G473" s="230"/>
      <c r="H473" s="228"/>
    </row>
    <row r="474">
      <c r="A474" s="184"/>
      <c r="B474" s="316" t="s">
        <v>659</v>
      </c>
      <c r="C474" s="199"/>
      <c r="D474" s="199"/>
      <c r="E474" s="230"/>
      <c r="F474" s="230"/>
      <c r="G474" s="230"/>
      <c r="H474" s="317"/>
    </row>
    <row r="475">
      <c r="A475" s="184"/>
      <c r="B475" s="199"/>
      <c r="C475" s="199" t="s">
        <v>630</v>
      </c>
      <c r="D475" s="199"/>
      <c r="E475" s="318">
        <v>8600.0</v>
      </c>
      <c r="F475" s="282">
        <v>0.0</v>
      </c>
      <c r="G475" s="230"/>
      <c r="H475" s="317"/>
    </row>
    <row r="476">
      <c r="A476" s="184"/>
      <c r="B476" s="184"/>
      <c r="C476" s="184" t="s">
        <v>78</v>
      </c>
      <c r="D476" s="199"/>
      <c r="E476" s="281">
        <v>0.0</v>
      </c>
      <c r="F476" s="282">
        <v>-5000.0</v>
      </c>
      <c r="G476" s="230"/>
      <c r="H476" s="317"/>
    </row>
    <row r="477">
      <c r="A477" s="184"/>
      <c r="B477" s="184"/>
      <c r="C477" s="184" t="s">
        <v>76</v>
      </c>
      <c r="D477" s="199"/>
      <c r="E477" s="281">
        <v>0.0</v>
      </c>
      <c r="F477" s="282">
        <v>-1500.0</v>
      </c>
      <c r="G477" s="230"/>
      <c r="H477" s="317"/>
    </row>
    <row r="478">
      <c r="A478" s="184"/>
      <c r="B478" s="184"/>
      <c r="C478" s="184" t="s">
        <v>594</v>
      </c>
      <c r="D478" s="199"/>
      <c r="E478" s="281">
        <v>0.0</v>
      </c>
      <c r="F478" s="282">
        <v>-1000.0</v>
      </c>
      <c r="G478" s="230"/>
      <c r="H478" s="317"/>
    </row>
    <row r="479">
      <c r="A479" s="184"/>
      <c r="B479" s="184"/>
      <c r="C479" s="184" t="s">
        <v>85</v>
      </c>
      <c r="D479" s="199"/>
      <c r="E479" s="281">
        <v>0.0</v>
      </c>
      <c r="F479" s="282">
        <v>-700.0</v>
      </c>
      <c r="G479" s="230"/>
      <c r="H479" s="317"/>
    </row>
    <row r="480">
      <c r="A480" s="184"/>
      <c r="B480" s="184"/>
      <c r="C480" s="261" t="s">
        <v>84</v>
      </c>
      <c r="D480" s="199"/>
      <c r="E480" s="281">
        <v>0.0</v>
      </c>
      <c r="F480" s="282">
        <v>-1000.0</v>
      </c>
      <c r="G480" s="230"/>
      <c r="H480" s="317"/>
    </row>
    <row r="481">
      <c r="A481" s="184"/>
      <c r="B481" s="184"/>
      <c r="C481" s="184"/>
      <c r="D481" s="199"/>
      <c r="E481" s="230"/>
      <c r="F481" s="230"/>
      <c r="G481" s="230"/>
      <c r="H481" s="317"/>
    </row>
    <row r="482">
      <c r="A482" s="184"/>
      <c r="B482" s="184"/>
      <c r="C482" s="319" t="s">
        <v>64</v>
      </c>
      <c r="D482" s="199"/>
      <c r="E482" s="318">
        <f>SUM(E475:E480)</f>
        <v>8600</v>
      </c>
      <c r="F482" s="282">
        <f>SUM(F476:F480)</f>
        <v>-9200</v>
      </c>
      <c r="G482" s="249">
        <f>F482+E482</f>
        <v>-600</v>
      </c>
      <c r="H482" s="317"/>
    </row>
    <row r="483">
      <c r="A483" s="184"/>
      <c r="B483" s="199"/>
      <c r="C483" s="199"/>
      <c r="D483" s="251"/>
      <c r="E483" s="230"/>
      <c r="F483" s="230"/>
      <c r="G483" s="230"/>
      <c r="H483" s="317"/>
    </row>
    <row r="484">
      <c r="A484" s="184"/>
      <c r="B484" s="316" t="s">
        <v>660</v>
      </c>
      <c r="C484" s="199"/>
      <c r="D484" s="199"/>
      <c r="E484" s="230"/>
      <c r="F484" s="230"/>
      <c r="G484" s="230"/>
      <c r="H484" s="271" t="s">
        <v>661</v>
      </c>
    </row>
    <row r="485">
      <c r="A485" s="184"/>
      <c r="B485" s="184"/>
      <c r="C485" s="184" t="s">
        <v>630</v>
      </c>
      <c r="D485" s="199"/>
      <c r="E485" s="318">
        <v>18700.0</v>
      </c>
      <c r="F485" s="282">
        <v>0.0</v>
      </c>
      <c r="G485" s="230"/>
      <c r="H485" s="228"/>
    </row>
    <row r="486">
      <c r="A486" s="184"/>
      <c r="B486" s="251"/>
      <c r="C486" s="296" t="s">
        <v>204</v>
      </c>
      <c r="D486" s="199"/>
      <c r="E486" s="318">
        <v>47000.0</v>
      </c>
      <c r="F486" s="282">
        <v>0.0</v>
      </c>
      <c r="G486" s="230"/>
      <c r="H486" s="228"/>
    </row>
    <row r="487">
      <c r="A487" s="184"/>
      <c r="B487" s="251"/>
      <c r="C487" s="251" t="s">
        <v>78</v>
      </c>
      <c r="D487" s="199"/>
      <c r="E487" s="281">
        <v>0.0</v>
      </c>
      <c r="F487" s="282">
        <v>-38000.0</v>
      </c>
      <c r="G487" s="230"/>
      <c r="H487" s="228"/>
    </row>
    <row r="488">
      <c r="A488" s="184"/>
      <c r="B488" s="184"/>
      <c r="C488" s="184" t="s">
        <v>517</v>
      </c>
      <c r="D488" s="199"/>
      <c r="E488" s="281">
        <v>0.0</v>
      </c>
      <c r="F488" s="282">
        <v>-15000.0</v>
      </c>
      <c r="G488" s="230"/>
      <c r="H488" s="228"/>
    </row>
    <row r="489">
      <c r="A489" s="184"/>
      <c r="B489" s="184"/>
      <c r="C489" s="184" t="s">
        <v>662</v>
      </c>
      <c r="D489" s="199"/>
      <c r="E489" s="281">
        <v>0.0</v>
      </c>
      <c r="F489" s="282">
        <v>-4000.0</v>
      </c>
      <c r="G489" s="230"/>
      <c r="H489" s="228"/>
    </row>
    <row r="490">
      <c r="A490" s="184"/>
      <c r="B490" s="184"/>
      <c r="C490" s="184" t="s">
        <v>85</v>
      </c>
      <c r="D490" s="199"/>
      <c r="E490" s="281">
        <v>0.0</v>
      </c>
      <c r="F490" s="282">
        <v>-1000.0</v>
      </c>
      <c r="G490" s="230"/>
      <c r="H490" s="228"/>
    </row>
    <row r="491">
      <c r="A491" s="184"/>
      <c r="B491" s="184"/>
      <c r="C491" s="261" t="s">
        <v>663</v>
      </c>
      <c r="D491" s="199"/>
      <c r="E491" s="281">
        <v>0.0</v>
      </c>
      <c r="F491" s="282">
        <v>-3000.0</v>
      </c>
      <c r="G491" s="230"/>
      <c r="H491" s="228"/>
    </row>
    <row r="492">
      <c r="A492" s="184"/>
      <c r="B492" s="184"/>
      <c r="C492" s="184" t="s">
        <v>664</v>
      </c>
      <c r="D492" s="199"/>
      <c r="E492" s="281">
        <v>0.0</v>
      </c>
      <c r="F492" s="282">
        <v>-7000.0</v>
      </c>
      <c r="G492" s="230"/>
      <c r="H492" s="228"/>
    </row>
    <row r="493">
      <c r="A493" s="184"/>
      <c r="B493" s="184"/>
      <c r="C493" s="184" t="s">
        <v>619</v>
      </c>
      <c r="D493" s="199"/>
      <c r="E493" s="281">
        <v>0.0</v>
      </c>
      <c r="F493" s="282">
        <v>-2250.0</v>
      </c>
      <c r="G493" s="230"/>
      <c r="H493" s="228"/>
    </row>
    <row r="494">
      <c r="A494" s="184"/>
      <c r="B494" s="184"/>
      <c r="C494" s="261" t="s">
        <v>665</v>
      </c>
      <c r="D494" s="199"/>
      <c r="E494" s="281">
        <v>0.0</v>
      </c>
      <c r="F494" s="282">
        <v>-3000.0</v>
      </c>
      <c r="G494" s="230"/>
      <c r="H494" s="228"/>
    </row>
    <row r="495">
      <c r="A495" s="184"/>
      <c r="B495" s="199"/>
      <c r="C495" s="199" t="s">
        <v>666</v>
      </c>
      <c r="D495" s="199"/>
      <c r="E495" s="281">
        <v>0.0</v>
      </c>
      <c r="F495" s="282">
        <v>-700.0</v>
      </c>
      <c r="G495" s="230"/>
      <c r="H495" s="228"/>
    </row>
    <row r="496">
      <c r="A496" s="184"/>
      <c r="B496" s="199"/>
      <c r="C496" s="199"/>
      <c r="D496" s="199"/>
      <c r="E496" s="230"/>
      <c r="F496" s="230"/>
      <c r="G496" s="230"/>
      <c r="H496" s="228"/>
    </row>
    <row r="497">
      <c r="A497" s="184"/>
      <c r="B497" s="184"/>
      <c r="C497" s="319" t="s">
        <v>64</v>
      </c>
      <c r="D497" s="199"/>
      <c r="E497" s="318">
        <f t="shared" ref="E497:F497" si="29">SUM(E485:E495)</f>
        <v>65700</v>
      </c>
      <c r="F497" s="282">
        <f t="shared" si="29"/>
        <v>-73950</v>
      </c>
      <c r="G497" s="249">
        <f>F497+E497</f>
        <v>-8250</v>
      </c>
      <c r="H497" s="228"/>
    </row>
    <row r="498">
      <c r="A498" s="184"/>
      <c r="B498" s="199"/>
      <c r="C498" s="199"/>
      <c r="D498" s="251"/>
      <c r="E498" s="230"/>
      <c r="F498" s="230"/>
      <c r="G498" s="230"/>
      <c r="H498" s="228"/>
    </row>
    <row r="499">
      <c r="A499" s="184"/>
      <c r="B499" s="316" t="s">
        <v>667</v>
      </c>
      <c r="C499" s="199"/>
      <c r="D499" s="199"/>
      <c r="E499" s="230"/>
      <c r="F499" s="230"/>
      <c r="G499" s="230"/>
      <c r="H499" s="228"/>
    </row>
    <row r="500">
      <c r="A500" s="184"/>
      <c r="B500" s="184"/>
      <c r="C500" s="233" t="s">
        <v>630</v>
      </c>
      <c r="D500" s="234"/>
      <c r="E500" s="320">
        <v>6500.0</v>
      </c>
      <c r="F500" s="280">
        <v>0.0</v>
      </c>
      <c r="G500" s="237"/>
      <c r="H500" s="238" t="s">
        <v>668</v>
      </c>
    </row>
    <row r="501">
      <c r="A501" s="184"/>
      <c r="B501" s="184"/>
      <c r="C501" s="184" t="s">
        <v>78</v>
      </c>
      <c r="D501" s="199"/>
      <c r="E501" s="281">
        <v>0.0</v>
      </c>
      <c r="F501" s="282">
        <v>-6000.0</v>
      </c>
      <c r="G501" s="230"/>
      <c r="H501" s="228"/>
    </row>
    <row r="502">
      <c r="A502" s="184"/>
      <c r="B502" s="251"/>
      <c r="C502" s="321" t="s">
        <v>669</v>
      </c>
      <c r="D502" s="234"/>
      <c r="E502" s="279">
        <v>0.0</v>
      </c>
      <c r="F502" s="280">
        <v>-6000.0</v>
      </c>
      <c r="G502" s="237"/>
      <c r="H502" s="238" t="s">
        <v>670</v>
      </c>
    </row>
    <row r="503">
      <c r="A503" s="184"/>
      <c r="B503" s="251"/>
      <c r="C503" s="251" t="s">
        <v>671</v>
      </c>
      <c r="D503" s="199"/>
      <c r="E503" s="281">
        <v>0.0</v>
      </c>
      <c r="F503" s="282">
        <v>-1100.0</v>
      </c>
      <c r="G503" s="230"/>
      <c r="H503" s="228"/>
    </row>
    <row r="504">
      <c r="A504" s="184"/>
      <c r="B504" s="184"/>
      <c r="C504" s="184" t="s">
        <v>524</v>
      </c>
      <c r="D504" s="199"/>
      <c r="E504" s="281">
        <v>0.0</v>
      </c>
      <c r="F504" s="282">
        <v>-3200.0</v>
      </c>
      <c r="G504" s="230"/>
      <c r="H504" s="228"/>
    </row>
    <row r="505">
      <c r="A505" s="184"/>
      <c r="B505" s="184"/>
      <c r="C505" s="184" t="s">
        <v>85</v>
      </c>
      <c r="D505" s="199"/>
      <c r="E505" s="281">
        <v>0.0</v>
      </c>
      <c r="F505" s="282">
        <v>-1000.0</v>
      </c>
      <c r="G505" s="230"/>
      <c r="H505" s="228"/>
    </row>
    <row r="506">
      <c r="A506" s="184"/>
      <c r="B506" s="184"/>
      <c r="C506" s="261" t="s">
        <v>440</v>
      </c>
      <c r="D506" s="199"/>
      <c r="E506" s="281">
        <v>0.0</v>
      </c>
      <c r="F506" s="282">
        <v>-750.0</v>
      </c>
      <c r="G506" s="230"/>
      <c r="H506" s="228"/>
    </row>
    <row r="507">
      <c r="A507" s="184"/>
      <c r="B507" s="184"/>
      <c r="C507" s="184" t="s">
        <v>591</v>
      </c>
      <c r="D507" s="199"/>
      <c r="E507" s="281">
        <v>0.0</v>
      </c>
      <c r="F507" s="282">
        <v>-200.0</v>
      </c>
      <c r="G507" s="230"/>
      <c r="H507" s="228"/>
    </row>
    <row r="508">
      <c r="A508" s="184"/>
      <c r="B508" s="251"/>
      <c r="C508" s="251" t="s">
        <v>91</v>
      </c>
      <c r="D508" s="199"/>
      <c r="E508" s="281">
        <v>0.0</v>
      </c>
      <c r="F508" s="282">
        <v>-1750.0</v>
      </c>
      <c r="G508" s="230"/>
      <c r="H508" s="228"/>
    </row>
    <row r="509">
      <c r="A509" s="184"/>
      <c r="B509" s="251"/>
      <c r="C509" s="251" t="s">
        <v>672</v>
      </c>
      <c r="D509" s="199"/>
      <c r="E509" s="281">
        <v>0.0</v>
      </c>
      <c r="F509" s="282">
        <v>-1600.0</v>
      </c>
      <c r="G509" s="230"/>
      <c r="H509" s="228"/>
    </row>
    <row r="510">
      <c r="A510" s="184"/>
      <c r="B510" s="184"/>
      <c r="C510" s="184" t="s">
        <v>673</v>
      </c>
      <c r="D510" s="199"/>
      <c r="E510" s="281">
        <v>0.0</v>
      </c>
      <c r="F510" s="282">
        <v>-5000.0</v>
      </c>
      <c r="G510" s="230"/>
      <c r="H510" s="228"/>
    </row>
    <row r="511">
      <c r="A511" s="184"/>
      <c r="B511" s="184"/>
      <c r="C511" s="184" t="s">
        <v>76</v>
      </c>
      <c r="D511" s="199"/>
      <c r="E511" s="281">
        <v>0.0</v>
      </c>
      <c r="F511" s="282">
        <v>-600.0</v>
      </c>
      <c r="G511" s="230"/>
      <c r="H511" s="228"/>
    </row>
    <row r="512">
      <c r="A512" s="184"/>
      <c r="B512" s="184"/>
      <c r="C512" s="184"/>
      <c r="D512" s="199"/>
      <c r="E512" s="230"/>
      <c r="F512" s="230"/>
      <c r="G512" s="230"/>
      <c r="H512" s="228"/>
    </row>
    <row r="513">
      <c r="A513" s="184"/>
      <c r="B513" s="184"/>
      <c r="C513" s="319" t="s">
        <v>64</v>
      </c>
      <c r="D513" s="199"/>
      <c r="E513" s="318">
        <f t="shared" ref="E513:F513" si="30">SUM(E500:E511)</f>
        <v>6500</v>
      </c>
      <c r="F513" s="282">
        <f t="shared" si="30"/>
        <v>-27200</v>
      </c>
      <c r="G513" s="249">
        <f>F513+E513</f>
        <v>-20700</v>
      </c>
      <c r="H513" s="228"/>
    </row>
    <row r="514">
      <c r="A514" s="184"/>
      <c r="B514" s="199"/>
      <c r="C514" s="199"/>
      <c r="D514" s="251"/>
      <c r="E514" s="230"/>
      <c r="F514" s="230"/>
      <c r="G514" s="230"/>
      <c r="H514" s="228"/>
    </row>
    <row r="515">
      <c r="A515" s="184"/>
      <c r="B515" s="316" t="s">
        <v>674</v>
      </c>
      <c r="C515" s="199"/>
      <c r="D515" s="199"/>
      <c r="E515" s="230"/>
      <c r="F515" s="230"/>
      <c r="G515" s="230"/>
      <c r="H515" s="228"/>
    </row>
    <row r="516">
      <c r="A516" s="184"/>
      <c r="B516" s="251"/>
      <c r="C516" s="251" t="s">
        <v>517</v>
      </c>
      <c r="D516" s="199"/>
      <c r="E516" s="281">
        <v>0.0</v>
      </c>
      <c r="F516" s="282">
        <v>-1100.0</v>
      </c>
      <c r="G516" s="230"/>
      <c r="H516" s="228"/>
    </row>
    <row r="517">
      <c r="A517" s="184"/>
      <c r="B517" s="251"/>
      <c r="C517" s="251" t="s">
        <v>525</v>
      </c>
      <c r="D517" s="199"/>
      <c r="E517" s="281">
        <v>0.0</v>
      </c>
      <c r="F517" s="282">
        <v>-1000.0</v>
      </c>
      <c r="G517" s="230"/>
      <c r="H517" s="228"/>
    </row>
    <row r="518">
      <c r="A518" s="184"/>
      <c r="B518" s="199"/>
      <c r="C518" s="199"/>
      <c r="D518" s="199"/>
      <c r="E518" s="230"/>
      <c r="F518" s="230"/>
      <c r="G518" s="230"/>
      <c r="H518" s="228"/>
    </row>
    <row r="519">
      <c r="A519" s="184"/>
      <c r="B519" s="184"/>
      <c r="C519" s="319" t="s">
        <v>64</v>
      </c>
      <c r="D519" s="199"/>
      <c r="E519" s="281">
        <f t="shared" ref="E519:F519" si="31">SUM(E515:E518)</f>
        <v>0</v>
      </c>
      <c r="F519" s="282">
        <f t="shared" si="31"/>
        <v>-2100</v>
      </c>
      <c r="G519" s="249">
        <f>F519+E519</f>
        <v>-2100</v>
      </c>
      <c r="H519" s="228"/>
    </row>
    <row r="520">
      <c r="A520" s="184"/>
      <c r="B520" s="199"/>
      <c r="C520" s="199"/>
      <c r="D520" s="251"/>
      <c r="E520" s="230"/>
      <c r="F520" s="230"/>
      <c r="G520" s="230"/>
      <c r="H520" s="228"/>
    </row>
    <row r="521">
      <c r="A521" s="184"/>
      <c r="B521" s="316" t="s">
        <v>675</v>
      </c>
      <c r="C521" s="199"/>
      <c r="D521" s="199"/>
      <c r="E521" s="230"/>
      <c r="F521" s="230"/>
      <c r="G521" s="230"/>
      <c r="H521" s="228"/>
    </row>
    <row r="522">
      <c r="A522" s="184"/>
      <c r="B522" s="251"/>
      <c r="C522" s="251" t="s">
        <v>78</v>
      </c>
      <c r="D522" s="199"/>
      <c r="E522" s="281">
        <v>0.0</v>
      </c>
      <c r="F522" s="282">
        <v>-9000.0</v>
      </c>
      <c r="G522" s="230"/>
      <c r="H522" s="271" t="s">
        <v>676</v>
      </c>
    </row>
    <row r="523">
      <c r="A523" s="184"/>
      <c r="B523" s="199"/>
      <c r="C523" s="199" t="s">
        <v>85</v>
      </c>
      <c r="D523" s="199"/>
      <c r="E523" s="281">
        <v>0.0</v>
      </c>
      <c r="F523" s="282">
        <v>-500.0</v>
      </c>
      <c r="G523" s="230"/>
      <c r="H523" s="228"/>
    </row>
    <row r="524">
      <c r="A524" s="184"/>
      <c r="B524" s="184"/>
      <c r="C524" s="184" t="s">
        <v>76</v>
      </c>
      <c r="D524" s="199"/>
      <c r="E524" s="281">
        <v>0.0</v>
      </c>
      <c r="F524" s="282">
        <v>-700.0</v>
      </c>
      <c r="G524" s="230"/>
      <c r="H524" s="228"/>
    </row>
    <row r="525">
      <c r="A525" s="184"/>
      <c r="B525" s="184"/>
      <c r="C525" s="184" t="s">
        <v>677</v>
      </c>
      <c r="D525" s="199"/>
      <c r="E525" s="281">
        <v>0.0</v>
      </c>
      <c r="F525" s="282">
        <v>-3000.0</v>
      </c>
      <c r="G525" s="230"/>
      <c r="H525" s="228"/>
    </row>
    <row r="526">
      <c r="A526" s="184"/>
      <c r="B526" s="184"/>
      <c r="C526" s="284"/>
      <c r="D526" s="199"/>
      <c r="E526" s="230"/>
      <c r="F526" s="230"/>
      <c r="G526" s="230"/>
      <c r="H526" s="228"/>
    </row>
    <row r="527">
      <c r="A527" s="184"/>
      <c r="B527" s="184"/>
      <c r="C527" s="319" t="s">
        <v>64</v>
      </c>
      <c r="D527" s="199"/>
      <c r="E527" s="281">
        <f t="shared" ref="E527:F527" si="32">SUM(E522:E525)</f>
        <v>0</v>
      </c>
      <c r="F527" s="282">
        <f t="shared" si="32"/>
        <v>-13200</v>
      </c>
      <c r="G527" s="249">
        <f>F527+E527</f>
        <v>-13200</v>
      </c>
      <c r="H527" s="228"/>
    </row>
    <row r="528">
      <c r="A528" s="184"/>
      <c r="B528" s="199"/>
      <c r="C528" s="199"/>
      <c r="D528" s="251"/>
      <c r="E528" s="230"/>
      <c r="F528" s="230"/>
      <c r="G528" s="230"/>
      <c r="H528" s="228"/>
    </row>
    <row r="529">
      <c r="A529" s="184"/>
      <c r="B529" s="322" t="s">
        <v>678</v>
      </c>
      <c r="C529" s="199"/>
      <c r="D529" s="199"/>
      <c r="E529" s="230"/>
      <c r="F529" s="230"/>
      <c r="G529" s="230"/>
      <c r="H529" s="228"/>
    </row>
    <row r="530">
      <c r="A530" s="184"/>
      <c r="B530" s="251"/>
      <c r="C530" s="251" t="s">
        <v>68</v>
      </c>
      <c r="D530" s="199"/>
      <c r="E530" s="245">
        <v>0.0</v>
      </c>
      <c r="F530" s="282">
        <v>-1500.0</v>
      </c>
      <c r="G530" s="230"/>
      <c r="H530" s="228"/>
    </row>
    <row r="531">
      <c r="A531" s="184"/>
      <c r="B531" s="184"/>
      <c r="C531" s="184"/>
      <c r="D531" s="199"/>
      <c r="E531" s="230"/>
      <c r="F531" s="230"/>
      <c r="G531" s="230"/>
      <c r="H531" s="228"/>
    </row>
    <row r="532">
      <c r="A532" s="184"/>
      <c r="B532" s="184"/>
      <c r="C532" s="319" t="s">
        <v>64</v>
      </c>
      <c r="D532" s="199"/>
      <c r="E532" s="245">
        <f>SUM(E522:E531)</f>
        <v>0</v>
      </c>
      <c r="F532" s="282">
        <f>SUM(F529:F531)</f>
        <v>-1500</v>
      </c>
      <c r="G532" s="249">
        <f>F532+E532</f>
        <v>-1500</v>
      </c>
      <c r="H532" s="228"/>
    </row>
    <row r="533">
      <c r="A533" s="184"/>
      <c r="B533" s="199"/>
      <c r="C533" s="199"/>
      <c r="D533" s="251"/>
      <c r="E533" s="230"/>
      <c r="F533" s="230"/>
      <c r="G533" s="230"/>
      <c r="H533" s="228"/>
    </row>
    <row r="534">
      <c r="A534" s="184"/>
      <c r="B534" s="323" t="s">
        <v>679</v>
      </c>
      <c r="C534" s="199"/>
      <c r="D534" s="199"/>
      <c r="E534" s="230"/>
      <c r="F534" s="230"/>
      <c r="G534" s="230"/>
      <c r="H534" s="228"/>
    </row>
    <row r="535">
      <c r="A535" s="184"/>
      <c r="B535" s="199"/>
      <c r="C535" s="234" t="s">
        <v>75</v>
      </c>
      <c r="D535" s="234"/>
      <c r="E535" s="320">
        <v>3000.0</v>
      </c>
      <c r="F535" s="280">
        <v>0.0</v>
      </c>
      <c r="G535" s="237"/>
      <c r="H535" s="238" t="s">
        <v>680</v>
      </c>
    </row>
    <row r="536">
      <c r="A536" s="184"/>
      <c r="B536" s="199"/>
      <c r="C536" s="234" t="s">
        <v>78</v>
      </c>
      <c r="D536" s="234"/>
      <c r="E536" s="279">
        <v>0.0</v>
      </c>
      <c r="F536" s="280">
        <v>-2500.0</v>
      </c>
      <c r="G536" s="237"/>
      <c r="H536" s="238" t="s">
        <v>681</v>
      </c>
    </row>
    <row r="537">
      <c r="A537" s="184"/>
      <c r="B537" s="251"/>
      <c r="C537" s="297" t="s">
        <v>517</v>
      </c>
      <c r="D537" s="199"/>
      <c r="E537" s="281">
        <v>0.0</v>
      </c>
      <c r="F537" s="282">
        <v>-300.0</v>
      </c>
      <c r="G537" s="230"/>
      <c r="H537" s="228"/>
    </row>
    <row r="538">
      <c r="A538" s="184"/>
      <c r="B538" s="251"/>
      <c r="C538" s="251" t="s">
        <v>85</v>
      </c>
      <c r="D538" s="199"/>
      <c r="E538" s="281">
        <v>0.0</v>
      </c>
      <c r="F538" s="282">
        <v>-250.0</v>
      </c>
      <c r="G538" s="230"/>
      <c r="H538" s="228"/>
    </row>
    <row r="539">
      <c r="A539" s="184"/>
      <c r="B539" s="184"/>
      <c r="C539" s="184"/>
      <c r="D539" s="199"/>
      <c r="E539" s="230"/>
      <c r="F539" s="230"/>
      <c r="G539" s="230"/>
      <c r="H539" s="228"/>
    </row>
    <row r="540">
      <c r="A540" s="184"/>
      <c r="B540" s="184"/>
      <c r="C540" s="83" t="s">
        <v>64</v>
      </c>
      <c r="D540" s="199"/>
      <c r="E540" s="318">
        <f t="shared" ref="E540:F540" si="33">SUM(E535:E538)</f>
        <v>3000</v>
      </c>
      <c r="F540" s="282">
        <f t="shared" si="33"/>
        <v>-3050</v>
      </c>
      <c r="G540" s="249">
        <f>F540+E540</f>
        <v>-50</v>
      </c>
      <c r="H540" s="228"/>
    </row>
    <row r="541">
      <c r="A541" s="184"/>
      <c r="B541" s="199"/>
      <c r="C541" s="199"/>
      <c r="D541" s="251"/>
      <c r="E541" s="230"/>
      <c r="F541" s="230"/>
      <c r="G541" s="230"/>
      <c r="H541" s="317"/>
    </row>
    <row r="542">
      <c r="A542" s="184"/>
      <c r="B542" s="316" t="s">
        <v>682</v>
      </c>
      <c r="C542" s="199"/>
      <c r="D542" s="199"/>
      <c r="E542" s="230"/>
      <c r="F542" s="230"/>
      <c r="G542" s="230"/>
      <c r="H542" s="228"/>
    </row>
    <row r="543">
      <c r="A543" s="184"/>
      <c r="B543" s="184"/>
      <c r="C543" s="184" t="s">
        <v>78</v>
      </c>
      <c r="D543" s="199"/>
      <c r="E543" s="281">
        <v>0.0</v>
      </c>
      <c r="F543" s="282">
        <v>-1000.0</v>
      </c>
      <c r="G543" s="230"/>
      <c r="H543" s="228"/>
    </row>
    <row r="544">
      <c r="A544" s="184"/>
      <c r="B544" s="184"/>
      <c r="C544" s="184" t="s">
        <v>517</v>
      </c>
      <c r="D544" s="199"/>
      <c r="E544" s="281">
        <v>0.0</v>
      </c>
      <c r="F544" s="282">
        <v>-300.0</v>
      </c>
      <c r="G544" s="230"/>
      <c r="H544" s="228"/>
    </row>
    <row r="545">
      <c r="A545" s="184"/>
      <c r="B545" s="199"/>
      <c r="C545" s="324" t="s">
        <v>163</v>
      </c>
      <c r="D545" s="199"/>
      <c r="E545" s="281">
        <v>0.0</v>
      </c>
      <c r="F545" s="282">
        <v>-300.0</v>
      </c>
      <c r="G545" s="230"/>
      <c r="H545" s="228"/>
    </row>
    <row r="546">
      <c r="A546" s="184"/>
      <c r="B546" s="199"/>
      <c r="C546" s="199" t="s">
        <v>683</v>
      </c>
      <c r="D546" s="199"/>
      <c r="E546" s="281">
        <v>0.0</v>
      </c>
      <c r="F546" s="232">
        <v>-300.0</v>
      </c>
      <c r="G546" s="230"/>
      <c r="H546" s="228"/>
    </row>
    <row r="547">
      <c r="A547" s="184"/>
      <c r="B547" s="251"/>
      <c r="C547" s="251"/>
      <c r="D547" s="199"/>
      <c r="E547" s="230"/>
      <c r="F547" s="230"/>
      <c r="G547" s="230"/>
      <c r="H547" s="228"/>
    </row>
    <row r="548">
      <c r="A548" s="184"/>
      <c r="B548" s="251"/>
      <c r="C548" s="325" t="s">
        <v>64</v>
      </c>
      <c r="D548" s="199"/>
      <c r="E548" s="281">
        <f>SUM(E543:E545)</f>
        <v>0</v>
      </c>
      <c r="F548" s="282">
        <f>SUM(F543:F546)</f>
        <v>-1900</v>
      </c>
      <c r="G548" s="249">
        <f>F548+E548</f>
        <v>-1900</v>
      </c>
      <c r="H548" s="228"/>
    </row>
    <row r="549">
      <c r="A549" s="184"/>
      <c r="B549" s="199"/>
      <c r="C549" s="199"/>
      <c r="D549" s="251"/>
      <c r="E549" s="230"/>
      <c r="F549" s="230"/>
      <c r="G549" s="230"/>
      <c r="H549" s="228"/>
    </row>
    <row r="550">
      <c r="A550" s="184"/>
      <c r="B550" s="316" t="s">
        <v>684</v>
      </c>
      <c r="C550" s="199"/>
      <c r="D550" s="199"/>
      <c r="E550" s="230"/>
      <c r="F550" s="230"/>
      <c r="G550" s="230"/>
      <c r="H550" s="228"/>
    </row>
    <row r="551">
      <c r="A551" s="184"/>
      <c r="B551" s="184"/>
      <c r="C551" s="184" t="s">
        <v>75</v>
      </c>
      <c r="D551" s="199"/>
      <c r="E551" s="318">
        <v>25000.0</v>
      </c>
      <c r="F551" s="282">
        <v>0.0</v>
      </c>
      <c r="G551" s="230"/>
      <c r="H551" s="228"/>
    </row>
    <row r="552">
      <c r="A552" s="184"/>
      <c r="B552" s="184"/>
      <c r="C552" s="184" t="s">
        <v>685</v>
      </c>
      <c r="D552" s="199"/>
      <c r="E552" s="281">
        <v>0.0</v>
      </c>
      <c r="F552" s="282">
        <v>-45000.0</v>
      </c>
      <c r="G552" s="230"/>
      <c r="H552" s="271" t="s">
        <v>686</v>
      </c>
    </row>
    <row r="553">
      <c r="A553" s="184"/>
      <c r="B553" s="184"/>
      <c r="C553" s="184" t="s">
        <v>669</v>
      </c>
      <c r="D553" s="199"/>
      <c r="E553" s="281">
        <v>0.0</v>
      </c>
      <c r="F553" s="282">
        <v>-7500.0</v>
      </c>
      <c r="G553" s="230"/>
      <c r="H553" s="228"/>
    </row>
    <row r="554">
      <c r="A554" s="184"/>
      <c r="B554" s="184"/>
      <c r="C554" s="184" t="s">
        <v>85</v>
      </c>
      <c r="D554" s="199"/>
      <c r="E554" s="281">
        <v>0.0</v>
      </c>
      <c r="F554" s="282">
        <v>-2000.0</v>
      </c>
      <c r="G554" s="230"/>
      <c r="H554" s="228"/>
    </row>
    <row r="555">
      <c r="A555" s="184"/>
      <c r="B555" s="184"/>
      <c r="C555" s="184" t="s">
        <v>91</v>
      </c>
      <c r="D555" s="199"/>
      <c r="E555" s="281">
        <v>0.0</v>
      </c>
      <c r="F555" s="282">
        <v>-2400.0</v>
      </c>
      <c r="G555" s="230"/>
      <c r="H555" s="228"/>
    </row>
    <row r="556">
      <c r="A556" s="184"/>
      <c r="B556" s="184"/>
      <c r="C556" s="239" t="s">
        <v>76</v>
      </c>
      <c r="D556" s="240"/>
      <c r="E556" s="326">
        <v>0.0</v>
      </c>
      <c r="F556" s="327">
        <v>-2000.0</v>
      </c>
      <c r="G556" s="243"/>
      <c r="H556" s="244" t="s">
        <v>687</v>
      </c>
    </row>
    <row r="557">
      <c r="A557" s="184"/>
      <c r="B557" s="184"/>
      <c r="C557" s="184"/>
      <c r="D557" s="199"/>
      <c r="E557" s="230"/>
      <c r="F557" s="230"/>
      <c r="G557" s="230"/>
      <c r="H557" s="228"/>
    </row>
    <row r="558">
      <c r="A558" s="184"/>
      <c r="B558" s="184"/>
      <c r="C558" s="319" t="s">
        <v>64</v>
      </c>
      <c r="D558" s="199"/>
      <c r="E558" s="318">
        <f>SUM(E551:E555)</f>
        <v>25000</v>
      </c>
      <c r="F558" s="282">
        <f>SUM(F552:F556)</f>
        <v>-58900</v>
      </c>
      <c r="G558" s="249">
        <f>F558+E558</f>
        <v>-33900</v>
      </c>
      <c r="H558" s="228"/>
    </row>
    <row r="559">
      <c r="A559" s="184"/>
      <c r="B559" s="199"/>
      <c r="C559" s="199"/>
      <c r="D559" s="199"/>
      <c r="E559" s="230"/>
      <c r="F559" s="230"/>
      <c r="G559" s="230"/>
      <c r="H559" s="228"/>
    </row>
    <row r="560">
      <c r="A560" s="184"/>
      <c r="B560" s="328" t="s">
        <v>688</v>
      </c>
      <c r="C560" s="199"/>
      <c r="D560" s="199"/>
      <c r="E560" s="230"/>
      <c r="F560" s="230"/>
      <c r="G560" s="230"/>
      <c r="H560" s="228"/>
    </row>
    <row r="561">
      <c r="A561" s="184"/>
      <c r="B561" s="184"/>
      <c r="C561" s="233" t="s">
        <v>75</v>
      </c>
      <c r="D561" s="234"/>
      <c r="E561" s="320">
        <v>10200.0</v>
      </c>
      <c r="F561" s="280">
        <v>0.0</v>
      </c>
      <c r="G561" s="237"/>
      <c r="H561" s="238" t="s">
        <v>689</v>
      </c>
    </row>
    <row r="562">
      <c r="A562" s="184"/>
      <c r="B562" s="184"/>
      <c r="C562" s="57" t="s">
        <v>75</v>
      </c>
      <c r="D562" s="199"/>
      <c r="E562" s="281">
        <v>0.0</v>
      </c>
      <c r="F562" s="282">
        <v>-44000.0</v>
      </c>
      <c r="G562" s="230"/>
      <c r="H562" s="228"/>
    </row>
    <row r="563">
      <c r="A563" s="184"/>
      <c r="B563" s="251"/>
      <c r="C563" s="184"/>
      <c r="D563" s="199"/>
      <c r="E563" s="230"/>
      <c r="F563" s="230"/>
      <c r="G563" s="230"/>
      <c r="H563" s="228"/>
    </row>
    <row r="564">
      <c r="A564" s="184"/>
      <c r="B564" s="184"/>
      <c r="C564" s="319" t="s">
        <v>64</v>
      </c>
      <c r="D564" s="199"/>
      <c r="E564" s="318">
        <f>SUM(E561:E563)</f>
        <v>10200</v>
      </c>
      <c r="F564" s="282">
        <f>SUM(F562:F563)</f>
        <v>-44000</v>
      </c>
      <c r="G564" s="249">
        <f>F564+E564</f>
        <v>-33800</v>
      </c>
      <c r="H564" s="228"/>
    </row>
    <row r="565">
      <c r="A565" s="184"/>
      <c r="B565" s="184"/>
      <c r="C565" s="184"/>
      <c r="D565" s="251"/>
      <c r="E565" s="230"/>
      <c r="F565" s="230"/>
      <c r="G565" s="230"/>
      <c r="H565" s="228"/>
    </row>
    <row r="566">
      <c r="A566" s="184"/>
      <c r="B566" s="250" t="s">
        <v>690</v>
      </c>
      <c r="C566" s="184"/>
      <c r="D566" s="199"/>
      <c r="E566" s="230"/>
      <c r="F566" s="230"/>
      <c r="G566" s="230"/>
      <c r="H566" s="228"/>
    </row>
    <row r="567">
      <c r="A567" s="184"/>
      <c r="B567" s="184"/>
      <c r="C567" s="184" t="s">
        <v>75</v>
      </c>
      <c r="D567" s="199"/>
      <c r="E567" s="231">
        <v>4000.0</v>
      </c>
      <c r="F567" s="232">
        <v>0.0</v>
      </c>
      <c r="G567" s="230"/>
      <c r="H567" s="228"/>
    </row>
    <row r="568">
      <c r="A568" s="184"/>
      <c r="B568" s="184"/>
      <c r="C568" s="184" t="s">
        <v>685</v>
      </c>
      <c r="D568" s="199"/>
      <c r="E568" s="245">
        <v>0.0</v>
      </c>
      <c r="F568" s="232">
        <v>-3000.0</v>
      </c>
      <c r="G568" s="230"/>
      <c r="H568" s="228"/>
    </row>
    <row r="569">
      <c r="A569" s="184"/>
      <c r="B569" s="184"/>
      <c r="C569" s="233" t="s">
        <v>517</v>
      </c>
      <c r="D569" s="234"/>
      <c r="E569" s="235">
        <v>0.0</v>
      </c>
      <c r="F569" s="236">
        <v>-300.0</v>
      </c>
      <c r="G569" s="237"/>
      <c r="H569" s="238" t="s">
        <v>691</v>
      </c>
    </row>
    <row r="570">
      <c r="A570" s="184"/>
      <c r="B570" s="184"/>
      <c r="C570" s="184" t="s">
        <v>85</v>
      </c>
      <c r="D570" s="251"/>
      <c r="E570" s="245">
        <v>0.0</v>
      </c>
      <c r="F570" s="232">
        <v>-400.0</v>
      </c>
      <c r="G570" s="230"/>
      <c r="H570" s="228"/>
    </row>
    <row r="571">
      <c r="A571" s="184"/>
      <c r="B571" s="199"/>
      <c r="C571" s="199" t="s">
        <v>91</v>
      </c>
      <c r="D571" s="251"/>
      <c r="E571" s="245">
        <v>0.0</v>
      </c>
      <c r="F571" s="232">
        <v>-1000.0</v>
      </c>
      <c r="G571" s="230"/>
      <c r="H571" s="228"/>
    </row>
    <row r="572">
      <c r="A572" s="184"/>
      <c r="B572" s="199"/>
      <c r="C572" s="199" t="s">
        <v>76</v>
      </c>
      <c r="D572" s="251"/>
      <c r="E572" s="245">
        <v>0.0</v>
      </c>
      <c r="F572" s="232">
        <v>-500.0</v>
      </c>
      <c r="G572" s="230"/>
      <c r="H572" s="228"/>
    </row>
    <row r="573">
      <c r="A573" s="184"/>
      <c r="B573" s="184"/>
      <c r="C573" s="184"/>
      <c r="D573" s="251"/>
      <c r="E573" s="230"/>
      <c r="F573" s="230"/>
      <c r="G573" s="230"/>
      <c r="H573" s="228"/>
    </row>
    <row r="574">
      <c r="A574" s="184"/>
      <c r="B574" s="184"/>
      <c r="C574" s="226" t="s">
        <v>64</v>
      </c>
      <c r="D574" s="251"/>
      <c r="E574" s="231">
        <f t="shared" ref="E574:F574" si="34">SUM(E567:E572)</f>
        <v>4000</v>
      </c>
      <c r="F574" s="232">
        <f t="shared" si="34"/>
        <v>-5200</v>
      </c>
      <c r="G574" s="249">
        <f>F574+E574</f>
        <v>-1200</v>
      </c>
      <c r="H574" s="228"/>
    </row>
    <row r="575">
      <c r="A575" s="184"/>
      <c r="B575" s="199"/>
      <c r="C575" s="184"/>
      <c r="D575" s="199"/>
      <c r="E575" s="230"/>
      <c r="F575" s="230"/>
      <c r="G575" s="230"/>
      <c r="H575" s="228"/>
    </row>
    <row r="576">
      <c r="A576" s="184"/>
      <c r="B576" s="316" t="s">
        <v>692</v>
      </c>
      <c r="C576" s="184"/>
      <c r="D576" s="251"/>
      <c r="E576" s="230"/>
      <c r="F576" s="230"/>
      <c r="G576" s="230"/>
      <c r="H576" s="228"/>
    </row>
    <row r="577">
      <c r="A577" s="184"/>
      <c r="B577" s="184"/>
      <c r="C577" s="184" t="s">
        <v>693</v>
      </c>
      <c r="D577" s="251"/>
      <c r="E577" s="245">
        <v>0.0</v>
      </c>
      <c r="F577" s="232">
        <v>-800.0</v>
      </c>
      <c r="G577" s="230"/>
      <c r="H577" s="228"/>
    </row>
    <row r="578">
      <c r="A578" s="184"/>
      <c r="B578" s="184"/>
      <c r="C578" s="261" t="s">
        <v>694</v>
      </c>
      <c r="D578" s="199"/>
      <c r="E578" s="245">
        <v>0.0</v>
      </c>
      <c r="F578" s="232">
        <v>-3000.0</v>
      </c>
      <c r="G578" s="230"/>
      <c r="H578" s="228"/>
    </row>
    <row r="579">
      <c r="A579" s="184"/>
      <c r="B579" s="184"/>
      <c r="C579" s="189" t="s">
        <v>695</v>
      </c>
      <c r="D579" s="251"/>
      <c r="E579" s="329">
        <v>0.0</v>
      </c>
      <c r="F579" s="330">
        <v>-56725.0</v>
      </c>
      <c r="G579" s="230"/>
      <c r="H579" s="228"/>
    </row>
    <row r="580">
      <c r="A580" s="184"/>
      <c r="B580" s="184"/>
      <c r="C580" s="189" t="s">
        <v>696</v>
      </c>
      <c r="D580" s="251"/>
      <c r="E580" s="329">
        <v>67500.0</v>
      </c>
      <c r="F580" s="330">
        <v>0.0</v>
      </c>
      <c r="G580" s="230"/>
      <c r="H580" s="228"/>
    </row>
    <row r="581">
      <c r="A581" s="184"/>
      <c r="B581" s="184"/>
      <c r="C581" s="189" t="s">
        <v>697</v>
      </c>
      <c r="D581" s="251"/>
      <c r="E581" s="329">
        <v>0.0</v>
      </c>
      <c r="F581" s="330">
        <v>-10775.0</v>
      </c>
      <c r="G581" s="230"/>
      <c r="H581" s="228"/>
    </row>
    <row r="582">
      <c r="A582" s="184"/>
      <c r="B582" s="184"/>
      <c r="C582" s="184"/>
      <c r="D582" s="251"/>
      <c r="E582" s="230"/>
      <c r="F582" s="230"/>
      <c r="G582" s="230"/>
      <c r="H582" s="228"/>
    </row>
    <row r="583">
      <c r="A583" s="184"/>
      <c r="B583" s="184"/>
      <c r="C583" s="226" t="s">
        <v>64</v>
      </c>
      <c r="D583" s="251"/>
      <c r="E583" s="245">
        <f t="shared" ref="E583:F583" si="35">SUM(E577:E581)</f>
        <v>67500</v>
      </c>
      <c r="F583" s="232">
        <f t="shared" si="35"/>
        <v>-71300</v>
      </c>
      <c r="G583" s="249">
        <f>F583+E583</f>
        <v>-3800</v>
      </c>
      <c r="H583" s="228"/>
    </row>
    <row r="584">
      <c r="A584" s="184"/>
      <c r="B584" s="184"/>
      <c r="C584" s="184"/>
      <c r="D584" s="199"/>
      <c r="E584" s="230"/>
      <c r="F584" s="230"/>
      <c r="G584" s="230"/>
      <c r="H584" s="228"/>
    </row>
    <row r="585">
      <c r="A585" s="184"/>
      <c r="B585" s="229" t="s">
        <v>698</v>
      </c>
      <c r="C585" s="184"/>
      <c r="D585" s="199"/>
      <c r="E585" s="230"/>
      <c r="F585" s="230"/>
      <c r="G585" s="230"/>
      <c r="H585" s="228"/>
    </row>
    <row r="586">
      <c r="A586" s="184"/>
      <c r="B586" s="184"/>
      <c r="C586" s="184" t="s">
        <v>75</v>
      </c>
      <c r="D586" s="199"/>
      <c r="E586" s="318">
        <f>350*150</f>
        <v>52500</v>
      </c>
      <c r="F586" s="282">
        <v>0.0</v>
      </c>
      <c r="G586" s="331"/>
      <c r="H586" s="332"/>
    </row>
    <row r="587">
      <c r="A587" s="184"/>
      <c r="B587" s="199"/>
      <c r="C587" s="199" t="s">
        <v>78</v>
      </c>
      <c r="D587" s="199"/>
      <c r="E587" s="281">
        <v>0.0</v>
      </c>
      <c r="F587" s="282">
        <v>-55000.0</v>
      </c>
      <c r="G587" s="331"/>
      <c r="H587" s="332"/>
    </row>
    <row r="588">
      <c r="A588" s="184"/>
      <c r="B588" s="199"/>
      <c r="C588" s="199" t="s">
        <v>699</v>
      </c>
      <c r="D588" s="199"/>
      <c r="E588" s="281">
        <v>0.0</v>
      </c>
      <c r="F588" s="282">
        <v>-15000.0</v>
      </c>
      <c r="G588" s="331"/>
      <c r="H588" s="332"/>
    </row>
    <row r="589">
      <c r="A589" s="184"/>
      <c r="B589" s="184"/>
      <c r="C589" s="233" t="s">
        <v>91</v>
      </c>
      <c r="D589" s="234"/>
      <c r="E589" s="279">
        <v>0.0</v>
      </c>
      <c r="F589" s="280">
        <v>-50000.0</v>
      </c>
      <c r="G589" s="333"/>
      <c r="H589" s="334" t="s">
        <v>700</v>
      </c>
    </row>
    <row r="590">
      <c r="A590" s="184"/>
      <c r="B590" s="199"/>
      <c r="C590" s="324" t="s">
        <v>701</v>
      </c>
      <c r="D590" s="199"/>
      <c r="E590" s="281">
        <v>0.0</v>
      </c>
      <c r="F590" s="282">
        <v>-5000.0</v>
      </c>
      <c r="G590" s="331"/>
      <c r="H590" s="332"/>
    </row>
    <row r="591">
      <c r="A591" s="184"/>
      <c r="B591" s="199"/>
      <c r="C591" s="199" t="s">
        <v>76</v>
      </c>
      <c r="D591" s="199"/>
      <c r="E591" s="281">
        <v>0.0</v>
      </c>
      <c r="F591" s="282">
        <v>-1500.0</v>
      </c>
      <c r="G591" s="331"/>
      <c r="H591" s="332"/>
    </row>
    <row r="592">
      <c r="A592" s="184"/>
      <c r="B592" s="199"/>
      <c r="C592" s="199" t="s">
        <v>81</v>
      </c>
      <c r="D592" s="199"/>
      <c r="E592" s="281">
        <v>0.0</v>
      </c>
      <c r="F592" s="282">
        <v>-2000.0</v>
      </c>
      <c r="G592" s="331"/>
      <c r="H592" s="332"/>
    </row>
    <row r="593">
      <c r="A593" s="184"/>
      <c r="B593" s="199"/>
      <c r="C593" s="199" t="s">
        <v>254</v>
      </c>
      <c r="D593" s="199"/>
      <c r="E593" s="281">
        <v>0.0</v>
      </c>
      <c r="F593" s="282">
        <v>-1100.0</v>
      </c>
      <c r="G593" s="331"/>
      <c r="H593" s="332"/>
    </row>
    <row r="594">
      <c r="A594" s="184"/>
      <c r="B594" s="199"/>
      <c r="C594" s="199" t="s">
        <v>702</v>
      </c>
      <c r="D594" s="199"/>
      <c r="E594" s="281">
        <v>0.0</v>
      </c>
      <c r="F594" s="282">
        <v>-1500.0</v>
      </c>
      <c r="G594" s="331"/>
      <c r="H594" s="332"/>
    </row>
    <row r="595">
      <c r="A595" s="184"/>
      <c r="B595" s="199"/>
      <c r="C595" s="233" t="s">
        <v>80</v>
      </c>
      <c r="D595" s="234"/>
      <c r="E595" s="279">
        <v>0.0</v>
      </c>
      <c r="F595" s="280">
        <v>-1300.0</v>
      </c>
      <c r="G595" s="333"/>
      <c r="H595" s="334" t="s">
        <v>498</v>
      </c>
    </row>
    <row r="596">
      <c r="A596" s="184"/>
      <c r="B596" s="199"/>
      <c r="C596" s="240" t="s">
        <v>125</v>
      </c>
      <c r="D596" s="240"/>
      <c r="E596" s="326">
        <v>0.0</v>
      </c>
      <c r="F596" s="327">
        <v>-500.0</v>
      </c>
      <c r="G596" s="335"/>
      <c r="H596" s="336" t="s">
        <v>569</v>
      </c>
    </row>
    <row r="597">
      <c r="A597" s="184"/>
      <c r="B597" s="199"/>
      <c r="C597" s="199" t="s">
        <v>125</v>
      </c>
      <c r="D597" s="199"/>
      <c r="E597" s="281">
        <v>0.0</v>
      </c>
      <c r="F597" s="282">
        <v>-1000.0</v>
      </c>
      <c r="G597" s="331"/>
      <c r="H597" s="332"/>
    </row>
    <row r="598">
      <c r="A598" s="184"/>
      <c r="B598" s="199"/>
      <c r="C598" s="199" t="s">
        <v>85</v>
      </c>
      <c r="D598" s="199"/>
      <c r="E598" s="281">
        <v>0.0</v>
      </c>
      <c r="F598" s="282">
        <v>-1000.0</v>
      </c>
      <c r="G598" s="331"/>
      <c r="H598" s="332"/>
    </row>
    <row r="599">
      <c r="A599" s="184"/>
      <c r="B599" s="199"/>
      <c r="C599" s="324" t="s">
        <v>703</v>
      </c>
      <c r="D599" s="199"/>
      <c r="E599" s="281">
        <v>0.0</v>
      </c>
      <c r="F599" s="282">
        <f>-70*150</f>
        <v>-10500</v>
      </c>
      <c r="G599" s="331"/>
      <c r="H599" s="332"/>
    </row>
    <row r="600">
      <c r="A600" s="184"/>
      <c r="B600" s="199"/>
      <c r="C600" s="199"/>
      <c r="D600" s="199"/>
      <c r="E600" s="230"/>
      <c r="F600" s="230"/>
      <c r="G600" s="230"/>
      <c r="H600" s="228"/>
    </row>
    <row r="601">
      <c r="A601" s="184"/>
      <c r="B601" s="199"/>
      <c r="C601" s="315" t="s">
        <v>64</v>
      </c>
      <c r="D601" s="199"/>
      <c r="E601" s="231">
        <f>SUM(E586:E595)</f>
        <v>52500</v>
      </c>
      <c r="F601" s="232">
        <f>SUM(F586:F599)</f>
        <v>-145400</v>
      </c>
      <c r="G601" s="249">
        <f>F601+E601</f>
        <v>-92900</v>
      </c>
      <c r="H601" s="228"/>
    </row>
    <row r="602">
      <c r="A602" s="184"/>
      <c r="B602" s="199"/>
      <c r="C602" s="199"/>
      <c r="D602" s="199"/>
      <c r="E602" s="230"/>
      <c r="F602" s="230"/>
      <c r="G602" s="230"/>
      <c r="H602" s="228"/>
    </row>
    <row r="603">
      <c r="A603" s="184"/>
      <c r="B603" s="337" t="s">
        <v>704</v>
      </c>
      <c r="C603" s="199"/>
      <c r="D603" s="199"/>
      <c r="E603" s="230"/>
      <c r="F603" s="230"/>
      <c r="G603" s="230"/>
      <c r="H603" s="228"/>
    </row>
    <row r="604">
      <c r="A604" s="184"/>
      <c r="B604" s="199"/>
      <c r="C604" s="199" t="s">
        <v>337</v>
      </c>
      <c r="D604" s="199"/>
      <c r="E604" s="245">
        <v>0.0</v>
      </c>
      <c r="F604" s="232">
        <v>-400.0</v>
      </c>
      <c r="G604" s="230"/>
      <c r="H604" s="228"/>
    </row>
    <row r="605">
      <c r="A605" s="184"/>
      <c r="B605" s="199"/>
      <c r="C605" s="199"/>
      <c r="D605" s="199"/>
      <c r="E605" s="230"/>
      <c r="F605" s="230"/>
      <c r="G605" s="230"/>
      <c r="H605" s="228"/>
    </row>
    <row r="606">
      <c r="A606" s="184"/>
      <c r="B606" s="199"/>
      <c r="C606" s="315" t="s">
        <v>64</v>
      </c>
      <c r="D606" s="199"/>
      <c r="E606" s="245">
        <v>0.0</v>
      </c>
      <c r="F606" s="232">
        <v>-400.0</v>
      </c>
      <c r="G606" s="249">
        <f>F606+E606</f>
        <v>-400</v>
      </c>
      <c r="H606" s="228"/>
    </row>
    <row r="607">
      <c r="A607" s="184"/>
      <c r="B607" s="199"/>
      <c r="C607" s="199"/>
      <c r="D607" s="199"/>
      <c r="E607" s="230"/>
      <c r="F607" s="230"/>
      <c r="G607" s="230"/>
      <c r="H607" s="228"/>
    </row>
    <row r="608">
      <c r="A608" s="184"/>
      <c r="B608" s="184"/>
      <c r="C608" s="226" t="s">
        <v>83</v>
      </c>
      <c r="D608" s="184"/>
      <c r="E608" s="286">
        <f t="shared" ref="E608:F608" si="36">SUMIFS(E2:E606,$C2:$C606,"Subsubtotal")</f>
        <v>779000</v>
      </c>
      <c r="F608" s="338">
        <f t="shared" si="36"/>
        <v>-1480700</v>
      </c>
      <c r="G608" s="249">
        <f>F608+E608</f>
        <v>-701700</v>
      </c>
      <c r="H608" s="339"/>
    </row>
    <row r="609">
      <c r="A609" s="184"/>
      <c r="B609" s="184"/>
      <c r="C609" s="226"/>
      <c r="D609" s="184"/>
      <c r="E609" s="340"/>
      <c r="F609" s="341"/>
      <c r="G609" s="189"/>
      <c r="H609" s="339"/>
    </row>
  </sheetData>
  <conditionalFormatting sqref="G1:G609">
    <cfRule type="cellIs" dxfId="6" priority="1" operator="greaterThan">
      <formula>0</formula>
    </cfRule>
  </conditionalFormatting>
  <conditionalFormatting sqref="G1:G609">
    <cfRule type="cellIs" dxfId="7" priority="2" operator="lessThan">
      <formula>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7.5"/>
    <col customWidth="1" min="8" max="8" width="77.75"/>
  </cols>
  <sheetData>
    <row r="1">
      <c r="A1" s="53" t="s">
        <v>3</v>
      </c>
      <c r="B1" s="53" t="s">
        <v>56</v>
      </c>
      <c r="C1" s="53" t="s">
        <v>57</v>
      </c>
      <c r="D1" s="54" t="s">
        <v>58</v>
      </c>
      <c r="E1" s="53" t="s">
        <v>4</v>
      </c>
      <c r="F1" s="55" t="s">
        <v>5</v>
      </c>
      <c r="G1" s="53" t="s">
        <v>59</v>
      </c>
      <c r="H1" s="53" t="s">
        <v>2</v>
      </c>
    </row>
    <row r="2">
      <c r="A2" s="56" t="s">
        <v>8</v>
      </c>
      <c r="B2" s="57"/>
      <c r="C2" s="57"/>
      <c r="D2" s="58"/>
      <c r="E2" s="58"/>
      <c r="F2" s="59"/>
      <c r="G2" s="58"/>
      <c r="H2" s="58"/>
    </row>
    <row r="3">
      <c r="A3" s="60" t="s">
        <v>60</v>
      </c>
      <c r="B3" s="56" t="s">
        <v>61</v>
      </c>
      <c r="C3" s="57"/>
      <c r="D3" s="58"/>
      <c r="E3" s="58"/>
      <c r="F3" s="59"/>
      <c r="G3" s="58"/>
      <c r="H3" s="61"/>
    </row>
    <row r="4">
      <c r="A4" s="57"/>
      <c r="B4" s="57"/>
      <c r="C4" s="62" t="s">
        <v>62</v>
      </c>
      <c r="D4" s="58"/>
      <c r="E4" s="63">
        <v>0.0</v>
      </c>
      <c r="F4" s="64">
        <v>-1500.0</v>
      </c>
      <c r="G4" s="58"/>
      <c r="H4" s="61" t="s">
        <v>63</v>
      </c>
    </row>
    <row r="5">
      <c r="A5" s="57"/>
      <c r="B5" s="57"/>
      <c r="C5" s="62"/>
      <c r="D5" s="58"/>
      <c r="E5" s="58"/>
      <c r="F5" s="59"/>
      <c r="G5" s="58"/>
      <c r="H5" s="58"/>
    </row>
    <row r="6">
      <c r="A6" s="57"/>
      <c r="B6" s="57"/>
      <c r="C6" s="56" t="s">
        <v>64</v>
      </c>
      <c r="D6" s="58"/>
      <c r="E6" s="65">
        <f t="shared" ref="E6:F6" si="1">SUM(E4:E5)</f>
        <v>0</v>
      </c>
      <c r="F6" s="64">
        <f t="shared" si="1"/>
        <v>-1500</v>
      </c>
      <c r="G6" s="58"/>
      <c r="H6" s="58"/>
    </row>
    <row r="7" ht="16.5" customHeight="1">
      <c r="A7" s="57"/>
      <c r="B7" s="57"/>
      <c r="C7" s="56"/>
      <c r="D7" s="58"/>
      <c r="E7" s="65"/>
      <c r="F7" s="64"/>
      <c r="G7" s="58"/>
      <c r="H7" s="58"/>
    </row>
    <row r="8">
      <c r="A8" s="57"/>
      <c r="B8" s="66" t="s">
        <v>65</v>
      </c>
      <c r="C8" s="67"/>
      <c r="D8" s="68"/>
      <c r="E8" s="69"/>
      <c r="F8" s="69"/>
      <c r="G8" s="59"/>
      <c r="H8" s="59"/>
    </row>
    <row r="9">
      <c r="A9" s="57"/>
      <c r="B9" s="57"/>
      <c r="C9" s="62" t="s">
        <v>66</v>
      </c>
      <c r="D9" s="70"/>
      <c r="E9" s="63">
        <v>0.0</v>
      </c>
      <c r="F9" s="71">
        <v>-3000.0</v>
      </c>
      <c r="G9" s="62"/>
      <c r="H9" s="72" t="s">
        <v>67</v>
      </c>
    </row>
    <row r="10" ht="15.0" customHeight="1">
      <c r="A10" s="57"/>
      <c r="B10" s="57"/>
      <c r="C10" s="62" t="s">
        <v>68</v>
      </c>
      <c r="D10" s="70"/>
      <c r="E10" s="63">
        <v>0.0</v>
      </c>
      <c r="F10" s="71">
        <v>-1300.0</v>
      </c>
      <c r="G10" s="62"/>
      <c r="H10" s="73" t="s">
        <v>69</v>
      </c>
    </row>
    <row r="11">
      <c r="A11" s="74"/>
      <c r="B11" s="74"/>
      <c r="C11" s="75" t="s">
        <v>70</v>
      </c>
      <c r="D11" s="76"/>
      <c r="E11" s="77">
        <f>2000</f>
        <v>2000</v>
      </c>
      <c r="F11" s="78">
        <v>0.0</v>
      </c>
      <c r="G11" s="79"/>
      <c r="H11" s="61" t="s">
        <v>71</v>
      </c>
    </row>
    <row r="12">
      <c r="A12" s="74"/>
      <c r="B12" s="74"/>
      <c r="C12" s="75" t="s">
        <v>72</v>
      </c>
      <c r="D12" s="76"/>
      <c r="E12" s="80">
        <v>0.0</v>
      </c>
      <c r="F12" s="71">
        <v>-4000.0</v>
      </c>
      <c r="G12" s="79"/>
      <c r="H12" s="61" t="s">
        <v>71</v>
      </c>
    </row>
    <row r="13">
      <c r="A13" s="57"/>
      <c r="B13" s="74"/>
      <c r="C13" s="74"/>
      <c r="D13" s="81"/>
      <c r="E13" s="82"/>
      <c r="F13" s="82"/>
      <c r="G13" s="59"/>
      <c r="H13" s="59"/>
    </row>
    <row r="14">
      <c r="A14" s="57"/>
      <c r="B14" s="74"/>
      <c r="C14" s="67" t="s">
        <v>64</v>
      </c>
      <c r="D14" s="68"/>
      <c r="E14" s="69">
        <f t="shared" ref="E14:F14" si="2">SUM(E8:E13)</f>
        <v>2000</v>
      </c>
      <c r="F14" s="69">
        <f t="shared" si="2"/>
        <v>-8300</v>
      </c>
      <c r="G14" s="59"/>
      <c r="H14" s="59"/>
    </row>
    <row r="15">
      <c r="A15" s="57"/>
      <c r="B15" s="57"/>
      <c r="C15" s="56"/>
      <c r="D15" s="58"/>
      <c r="E15" s="58"/>
      <c r="F15" s="59"/>
      <c r="G15" s="58"/>
      <c r="H15" s="58"/>
    </row>
    <row r="16">
      <c r="A16" s="57"/>
      <c r="B16" s="83" t="s">
        <v>73</v>
      </c>
      <c r="C16" s="62"/>
      <c r="D16" s="58"/>
      <c r="E16" s="58"/>
      <c r="F16" s="59"/>
      <c r="G16" s="58"/>
      <c r="H16" s="61" t="s">
        <v>74</v>
      </c>
    </row>
    <row r="17">
      <c r="A17" s="57"/>
      <c r="B17" s="57"/>
      <c r="C17" s="62" t="s">
        <v>75</v>
      </c>
      <c r="D17" s="58"/>
      <c r="E17" s="65">
        <v>7500.0</v>
      </c>
      <c r="F17" s="63">
        <v>0.0</v>
      </c>
      <c r="G17" s="58"/>
      <c r="H17" s="58"/>
    </row>
    <row r="18">
      <c r="A18" s="57"/>
      <c r="B18" s="57"/>
      <c r="C18" s="62" t="s">
        <v>76</v>
      </c>
      <c r="D18" s="58"/>
      <c r="E18" s="63">
        <v>0.0</v>
      </c>
      <c r="F18" s="64">
        <v>-1000.0</v>
      </c>
      <c r="G18" s="58"/>
      <c r="H18" s="58"/>
    </row>
    <row r="19">
      <c r="A19" s="57"/>
      <c r="B19" s="57"/>
      <c r="C19" s="62" t="s">
        <v>77</v>
      </c>
      <c r="D19" s="58"/>
      <c r="E19" s="63">
        <v>0.0</v>
      </c>
      <c r="F19" s="64">
        <v>-3000.0</v>
      </c>
      <c r="G19" s="58"/>
      <c r="H19" s="58"/>
    </row>
    <row r="20">
      <c r="A20" s="57"/>
      <c r="B20" s="62"/>
      <c r="C20" s="57" t="s">
        <v>78</v>
      </c>
      <c r="D20" s="58"/>
      <c r="E20" s="63">
        <v>0.0</v>
      </c>
      <c r="F20" s="64">
        <v>-3000.0</v>
      </c>
      <c r="G20" s="58"/>
      <c r="H20" s="58"/>
    </row>
    <row r="21">
      <c r="A21" s="57"/>
      <c r="B21" s="57"/>
      <c r="C21" s="62" t="s">
        <v>79</v>
      </c>
      <c r="D21" s="58"/>
      <c r="E21" s="63">
        <v>0.0</v>
      </c>
      <c r="F21" s="64">
        <v>-600.0</v>
      </c>
      <c r="G21" s="58"/>
      <c r="H21" s="58"/>
    </row>
    <row r="22">
      <c r="A22" s="57"/>
      <c r="B22" s="57"/>
      <c r="C22" s="62" t="s">
        <v>80</v>
      </c>
      <c r="D22" s="58"/>
      <c r="E22" s="63">
        <v>0.0</v>
      </c>
      <c r="F22" s="64">
        <v>-300.0</v>
      </c>
      <c r="G22" s="58"/>
      <c r="H22" s="58"/>
    </row>
    <row r="23">
      <c r="A23" s="57"/>
      <c r="B23" s="57"/>
      <c r="C23" s="62" t="s">
        <v>81</v>
      </c>
      <c r="D23" s="58"/>
      <c r="E23" s="63">
        <v>0.0</v>
      </c>
      <c r="F23" s="64">
        <v>-1400.0</v>
      </c>
      <c r="G23" s="58"/>
      <c r="H23" s="58"/>
    </row>
    <row r="24">
      <c r="A24" s="57"/>
      <c r="B24" s="57"/>
      <c r="C24" s="62"/>
      <c r="D24" s="58"/>
      <c r="E24" s="58"/>
      <c r="F24" s="59"/>
      <c r="G24" s="58"/>
      <c r="H24" s="58"/>
    </row>
    <row r="25">
      <c r="A25" s="57"/>
      <c r="B25" s="57"/>
      <c r="C25" s="56" t="s">
        <v>64</v>
      </c>
      <c r="D25" s="58"/>
      <c r="E25" s="65">
        <f t="shared" ref="E25:F25" si="3">SUM(E17:E24)</f>
        <v>7500</v>
      </c>
      <c r="F25" s="64">
        <f t="shared" si="3"/>
        <v>-9300</v>
      </c>
      <c r="G25" s="58"/>
      <c r="H25" s="58"/>
    </row>
    <row r="26">
      <c r="A26" s="57"/>
      <c r="B26" s="57"/>
      <c r="C26" s="56"/>
      <c r="D26" s="58"/>
      <c r="E26" s="58"/>
      <c r="F26" s="59"/>
      <c r="G26" s="58"/>
      <c r="H26" s="58"/>
    </row>
    <row r="27">
      <c r="A27" s="57"/>
      <c r="B27" s="83" t="s">
        <v>82</v>
      </c>
      <c r="C27" s="62"/>
      <c r="D27" s="59"/>
      <c r="E27" s="59"/>
      <c r="F27" s="59"/>
      <c r="G27" s="59"/>
      <c r="H27" s="59"/>
    </row>
    <row r="28">
      <c r="A28" s="57"/>
      <c r="B28" s="57"/>
      <c r="C28" s="62" t="s">
        <v>75</v>
      </c>
      <c r="D28" s="59"/>
      <c r="E28" s="65">
        <v>7500.0</v>
      </c>
      <c r="F28" s="63">
        <v>0.0</v>
      </c>
      <c r="G28" s="59"/>
      <c r="H28" s="59"/>
    </row>
    <row r="29">
      <c r="A29" s="57"/>
      <c r="B29" s="57"/>
      <c r="C29" s="62" t="s">
        <v>76</v>
      </c>
      <c r="D29" s="59"/>
      <c r="E29" s="63">
        <v>0.0</v>
      </c>
      <c r="F29" s="64">
        <v>-1000.0</v>
      </c>
      <c r="G29" s="59"/>
      <c r="H29" s="59"/>
    </row>
    <row r="30">
      <c r="A30" s="57"/>
      <c r="B30" s="57"/>
      <c r="C30" s="62" t="s">
        <v>77</v>
      </c>
      <c r="D30" s="59"/>
      <c r="E30" s="63">
        <v>0.0</v>
      </c>
      <c r="F30" s="64">
        <v>-3000.0</v>
      </c>
      <c r="G30" s="59"/>
      <c r="H30" s="59"/>
    </row>
    <row r="31">
      <c r="A31" s="57"/>
      <c r="B31" s="57"/>
      <c r="C31" s="62" t="s">
        <v>78</v>
      </c>
      <c r="D31" s="59"/>
      <c r="E31" s="63">
        <v>0.0</v>
      </c>
      <c r="F31" s="64">
        <v>-3000.0</v>
      </c>
      <c r="G31" s="59"/>
      <c r="H31" s="59"/>
    </row>
    <row r="32">
      <c r="A32" s="57"/>
      <c r="B32" s="57"/>
      <c r="C32" s="62" t="s">
        <v>79</v>
      </c>
      <c r="D32" s="59"/>
      <c r="E32" s="63">
        <v>0.0</v>
      </c>
      <c r="F32" s="64">
        <v>-600.0</v>
      </c>
      <c r="G32" s="59"/>
      <c r="H32" s="59"/>
    </row>
    <row r="33">
      <c r="A33" s="57"/>
      <c r="B33" s="57"/>
      <c r="C33" s="62" t="s">
        <v>80</v>
      </c>
      <c r="D33" s="59"/>
      <c r="E33" s="63">
        <v>0.0</v>
      </c>
      <c r="F33" s="64">
        <v>-300.0</v>
      </c>
      <c r="G33" s="59"/>
      <c r="H33" s="59"/>
    </row>
    <row r="34">
      <c r="A34" s="57"/>
      <c r="B34" s="57"/>
      <c r="C34" s="62" t="s">
        <v>81</v>
      </c>
      <c r="D34" s="59"/>
      <c r="E34" s="63">
        <v>0.0</v>
      </c>
      <c r="F34" s="64">
        <v>-1400.0</v>
      </c>
      <c r="G34" s="59"/>
      <c r="H34" s="59"/>
    </row>
    <row r="35">
      <c r="A35" s="57"/>
      <c r="B35" s="57"/>
      <c r="C35" s="62"/>
      <c r="D35" s="59"/>
      <c r="E35" s="59"/>
      <c r="F35" s="59"/>
      <c r="G35" s="59"/>
      <c r="H35" s="59"/>
    </row>
    <row r="36">
      <c r="A36" s="57"/>
      <c r="B36" s="57"/>
      <c r="C36" s="56" t="s">
        <v>64</v>
      </c>
      <c r="D36" s="59"/>
      <c r="E36" s="65">
        <f t="shared" ref="E36:F36" si="4">SUM(E28:E35)</f>
        <v>7500</v>
      </c>
      <c r="F36" s="64">
        <f t="shared" si="4"/>
        <v>-9300</v>
      </c>
      <c r="G36" s="59"/>
      <c r="H36" s="59"/>
    </row>
    <row r="37">
      <c r="A37" s="57"/>
      <c r="B37" s="62"/>
      <c r="C37" s="83"/>
      <c r="D37" s="59"/>
      <c r="E37" s="59"/>
      <c r="F37" s="59"/>
      <c r="G37" s="59"/>
      <c r="H37" s="59"/>
    </row>
    <row r="38">
      <c r="A38" s="57"/>
      <c r="B38" s="57"/>
      <c r="C38" s="56" t="s">
        <v>83</v>
      </c>
      <c r="D38" s="59"/>
      <c r="E38" s="65">
        <f t="shared" ref="E38:F38" si="5">SUMIFS(E4:E37,$C4:$C37,"Subsubtotal")</f>
        <v>17000</v>
      </c>
      <c r="F38" s="65">
        <f t="shared" si="5"/>
        <v>-28400</v>
      </c>
      <c r="G38" s="59"/>
      <c r="H38" s="59"/>
    </row>
    <row r="39">
      <c r="A39" s="57"/>
      <c r="B39" s="57"/>
      <c r="C39" s="62"/>
      <c r="D39" s="59"/>
      <c r="E39" s="59"/>
      <c r="F39" s="59"/>
      <c r="G39" s="59"/>
      <c r="H39" s="59"/>
    </row>
  </sheetData>
  <conditionalFormatting sqref="E1:E39">
    <cfRule type="cellIs" dxfId="0" priority="1" operator="greaterThan">
      <formula>0</formula>
    </cfRule>
  </conditionalFormatting>
  <conditionalFormatting sqref="F1:F39">
    <cfRule type="cellIs" dxfId="1" priority="2" operator="lessThan">
      <formula>0</formula>
    </cfRule>
  </conditionalFormatting>
  <printOptions gridLines="1" horizontalCentered="1"/>
  <pageMargins bottom="0.75" footer="0.0" header="0.0" left="0.25" right="0.25" top="0.75"/>
  <pageSetup fitToHeight="0" paperSize="9" cellComments="atEnd" orientation="landscape" pageOrder="overThenDown"/>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7.38"/>
    <col customWidth="1" min="8" max="8" width="76.25"/>
  </cols>
  <sheetData>
    <row r="1">
      <c r="A1" s="53" t="s">
        <v>3</v>
      </c>
      <c r="B1" s="53" t="s">
        <v>56</v>
      </c>
      <c r="C1" s="53" t="s">
        <v>57</v>
      </c>
      <c r="D1" s="54" t="s">
        <v>58</v>
      </c>
      <c r="E1" s="53" t="s">
        <v>4</v>
      </c>
      <c r="F1" s="55" t="s">
        <v>5</v>
      </c>
      <c r="G1" s="53" t="s">
        <v>59</v>
      </c>
      <c r="H1" s="53" t="s">
        <v>2</v>
      </c>
    </row>
    <row r="2">
      <c r="A2" s="56" t="s">
        <v>705</v>
      </c>
      <c r="B2" s="184"/>
      <c r="C2" s="184"/>
      <c r="D2" s="199"/>
      <c r="E2" s="199"/>
      <c r="F2" s="199"/>
      <c r="G2" s="199"/>
      <c r="H2" s="199"/>
    </row>
    <row r="3">
      <c r="A3" s="189" t="s">
        <v>60</v>
      </c>
      <c r="B3" s="56" t="s">
        <v>61</v>
      </c>
      <c r="C3" s="184"/>
      <c r="D3" s="199"/>
      <c r="E3" s="342"/>
      <c r="F3" s="199"/>
      <c r="G3" s="199"/>
      <c r="H3" s="199"/>
    </row>
    <row r="4">
      <c r="A4" s="184"/>
      <c r="B4" s="184"/>
      <c r="C4" s="184" t="s">
        <v>249</v>
      </c>
      <c r="D4" s="185"/>
      <c r="E4" s="343">
        <v>0.0</v>
      </c>
      <c r="F4" s="71">
        <v>-2500.0</v>
      </c>
      <c r="G4" s="203"/>
      <c r="H4" s="306" t="s">
        <v>706</v>
      </c>
    </row>
    <row r="5">
      <c r="A5" s="184"/>
      <c r="B5" s="184"/>
      <c r="C5" s="189" t="s">
        <v>707</v>
      </c>
      <c r="D5" s="185"/>
      <c r="E5" s="344">
        <v>0.0</v>
      </c>
      <c r="F5" s="71">
        <v>-16000.0</v>
      </c>
      <c r="G5" s="203"/>
      <c r="H5" s="306" t="s">
        <v>708</v>
      </c>
    </row>
    <row r="6">
      <c r="A6" s="184"/>
      <c r="B6" s="184"/>
      <c r="C6" s="189" t="s">
        <v>709</v>
      </c>
      <c r="D6" s="345" t="s">
        <v>710</v>
      </c>
      <c r="E6" s="346">
        <v>0.0</v>
      </c>
      <c r="F6" s="71">
        <v>-325.0</v>
      </c>
      <c r="G6" s="199"/>
      <c r="H6" s="306" t="s">
        <v>711</v>
      </c>
    </row>
    <row r="7">
      <c r="A7" s="184"/>
      <c r="B7" s="184"/>
      <c r="C7" s="189" t="s">
        <v>712</v>
      </c>
      <c r="D7" s="345"/>
      <c r="E7" s="347">
        <v>20600.0</v>
      </c>
      <c r="F7" s="71">
        <v>0.0</v>
      </c>
      <c r="G7" s="199"/>
      <c r="H7" s="199"/>
    </row>
    <row r="8">
      <c r="A8" s="184"/>
      <c r="B8" s="184"/>
      <c r="C8" s="189" t="s">
        <v>713</v>
      </c>
      <c r="D8" s="345"/>
      <c r="E8" s="347">
        <v>0.0</v>
      </c>
      <c r="F8" s="71">
        <v>-5523.0</v>
      </c>
      <c r="G8" s="199"/>
      <c r="H8" s="199"/>
    </row>
    <row r="9">
      <c r="A9" s="184"/>
      <c r="B9" s="184"/>
      <c r="C9" s="189"/>
      <c r="D9" s="345"/>
      <c r="E9" s="347"/>
      <c r="F9" s="71"/>
      <c r="G9" s="199"/>
      <c r="H9" s="199"/>
    </row>
    <row r="10">
      <c r="A10" s="184"/>
      <c r="B10" s="184"/>
      <c r="C10" s="83" t="s">
        <v>64</v>
      </c>
      <c r="D10" s="185"/>
      <c r="E10" s="343">
        <f t="shared" ref="E10:F10" si="1">SUM(E4:E9)</f>
        <v>20600</v>
      </c>
      <c r="F10" s="64">
        <f t="shared" si="1"/>
        <v>-24348</v>
      </c>
      <c r="G10" s="199"/>
      <c r="H10" s="199"/>
    </row>
    <row r="11">
      <c r="A11" s="184"/>
      <c r="B11" s="184"/>
      <c r="C11" s="83"/>
      <c r="D11" s="185"/>
      <c r="E11" s="343"/>
      <c r="F11" s="64"/>
      <c r="G11" s="199"/>
      <c r="H11" s="199"/>
    </row>
    <row r="12">
      <c r="A12" s="57"/>
      <c r="B12" s="66" t="s">
        <v>65</v>
      </c>
      <c r="C12" s="67"/>
      <c r="D12" s="68"/>
      <c r="E12" s="348"/>
      <c r="F12" s="69"/>
      <c r="G12" s="59"/>
      <c r="H12" s="59"/>
    </row>
    <row r="13">
      <c r="A13" s="184"/>
      <c r="B13" s="184"/>
      <c r="C13" s="62" t="s">
        <v>66</v>
      </c>
      <c r="D13" s="185"/>
      <c r="E13" s="343">
        <v>0.0</v>
      </c>
      <c r="F13" s="71">
        <v>-13000.0</v>
      </c>
      <c r="G13" s="203"/>
      <c r="H13" s="349" t="s">
        <v>95</v>
      </c>
    </row>
    <row r="14">
      <c r="A14" s="184"/>
      <c r="B14" s="184"/>
      <c r="C14" s="62" t="s">
        <v>68</v>
      </c>
      <c r="D14" s="185"/>
      <c r="E14" s="343">
        <v>0.0</v>
      </c>
      <c r="F14" s="71">
        <v>-8600.0</v>
      </c>
      <c r="G14" s="203"/>
      <c r="H14" s="349" t="s">
        <v>95</v>
      </c>
    </row>
    <row r="15">
      <c r="A15" s="184"/>
      <c r="B15" s="184"/>
      <c r="C15" s="62" t="s">
        <v>121</v>
      </c>
      <c r="D15" s="185"/>
      <c r="E15" s="343">
        <v>0.0</v>
      </c>
      <c r="F15" s="71">
        <v>-1000.0</v>
      </c>
      <c r="G15" s="203"/>
      <c r="H15" s="306" t="s">
        <v>714</v>
      </c>
    </row>
    <row r="16">
      <c r="A16" s="184"/>
      <c r="B16" s="184"/>
      <c r="C16" s="60" t="s">
        <v>72</v>
      </c>
      <c r="D16" s="185"/>
      <c r="E16" s="343">
        <v>0.0</v>
      </c>
      <c r="F16" s="64">
        <v>-6000.0</v>
      </c>
      <c r="G16" s="203"/>
      <c r="H16" s="349" t="s">
        <v>95</v>
      </c>
    </row>
    <row r="17">
      <c r="A17" s="57"/>
      <c r="B17" s="74"/>
      <c r="C17" s="74"/>
      <c r="D17" s="81"/>
      <c r="E17" s="350"/>
      <c r="F17" s="82"/>
      <c r="G17" s="59"/>
      <c r="H17" s="59"/>
    </row>
    <row r="18">
      <c r="A18" s="57"/>
      <c r="B18" s="74"/>
      <c r="C18" s="67" t="s">
        <v>64</v>
      </c>
      <c r="D18" s="68"/>
      <c r="E18" s="348">
        <f t="shared" ref="E18:F18" si="2">SUM(E12:E17)</f>
        <v>0</v>
      </c>
      <c r="F18" s="69">
        <f t="shared" si="2"/>
        <v>-28600</v>
      </c>
      <c r="G18" s="59"/>
      <c r="H18" s="59"/>
    </row>
    <row r="19">
      <c r="A19" s="57"/>
      <c r="B19" s="74"/>
      <c r="C19" s="67"/>
      <c r="D19" s="68"/>
      <c r="E19" s="348"/>
      <c r="F19" s="69"/>
      <c r="G19" s="59"/>
      <c r="H19" s="59"/>
    </row>
    <row r="20">
      <c r="A20" s="184"/>
      <c r="B20" s="83" t="s">
        <v>715</v>
      </c>
      <c r="C20" s="203"/>
      <c r="D20" s="185"/>
      <c r="E20" s="342"/>
      <c r="F20" s="199"/>
      <c r="G20" s="199"/>
      <c r="H20" s="73"/>
    </row>
    <row r="21">
      <c r="A21" s="184"/>
      <c r="B21" s="184"/>
      <c r="C21" s="57" t="s">
        <v>716</v>
      </c>
      <c r="D21" s="185"/>
      <c r="E21" s="343">
        <v>10000.0</v>
      </c>
      <c r="F21" s="63">
        <v>0.0</v>
      </c>
      <c r="G21" s="199"/>
      <c r="H21" s="88"/>
    </row>
    <row r="22">
      <c r="A22" s="184"/>
      <c r="B22" s="184"/>
      <c r="C22" s="60" t="s">
        <v>303</v>
      </c>
      <c r="D22" s="185"/>
      <c r="E22" s="344">
        <v>0.0</v>
      </c>
      <c r="F22" s="77">
        <v>-1000.0</v>
      </c>
      <c r="G22" s="199"/>
      <c r="H22" s="306" t="s">
        <v>717</v>
      </c>
    </row>
    <row r="23">
      <c r="A23" s="184"/>
      <c r="B23" s="203"/>
      <c r="C23" s="57" t="s">
        <v>718</v>
      </c>
      <c r="D23" s="185"/>
      <c r="E23" s="343">
        <v>75000.0</v>
      </c>
      <c r="F23" s="63">
        <v>0.0</v>
      </c>
      <c r="G23" s="199"/>
      <c r="H23" s="84"/>
    </row>
    <row r="24">
      <c r="A24" s="184"/>
      <c r="B24" s="184"/>
      <c r="C24" s="189" t="s">
        <v>719</v>
      </c>
      <c r="D24" s="185"/>
      <c r="E24" s="347">
        <v>10775.0</v>
      </c>
      <c r="F24" s="306">
        <v>0.0</v>
      </c>
      <c r="G24" s="199"/>
      <c r="H24" s="199"/>
    </row>
    <row r="25">
      <c r="A25" s="184"/>
      <c r="B25" s="184"/>
      <c r="C25" s="203"/>
      <c r="D25" s="185"/>
      <c r="E25" s="342"/>
      <c r="F25" s="199"/>
      <c r="G25" s="199"/>
      <c r="H25" s="199"/>
    </row>
    <row r="26">
      <c r="A26" s="184"/>
      <c r="B26" s="184"/>
      <c r="C26" s="56" t="s">
        <v>64</v>
      </c>
      <c r="D26" s="185"/>
      <c r="E26" s="343">
        <f t="shared" ref="E26:F26" si="3">SUM(E21:E25)</f>
        <v>95775</v>
      </c>
      <c r="F26" s="63">
        <f t="shared" si="3"/>
        <v>-1000</v>
      </c>
      <c r="G26" s="199"/>
      <c r="H26" s="199"/>
    </row>
    <row r="27">
      <c r="A27" s="184"/>
      <c r="B27" s="184"/>
      <c r="C27" s="83"/>
      <c r="D27" s="185"/>
      <c r="E27" s="342"/>
      <c r="F27" s="199"/>
      <c r="G27" s="199"/>
      <c r="H27" s="199"/>
    </row>
    <row r="28">
      <c r="A28" s="184"/>
      <c r="B28" s="83" t="s">
        <v>720</v>
      </c>
      <c r="C28" s="184"/>
      <c r="D28" s="185"/>
      <c r="E28" s="342"/>
      <c r="F28" s="199"/>
      <c r="G28" s="199"/>
      <c r="H28" s="199"/>
    </row>
    <row r="29">
      <c r="A29" s="184"/>
      <c r="B29" s="184"/>
      <c r="C29" s="57" t="s">
        <v>721</v>
      </c>
      <c r="D29" s="185"/>
      <c r="E29" s="343">
        <v>20000.0</v>
      </c>
      <c r="F29" s="63">
        <v>0.0</v>
      </c>
      <c r="G29" s="199"/>
      <c r="H29" s="84"/>
    </row>
    <row r="30">
      <c r="A30" s="184"/>
      <c r="B30" s="184"/>
      <c r="C30" s="203"/>
      <c r="D30" s="185"/>
      <c r="E30" s="342"/>
      <c r="F30" s="199"/>
      <c r="G30" s="199"/>
      <c r="H30" s="199"/>
    </row>
    <row r="31">
      <c r="A31" s="184"/>
      <c r="B31" s="184"/>
      <c r="C31" s="83" t="s">
        <v>64</v>
      </c>
      <c r="D31" s="185"/>
      <c r="E31" s="343">
        <f t="shared" ref="E31:F31" si="4">SUM(E29:E30)</f>
        <v>20000</v>
      </c>
      <c r="F31" s="63">
        <f t="shared" si="4"/>
        <v>0</v>
      </c>
      <c r="G31" s="199"/>
      <c r="H31" s="199"/>
    </row>
    <row r="32">
      <c r="A32" s="184"/>
      <c r="B32" s="203"/>
      <c r="C32" s="184"/>
      <c r="D32" s="185"/>
      <c r="E32" s="342"/>
      <c r="F32" s="199"/>
      <c r="G32" s="199"/>
      <c r="H32" s="199"/>
    </row>
    <row r="33">
      <c r="A33" s="184"/>
      <c r="B33" s="83" t="s">
        <v>722</v>
      </c>
      <c r="C33" s="203"/>
      <c r="D33" s="185"/>
      <c r="E33" s="342"/>
      <c r="F33" s="199"/>
      <c r="G33" s="199"/>
      <c r="H33" s="199"/>
    </row>
    <row r="34">
      <c r="A34" s="184"/>
      <c r="B34" s="184"/>
      <c r="C34" s="57" t="s">
        <v>721</v>
      </c>
      <c r="D34" s="185"/>
      <c r="E34" s="343">
        <v>34000.0</v>
      </c>
      <c r="F34" s="63">
        <v>0.0</v>
      </c>
      <c r="G34" s="199"/>
      <c r="H34" s="84"/>
    </row>
    <row r="35">
      <c r="A35" s="184"/>
      <c r="B35" s="184"/>
      <c r="C35" s="203"/>
      <c r="D35" s="185"/>
      <c r="E35" s="342"/>
      <c r="F35" s="199"/>
      <c r="G35" s="199"/>
      <c r="H35" s="199"/>
    </row>
    <row r="36">
      <c r="A36" s="184"/>
      <c r="B36" s="184"/>
      <c r="C36" s="83" t="s">
        <v>64</v>
      </c>
      <c r="D36" s="185"/>
      <c r="E36" s="343">
        <f t="shared" ref="E36:F36" si="5">SUM(E34:E35)</f>
        <v>34000</v>
      </c>
      <c r="F36" s="63">
        <f t="shared" si="5"/>
        <v>0</v>
      </c>
      <c r="G36" s="199"/>
      <c r="H36" s="199"/>
    </row>
    <row r="37">
      <c r="A37" s="184"/>
      <c r="B37" s="184"/>
      <c r="C37" s="203"/>
      <c r="D37" s="185"/>
      <c r="E37" s="342"/>
      <c r="F37" s="199"/>
      <c r="G37" s="199"/>
      <c r="H37" s="199"/>
    </row>
    <row r="38">
      <c r="A38" s="184"/>
      <c r="B38" s="83" t="s">
        <v>723</v>
      </c>
      <c r="C38" s="184"/>
      <c r="D38" s="185"/>
      <c r="E38" s="342"/>
      <c r="F38" s="199"/>
      <c r="G38" s="199"/>
      <c r="H38" s="199"/>
    </row>
    <row r="39">
      <c r="A39" s="184"/>
      <c r="B39" s="203"/>
      <c r="C39" s="57" t="s">
        <v>721</v>
      </c>
      <c r="D39" s="185"/>
      <c r="E39" s="343">
        <v>60000.0</v>
      </c>
      <c r="F39" s="63">
        <v>0.0</v>
      </c>
      <c r="G39" s="199"/>
      <c r="H39" s="84"/>
    </row>
    <row r="40">
      <c r="A40" s="184"/>
      <c r="B40" s="184"/>
      <c r="C40" s="203"/>
      <c r="D40" s="185"/>
      <c r="E40" s="342"/>
      <c r="F40" s="199"/>
      <c r="G40" s="199"/>
      <c r="H40" s="199"/>
    </row>
    <row r="41">
      <c r="A41" s="184"/>
      <c r="B41" s="184"/>
      <c r="C41" s="83" t="s">
        <v>64</v>
      </c>
      <c r="D41" s="185"/>
      <c r="E41" s="343">
        <f t="shared" ref="E41:F41" si="6">SUM(E39:E40)</f>
        <v>60000</v>
      </c>
      <c r="F41" s="63">
        <f t="shared" si="6"/>
        <v>0</v>
      </c>
      <c r="G41" s="199"/>
      <c r="H41" s="199"/>
    </row>
    <row r="42">
      <c r="A42" s="184"/>
      <c r="B42" s="184"/>
      <c r="C42" s="56"/>
      <c r="D42" s="185"/>
      <c r="E42" s="342"/>
      <c r="F42" s="199"/>
      <c r="G42" s="199"/>
      <c r="H42" s="199"/>
    </row>
    <row r="43">
      <c r="A43" s="184"/>
      <c r="B43" s="83" t="s">
        <v>724</v>
      </c>
      <c r="C43" s="184"/>
      <c r="D43" s="185"/>
      <c r="E43" s="342"/>
      <c r="F43" s="199"/>
      <c r="G43" s="199"/>
      <c r="H43" s="199"/>
    </row>
    <row r="44">
      <c r="A44" s="184"/>
      <c r="B44" s="184"/>
      <c r="C44" s="62" t="s">
        <v>721</v>
      </c>
      <c r="D44" s="185"/>
      <c r="E44" s="343">
        <v>7000.0</v>
      </c>
      <c r="F44" s="63">
        <v>0.0</v>
      </c>
      <c r="G44" s="199"/>
      <c r="H44" s="84"/>
    </row>
    <row r="45">
      <c r="A45" s="184"/>
      <c r="B45" s="184"/>
      <c r="C45" s="184"/>
      <c r="D45" s="185"/>
      <c r="E45" s="342"/>
      <c r="F45" s="199"/>
      <c r="G45" s="199"/>
      <c r="H45" s="199"/>
    </row>
    <row r="46">
      <c r="A46" s="184"/>
      <c r="B46" s="203"/>
      <c r="C46" s="83" t="s">
        <v>64</v>
      </c>
      <c r="D46" s="185"/>
      <c r="E46" s="343">
        <f t="shared" ref="E46:F46" si="7">SUM(E44:E45)</f>
        <v>7000</v>
      </c>
      <c r="F46" s="63">
        <f t="shared" si="7"/>
        <v>0</v>
      </c>
      <c r="G46" s="199"/>
      <c r="H46" s="199"/>
    </row>
    <row r="47">
      <c r="A47" s="184"/>
      <c r="B47" s="184"/>
      <c r="C47" s="56"/>
      <c r="D47" s="185"/>
      <c r="E47" s="342"/>
      <c r="F47" s="199"/>
      <c r="G47" s="199"/>
      <c r="H47" s="199"/>
    </row>
    <row r="48">
      <c r="A48" s="184"/>
      <c r="B48" s="83" t="s">
        <v>725</v>
      </c>
      <c r="C48" s="184"/>
      <c r="D48" s="185"/>
      <c r="E48" s="342"/>
      <c r="F48" s="199"/>
      <c r="G48" s="199"/>
      <c r="H48" s="199"/>
    </row>
    <row r="49">
      <c r="A49" s="184"/>
      <c r="B49" s="184"/>
      <c r="C49" s="62" t="s">
        <v>721</v>
      </c>
      <c r="D49" s="185"/>
      <c r="E49" s="343">
        <v>126000.0</v>
      </c>
      <c r="F49" s="63">
        <v>0.0</v>
      </c>
      <c r="G49" s="199"/>
      <c r="H49" s="199"/>
    </row>
    <row r="50">
      <c r="A50" s="184"/>
      <c r="B50" s="184"/>
      <c r="C50" s="57" t="s">
        <v>183</v>
      </c>
      <c r="D50" s="185"/>
      <c r="E50" s="343">
        <v>27000.0</v>
      </c>
      <c r="F50" s="63">
        <v>0.0</v>
      </c>
      <c r="G50" s="199"/>
      <c r="H50" s="199"/>
    </row>
    <row r="51">
      <c r="A51" s="184"/>
      <c r="B51" s="184"/>
      <c r="C51" s="60" t="s">
        <v>303</v>
      </c>
      <c r="D51" s="185"/>
      <c r="E51" s="344">
        <v>0.0</v>
      </c>
      <c r="F51" s="77">
        <v>-2500.0</v>
      </c>
      <c r="G51" s="199"/>
      <c r="H51" s="306" t="s">
        <v>717</v>
      </c>
    </row>
    <row r="52">
      <c r="A52" s="184"/>
      <c r="B52" s="184"/>
      <c r="C52" s="62" t="s">
        <v>127</v>
      </c>
      <c r="D52" s="185"/>
      <c r="E52" s="343">
        <v>0.0</v>
      </c>
      <c r="F52" s="64">
        <v>-35000.0</v>
      </c>
      <c r="G52" s="199"/>
      <c r="H52" s="59"/>
    </row>
    <row r="53">
      <c r="A53" s="184"/>
      <c r="B53" s="184"/>
      <c r="C53" s="203"/>
      <c r="D53" s="185"/>
      <c r="E53" s="342"/>
      <c r="F53" s="199"/>
      <c r="G53" s="199"/>
      <c r="H53" s="199"/>
    </row>
    <row r="54">
      <c r="A54" s="184"/>
      <c r="B54" s="203"/>
      <c r="C54" s="83" t="s">
        <v>64</v>
      </c>
      <c r="D54" s="185"/>
      <c r="E54" s="343">
        <f t="shared" ref="E54:F54" si="8">SUM(E49:E53)</f>
        <v>153000</v>
      </c>
      <c r="F54" s="64">
        <f t="shared" si="8"/>
        <v>-37500</v>
      </c>
      <c r="G54" s="199"/>
      <c r="H54" s="199"/>
    </row>
    <row r="55">
      <c r="A55" s="184"/>
      <c r="B55" s="184"/>
      <c r="C55" s="56"/>
      <c r="D55" s="185"/>
      <c r="E55" s="342"/>
      <c r="F55" s="199"/>
      <c r="G55" s="199"/>
      <c r="H55" s="199"/>
    </row>
    <row r="56">
      <c r="A56" s="184"/>
      <c r="B56" s="83" t="s">
        <v>405</v>
      </c>
      <c r="C56" s="184"/>
      <c r="D56" s="185"/>
      <c r="E56" s="342"/>
      <c r="F56" s="199"/>
      <c r="G56" s="199"/>
      <c r="H56" s="199"/>
    </row>
    <row r="57">
      <c r="A57" s="184"/>
      <c r="B57" s="184"/>
      <c r="C57" s="62" t="s">
        <v>721</v>
      </c>
      <c r="D57" s="185"/>
      <c r="E57" s="343">
        <v>210000.0</v>
      </c>
      <c r="F57" s="63">
        <v>0.0</v>
      </c>
      <c r="G57" s="199"/>
      <c r="H57" s="84"/>
    </row>
    <row r="58">
      <c r="A58" s="184"/>
      <c r="B58" s="184"/>
      <c r="C58" s="57" t="s">
        <v>91</v>
      </c>
      <c r="D58" s="185"/>
      <c r="E58" s="343">
        <v>0.0</v>
      </c>
      <c r="F58" s="64">
        <v>-18000.0</v>
      </c>
      <c r="G58" s="199"/>
      <c r="H58" s="84"/>
    </row>
    <row r="59">
      <c r="A59" s="184"/>
      <c r="B59" s="184"/>
      <c r="C59" s="62" t="s">
        <v>127</v>
      </c>
      <c r="D59" s="185"/>
      <c r="E59" s="343">
        <v>0.0</v>
      </c>
      <c r="F59" s="64">
        <v>-90000.0</v>
      </c>
      <c r="G59" s="199"/>
      <c r="H59" s="84"/>
    </row>
    <row r="60">
      <c r="A60" s="184"/>
      <c r="B60" s="184"/>
      <c r="C60" s="184"/>
      <c r="D60" s="185"/>
      <c r="E60" s="342"/>
      <c r="F60" s="199"/>
      <c r="G60" s="199"/>
      <c r="H60" s="199"/>
    </row>
    <row r="61">
      <c r="A61" s="184"/>
      <c r="B61" s="203"/>
      <c r="C61" s="91" t="s">
        <v>64</v>
      </c>
      <c r="D61" s="185"/>
      <c r="E61" s="343">
        <f t="shared" ref="E61:F61" si="9">SUM(E57:E59)</f>
        <v>210000</v>
      </c>
      <c r="F61" s="65">
        <f t="shared" si="9"/>
        <v>-108000</v>
      </c>
      <c r="G61" s="199"/>
      <c r="H61" s="199"/>
    </row>
    <row r="62">
      <c r="A62" s="184"/>
      <c r="B62" s="203"/>
      <c r="C62" s="83"/>
      <c r="D62" s="185"/>
      <c r="E62" s="343"/>
      <c r="F62" s="65"/>
      <c r="G62" s="199"/>
      <c r="H62" s="199"/>
    </row>
    <row r="63">
      <c r="A63" s="184"/>
      <c r="B63" s="204" t="s">
        <v>122</v>
      </c>
      <c r="C63" s="83"/>
      <c r="D63" s="185"/>
      <c r="E63" s="343"/>
      <c r="F63" s="65"/>
      <c r="G63" s="199"/>
      <c r="H63" s="306" t="s">
        <v>726</v>
      </c>
    </row>
    <row r="64">
      <c r="A64" s="184"/>
      <c r="B64" s="203"/>
      <c r="C64" s="131" t="s">
        <v>727</v>
      </c>
      <c r="D64" s="185"/>
      <c r="E64" s="344">
        <v>0.0</v>
      </c>
      <c r="F64" s="161">
        <v>-3400.0</v>
      </c>
      <c r="G64" s="199"/>
      <c r="H64" s="199"/>
    </row>
    <row r="65">
      <c r="A65" s="184"/>
      <c r="B65" s="203"/>
      <c r="C65" s="60" t="s">
        <v>78</v>
      </c>
      <c r="D65" s="185"/>
      <c r="E65" s="344">
        <v>0.0</v>
      </c>
      <c r="F65" s="161">
        <v>-1600.0</v>
      </c>
      <c r="G65" s="199"/>
      <c r="H65" s="199"/>
    </row>
    <row r="66">
      <c r="A66" s="184"/>
      <c r="B66" s="203"/>
      <c r="C66" s="83"/>
      <c r="D66" s="185"/>
      <c r="E66" s="343"/>
      <c r="F66" s="65"/>
      <c r="G66" s="199"/>
      <c r="H66" s="199"/>
    </row>
    <row r="67">
      <c r="A67" s="184"/>
      <c r="B67" s="203"/>
      <c r="C67" s="83" t="s">
        <v>64</v>
      </c>
      <c r="D67" s="185"/>
      <c r="E67" s="343">
        <f t="shared" ref="E67:F67" si="10">SUM(E64:E65)</f>
        <v>0</v>
      </c>
      <c r="F67" s="343">
        <f t="shared" si="10"/>
        <v>-5000</v>
      </c>
      <c r="G67" s="199"/>
      <c r="H67" s="199"/>
    </row>
    <row r="68">
      <c r="A68" s="184"/>
      <c r="B68" s="184"/>
      <c r="C68" s="56"/>
      <c r="D68" s="185"/>
      <c r="E68" s="342"/>
      <c r="F68" s="199"/>
      <c r="G68" s="199"/>
      <c r="H68" s="199"/>
    </row>
    <row r="69">
      <c r="A69" s="184"/>
      <c r="B69" s="184"/>
      <c r="C69" s="56" t="s">
        <v>83</v>
      </c>
      <c r="D69" s="185"/>
      <c r="E69" s="343">
        <f>SUMIFS(E4:E68,C4:C68,"Subsubtotal")</f>
        <v>600375</v>
      </c>
      <c r="F69" s="64">
        <f>SUMIFS(F4:F68,C4:C68,"Subsubtotal")</f>
        <v>-204448</v>
      </c>
      <c r="G69" s="199"/>
      <c r="H69" s="199"/>
    </row>
    <row r="70">
      <c r="A70" s="184"/>
      <c r="B70" s="184"/>
      <c r="C70" s="83"/>
      <c r="D70" s="185"/>
      <c r="E70" s="199"/>
      <c r="F70" s="199"/>
      <c r="G70" s="199"/>
      <c r="H70" s="199"/>
    </row>
  </sheetData>
  <conditionalFormatting sqref="D1:D70 F12:F19">
    <cfRule type="cellIs" dxfId="0" priority="1" operator="greaterThan">
      <formula>0</formula>
    </cfRule>
  </conditionalFormatting>
  <conditionalFormatting sqref="E1:E70 F64 F67">
    <cfRule type="cellIs" dxfId="5" priority="2" operator="greaterThan">
      <formula>0</formula>
    </cfRule>
  </conditionalFormatting>
  <conditionalFormatting sqref="F1:F70 E10:E17">
    <cfRule type="cellIs" dxfId="0" priority="3" operator="greaterThan">
      <formula>0</formula>
    </cfRule>
  </conditionalFormatting>
  <conditionalFormatting sqref="F1:F70 E10:E17 D12:D19">
    <cfRule type="cellIs" dxfId="1" priority="4" operator="lessThan">
      <formula>0</formula>
    </cfRule>
  </conditionalFormatting>
  <conditionalFormatting sqref="D1:D70">
    <cfRule type="cellIs" dxfId="1" priority="5" operator="lessThan">
      <formula>0</formula>
    </cfRule>
  </conditionalFormatting>
  <printOptions horizontalCentered="1"/>
  <pageMargins bottom="0.75" footer="0.0" header="0.0" left="0.25" right="0.25" top="0.75"/>
  <pageSetup fitToHeight="0" paperSize="9" orientation="landscape" pageOrder="overThenDown"/>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23.25"/>
    <col customWidth="1" min="8" max="8" width="50.75"/>
  </cols>
  <sheetData>
    <row r="1">
      <c r="A1" s="53" t="s">
        <v>3</v>
      </c>
      <c r="B1" s="53" t="s">
        <v>56</v>
      </c>
      <c r="C1" s="53" t="s">
        <v>57</v>
      </c>
      <c r="D1" s="54" t="s">
        <v>58</v>
      </c>
      <c r="E1" s="53" t="s">
        <v>4</v>
      </c>
      <c r="F1" s="53" t="s">
        <v>5</v>
      </c>
      <c r="G1" s="53" t="s">
        <v>59</v>
      </c>
      <c r="H1" s="53" t="s">
        <v>2</v>
      </c>
    </row>
    <row r="2">
      <c r="A2" s="56" t="s">
        <v>27</v>
      </c>
      <c r="B2" s="184"/>
      <c r="C2" s="184"/>
      <c r="D2" s="199"/>
      <c r="E2" s="186"/>
      <c r="F2" s="186"/>
      <c r="G2" s="186"/>
      <c r="H2" s="186"/>
    </row>
    <row r="3">
      <c r="A3" s="189" t="s">
        <v>60</v>
      </c>
      <c r="B3" s="56" t="s">
        <v>61</v>
      </c>
      <c r="C3" s="184"/>
      <c r="D3" s="199"/>
      <c r="E3" s="186"/>
      <c r="F3" s="186"/>
      <c r="G3" s="186"/>
      <c r="H3" s="183"/>
    </row>
    <row r="4">
      <c r="A4" s="184"/>
      <c r="B4" s="184"/>
      <c r="C4" s="60" t="s">
        <v>89</v>
      </c>
      <c r="E4" s="63">
        <v>0.0</v>
      </c>
      <c r="F4" s="77">
        <v>-3000.0</v>
      </c>
    </row>
    <row r="5">
      <c r="A5" s="184"/>
      <c r="B5" s="184"/>
      <c r="C5" s="62" t="s">
        <v>728</v>
      </c>
      <c r="D5" s="199"/>
      <c r="E5" s="63">
        <v>0.0</v>
      </c>
      <c r="F5" s="64">
        <v>-5000.0</v>
      </c>
      <c r="G5" s="186"/>
      <c r="H5" s="183"/>
    </row>
    <row r="6">
      <c r="A6" s="184"/>
      <c r="B6" s="184"/>
      <c r="C6" s="62" t="s">
        <v>729</v>
      </c>
      <c r="D6" s="199"/>
      <c r="E6" s="161">
        <v>60000.0</v>
      </c>
      <c r="F6" s="63">
        <v>0.0</v>
      </c>
      <c r="G6" s="186"/>
      <c r="H6" s="351"/>
    </row>
    <row r="7">
      <c r="A7" s="184"/>
      <c r="B7" s="184"/>
      <c r="C7" s="62" t="s">
        <v>730</v>
      </c>
      <c r="D7" s="199"/>
      <c r="E7" s="65">
        <v>50000.0</v>
      </c>
      <c r="F7" s="63">
        <v>0.0</v>
      </c>
      <c r="G7" s="186"/>
      <c r="H7" s="183"/>
    </row>
    <row r="8">
      <c r="A8" s="184"/>
      <c r="B8" s="184"/>
      <c r="C8" s="62" t="s">
        <v>731</v>
      </c>
      <c r="D8" s="199"/>
      <c r="E8" s="161">
        <v>11000.0</v>
      </c>
      <c r="F8" s="63">
        <v>0.0</v>
      </c>
      <c r="G8" s="186"/>
      <c r="H8" s="352"/>
    </row>
    <row r="9">
      <c r="A9" s="184"/>
      <c r="B9" s="184"/>
      <c r="C9" s="62" t="s">
        <v>732</v>
      </c>
      <c r="D9" s="199"/>
      <c r="E9" s="63">
        <v>0.0</v>
      </c>
      <c r="F9" s="64">
        <v>-60000.0</v>
      </c>
      <c r="G9" s="186"/>
      <c r="H9" s="352"/>
    </row>
    <row r="10">
      <c r="A10" s="184"/>
      <c r="B10" s="184"/>
      <c r="C10" s="62" t="s">
        <v>733</v>
      </c>
      <c r="D10" s="199"/>
      <c r="E10" s="63">
        <v>0.0</v>
      </c>
      <c r="F10" s="71">
        <v>-50000.0</v>
      </c>
      <c r="G10" s="186"/>
      <c r="H10" s="352"/>
    </row>
    <row r="11">
      <c r="C11" s="62" t="s">
        <v>734</v>
      </c>
      <c r="D11" s="199"/>
      <c r="E11" s="63">
        <v>0.0</v>
      </c>
      <c r="F11" s="71">
        <v>-18000.0</v>
      </c>
      <c r="G11" s="186"/>
      <c r="H11" s="183"/>
    </row>
    <row r="12">
      <c r="A12" s="184"/>
      <c r="B12" s="184"/>
      <c r="C12" s="60" t="s">
        <v>735</v>
      </c>
      <c r="D12" s="199"/>
      <c r="E12" s="161">
        <v>0.0</v>
      </c>
      <c r="F12" s="77">
        <v>0.0</v>
      </c>
      <c r="G12" s="186"/>
      <c r="H12" s="352"/>
    </row>
    <row r="13">
      <c r="A13" s="184"/>
      <c r="B13" s="184"/>
      <c r="C13" s="60"/>
      <c r="D13" s="199"/>
      <c r="E13" s="186"/>
      <c r="F13" s="186"/>
      <c r="G13" s="186"/>
      <c r="H13" s="186"/>
    </row>
    <row r="14">
      <c r="A14" s="184"/>
      <c r="B14" s="184"/>
      <c r="C14" s="91" t="s">
        <v>64</v>
      </c>
      <c r="D14" s="199"/>
      <c r="E14" s="65">
        <f t="shared" ref="E14:F14" si="1">SUM(E4:E13)</f>
        <v>121000</v>
      </c>
      <c r="F14" s="65">
        <f t="shared" si="1"/>
        <v>-136000</v>
      </c>
      <c r="G14" s="186"/>
      <c r="H14" s="186"/>
    </row>
    <row r="15">
      <c r="A15" s="184"/>
      <c r="B15" s="184"/>
      <c r="C15" s="91"/>
      <c r="D15" s="199"/>
      <c r="E15" s="65"/>
      <c r="F15" s="65"/>
      <c r="G15" s="186"/>
      <c r="H15" s="186"/>
    </row>
    <row r="16">
      <c r="A16" s="57"/>
      <c r="B16" s="66" t="s">
        <v>65</v>
      </c>
      <c r="C16" s="67"/>
      <c r="D16" s="68"/>
      <c r="E16" s="69"/>
      <c r="F16" s="69"/>
      <c r="G16" s="59"/>
      <c r="H16" s="59"/>
    </row>
    <row r="17">
      <c r="A17" s="184"/>
      <c r="B17" s="184"/>
      <c r="C17" s="62" t="s">
        <v>66</v>
      </c>
      <c r="D17" s="185"/>
      <c r="E17" s="63">
        <v>0.0</v>
      </c>
      <c r="F17" s="71">
        <v>-2500.0</v>
      </c>
      <c r="G17" s="203"/>
      <c r="H17" s="349"/>
    </row>
    <row r="18">
      <c r="A18" s="184"/>
      <c r="B18" s="184"/>
      <c r="C18" s="62" t="s">
        <v>68</v>
      </c>
      <c r="D18" s="185"/>
      <c r="E18" s="63">
        <v>0.0</v>
      </c>
      <c r="F18" s="64">
        <v>-2000.0</v>
      </c>
      <c r="G18" s="203"/>
      <c r="H18" s="349"/>
    </row>
    <row r="19">
      <c r="A19" s="57"/>
      <c r="B19" s="74"/>
      <c r="C19" s="74"/>
      <c r="D19" s="81"/>
      <c r="E19" s="82"/>
      <c r="F19" s="82"/>
      <c r="G19" s="59"/>
      <c r="H19" s="59"/>
    </row>
    <row r="20">
      <c r="A20" s="57"/>
      <c r="B20" s="74"/>
      <c r="C20" s="67" t="s">
        <v>64</v>
      </c>
      <c r="D20" s="68"/>
      <c r="E20" s="69">
        <f t="shared" ref="E20:F20" si="2">SUM(E17:E18)</f>
        <v>0</v>
      </c>
      <c r="F20" s="69">
        <f t="shared" si="2"/>
        <v>-4500</v>
      </c>
      <c r="G20" s="59"/>
      <c r="H20" s="59"/>
    </row>
    <row r="21">
      <c r="A21" s="184"/>
      <c r="B21" s="184"/>
      <c r="C21" s="62"/>
      <c r="D21" s="199"/>
      <c r="E21" s="186"/>
      <c r="F21" s="186"/>
      <c r="G21" s="186"/>
      <c r="H21" s="186"/>
    </row>
    <row r="22">
      <c r="A22" s="184"/>
      <c r="B22" s="184"/>
      <c r="C22" s="56" t="s">
        <v>83</v>
      </c>
      <c r="D22" s="186"/>
      <c r="E22" s="63">
        <f t="shared" ref="E22:F22" si="3">SUMIFS(E1:E21,$C1:$C21,"Subsubtotal")</f>
        <v>121000</v>
      </c>
      <c r="F22" s="63">
        <f t="shared" si="3"/>
        <v>-140500</v>
      </c>
      <c r="G22" s="186"/>
      <c r="H22" s="186"/>
    </row>
  </sheetData>
  <conditionalFormatting sqref="E1:E22">
    <cfRule type="cellIs" dxfId="0" priority="1" operator="greaterThan">
      <formula>0</formula>
    </cfRule>
  </conditionalFormatting>
  <conditionalFormatting sqref="F1:F22">
    <cfRule type="cellIs" dxfId="1" priority="2" operator="lessThan">
      <formula>0</formula>
    </cfRule>
  </conditionalFormatting>
  <conditionalFormatting sqref="D1:D22">
    <cfRule type="cellIs" dxfId="1" priority="3" operator="lessThan">
      <formula>0</formula>
    </cfRule>
  </conditionalFormatting>
  <printOptions horizontalCentered="1"/>
  <pageMargins bottom="0.75" footer="0.0" header="0.0" left="0.25" right="0.25" top="0.75"/>
  <pageSetup fitToHeight="0" paperSize="9" orientation="landscape" pageOrder="overThenDown"/>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3.5"/>
    <col customWidth="1" min="8" max="8" width="78.88"/>
  </cols>
  <sheetData>
    <row r="1">
      <c r="A1" s="53" t="s">
        <v>3</v>
      </c>
      <c r="B1" s="53" t="s">
        <v>56</v>
      </c>
      <c r="C1" s="53" t="s">
        <v>57</v>
      </c>
      <c r="D1" s="54" t="s">
        <v>58</v>
      </c>
      <c r="E1" s="53" t="s">
        <v>4</v>
      </c>
      <c r="F1" s="53" t="s">
        <v>5</v>
      </c>
      <c r="G1" s="53" t="s">
        <v>59</v>
      </c>
      <c r="H1" s="53" t="s">
        <v>2</v>
      </c>
    </row>
    <row r="2">
      <c r="A2" s="56" t="s">
        <v>28</v>
      </c>
      <c r="B2" s="184"/>
      <c r="C2" s="184"/>
      <c r="D2" s="185"/>
      <c r="E2" s="186"/>
      <c r="F2" s="186"/>
      <c r="G2" s="186"/>
      <c r="H2" s="353"/>
    </row>
    <row r="3">
      <c r="A3" s="189" t="s">
        <v>60</v>
      </c>
      <c r="B3" s="200" t="s">
        <v>61</v>
      </c>
      <c r="C3" s="184"/>
      <c r="D3" s="185"/>
      <c r="E3" s="186"/>
      <c r="F3" s="186"/>
      <c r="G3" s="186"/>
      <c r="H3" s="354"/>
    </row>
    <row r="4">
      <c r="A4" s="184"/>
      <c r="B4" s="226"/>
      <c r="C4" s="189" t="s">
        <v>89</v>
      </c>
      <c r="D4" s="188" t="s">
        <v>355</v>
      </c>
      <c r="E4" s="86">
        <v>0.0</v>
      </c>
      <c r="F4" s="87">
        <v>-6600.0</v>
      </c>
      <c r="G4" s="186"/>
      <c r="H4" s="354"/>
    </row>
    <row r="5">
      <c r="A5" s="184"/>
      <c r="B5" s="226"/>
      <c r="C5" s="203" t="s">
        <v>736</v>
      </c>
      <c r="D5" s="185" t="s">
        <v>737</v>
      </c>
      <c r="E5" s="86">
        <v>0.0</v>
      </c>
      <c r="F5" s="87">
        <v>-13600.0</v>
      </c>
      <c r="G5" s="186"/>
      <c r="H5" s="354"/>
    </row>
    <row r="6">
      <c r="A6" s="184"/>
      <c r="B6" s="226"/>
      <c r="C6" s="203" t="s">
        <v>738</v>
      </c>
      <c r="D6" s="185"/>
      <c r="E6" s="86">
        <v>0.0</v>
      </c>
      <c r="F6" s="87">
        <v>-4000.0</v>
      </c>
      <c r="G6" s="186"/>
      <c r="H6" s="354" t="s">
        <v>739</v>
      </c>
    </row>
    <row r="7">
      <c r="A7" s="184"/>
      <c r="B7" s="226"/>
      <c r="C7" s="203"/>
      <c r="D7" s="185"/>
      <c r="E7" s="186"/>
      <c r="F7" s="186"/>
      <c r="G7" s="186"/>
      <c r="H7" s="353"/>
    </row>
    <row r="8">
      <c r="A8" s="184"/>
      <c r="B8" s="226"/>
      <c r="C8" s="200" t="s">
        <v>64</v>
      </c>
      <c r="D8" s="185"/>
      <c r="E8" s="187">
        <f t="shared" ref="E8:F8" si="1">SUM(E4:E7)</f>
        <v>0</v>
      </c>
      <c r="F8" s="89">
        <f t="shared" si="1"/>
        <v>-24200</v>
      </c>
      <c r="G8" s="89">
        <f>E8-F8</f>
        <v>24200</v>
      </c>
      <c r="H8" s="353"/>
    </row>
    <row r="9">
      <c r="A9" s="184"/>
      <c r="B9" s="184"/>
      <c r="C9" s="184"/>
      <c r="D9" s="185"/>
      <c r="E9" s="186"/>
      <c r="F9" s="186"/>
      <c r="G9" s="186"/>
      <c r="H9" s="355"/>
    </row>
    <row r="10">
      <c r="A10" s="184"/>
      <c r="B10" s="184"/>
      <c r="C10" s="226" t="s">
        <v>83</v>
      </c>
      <c r="D10" s="185"/>
      <c r="E10" s="187">
        <f t="shared" ref="E10:F10" si="2">SUMIFS(E4:E9,$C4:$C9,"Subsubtotal")</f>
        <v>0</v>
      </c>
      <c r="F10" s="187">
        <f t="shared" si="2"/>
        <v>-24200</v>
      </c>
      <c r="G10" s="89">
        <f>E10-F10</f>
        <v>24200</v>
      </c>
      <c r="H10" s="355"/>
    </row>
    <row r="11">
      <c r="A11" s="184"/>
      <c r="B11" s="184"/>
      <c r="C11" s="184"/>
      <c r="D11" s="199"/>
      <c r="E11" s="199"/>
      <c r="F11" s="199"/>
      <c r="G11" s="199"/>
      <c r="H11" s="199"/>
    </row>
  </sheetData>
  <conditionalFormatting sqref="D1:D11">
    <cfRule type="cellIs" dxfId="0" priority="1" operator="greaterThan">
      <formula>0</formula>
    </cfRule>
  </conditionalFormatting>
  <conditionalFormatting sqref="E1:E11 F10">
    <cfRule type="cellIs" dxfId="1" priority="2" operator="greaterThan">
      <formula>0</formula>
    </cfRule>
  </conditionalFormatting>
  <conditionalFormatting sqref="F1:F11">
    <cfRule type="cellIs" dxfId="0" priority="3" operator="greaterThan">
      <formula>0</formula>
    </cfRule>
  </conditionalFormatting>
  <conditionalFormatting sqref="F1:F11">
    <cfRule type="cellIs" dxfId="1" priority="4" operator="lessThan">
      <formula>0</formula>
    </cfRule>
  </conditionalFormatting>
  <conditionalFormatting sqref="D1:D11">
    <cfRule type="cellIs" dxfId="1" priority="5" operator="lessThan">
      <formula>0</formula>
    </cfRule>
  </conditionalFormatting>
  <printOptions gridLines="1" horizontalCentered="1"/>
  <pageMargins bottom="0.75" footer="0.0" header="0.0" left="0.25" right="0.25" top="0.75"/>
  <pageSetup fitToHeight="0" paperSize="9" cellComments="atEnd" orientation="landscape" pageOrder="overThenDown"/>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4" max="4" width="7.25"/>
    <col customWidth="1" min="8" max="8" width="55.25"/>
  </cols>
  <sheetData>
    <row r="1">
      <c r="A1" s="171" t="s">
        <v>3</v>
      </c>
      <c r="B1" s="171" t="s">
        <v>56</v>
      </c>
      <c r="C1" s="171" t="s">
        <v>57</v>
      </c>
      <c r="D1" s="54" t="s">
        <v>58</v>
      </c>
      <c r="E1" s="171" t="s">
        <v>4</v>
      </c>
      <c r="F1" s="356" t="s">
        <v>5</v>
      </c>
      <c r="G1" s="171" t="s">
        <v>59</v>
      </c>
      <c r="H1" s="171" t="s">
        <v>2</v>
      </c>
    </row>
    <row r="2">
      <c r="A2" s="91" t="s">
        <v>29</v>
      </c>
      <c r="B2" s="57"/>
      <c r="C2" s="57"/>
      <c r="D2" s="58"/>
      <c r="E2" s="58"/>
      <c r="F2" s="92"/>
      <c r="G2" s="58"/>
      <c r="H2" s="58"/>
    </row>
    <row r="3">
      <c r="A3" s="60" t="s">
        <v>60</v>
      </c>
      <c r="B3" s="91" t="s">
        <v>61</v>
      </c>
      <c r="C3" s="57"/>
      <c r="D3" s="61"/>
      <c r="E3" s="61"/>
      <c r="F3" s="93"/>
      <c r="G3" s="58"/>
      <c r="H3" s="61"/>
    </row>
    <row r="4">
      <c r="A4" s="57"/>
      <c r="B4" s="83"/>
      <c r="C4" s="60" t="s">
        <v>740</v>
      </c>
      <c r="D4" s="96"/>
      <c r="E4" s="96">
        <v>5000.0</v>
      </c>
      <c r="F4" s="93">
        <v>0.0</v>
      </c>
      <c r="G4" s="89"/>
      <c r="H4" s="61" t="s">
        <v>741</v>
      </c>
    </row>
    <row r="5">
      <c r="A5" s="57"/>
      <c r="B5" s="83"/>
      <c r="C5" s="60" t="s">
        <v>342</v>
      </c>
      <c r="D5" s="96"/>
      <c r="E5" s="96">
        <v>0.0</v>
      </c>
      <c r="F5" s="93">
        <v>-14000.0</v>
      </c>
      <c r="G5" s="89"/>
      <c r="H5" s="61" t="s">
        <v>741</v>
      </c>
    </row>
    <row r="6">
      <c r="A6" s="57"/>
      <c r="B6" s="83"/>
      <c r="C6" s="60" t="s">
        <v>742</v>
      </c>
      <c r="D6" s="357"/>
      <c r="E6" s="357">
        <v>0.0</v>
      </c>
      <c r="F6" s="93">
        <v>-4000.0</v>
      </c>
      <c r="G6" s="58"/>
      <c r="H6" s="61"/>
    </row>
    <row r="7">
      <c r="A7" s="57"/>
      <c r="B7" s="83"/>
      <c r="C7" s="62"/>
      <c r="D7" s="58"/>
      <c r="E7" s="58"/>
      <c r="F7" s="92"/>
      <c r="G7" s="58"/>
      <c r="H7" s="58"/>
    </row>
    <row r="8">
      <c r="A8" s="57"/>
      <c r="B8" s="83"/>
      <c r="C8" s="56" t="s">
        <v>64</v>
      </c>
      <c r="D8" s="96"/>
      <c r="E8" s="96">
        <f t="shared" ref="E8:F8" si="1">SUM(E4:E7)</f>
        <v>5000</v>
      </c>
      <c r="F8" s="92">
        <f t="shared" si="1"/>
        <v>-18000</v>
      </c>
      <c r="G8" s="89"/>
      <c r="H8" s="89"/>
    </row>
    <row r="9">
      <c r="A9" s="57"/>
      <c r="B9" s="83"/>
      <c r="C9" s="56"/>
      <c r="D9" s="96"/>
      <c r="E9" s="96"/>
      <c r="F9" s="92"/>
      <c r="G9" s="89"/>
      <c r="H9" s="89"/>
    </row>
    <row r="10">
      <c r="A10" s="57"/>
      <c r="B10" s="66" t="s">
        <v>65</v>
      </c>
      <c r="C10" s="67"/>
      <c r="D10" s="68"/>
      <c r="E10" s="69"/>
      <c r="F10" s="69"/>
      <c r="G10" s="59"/>
      <c r="H10" s="59"/>
    </row>
    <row r="11">
      <c r="A11" s="57"/>
      <c r="B11" s="57"/>
      <c r="C11" s="62" t="s">
        <v>66</v>
      </c>
      <c r="D11" s="70"/>
      <c r="E11" s="63">
        <v>0.0</v>
      </c>
      <c r="F11" s="93">
        <v>-2000.0</v>
      </c>
      <c r="G11" s="62"/>
      <c r="H11" s="72" t="s">
        <v>95</v>
      </c>
    </row>
    <row r="12" ht="15.0" customHeight="1">
      <c r="A12" s="57"/>
      <c r="B12" s="57"/>
      <c r="C12" s="62" t="s">
        <v>68</v>
      </c>
      <c r="D12" s="70"/>
      <c r="E12" s="63">
        <v>0.0</v>
      </c>
      <c r="F12" s="93">
        <v>-1600.0</v>
      </c>
      <c r="G12" s="62"/>
      <c r="H12" s="72" t="s">
        <v>95</v>
      </c>
    </row>
    <row r="13">
      <c r="A13" s="74"/>
      <c r="B13" s="74"/>
      <c r="C13" s="75" t="s">
        <v>70</v>
      </c>
      <c r="D13" s="76"/>
      <c r="E13" s="96">
        <v>1500.0</v>
      </c>
      <c r="F13" s="78">
        <v>0.0</v>
      </c>
      <c r="G13" s="79"/>
      <c r="H13" s="183" t="s">
        <v>743</v>
      </c>
    </row>
    <row r="14">
      <c r="A14" s="74"/>
      <c r="B14" s="74"/>
      <c r="C14" s="75" t="s">
        <v>72</v>
      </c>
      <c r="D14" s="76"/>
      <c r="E14" s="80">
        <v>0.0</v>
      </c>
      <c r="F14" s="93">
        <v>-3000.0</v>
      </c>
      <c r="G14" s="79"/>
      <c r="H14" s="183" t="s">
        <v>743</v>
      </c>
    </row>
    <row r="15">
      <c r="A15" s="57"/>
      <c r="B15" s="74"/>
      <c r="C15" s="74"/>
      <c r="D15" s="81"/>
      <c r="E15" s="82"/>
      <c r="F15" s="82"/>
      <c r="G15" s="59"/>
      <c r="H15" s="59"/>
    </row>
    <row r="16">
      <c r="A16" s="57"/>
      <c r="B16" s="74"/>
      <c r="C16" s="67" t="s">
        <v>64</v>
      </c>
      <c r="D16" s="68"/>
      <c r="E16" s="69">
        <f t="shared" ref="E16:F16" si="2">SUM(E10:E15)</f>
        <v>1500</v>
      </c>
      <c r="F16" s="69">
        <f t="shared" si="2"/>
        <v>-6600</v>
      </c>
      <c r="G16" s="59"/>
      <c r="H16" s="59"/>
    </row>
    <row r="17">
      <c r="A17" s="57"/>
      <c r="B17" s="83"/>
      <c r="C17" s="56"/>
      <c r="D17" s="86"/>
      <c r="E17" s="86"/>
      <c r="F17" s="92"/>
      <c r="G17" s="89"/>
      <c r="H17" s="89"/>
    </row>
    <row r="18">
      <c r="A18" s="57"/>
      <c r="B18" s="83"/>
      <c r="C18" s="91" t="s">
        <v>83</v>
      </c>
      <c r="D18" s="358"/>
      <c r="E18" s="359">
        <f t="shared" ref="E18:F18" si="3">SUMIFS(E4:E17,$C4:$C17,"Subsubtotal")</f>
        <v>6500</v>
      </c>
      <c r="F18" s="359">
        <f t="shared" si="3"/>
        <v>-24600</v>
      </c>
      <c r="G18" s="89"/>
      <c r="H18" s="89"/>
    </row>
    <row r="19">
      <c r="A19" s="57"/>
      <c r="B19" s="83"/>
      <c r="C19" s="56"/>
      <c r="D19" s="86"/>
      <c r="E19" s="86"/>
      <c r="F19" s="92"/>
      <c r="G19" s="89"/>
      <c r="H19" s="89"/>
    </row>
  </sheetData>
  <conditionalFormatting sqref="D1 F1:F19 D18:E18">
    <cfRule type="cellIs" dxfId="0" priority="1" operator="greaterThan">
      <formula>0</formula>
    </cfRule>
  </conditionalFormatting>
  <conditionalFormatting sqref="D1:E19 F10:F16 F18">
    <cfRule type="cellIs" dxfId="1" priority="2" operator="greaterThan">
      <formula>0</formula>
    </cfRule>
  </conditionalFormatting>
  <conditionalFormatting sqref="G1:G19">
    <cfRule type="cellIs" dxfId="0" priority="3" operator="greaterThan">
      <formula>0</formula>
    </cfRule>
  </conditionalFormatting>
  <conditionalFormatting sqref="D1 G1:G19 D10:D16">
    <cfRule type="cellIs" dxfId="1" priority="4" operator="lessThan">
      <formula>0</formula>
    </cfRule>
  </conditionalFormatting>
  <conditionalFormatting sqref="F1:F19 D18:E18">
    <cfRule type="cellIs" dxfId="1" priority="5" operator="lessThan">
      <formula>0</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4.63"/>
    <col customWidth="1" min="8" max="8" width="50.75"/>
  </cols>
  <sheetData>
    <row r="1">
      <c r="A1" s="212" t="s">
        <v>3</v>
      </c>
      <c r="B1" s="53" t="s">
        <v>56</v>
      </c>
      <c r="C1" s="53" t="s">
        <v>57</v>
      </c>
      <c r="D1" s="54" t="s">
        <v>58</v>
      </c>
      <c r="E1" s="360" t="s">
        <v>4</v>
      </c>
      <c r="F1" s="55" t="s">
        <v>5</v>
      </c>
      <c r="G1" s="360" t="s">
        <v>59</v>
      </c>
      <c r="H1" s="360" t="s">
        <v>2</v>
      </c>
    </row>
    <row r="2">
      <c r="A2" s="56" t="s">
        <v>30</v>
      </c>
      <c r="B2" s="226"/>
      <c r="C2" s="184"/>
      <c r="D2" s="186"/>
      <c r="E2" s="186"/>
      <c r="F2" s="199"/>
      <c r="G2" s="186"/>
      <c r="H2" s="186"/>
    </row>
    <row r="3">
      <c r="A3" s="189" t="s">
        <v>60</v>
      </c>
      <c r="B3" s="226" t="s">
        <v>61</v>
      </c>
      <c r="C3" s="184"/>
      <c r="D3" s="186"/>
      <c r="E3" s="186"/>
      <c r="F3" s="199"/>
      <c r="G3" s="186"/>
      <c r="H3" s="186"/>
    </row>
    <row r="4">
      <c r="A4" s="184"/>
      <c r="B4" s="184"/>
      <c r="C4" s="62" t="s">
        <v>744</v>
      </c>
      <c r="D4" s="186"/>
      <c r="E4" s="86">
        <v>0.0</v>
      </c>
      <c r="F4" s="361">
        <v>-500.0</v>
      </c>
      <c r="G4" s="186"/>
    </row>
    <row r="5">
      <c r="A5" s="184"/>
      <c r="B5" s="184"/>
      <c r="C5" s="203"/>
      <c r="D5" s="186"/>
      <c r="E5" s="186"/>
      <c r="F5" s="199"/>
      <c r="G5" s="186"/>
      <c r="H5" s="186"/>
    </row>
    <row r="6">
      <c r="A6" s="184"/>
      <c r="B6" s="184"/>
      <c r="C6" s="56" t="s">
        <v>64</v>
      </c>
      <c r="D6" s="186"/>
      <c r="E6" s="202">
        <f t="shared" ref="E6:F6" si="1">SUM(E4:E5)</f>
        <v>0</v>
      </c>
      <c r="F6" s="361">
        <f t="shared" si="1"/>
        <v>-500</v>
      </c>
      <c r="G6" s="186"/>
      <c r="H6" s="186"/>
    </row>
    <row r="7">
      <c r="A7" s="184"/>
      <c r="B7" s="184"/>
      <c r="C7" s="56"/>
      <c r="D7" s="186"/>
      <c r="E7" s="202"/>
      <c r="F7" s="361"/>
      <c r="G7" s="186"/>
      <c r="H7" s="186"/>
    </row>
    <row r="8">
      <c r="A8" s="57"/>
      <c r="B8" s="66" t="s">
        <v>65</v>
      </c>
      <c r="C8" s="67"/>
      <c r="D8" s="68"/>
      <c r="E8" s="69"/>
      <c r="F8" s="69"/>
      <c r="G8" s="59"/>
      <c r="H8" s="59"/>
    </row>
    <row r="9">
      <c r="A9" s="57"/>
      <c r="B9" s="57"/>
      <c r="C9" s="62" t="s">
        <v>66</v>
      </c>
      <c r="D9" s="70"/>
      <c r="E9" s="63">
        <v>0.0</v>
      </c>
      <c r="F9" s="93">
        <v>-2000.0</v>
      </c>
      <c r="G9" s="62"/>
      <c r="H9" s="72" t="s">
        <v>95</v>
      </c>
    </row>
    <row r="10" ht="15.0" customHeight="1">
      <c r="A10" s="57"/>
      <c r="B10" s="57"/>
      <c r="C10" s="62" t="s">
        <v>68</v>
      </c>
      <c r="D10" s="70"/>
      <c r="E10" s="63">
        <v>0.0</v>
      </c>
      <c r="F10" s="93">
        <v>-4800.0</v>
      </c>
      <c r="G10" s="62"/>
      <c r="H10" s="72" t="s">
        <v>95</v>
      </c>
    </row>
    <row r="11">
      <c r="A11" s="57"/>
      <c r="B11" s="74"/>
      <c r="C11" s="74"/>
      <c r="D11" s="81"/>
      <c r="E11" s="82"/>
      <c r="F11" s="82"/>
      <c r="G11" s="59"/>
      <c r="H11" s="59"/>
    </row>
    <row r="12">
      <c r="A12" s="57"/>
      <c r="B12" s="74"/>
      <c r="C12" s="67" t="s">
        <v>64</v>
      </c>
      <c r="D12" s="68"/>
      <c r="E12" s="69">
        <f t="shared" ref="E12:F12" si="2">SUM(E8:E11)</f>
        <v>0</v>
      </c>
      <c r="F12" s="69">
        <f t="shared" si="2"/>
        <v>-6800</v>
      </c>
      <c r="G12" s="59"/>
      <c r="H12" s="59"/>
    </row>
    <row r="13">
      <c r="A13" s="184"/>
      <c r="B13" s="184"/>
      <c r="C13" s="56"/>
      <c r="D13" s="186"/>
      <c r="E13" s="186"/>
      <c r="F13" s="199"/>
      <c r="G13" s="186"/>
      <c r="H13" s="186"/>
    </row>
    <row r="14">
      <c r="A14" s="184"/>
      <c r="B14" s="184"/>
      <c r="C14" s="56" t="s">
        <v>83</v>
      </c>
      <c r="D14" s="186"/>
      <c r="E14" s="202">
        <f t="shared" ref="E14:F14" si="3">SUMIFS(E3:E13,$C3:$C13,"Subsubtotal")</f>
        <v>0</v>
      </c>
      <c r="F14" s="202">
        <f t="shared" si="3"/>
        <v>-7300</v>
      </c>
      <c r="G14" s="186"/>
      <c r="H14" s="186"/>
    </row>
    <row r="15">
      <c r="A15" s="184"/>
      <c r="B15" s="184"/>
      <c r="C15" s="203"/>
      <c r="D15" s="199"/>
      <c r="E15" s="199"/>
      <c r="F15" s="199"/>
      <c r="G15" s="199"/>
      <c r="H15" s="199"/>
    </row>
  </sheetData>
  <conditionalFormatting sqref="D1:D15 G8:G12">
    <cfRule type="cellIs" dxfId="0" priority="1" operator="greaterThan">
      <formula>0</formula>
    </cfRule>
  </conditionalFormatting>
  <conditionalFormatting sqref="E1:E15 D8:D12 F8:F12 F14">
    <cfRule type="cellIs" dxfId="1" priority="2" operator="greaterThan">
      <formula>0</formula>
    </cfRule>
  </conditionalFormatting>
  <conditionalFormatting sqref="F1:F15">
    <cfRule type="cellIs" dxfId="0" priority="3" operator="greaterThan">
      <formula>0</formula>
    </cfRule>
  </conditionalFormatting>
  <conditionalFormatting sqref="F1:F15">
    <cfRule type="cellIs" dxfId="1" priority="4" operator="lessThan">
      <formula>0</formula>
    </cfRule>
  </conditionalFormatting>
  <conditionalFormatting sqref="D1:D15">
    <cfRule type="cellIs" dxfId="1" priority="5" operator="lessThan">
      <formula>0</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2.38"/>
    <col customWidth="1" min="4" max="4" width="17.63"/>
    <col customWidth="1" min="8" max="8" width="85.13"/>
  </cols>
  <sheetData>
    <row r="1">
      <c r="A1" s="171" t="s">
        <v>3</v>
      </c>
      <c r="B1" s="171" t="s">
        <v>56</v>
      </c>
      <c r="C1" s="171" t="s">
        <v>57</v>
      </c>
      <c r="D1" s="171" t="s">
        <v>58</v>
      </c>
      <c r="E1" s="356" t="s">
        <v>4</v>
      </c>
      <c r="F1" s="356" t="s">
        <v>5</v>
      </c>
      <c r="G1" s="356" t="s">
        <v>59</v>
      </c>
      <c r="H1" s="171" t="s">
        <v>2</v>
      </c>
    </row>
    <row r="2">
      <c r="A2" s="66" t="s">
        <v>31</v>
      </c>
      <c r="B2" s="67"/>
      <c r="C2" s="74"/>
      <c r="D2" s="81"/>
      <c r="E2" s="79"/>
      <c r="F2" s="79"/>
      <c r="G2" s="79"/>
      <c r="H2" s="180"/>
    </row>
    <row r="3">
      <c r="A3" s="44" t="s">
        <v>60</v>
      </c>
      <c r="B3" s="67" t="s">
        <v>61</v>
      </c>
      <c r="C3" s="74"/>
      <c r="D3" s="81"/>
      <c r="E3" s="79"/>
      <c r="F3" s="79"/>
      <c r="G3" s="79"/>
      <c r="H3" s="180"/>
    </row>
    <row r="4">
      <c r="A4" s="74"/>
      <c r="B4" s="74"/>
      <c r="C4" s="75" t="s">
        <v>745</v>
      </c>
      <c r="D4" s="76"/>
      <c r="E4" s="80">
        <v>27000.0</v>
      </c>
      <c r="F4" s="78">
        <v>0.0</v>
      </c>
      <c r="G4" s="79"/>
      <c r="H4" s="180" t="s">
        <v>746</v>
      </c>
    </row>
    <row r="5">
      <c r="A5" s="74"/>
      <c r="B5" s="74"/>
      <c r="C5" s="75" t="s">
        <v>747</v>
      </c>
      <c r="D5" s="76" t="s">
        <v>748</v>
      </c>
      <c r="E5" s="80">
        <v>0.0</v>
      </c>
      <c r="F5" s="78">
        <v>-30000.0</v>
      </c>
      <c r="G5" s="79"/>
      <c r="H5" s="180" t="s">
        <v>746</v>
      </c>
    </row>
    <row r="6">
      <c r="A6" s="74"/>
      <c r="B6" s="74"/>
      <c r="C6" s="75" t="s">
        <v>749</v>
      </c>
      <c r="D6" s="81" t="s">
        <v>750</v>
      </c>
      <c r="E6" s="78">
        <v>0.0</v>
      </c>
      <c r="F6" s="80">
        <v>-10000.0</v>
      </c>
      <c r="G6" s="79"/>
      <c r="H6" s="180"/>
    </row>
    <row r="7">
      <c r="A7" s="74"/>
      <c r="B7" s="74"/>
      <c r="C7" s="75" t="s">
        <v>751</v>
      </c>
      <c r="D7" s="81" t="s">
        <v>248</v>
      </c>
      <c r="E7" s="80">
        <v>0.0</v>
      </c>
      <c r="F7" s="78">
        <v>-15000.0</v>
      </c>
      <c r="G7" s="79"/>
      <c r="H7" s="180"/>
    </row>
    <row r="8">
      <c r="A8" s="74"/>
      <c r="B8" s="74"/>
      <c r="C8" s="75" t="s">
        <v>266</v>
      </c>
      <c r="D8" s="81" t="s">
        <v>752</v>
      </c>
      <c r="E8" s="80">
        <v>0.0</v>
      </c>
      <c r="F8" s="78">
        <v>-30000.0</v>
      </c>
      <c r="G8" s="79"/>
      <c r="H8" s="180" t="s">
        <v>753</v>
      </c>
    </row>
    <row r="9">
      <c r="A9" s="74"/>
      <c r="B9" s="74"/>
      <c r="C9" s="62" t="s">
        <v>754</v>
      </c>
      <c r="D9" s="81"/>
      <c r="E9" s="80">
        <v>0.0</v>
      </c>
      <c r="F9" s="78">
        <v>-4000.0</v>
      </c>
      <c r="G9" s="79"/>
      <c r="H9" s="180"/>
    </row>
    <row r="10">
      <c r="A10" s="74"/>
      <c r="B10" s="98"/>
      <c r="C10" s="74" t="s">
        <v>755</v>
      </c>
      <c r="D10" s="81" t="s">
        <v>287</v>
      </c>
      <c r="E10" s="80">
        <v>0.0</v>
      </c>
      <c r="F10" s="80">
        <v>-5000.0</v>
      </c>
      <c r="G10" s="79"/>
      <c r="H10" s="180" t="s">
        <v>756</v>
      </c>
    </row>
    <row r="11">
      <c r="A11" s="74"/>
      <c r="B11" s="67"/>
      <c r="C11" s="100"/>
      <c r="D11" s="81"/>
      <c r="E11" s="101"/>
      <c r="F11" s="101"/>
      <c r="G11" s="79"/>
      <c r="H11" s="173"/>
    </row>
    <row r="12">
      <c r="A12" s="74"/>
      <c r="B12" s="67"/>
      <c r="C12" s="98" t="s">
        <v>64</v>
      </c>
      <c r="D12" s="81"/>
      <c r="E12" s="101">
        <f t="shared" ref="E12:F12" si="1">SUM(E4:E11)</f>
        <v>27000</v>
      </c>
      <c r="F12" s="101">
        <f t="shared" si="1"/>
        <v>-94000</v>
      </c>
      <c r="G12" s="362">
        <f>E12+F12</f>
        <v>-67000</v>
      </c>
      <c r="H12" s="173"/>
    </row>
    <row r="13">
      <c r="A13" s="74"/>
      <c r="B13" s="67"/>
      <c r="C13" s="98"/>
      <c r="D13" s="81"/>
      <c r="E13" s="101"/>
      <c r="F13" s="101"/>
      <c r="G13" s="362"/>
      <c r="H13" s="173"/>
    </row>
    <row r="14">
      <c r="A14" s="57"/>
      <c r="B14" s="66" t="s">
        <v>65</v>
      </c>
      <c r="C14" s="67"/>
      <c r="D14" s="68"/>
      <c r="E14" s="69"/>
      <c r="F14" s="69"/>
      <c r="G14" s="59"/>
      <c r="H14" s="59"/>
    </row>
    <row r="15">
      <c r="A15" s="57"/>
      <c r="B15" s="57"/>
      <c r="C15" s="62" t="s">
        <v>66</v>
      </c>
      <c r="D15" s="70"/>
      <c r="E15" s="63">
        <v>0.0</v>
      </c>
      <c r="F15" s="78">
        <v>-15000.0</v>
      </c>
      <c r="G15" s="62"/>
      <c r="H15" s="73" t="s">
        <v>95</v>
      </c>
    </row>
    <row r="16" ht="15.0" customHeight="1">
      <c r="A16" s="57"/>
      <c r="B16" s="57"/>
      <c r="C16" s="62" t="s">
        <v>68</v>
      </c>
      <c r="D16" s="70"/>
      <c r="E16" s="63">
        <v>0.0</v>
      </c>
      <c r="F16" s="78">
        <v>-12000.0</v>
      </c>
      <c r="G16" s="62"/>
      <c r="H16" s="73" t="s">
        <v>95</v>
      </c>
    </row>
    <row r="17">
      <c r="A17" s="74"/>
      <c r="B17" s="74"/>
      <c r="C17" s="75" t="s">
        <v>70</v>
      </c>
      <c r="D17" s="76" t="s">
        <v>353</v>
      </c>
      <c r="E17" s="80">
        <v>7500.0</v>
      </c>
      <c r="F17" s="78">
        <v>0.0</v>
      </c>
      <c r="G17" s="79"/>
      <c r="H17" s="61" t="s">
        <v>403</v>
      </c>
    </row>
    <row r="18">
      <c r="A18" s="74"/>
      <c r="B18" s="74"/>
      <c r="C18" s="75" t="s">
        <v>72</v>
      </c>
      <c r="D18" s="76"/>
      <c r="E18" s="80">
        <v>0.0</v>
      </c>
      <c r="F18" s="78">
        <v>-15000.0</v>
      </c>
      <c r="G18" s="79"/>
      <c r="H18" s="61" t="s">
        <v>403</v>
      </c>
    </row>
    <row r="19">
      <c r="A19" s="74"/>
      <c r="B19" s="74"/>
      <c r="C19" s="75" t="s">
        <v>121</v>
      </c>
      <c r="D19" s="81" t="s">
        <v>275</v>
      </c>
      <c r="E19" s="80">
        <v>0.0</v>
      </c>
      <c r="F19" s="80">
        <v>-2000.0</v>
      </c>
      <c r="G19" s="79"/>
      <c r="H19" s="180"/>
    </row>
    <row r="20">
      <c r="A20" s="57"/>
      <c r="B20" s="74"/>
      <c r="C20" s="74"/>
      <c r="D20" s="81"/>
      <c r="E20" s="82"/>
      <c r="F20" s="82"/>
      <c r="G20" s="59"/>
      <c r="H20" s="59"/>
    </row>
    <row r="21">
      <c r="A21" s="57"/>
      <c r="B21" s="74"/>
      <c r="C21" s="67" t="s">
        <v>64</v>
      </c>
      <c r="D21" s="68"/>
      <c r="E21" s="69">
        <f t="shared" ref="E21:F21" si="2">SUM(E14:E20)</f>
        <v>7500</v>
      </c>
      <c r="F21" s="69">
        <f t="shared" si="2"/>
        <v>-44000</v>
      </c>
      <c r="G21" s="59"/>
      <c r="H21" s="59"/>
    </row>
    <row r="22">
      <c r="A22" s="74"/>
      <c r="B22" s="67"/>
      <c r="C22" s="74"/>
      <c r="D22" s="81"/>
      <c r="E22" s="79"/>
      <c r="F22" s="79"/>
      <c r="G22" s="79"/>
      <c r="H22" s="173"/>
    </row>
    <row r="23">
      <c r="A23" s="74"/>
      <c r="B23" s="66" t="s">
        <v>757</v>
      </c>
      <c r="C23" s="74"/>
      <c r="D23" s="81"/>
      <c r="E23" s="79"/>
      <c r="F23" s="79"/>
      <c r="G23" s="79"/>
      <c r="H23" s="173"/>
    </row>
    <row r="24">
      <c r="A24" s="74"/>
      <c r="B24" s="67"/>
      <c r="C24" s="75" t="s">
        <v>208</v>
      </c>
      <c r="D24" s="81"/>
      <c r="E24" s="80">
        <v>0.0</v>
      </c>
      <c r="F24" s="80">
        <v>-2400.0</v>
      </c>
      <c r="G24" s="79"/>
      <c r="H24" s="173"/>
    </row>
    <row r="25">
      <c r="A25" s="74"/>
      <c r="B25" s="67"/>
      <c r="C25" s="75" t="s">
        <v>68</v>
      </c>
      <c r="D25" s="81"/>
      <c r="E25" s="80">
        <v>0.0</v>
      </c>
      <c r="F25" s="78">
        <v>-2000.0</v>
      </c>
      <c r="G25" s="79"/>
      <c r="H25" s="173"/>
    </row>
    <row r="26">
      <c r="A26" s="74"/>
      <c r="B26" s="67"/>
      <c r="C26" s="74"/>
      <c r="D26" s="81"/>
      <c r="E26" s="79"/>
      <c r="F26" s="79"/>
      <c r="G26" s="79"/>
      <c r="H26" s="173"/>
    </row>
    <row r="27">
      <c r="A27" s="74"/>
      <c r="B27" s="67"/>
      <c r="C27" s="66" t="s">
        <v>64</v>
      </c>
      <c r="D27" s="81"/>
      <c r="E27" s="79">
        <f t="shared" ref="E27:F27" si="3">SUM(E24:E26)</f>
        <v>0</v>
      </c>
      <c r="F27" s="79">
        <f t="shared" si="3"/>
        <v>-4400</v>
      </c>
      <c r="G27" s="79"/>
      <c r="H27" s="173"/>
    </row>
    <row r="28">
      <c r="A28" s="74"/>
      <c r="B28" s="67"/>
      <c r="C28" s="74"/>
      <c r="D28" s="81"/>
      <c r="E28" s="79"/>
      <c r="F28" s="79"/>
      <c r="G28" s="79"/>
      <c r="H28" s="173"/>
    </row>
    <row r="29">
      <c r="A29" s="74"/>
      <c r="B29" s="66" t="s">
        <v>758</v>
      </c>
      <c r="C29" s="74"/>
      <c r="D29" s="81"/>
      <c r="E29" s="79"/>
      <c r="F29" s="79"/>
      <c r="G29" s="79"/>
      <c r="H29" s="173"/>
    </row>
    <row r="30">
      <c r="A30" s="74"/>
      <c r="B30" s="67"/>
      <c r="C30" s="75" t="s">
        <v>759</v>
      </c>
      <c r="D30" s="76" t="s">
        <v>271</v>
      </c>
      <c r="E30" s="80">
        <v>0.0</v>
      </c>
      <c r="F30" s="71">
        <v>-6800.0</v>
      </c>
      <c r="G30" s="79"/>
      <c r="H30" s="180"/>
    </row>
    <row r="31">
      <c r="A31" s="74"/>
      <c r="B31" s="67"/>
      <c r="C31" s="75" t="s">
        <v>68</v>
      </c>
      <c r="D31" s="76" t="s">
        <v>355</v>
      </c>
      <c r="E31" s="80">
        <v>0.0</v>
      </c>
      <c r="F31" s="71">
        <v>-1400.0</v>
      </c>
      <c r="G31" s="79"/>
      <c r="H31" s="180"/>
    </row>
    <row r="32">
      <c r="A32" s="74"/>
      <c r="B32" s="67"/>
      <c r="C32" s="75" t="s">
        <v>81</v>
      </c>
      <c r="D32" s="81"/>
      <c r="E32" s="80">
        <v>0.0</v>
      </c>
      <c r="F32" s="80">
        <v>-1600.0</v>
      </c>
      <c r="G32" s="79"/>
      <c r="H32" s="180"/>
    </row>
    <row r="33">
      <c r="A33" s="74"/>
      <c r="B33" s="67"/>
      <c r="C33" s="74"/>
      <c r="D33" s="81"/>
      <c r="E33" s="79"/>
      <c r="F33" s="79"/>
      <c r="G33" s="79"/>
      <c r="H33" s="173"/>
    </row>
    <row r="34">
      <c r="A34" s="74"/>
      <c r="B34" s="67"/>
      <c r="C34" s="66" t="s">
        <v>64</v>
      </c>
      <c r="D34" s="81"/>
      <c r="E34" s="79">
        <f t="shared" ref="E34:F34" si="4">SUM(E30:E33)</f>
        <v>0</v>
      </c>
      <c r="F34" s="79">
        <f t="shared" si="4"/>
        <v>-9800</v>
      </c>
      <c r="G34" s="79"/>
      <c r="H34" s="173"/>
    </row>
    <row r="35">
      <c r="A35" s="74"/>
      <c r="B35" s="67"/>
      <c r="C35" s="74"/>
      <c r="D35" s="81"/>
      <c r="E35" s="79"/>
      <c r="F35" s="79"/>
      <c r="G35" s="79"/>
      <c r="H35" s="173"/>
    </row>
    <row r="36">
      <c r="A36" s="74"/>
      <c r="B36" s="91" t="s">
        <v>760</v>
      </c>
      <c r="C36" s="74"/>
      <c r="D36" s="81"/>
      <c r="E36" s="79"/>
      <c r="F36" s="79"/>
      <c r="G36" s="79"/>
      <c r="H36" s="180" t="s">
        <v>761</v>
      </c>
    </row>
    <row r="37">
      <c r="A37" s="74"/>
      <c r="B37" s="91"/>
      <c r="C37" s="75" t="s">
        <v>762</v>
      </c>
      <c r="D37" s="81"/>
      <c r="E37" s="80">
        <v>0.0</v>
      </c>
      <c r="F37" s="80">
        <v>-20000.0</v>
      </c>
      <c r="G37" s="79"/>
      <c r="H37" s="180" t="s">
        <v>763</v>
      </c>
    </row>
    <row r="38">
      <c r="A38" s="74"/>
      <c r="B38" s="91"/>
      <c r="C38" s="74"/>
      <c r="D38" s="81"/>
      <c r="E38" s="79"/>
      <c r="F38" s="79"/>
      <c r="G38" s="79"/>
      <c r="H38" s="173"/>
    </row>
    <row r="39">
      <c r="A39" s="74"/>
      <c r="B39" s="91"/>
      <c r="C39" s="66" t="s">
        <v>64</v>
      </c>
      <c r="D39" s="81"/>
      <c r="E39" s="79">
        <f t="shared" ref="E39:F39" si="5">sum(E37:E38)</f>
        <v>0</v>
      </c>
      <c r="F39" s="79">
        <f t="shared" si="5"/>
        <v>-20000</v>
      </c>
      <c r="G39" s="79"/>
      <c r="H39" s="173"/>
    </row>
    <row r="40">
      <c r="A40" s="74"/>
      <c r="B40" s="67"/>
      <c r="C40" s="74"/>
      <c r="D40" s="81"/>
      <c r="E40" s="79"/>
      <c r="F40" s="79"/>
      <c r="G40" s="79"/>
      <c r="H40" s="173"/>
    </row>
    <row r="41">
      <c r="A41" s="57"/>
      <c r="B41" s="83" t="s">
        <v>764</v>
      </c>
      <c r="C41" s="83"/>
      <c r="D41" s="70"/>
      <c r="E41" s="59"/>
      <c r="F41" s="59"/>
      <c r="G41" s="59"/>
      <c r="H41" s="153"/>
    </row>
    <row r="42">
      <c r="A42" s="57"/>
      <c r="B42" s="83"/>
      <c r="C42" s="60" t="s">
        <v>126</v>
      </c>
      <c r="D42" s="211" t="s">
        <v>299</v>
      </c>
      <c r="E42" s="161">
        <v>5400.0</v>
      </c>
      <c r="F42" s="77">
        <v>0.0</v>
      </c>
      <c r="G42" s="59"/>
      <c r="H42" s="156"/>
    </row>
    <row r="43">
      <c r="A43" s="57"/>
      <c r="B43" s="83"/>
      <c r="C43" s="57" t="s">
        <v>765</v>
      </c>
      <c r="D43" s="70" t="s">
        <v>286</v>
      </c>
      <c r="E43" s="63">
        <v>0.0</v>
      </c>
      <c r="F43" s="71">
        <v>-5000.0</v>
      </c>
      <c r="G43" s="59"/>
      <c r="H43" s="156"/>
    </row>
    <row r="44">
      <c r="A44" s="57"/>
      <c r="B44" s="83"/>
      <c r="C44" s="60" t="s">
        <v>309</v>
      </c>
      <c r="D44" s="211" t="s">
        <v>310</v>
      </c>
      <c r="E44" s="77">
        <v>0.0</v>
      </c>
      <c r="F44" s="71">
        <v>-2700.0</v>
      </c>
      <c r="G44" s="59"/>
      <c r="H44" s="156" t="s">
        <v>766</v>
      </c>
    </row>
    <row r="45">
      <c r="A45" s="57"/>
      <c r="B45" s="83"/>
      <c r="C45" s="57" t="s">
        <v>76</v>
      </c>
      <c r="D45" s="70" t="s">
        <v>287</v>
      </c>
      <c r="E45" s="63">
        <v>0.0</v>
      </c>
      <c r="F45" s="71">
        <v>-2000.0</v>
      </c>
      <c r="G45" s="59"/>
      <c r="H45" s="153"/>
    </row>
    <row r="46">
      <c r="A46" s="57"/>
      <c r="B46" s="83"/>
      <c r="C46" s="60" t="s">
        <v>228</v>
      </c>
      <c r="D46" s="70" t="s">
        <v>269</v>
      </c>
      <c r="E46" s="63">
        <v>0.0</v>
      </c>
      <c r="F46" s="71">
        <v>-600.0</v>
      </c>
      <c r="G46" s="59"/>
      <c r="H46" s="153"/>
    </row>
    <row r="47">
      <c r="A47" s="57"/>
      <c r="B47" s="57"/>
      <c r="C47" s="60" t="s">
        <v>274</v>
      </c>
      <c r="D47" s="211" t="s">
        <v>275</v>
      </c>
      <c r="E47" s="93">
        <v>0.0</v>
      </c>
      <c r="F47" s="93">
        <v>-2000.0</v>
      </c>
      <c r="G47" s="59"/>
      <c r="H47" s="156"/>
    </row>
    <row r="48">
      <c r="A48" s="57"/>
      <c r="B48" s="57"/>
      <c r="C48" s="60" t="s">
        <v>125</v>
      </c>
      <c r="D48" s="211" t="s">
        <v>260</v>
      </c>
      <c r="E48" s="93">
        <v>0.0</v>
      </c>
      <c r="F48" s="93">
        <v>-1000.0</v>
      </c>
      <c r="G48" s="59"/>
      <c r="H48" s="156"/>
    </row>
    <row r="49">
      <c r="A49" s="57"/>
      <c r="B49" s="57"/>
      <c r="C49" s="60" t="s">
        <v>81</v>
      </c>
      <c r="D49" s="70"/>
      <c r="E49" s="93">
        <v>0.0</v>
      </c>
      <c r="F49" s="93">
        <v>-2500.0</v>
      </c>
      <c r="G49" s="59"/>
      <c r="H49" s="156"/>
    </row>
    <row r="50">
      <c r="A50" s="57"/>
      <c r="B50" s="57"/>
      <c r="C50" s="57"/>
      <c r="D50" s="70"/>
      <c r="E50" s="59"/>
      <c r="F50" s="59"/>
      <c r="G50" s="59"/>
      <c r="H50" s="153"/>
    </row>
    <row r="51">
      <c r="A51" s="57"/>
      <c r="B51" s="83"/>
      <c r="C51" s="83" t="s">
        <v>64</v>
      </c>
      <c r="D51" s="70"/>
      <c r="E51" s="65">
        <f t="shared" ref="E51:F51" si="6">SUM(E42:E50)</f>
        <v>5400</v>
      </c>
      <c r="F51" s="65">
        <f t="shared" si="6"/>
        <v>-15800</v>
      </c>
      <c r="G51" s="362">
        <f>E51+F51</f>
        <v>-10400</v>
      </c>
      <c r="H51" s="153"/>
    </row>
    <row r="52">
      <c r="A52" s="74"/>
      <c r="B52" s="67"/>
      <c r="C52" s="74"/>
      <c r="D52" s="81"/>
      <c r="E52" s="79"/>
      <c r="F52" s="79"/>
      <c r="G52" s="79"/>
      <c r="H52" s="173"/>
    </row>
    <row r="53">
      <c r="A53" s="12"/>
      <c r="B53" s="363" t="s">
        <v>767</v>
      </c>
      <c r="C53" s="12"/>
      <c r="D53" s="12"/>
      <c r="E53" s="362"/>
      <c r="F53" s="362"/>
      <c r="G53" s="362"/>
      <c r="H53" s="12"/>
    </row>
    <row r="54">
      <c r="A54" s="12"/>
      <c r="B54" s="12"/>
      <c r="C54" s="44" t="s">
        <v>768</v>
      </c>
      <c r="D54" s="44" t="s">
        <v>299</v>
      </c>
      <c r="E54" s="364">
        <v>3500.0</v>
      </c>
      <c r="F54" s="364">
        <v>0.0</v>
      </c>
      <c r="G54" s="362"/>
      <c r="H54" s="44"/>
    </row>
    <row r="55">
      <c r="A55" s="12"/>
      <c r="B55" s="12"/>
      <c r="C55" s="365" t="s">
        <v>765</v>
      </c>
      <c r="D55" s="12" t="s">
        <v>286</v>
      </c>
      <c r="E55" s="364">
        <v>0.0</v>
      </c>
      <c r="F55" s="364">
        <v>-2500.0</v>
      </c>
      <c r="G55" s="364"/>
      <c r="H55" s="12"/>
    </row>
    <row r="56">
      <c r="A56" s="12"/>
      <c r="B56" s="12"/>
      <c r="C56" s="44" t="s">
        <v>309</v>
      </c>
      <c r="D56" s="44" t="s">
        <v>310</v>
      </c>
      <c r="E56" s="364">
        <v>0.0</v>
      </c>
      <c r="F56" s="364">
        <v>-2000.0</v>
      </c>
      <c r="G56" s="362"/>
      <c r="H56" s="44"/>
    </row>
    <row r="57">
      <c r="A57" s="12"/>
      <c r="B57" s="12"/>
      <c r="C57" s="12" t="s">
        <v>76</v>
      </c>
      <c r="D57" s="12" t="s">
        <v>287</v>
      </c>
      <c r="E57" s="364">
        <v>0.0</v>
      </c>
      <c r="F57" s="364">
        <v>-1000.0</v>
      </c>
      <c r="G57" s="362"/>
      <c r="H57" s="44"/>
    </row>
    <row r="58">
      <c r="A58" s="12"/>
      <c r="B58" s="12"/>
      <c r="C58" s="44" t="s">
        <v>228</v>
      </c>
      <c r="D58" s="12" t="s">
        <v>269</v>
      </c>
      <c r="E58" s="364">
        <v>0.0</v>
      </c>
      <c r="F58" s="364">
        <v>-600.0</v>
      </c>
      <c r="G58" s="362"/>
      <c r="H58" s="44"/>
    </row>
    <row r="59">
      <c r="A59" s="12"/>
      <c r="B59" s="12"/>
      <c r="C59" s="44" t="s">
        <v>125</v>
      </c>
      <c r="D59" s="44">
        <v>4045.0</v>
      </c>
      <c r="E59" s="364">
        <v>0.0</v>
      </c>
      <c r="F59" s="364">
        <v>-400.0</v>
      </c>
      <c r="G59" s="362"/>
      <c r="H59" s="44"/>
    </row>
    <row r="60">
      <c r="A60" s="12"/>
      <c r="B60" s="12"/>
      <c r="C60" s="363"/>
      <c r="D60" s="12"/>
      <c r="E60" s="362"/>
      <c r="F60" s="362"/>
      <c r="G60" s="362"/>
      <c r="H60" s="12"/>
    </row>
    <row r="61">
      <c r="A61" s="12"/>
      <c r="B61" s="12"/>
      <c r="C61" s="363" t="s">
        <v>64</v>
      </c>
      <c r="D61" s="12"/>
      <c r="E61" s="362">
        <f t="shared" ref="E61:F61" si="7">SUM(E54:E60)</f>
        <v>3500</v>
      </c>
      <c r="F61" s="362">
        <f t="shared" si="7"/>
        <v>-6500</v>
      </c>
      <c r="G61" s="362">
        <f>E61+F61</f>
        <v>-3000</v>
      </c>
      <c r="H61" s="12"/>
    </row>
    <row r="62">
      <c r="A62" s="12"/>
      <c r="B62" s="12"/>
      <c r="C62" s="363"/>
      <c r="D62" s="12"/>
      <c r="E62" s="362"/>
      <c r="F62" s="362"/>
      <c r="G62" s="362"/>
      <c r="H62" s="12"/>
    </row>
    <row r="63">
      <c r="A63" s="12"/>
      <c r="B63" s="12"/>
      <c r="C63" s="366" t="s">
        <v>83</v>
      </c>
      <c r="D63" s="12"/>
      <c r="E63" s="362">
        <f t="shared" ref="E63:F63" si="8">SUMIFS(E4:E62,$C4:$C62,"Subsubtotal")</f>
        <v>43400</v>
      </c>
      <c r="F63" s="362">
        <f t="shared" si="8"/>
        <v>-194500</v>
      </c>
      <c r="G63" s="362">
        <f>E63+F63</f>
        <v>-151100</v>
      </c>
      <c r="H63" s="12"/>
    </row>
    <row r="64">
      <c r="A64" s="12"/>
      <c r="B64" s="12"/>
      <c r="C64" s="363"/>
      <c r="D64" s="12"/>
      <c r="E64" s="362"/>
      <c r="F64" s="362"/>
      <c r="G64" s="362"/>
      <c r="H64" s="12"/>
    </row>
  </sheetData>
  <conditionalFormatting sqref="E1:E64 G1:G64">
    <cfRule type="cellIs" dxfId="0" priority="1" operator="greaterThan">
      <formula>0</formula>
    </cfRule>
  </conditionalFormatting>
  <conditionalFormatting sqref="G1:G64">
    <cfRule type="cellIs" dxfId="0" priority="2" operator="greaterThan">
      <formula>0</formula>
    </cfRule>
  </conditionalFormatting>
  <conditionalFormatting sqref="F1:F64 G1:G64">
    <cfRule type="cellIs" dxfId="1" priority="3" operator="lessThan">
      <formula>0</formula>
    </cfRule>
  </conditionalFormatting>
  <printOptions gridLines="1" horizontalCentered="1"/>
  <pageMargins bottom="0.75" footer="0.0" header="0.0" left="0.25" right="0.25" top="0.75"/>
  <pageSetup fitToHeight="0" paperSize="9" cellComments="atEnd" orientation="portrait" pageOrder="overThenDown"/>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367" t="s">
        <v>3</v>
      </c>
      <c r="B1" s="367" t="s">
        <v>56</v>
      </c>
      <c r="C1" s="367" t="s">
        <v>57</v>
      </c>
      <c r="D1" s="368" t="s">
        <v>58</v>
      </c>
      <c r="E1" s="367" t="s">
        <v>4</v>
      </c>
      <c r="F1" s="369" t="s">
        <v>5</v>
      </c>
      <c r="G1" s="367" t="s">
        <v>59</v>
      </c>
      <c r="H1" s="367" t="s">
        <v>2</v>
      </c>
    </row>
    <row r="2">
      <c r="A2" s="370" t="s">
        <v>32</v>
      </c>
      <c r="B2" s="371"/>
      <c r="C2" s="371"/>
      <c r="D2" s="372"/>
      <c r="E2" s="372"/>
      <c r="F2" s="342"/>
      <c r="G2" s="372"/>
      <c r="H2" s="372"/>
    </row>
    <row r="3">
      <c r="A3" s="373" t="s">
        <v>60</v>
      </c>
      <c r="B3" s="370" t="s">
        <v>61</v>
      </c>
      <c r="C3" s="371"/>
      <c r="D3" s="372"/>
      <c r="E3" s="372"/>
      <c r="F3" s="342"/>
      <c r="G3" s="372"/>
      <c r="H3" s="372"/>
    </row>
    <row r="4">
      <c r="A4" s="371"/>
      <c r="B4" s="371"/>
      <c r="C4" s="374" t="s">
        <v>218</v>
      </c>
      <c r="D4" s="372"/>
      <c r="E4" s="375">
        <v>0.0</v>
      </c>
      <c r="F4" s="344">
        <v>-7000.0</v>
      </c>
      <c r="G4" s="372"/>
      <c r="H4" s="376"/>
    </row>
    <row r="5">
      <c r="A5" s="371"/>
      <c r="B5" s="371"/>
      <c r="C5" s="374" t="s">
        <v>405</v>
      </c>
      <c r="D5" s="372"/>
      <c r="E5" s="375">
        <v>0.0</v>
      </c>
      <c r="F5" s="343">
        <v>-5300.0</v>
      </c>
      <c r="G5" s="372"/>
      <c r="H5" s="376"/>
    </row>
    <row r="6">
      <c r="A6" s="371"/>
      <c r="B6" s="371"/>
      <c r="C6" s="374"/>
      <c r="D6" s="372"/>
      <c r="E6" s="372"/>
      <c r="F6" s="342"/>
      <c r="G6" s="372"/>
      <c r="H6" s="372"/>
    </row>
    <row r="7">
      <c r="A7" s="371"/>
      <c r="B7" s="371"/>
      <c r="C7" s="370" t="s">
        <v>64</v>
      </c>
      <c r="D7" s="372"/>
      <c r="E7" s="343">
        <f t="shared" ref="E7:F7" si="1">SUM(E4:E6)</f>
        <v>0</v>
      </c>
      <c r="F7" s="343">
        <f t="shared" si="1"/>
        <v>-12300</v>
      </c>
      <c r="G7" s="372"/>
      <c r="H7" s="372"/>
    </row>
    <row r="8">
      <c r="A8" s="371"/>
      <c r="B8" s="371"/>
      <c r="C8" s="374"/>
      <c r="D8" s="372"/>
      <c r="E8" s="372"/>
      <c r="F8" s="342"/>
      <c r="G8" s="372"/>
      <c r="H8" s="372"/>
    </row>
    <row r="9">
      <c r="A9" s="377"/>
      <c r="B9" s="378" t="s">
        <v>65</v>
      </c>
      <c r="C9" s="379"/>
      <c r="D9" s="380"/>
      <c r="E9" s="348"/>
      <c r="F9" s="348"/>
      <c r="G9" s="381"/>
      <c r="H9" s="381"/>
    </row>
    <row r="10">
      <c r="A10" s="371"/>
      <c r="B10" s="371"/>
      <c r="C10" s="382" t="s">
        <v>171</v>
      </c>
      <c r="D10" s="383"/>
      <c r="E10" s="384">
        <v>2000.0</v>
      </c>
      <c r="F10" s="343">
        <v>0.0</v>
      </c>
      <c r="G10" s="385"/>
      <c r="H10" s="386"/>
    </row>
    <row r="11">
      <c r="A11" s="371"/>
      <c r="B11" s="371"/>
      <c r="C11" s="374" t="s">
        <v>68</v>
      </c>
      <c r="D11" s="383"/>
      <c r="E11" s="343">
        <v>0.0</v>
      </c>
      <c r="F11" s="344">
        <v>-5600.0</v>
      </c>
      <c r="G11" s="385"/>
      <c r="H11" s="386"/>
    </row>
    <row r="12">
      <c r="A12" s="371"/>
      <c r="B12" s="371"/>
      <c r="C12" s="382" t="s">
        <v>70</v>
      </c>
      <c r="D12" s="372"/>
      <c r="E12" s="190">
        <v>3000.0</v>
      </c>
      <c r="F12" s="344">
        <v>0.0</v>
      </c>
      <c r="G12" s="372"/>
      <c r="H12" s="376"/>
    </row>
    <row r="13">
      <c r="A13" s="371"/>
      <c r="B13" s="371"/>
      <c r="C13" s="382" t="s">
        <v>72</v>
      </c>
      <c r="D13" s="372"/>
      <c r="E13" s="375">
        <v>0.0</v>
      </c>
      <c r="F13" s="344">
        <v>-6000.0</v>
      </c>
      <c r="G13" s="372"/>
      <c r="H13" s="376"/>
    </row>
    <row r="14">
      <c r="A14" s="371"/>
      <c r="B14" s="371"/>
      <c r="C14" s="382" t="s">
        <v>769</v>
      </c>
      <c r="D14" s="383"/>
      <c r="E14" s="375">
        <v>0.0</v>
      </c>
      <c r="F14" s="344">
        <v>-6300.0</v>
      </c>
      <c r="G14" s="385"/>
      <c r="H14" s="386"/>
    </row>
    <row r="15">
      <c r="A15" s="371"/>
      <c r="B15" s="371"/>
      <c r="C15" s="374" t="s">
        <v>66</v>
      </c>
      <c r="D15" s="383"/>
      <c r="E15" s="343">
        <v>0.0</v>
      </c>
      <c r="F15" s="344">
        <v>-10500.0</v>
      </c>
      <c r="G15" s="385"/>
      <c r="H15" s="386"/>
    </row>
    <row r="16">
      <c r="A16" s="377"/>
      <c r="B16" s="387"/>
      <c r="C16" s="387"/>
      <c r="D16" s="388"/>
      <c r="E16" s="350"/>
      <c r="F16" s="350"/>
      <c r="G16" s="381"/>
      <c r="H16" s="381"/>
    </row>
    <row r="17">
      <c r="A17" s="377"/>
      <c r="B17" s="387"/>
      <c r="C17" s="379" t="s">
        <v>64</v>
      </c>
      <c r="D17" s="380"/>
      <c r="E17" s="348">
        <f t="shared" ref="E17:F17" si="2">SUM(E9:E16)</f>
        <v>5000</v>
      </c>
      <c r="F17" s="348">
        <f t="shared" si="2"/>
        <v>-28400</v>
      </c>
      <c r="G17" s="381"/>
      <c r="H17" s="381"/>
    </row>
    <row r="18">
      <c r="A18" s="371"/>
      <c r="B18" s="371"/>
      <c r="C18" s="370"/>
      <c r="D18" s="372"/>
      <c r="E18" s="372"/>
      <c r="F18" s="342"/>
      <c r="G18" s="372"/>
      <c r="H18" s="372"/>
    </row>
    <row r="19">
      <c r="A19" s="371"/>
      <c r="B19" s="371"/>
      <c r="C19" s="370" t="s">
        <v>83</v>
      </c>
      <c r="D19" s="372"/>
      <c r="E19" s="343">
        <f t="shared" ref="E19:F19" si="3">SUMIFS(E4:E18,$C4:$C18,"Subsubtotal")</f>
        <v>5000</v>
      </c>
      <c r="F19" s="343">
        <f t="shared" si="3"/>
        <v>-40700</v>
      </c>
      <c r="G19" s="372"/>
      <c r="H19" s="372"/>
    </row>
    <row r="20">
      <c r="A20" s="371"/>
      <c r="B20" s="371"/>
      <c r="C20" s="370"/>
      <c r="D20" s="372"/>
      <c r="E20" s="343"/>
      <c r="F20" s="343"/>
      <c r="G20" s="372"/>
      <c r="H20" s="372"/>
    </row>
  </sheetData>
  <conditionalFormatting sqref="E1:E20 F10">
    <cfRule type="cellIs" dxfId="5" priority="1" operator="greaterThan">
      <formula>0</formula>
    </cfRule>
  </conditionalFormatting>
  <conditionalFormatting sqref="F1:F9 E10 F11:F20">
    <cfRule type="cellIs" dxfId="1" priority="2" operator="lessThan">
      <formula>0</formula>
    </cfRule>
  </conditionalFormatting>
  <printOptions horizontalCentered="1"/>
  <pageMargins bottom="0.75" footer="0.0" header="0.0" left="0.25" right="0.25" top="0.75"/>
  <pageSetup fitToHeight="0" paperSize="9" orientation="landscape" pageOrder="overThenDown"/>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21.88"/>
    <col customWidth="1" min="8" max="8" width="50.75"/>
  </cols>
  <sheetData>
    <row r="1">
      <c r="A1" s="53" t="s">
        <v>3</v>
      </c>
      <c r="B1" s="53" t="s">
        <v>56</v>
      </c>
      <c r="C1" s="53" t="s">
        <v>57</v>
      </c>
      <c r="D1" s="54" t="s">
        <v>58</v>
      </c>
      <c r="E1" s="53" t="s">
        <v>4</v>
      </c>
      <c r="F1" s="53" t="s">
        <v>5</v>
      </c>
      <c r="G1" s="53" t="s">
        <v>59</v>
      </c>
      <c r="H1" s="53" t="s">
        <v>2</v>
      </c>
    </row>
    <row r="2">
      <c r="A2" s="56" t="s">
        <v>33</v>
      </c>
      <c r="B2" s="184"/>
      <c r="C2" s="184"/>
      <c r="D2" s="203"/>
      <c r="E2" s="186"/>
      <c r="F2" s="186"/>
      <c r="G2" s="186"/>
      <c r="H2" s="186"/>
    </row>
    <row r="3">
      <c r="A3" s="189" t="s">
        <v>60</v>
      </c>
      <c r="B3" s="200" t="s">
        <v>61</v>
      </c>
      <c r="C3" s="184"/>
      <c r="D3" s="203"/>
      <c r="E3" s="186"/>
      <c r="F3" s="186"/>
      <c r="G3" s="186"/>
      <c r="H3" s="186"/>
    </row>
    <row r="4">
      <c r="A4" s="184"/>
      <c r="B4" s="184"/>
      <c r="C4" s="62" t="s">
        <v>129</v>
      </c>
      <c r="D4" s="203"/>
      <c r="E4" s="86">
        <v>0.0</v>
      </c>
      <c r="F4" s="389">
        <v>-6000.0</v>
      </c>
      <c r="G4" s="186"/>
      <c r="H4" s="183" t="s">
        <v>770</v>
      </c>
    </row>
    <row r="5">
      <c r="A5" s="184"/>
      <c r="B5" s="184"/>
      <c r="C5" s="60" t="s">
        <v>89</v>
      </c>
      <c r="D5" s="373">
        <v>4045.0</v>
      </c>
      <c r="E5" s="86">
        <v>0.0</v>
      </c>
      <c r="F5" s="389">
        <v>-1500.0</v>
      </c>
      <c r="G5" s="186"/>
      <c r="H5" s="183" t="s">
        <v>770</v>
      </c>
    </row>
    <row r="6">
      <c r="A6" s="184"/>
      <c r="B6" s="184"/>
      <c r="C6" s="62" t="s">
        <v>771</v>
      </c>
      <c r="D6" s="203"/>
      <c r="E6" s="86">
        <v>0.0</v>
      </c>
      <c r="F6" s="361">
        <v>-2000.0</v>
      </c>
      <c r="G6" s="186"/>
      <c r="H6" s="186"/>
    </row>
    <row r="7">
      <c r="A7" s="184"/>
      <c r="B7" s="184"/>
      <c r="C7" s="203"/>
      <c r="D7" s="203"/>
      <c r="E7" s="186"/>
      <c r="F7" s="199"/>
      <c r="G7" s="186"/>
      <c r="H7" s="186"/>
    </row>
    <row r="8">
      <c r="A8" s="184"/>
      <c r="B8" s="184"/>
      <c r="C8" s="56" t="s">
        <v>64</v>
      </c>
      <c r="D8" s="203"/>
      <c r="E8" s="202">
        <f t="shared" ref="E8:F8" si="1">SUM(E4:E7)</f>
        <v>0</v>
      </c>
      <c r="F8" s="361">
        <f t="shared" si="1"/>
        <v>-9500</v>
      </c>
      <c r="G8" s="186"/>
      <c r="H8" s="186"/>
    </row>
    <row r="9">
      <c r="A9" s="184"/>
      <c r="B9" s="184"/>
      <c r="C9" s="56"/>
      <c r="D9" s="203"/>
      <c r="E9" s="186"/>
      <c r="F9" s="199"/>
      <c r="G9" s="186"/>
      <c r="H9" s="186"/>
    </row>
    <row r="10">
      <c r="A10" s="184"/>
      <c r="B10" s="184"/>
      <c r="C10" s="56" t="s">
        <v>83</v>
      </c>
      <c r="D10" s="199"/>
      <c r="E10" s="202">
        <f t="shared" ref="E10:F10" si="2">SUMIFS(E3:E9,$C3:$C9,"Subsubtotal")</f>
        <v>0</v>
      </c>
      <c r="F10" s="361">
        <f t="shared" si="2"/>
        <v>-9500</v>
      </c>
      <c r="G10" s="186"/>
      <c r="H10" s="186"/>
    </row>
    <row r="11">
      <c r="A11" s="184"/>
      <c r="B11" s="184"/>
      <c r="C11" s="203"/>
      <c r="D11" s="199"/>
      <c r="E11" s="199"/>
      <c r="F11" s="199"/>
      <c r="G11" s="199"/>
      <c r="H11" s="199"/>
    </row>
  </sheetData>
  <conditionalFormatting sqref="D1:D11">
    <cfRule type="cellIs" dxfId="0" priority="1" operator="greaterThan">
      <formula>0</formula>
    </cfRule>
  </conditionalFormatting>
  <conditionalFormatting sqref="E1:E11">
    <cfRule type="cellIs" dxfId="1" priority="2" operator="greaterThan">
      <formula>0</formula>
    </cfRule>
  </conditionalFormatting>
  <conditionalFormatting sqref="F1:F11">
    <cfRule type="cellIs" dxfId="0" priority="3" operator="greaterThan">
      <formula>0</formula>
    </cfRule>
  </conditionalFormatting>
  <conditionalFormatting sqref="F1:F11">
    <cfRule type="cellIs" dxfId="1" priority="4" operator="lessThan">
      <formula>0</formula>
    </cfRule>
  </conditionalFormatting>
  <conditionalFormatting sqref="D1:D11">
    <cfRule type="cellIs" dxfId="1" priority="5" operator="lessThan">
      <formula>0</formula>
    </cfRule>
  </conditionalFormatting>
  <printOptions gridLines="1" horizontalCentered="1"/>
  <pageMargins bottom="0.75" footer="0.0" header="0.0" left="0.25" right="0.25" top="0.75"/>
  <pageSetup fitToHeight="0" paperSize="9" cellComments="atEnd" orientation="landscape" pageOrder="overThenDown"/>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4.25"/>
    <col customWidth="1" min="8" max="8" width="75.13"/>
  </cols>
  <sheetData>
    <row r="1">
      <c r="A1" s="114" t="s">
        <v>3</v>
      </c>
      <c r="B1" s="114" t="s">
        <v>56</v>
      </c>
      <c r="C1" s="114" t="s">
        <v>57</v>
      </c>
      <c r="D1" s="115" t="s">
        <v>58</v>
      </c>
      <c r="E1" s="114" t="s">
        <v>4</v>
      </c>
      <c r="F1" s="114" t="s">
        <v>5</v>
      </c>
      <c r="G1" s="114" t="s">
        <v>59</v>
      </c>
      <c r="H1" s="114" t="s">
        <v>2</v>
      </c>
    </row>
    <row r="2">
      <c r="A2" s="116" t="s">
        <v>34</v>
      </c>
      <c r="B2" s="117"/>
      <c r="C2" s="117"/>
      <c r="D2" s="118"/>
      <c r="E2" s="119"/>
      <c r="F2" s="119"/>
      <c r="G2" s="119"/>
      <c r="H2" s="180"/>
    </row>
    <row r="3">
      <c r="A3" s="120" t="s">
        <v>60</v>
      </c>
      <c r="B3" s="116" t="s">
        <v>61</v>
      </c>
      <c r="C3" s="117"/>
      <c r="D3" s="121"/>
      <c r="E3" s="122"/>
      <c r="F3" s="119"/>
      <c r="G3" s="119"/>
      <c r="H3" s="119"/>
    </row>
    <row r="4">
      <c r="A4" s="117"/>
      <c r="B4" s="126"/>
      <c r="C4" s="120" t="s">
        <v>772</v>
      </c>
      <c r="E4" s="390">
        <v>0.0</v>
      </c>
      <c r="F4" s="121">
        <v>-2000.0</v>
      </c>
      <c r="G4" s="119"/>
      <c r="H4" s="122" t="s">
        <v>773</v>
      </c>
    </row>
    <row r="5">
      <c r="A5" s="117"/>
      <c r="B5" s="123"/>
      <c r="E5" s="124"/>
      <c r="F5" s="128"/>
      <c r="G5" s="119"/>
      <c r="H5" s="119"/>
    </row>
    <row r="6">
      <c r="A6" s="117"/>
      <c r="B6" s="123"/>
      <c r="C6" s="126" t="s">
        <v>64</v>
      </c>
      <c r="D6" s="118"/>
      <c r="E6" s="128">
        <f t="shared" ref="E6:F6" si="1">SUM(E3:E5)</f>
        <v>0</v>
      </c>
      <c r="F6" s="128">
        <f t="shared" si="1"/>
        <v>-2000</v>
      </c>
      <c r="G6" s="128"/>
      <c r="H6" s="128"/>
    </row>
    <row r="7">
      <c r="A7" s="117"/>
      <c r="B7" s="123"/>
      <c r="C7" s="126"/>
      <c r="D7" s="118"/>
      <c r="E7" s="128"/>
      <c r="F7" s="128"/>
      <c r="G7" s="128"/>
      <c r="H7" s="128"/>
    </row>
    <row r="8">
      <c r="A8" s="57"/>
      <c r="B8" s="66" t="s">
        <v>65</v>
      </c>
      <c r="C8" s="67"/>
      <c r="D8" s="68"/>
      <c r="E8" s="69"/>
      <c r="F8" s="69"/>
      <c r="G8" s="59"/>
      <c r="H8" s="59"/>
    </row>
    <row r="9">
      <c r="A9" s="57"/>
      <c r="B9" s="57"/>
      <c r="C9" s="62" t="s">
        <v>66</v>
      </c>
      <c r="D9" s="70"/>
      <c r="E9" s="63">
        <v>0.0</v>
      </c>
      <c r="F9" s="121">
        <v>-3500.0</v>
      </c>
      <c r="G9" s="62"/>
      <c r="H9" s="73" t="s">
        <v>95</v>
      </c>
    </row>
    <row r="10" ht="15.0" customHeight="1">
      <c r="A10" s="57"/>
      <c r="B10" s="57"/>
      <c r="C10" s="62" t="s">
        <v>68</v>
      </c>
      <c r="D10" s="70"/>
      <c r="E10" s="63">
        <v>0.0</v>
      </c>
      <c r="F10" s="121">
        <v>-2800.0</v>
      </c>
      <c r="G10" s="62"/>
      <c r="H10" s="73" t="s">
        <v>95</v>
      </c>
    </row>
    <row r="11">
      <c r="A11" s="74"/>
      <c r="B11" s="74"/>
      <c r="C11" s="75" t="s">
        <v>70</v>
      </c>
      <c r="D11" s="76" t="s">
        <v>353</v>
      </c>
      <c r="E11" s="121">
        <v>1050.0</v>
      </c>
      <c r="F11" s="78">
        <v>0.0</v>
      </c>
      <c r="G11" s="79"/>
      <c r="H11" s="61" t="s">
        <v>403</v>
      </c>
    </row>
    <row r="12">
      <c r="A12" s="74"/>
      <c r="B12" s="74"/>
      <c r="C12" s="75" t="s">
        <v>72</v>
      </c>
      <c r="D12" s="76"/>
      <c r="E12" s="80">
        <v>0.0</v>
      </c>
      <c r="F12" s="390">
        <v>-2100.0</v>
      </c>
      <c r="G12" s="79"/>
      <c r="H12" s="61" t="s">
        <v>403</v>
      </c>
    </row>
    <row r="13">
      <c r="A13" s="57"/>
      <c r="B13" s="74"/>
      <c r="C13" s="74"/>
      <c r="D13" s="81"/>
      <c r="E13" s="82"/>
      <c r="F13" s="82"/>
      <c r="G13" s="59"/>
      <c r="H13" s="59"/>
    </row>
    <row r="14">
      <c r="A14" s="57"/>
      <c r="B14" s="74"/>
      <c r="C14" s="67" t="s">
        <v>64</v>
      </c>
      <c r="D14" s="68"/>
      <c r="E14" s="69">
        <f t="shared" ref="E14:F14" si="2">SUM(E8:E13)</f>
        <v>1050</v>
      </c>
      <c r="F14" s="69">
        <f t="shared" si="2"/>
        <v>-8400</v>
      </c>
      <c r="G14" s="59"/>
      <c r="H14" s="59"/>
    </row>
    <row r="15">
      <c r="A15" s="117"/>
      <c r="B15" s="123"/>
      <c r="C15" s="126"/>
      <c r="D15" s="118"/>
      <c r="E15" s="127"/>
      <c r="F15" s="128"/>
      <c r="G15" s="128"/>
      <c r="H15" s="128"/>
    </row>
    <row r="16">
      <c r="A16" s="117"/>
      <c r="B16" s="116" t="s">
        <v>774</v>
      </c>
      <c r="C16" s="117"/>
      <c r="D16" s="121"/>
      <c r="E16" s="129"/>
      <c r="F16" s="129"/>
      <c r="G16" s="129"/>
      <c r="H16" s="129"/>
    </row>
    <row r="17">
      <c r="A17" s="117"/>
      <c r="B17" s="123"/>
      <c r="C17" s="125" t="s">
        <v>775</v>
      </c>
      <c r="E17" s="121">
        <v>0.0</v>
      </c>
      <c r="F17" s="121">
        <v>-4000.0</v>
      </c>
      <c r="G17" s="391"/>
      <c r="H17" s="391" t="s">
        <v>776</v>
      </c>
    </row>
    <row r="18">
      <c r="A18" s="117"/>
      <c r="B18" s="123"/>
      <c r="C18" s="125"/>
      <c r="D18" s="118"/>
      <c r="E18" s="129"/>
      <c r="F18" s="129"/>
      <c r="G18" s="129"/>
      <c r="H18" s="391"/>
    </row>
    <row r="19">
      <c r="A19" s="117"/>
      <c r="B19" s="123"/>
      <c r="C19" s="126" t="s">
        <v>64</v>
      </c>
      <c r="D19" s="118"/>
      <c r="E19" s="121">
        <f t="shared" ref="E19:F19" si="3">SUM(E17:E18)</f>
        <v>0</v>
      </c>
      <c r="F19" s="121">
        <f t="shared" si="3"/>
        <v>-4000</v>
      </c>
      <c r="G19" s="129"/>
      <c r="H19" s="129"/>
    </row>
    <row r="20">
      <c r="A20" s="117"/>
      <c r="B20" s="123"/>
      <c r="C20" s="126"/>
      <c r="D20" s="118"/>
      <c r="E20" s="129"/>
      <c r="F20" s="129"/>
      <c r="G20" s="129"/>
      <c r="H20" s="129"/>
    </row>
    <row r="21">
      <c r="A21" s="117"/>
      <c r="B21" s="123"/>
      <c r="C21" s="116" t="s">
        <v>83</v>
      </c>
      <c r="D21" s="118"/>
      <c r="E21" s="121">
        <f t="shared" ref="E21:F21" si="4">SUMIFS(E4:E20, $C4:$C20, "Subsubtotal")</f>
        <v>1050</v>
      </c>
      <c r="F21" s="121">
        <f t="shared" si="4"/>
        <v>-14400</v>
      </c>
      <c r="G21" s="129"/>
      <c r="H21" s="129"/>
    </row>
    <row r="22">
      <c r="A22" s="117"/>
      <c r="B22" s="123"/>
      <c r="C22" s="116"/>
      <c r="D22" s="118"/>
      <c r="E22" s="129"/>
      <c r="F22" s="129"/>
      <c r="G22" s="129"/>
      <c r="H22" s="129"/>
    </row>
  </sheetData>
  <conditionalFormatting sqref="D1:D3 F1 F4 D5:D16 G8:G14 F9:F10 E11 F17 D18:D22 E19:F19 E21:F21">
    <cfRule type="cellIs" dxfId="0" priority="1" operator="greaterThan">
      <formula>0</formula>
    </cfRule>
  </conditionalFormatting>
  <conditionalFormatting sqref="E1:E22 F8:F14 F19 F21">
    <cfRule type="cellIs" dxfId="1" priority="2" operator="greaterThan">
      <formula>0</formula>
    </cfRule>
  </conditionalFormatting>
  <conditionalFormatting sqref="F1:F3 F5:F16 E6:E14 F18:F22">
    <cfRule type="cellIs" dxfId="0" priority="3" operator="greaterThan">
      <formula>0</formula>
    </cfRule>
  </conditionalFormatting>
  <conditionalFormatting sqref="D1 F1:F3 F5:F16 E6:E14 D8:D14 G8:G14 F18:F22">
    <cfRule type="cellIs" dxfId="1" priority="4" operator="lessThan">
      <formula>0</formula>
    </cfRule>
  </conditionalFormatting>
  <conditionalFormatting sqref="D1:D3 F4 D5:D16 F9:F10 E11 F17 D18:D22 E19:F19 E21:F21">
    <cfRule type="cellIs" dxfId="1" priority="5" operator="lessThan">
      <formula>0</formula>
    </cfRule>
  </conditionalFormatting>
  <printOptions gridLines="1" horizontalCentered="1"/>
  <pageMargins bottom="0.75" footer="0.0" header="0.0" left="0.25" right="0.25" top="0.75"/>
  <pageSetup fitToHeight="0" paperSize="9" cellComments="atEnd" orientation="portrait" pageOrder="overThenDown"/>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90" t="s">
        <v>3</v>
      </c>
      <c r="B1" s="90" t="s">
        <v>56</v>
      </c>
      <c r="C1" s="90" t="s">
        <v>57</v>
      </c>
      <c r="D1" s="59"/>
      <c r="E1" s="54" t="s">
        <v>4</v>
      </c>
      <c r="F1" s="54" t="s">
        <v>5</v>
      </c>
      <c r="G1" s="54" t="s">
        <v>59</v>
      </c>
      <c r="H1" s="90" t="s">
        <v>2</v>
      </c>
    </row>
    <row r="2">
      <c r="A2" s="56" t="s">
        <v>37</v>
      </c>
      <c r="B2" s="57"/>
      <c r="C2" s="57"/>
      <c r="D2" s="58"/>
      <c r="E2" s="58"/>
      <c r="F2" s="58"/>
      <c r="G2" s="153"/>
      <c r="H2" s="153"/>
    </row>
    <row r="3">
      <c r="A3" s="60" t="s">
        <v>36</v>
      </c>
      <c r="B3" s="56" t="s">
        <v>61</v>
      </c>
      <c r="C3" s="57"/>
      <c r="D3" s="130"/>
      <c r="E3" s="58"/>
      <c r="F3" s="58"/>
      <c r="G3" s="153"/>
      <c r="H3" s="153"/>
    </row>
    <row r="4">
      <c r="A4" s="57"/>
      <c r="B4" s="57"/>
      <c r="C4" s="62" t="s">
        <v>68</v>
      </c>
      <c r="D4" s="89"/>
      <c r="E4" s="154">
        <v>0.0</v>
      </c>
      <c r="F4" s="89">
        <v>-2500.0</v>
      </c>
      <c r="G4" s="153"/>
      <c r="H4" s="153"/>
    </row>
    <row r="5">
      <c r="A5" s="57"/>
      <c r="B5" s="57"/>
      <c r="C5" s="62" t="s">
        <v>777</v>
      </c>
      <c r="D5" s="89"/>
      <c r="E5" s="154">
        <v>0.0</v>
      </c>
      <c r="F5" s="89">
        <v>-72500.0</v>
      </c>
      <c r="G5" s="153"/>
      <c r="H5" s="153"/>
    </row>
    <row r="6">
      <c r="A6" s="57"/>
      <c r="B6" s="57"/>
      <c r="C6" s="57"/>
      <c r="D6" s="58"/>
      <c r="E6" s="58"/>
      <c r="F6" s="58"/>
      <c r="G6" s="153"/>
      <c r="H6" s="153"/>
    </row>
    <row r="7">
      <c r="A7" s="57"/>
      <c r="B7" s="57"/>
      <c r="C7" s="56" t="s">
        <v>64</v>
      </c>
      <c r="D7" s="89"/>
      <c r="E7" s="154">
        <v>0.0</v>
      </c>
      <c r="F7" s="89">
        <f>SUM(F4:F5)</f>
        <v>-75000</v>
      </c>
      <c r="G7" s="156"/>
      <c r="H7" s="156"/>
    </row>
    <row r="8">
      <c r="A8" s="57"/>
      <c r="B8" s="57"/>
      <c r="C8" s="57"/>
      <c r="D8" s="58"/>
      <c r="E8" s="58"/>
      <c r="F8" s="58"/>
      <c r="G8" s="156"/>
      <c r="H8" s="156"/>
    </row>
    <row r="9">
      <c r="A9" s="57"/>
      <c r="B9" s="62"/>
      <c r="C9" s="56" t="s">
        <v>83</v>
      </c>
      <c r="D9" s="89"/>
      <c r="E9" s="89">
        <f>SUMIFS(E3:E8,C3:C8,"Subsubtotal")</f>
        <v>0</v>
      </c>
      <c r="F9" s="89">
        <f>SUMIFS(F3:F8,C3:C8,"Subsubtotal")</f>
        <v>-75000</v>
      </c>
      <c r="G9" s="59"/>
      <c r="H9" s="59"/>
    </row>
    <row r="10">
      <c r="A10" s="57"/>
      <c r="B10" s="57"/>
      <c r="C10" s="62"/>
      <c r="D10" s="58"/>
      <c r="E10" s="58"/>
      <c r="F10" s="58"/>
      <c r="G10" s="62"/>
      <c r="H10" s="72"/>
    </row>
  </sheetData>
  <conditionalFormatting sqref="D1 F1 G9:G10">
    <cfRule type="cellIs" dxfId="0" priority="1" operator="greaterThan">
      <formula>0</formula>
    </cfRule>
  </conditionalFormatting>
  <conditionalFormatting sqref="E1 D9:E10 F9">
    <cfRule type="cellIs" dxfId="1" priority="2" operator="greaterThan">
      <formula>0</formula>
    </cfRule>
  </conditionalFormatting>
  <conditionalFormatting sqref="D1">
    <cfRule type="cellIs" dxfId="0" priority="3" operator="greaterThan">
      <formula>0</formula>
    </cfRule>
  </conditionalFormatting>
  <conditionalFormatting sqref="D1 F1 E9:F9">
    <cfRule type="cellIs" dxfId="1" priority="4" operator="lessThan">
      <formula>0</formula>
    </cfRule>
  </conditionalFormatting>
  <conditionalFormatting sqref="F1">
    <cfRule type="cellIs" dxfId="1" priority="5" operator="lessThan">
      <formula>0</formula>
    </cfRule>
  </conditionalFormatting>
  <printOptions gridLines="1" horizontalCentered="1"/>
  <pageMargins bottom="0.75" footer="0.0" header="0.0" left="0.7" right="0.7"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25.75"/>
    <col customWidth="1" min="8" max="8" width="50.75"/>
  </cols>
  <sheetData>
    <row r="1">
      <c r="A1" s="53" t="s">
        <v>3</v>
      </c>
      <c r="B1" s="53" t="s">
        <v>56</v>
      </c>
      <c r="C1" s="53" t="s">
        <v>57</v>
      </c>
      <c r="D1" s="54" t="s">
        <v>58</v>
      </c>
      <c r="E1" s="53" t="s">
        <v>4</v>
      </c>
      <c r="F1" s="53" t="s">
        <v>5</v>
      </c>
      <c r="G1" s="53" t="s">
        <v>59</v>
      </c>
      <c r="H1" s="53" t="s">
        <v>2</v>
      </c>
    </row>
    <row r="2">
      <c r="A2" s="56" t="s">
        <v>9</v>
      </c>
      <c r="B2" s="57"/>
      <c r="C2" s="57"/>
      <c r="D2" s="70"/>
      <c r="E2" s="58"/>
      <c r="F2" s="58"/>
      <c r="G2" s="58"/>
      <c r="H2" s="84"/>
    </row>
    <row r="3">
      <c r="A3" s="60" t="s">
        <v>60</v>
      </c>
      <c r="B3" s="62" t="s">
        <v>61</v>
      </c>
      <c r="C3" s="57"/>
      <c r="D3" s="70"/>
      <c r="E3" s="58"/>
      <c r="F3" s="58"/>
      <c r="G3" s="61"/>
      <c r="H3" s="84"/>
    </row>
    <row r="4">
      <c r="A4" s="57"/>
      <c r="B4" s="57"/>
      <c r="C4" s="62" t="s">
        <v>84</v>
      </c>
      <c r="D4" s="85">
        <v>4037.0</v>
      </c>
      <c r="E4" s="86">
        <v>0.0</v>
      </c>
      <c r="F4" s="87">
        <v>-1000.0</v>
      </c>
      <c r="G4" s="58"/>
      <c r="H4" s="84"/>
    </row>
    <row r="5">
      <c r="A5" s="57"/>
      <c r="B5" s="57"/>
      <c r="C5" s="62" t="s">
        <v>85</v>
      </c>
      <c r="D5" s="85" t="s">
        <v>86</v>
      </c>
      <c r="E5" s="86">
        <v>0.0</v>
      </c>
      <c r="F5" s="87">
        <v>-1000.0</v>
      </c>
      <c r="G5" s="58"/>
      <c r="H5" s="84"/>
    </row>
    <row r="6">
      <c r="A6" s="57"/>
      <c r="B6" s="57"/>
      <c r="C6" s="62" t="s">
        <v>87</v>
      </c>
      <c r="D6" s="85">
        <v>5460.0</v>
      </c>
      <c r="E6" s="86">
        <v>0.0</v>
      </c>
      <c r="F6" s="87">
        <v>-6000.0</v>
      </c>
      <c r="G6" s="58"/>
      <c r="H6" s="88" t="s">
        <v>88</v>
      </c>
    </row>
    <row r="7">
      <c r="A7" s="57"/>
      <c r="B7" s="57"/>
      <c r="C7" s="60" t="s">
        <v>89</v>
      </c>
      <c r="D7" s="85">
        <v>7691.0</v>
      </c>
      <c r="E7" s="86">
        <v>0.0</v>
      </c>
      <c r="F7" s="87">
        <v>-500.0</v>
      </c>
      <c r="G7" s="58"/>
      <c r="H7" s="84"/>
    </row>
    <row r="8">
      <c r="A8" s="57"/>
      <c r="B8" s="57"/>
      <c r="C8" s="57" t="s">
        <v>90</v>
      </c>
      <c r="D8" s="85">
        <v>4029.0</v>
      </c>
      <c r="E8" s="86">
        <v>0.0</v>
      </c>
      <c r="F8" s="87">
        <v>-1000.0</v>
      </c>
      <c r="G8" s="58"/>
      <c r="H8" s="84"/>
    </row>
    <row r="9">
      <c r="A9" s="57"/>
      <c r="B9" s="57"/>
      <c r="C9" s="57" t="s">
        <v>91</v>
      </c>
      <c r="D9" s="85">
        <v>5010.0</v>
      </c>
      <c r="E9" s="86">
        <v>0.0</v>
      </c>
      <c r="F9" s="87">
        <v>-3600.0</v>
      </c>
      <c r="G9" s="58"/>
      <c r="H9" s="84"/>
    </row>
    <row r="10">
      <c r="A10" s="57"/>
      <c r="B10" s="57"/>
      <c r="C10" s="62" t="s">
        <v>66</v>
      </c>
      <c r="D10" s="85">
        <v>7631.0</v>
      </c>
      <c r="E10" s="86">
        <v>0.0</v>
      </c>
      <c r="F10" s="87">
        <v>0.0</v>
      </c>
      <c r="G10" s="58"/>
      <c r="H10" s="88" t="s">
        <v>92</v>
      </c>
    </row>
    <row r="11">
      <c r="A11" s="57"/>
      <c r="B11" s="57"/>
      <c r="C11" s="57"/>
      <c r="D11" s="70"/>
      <c r="E11" s="58"/>
      <c r="F11" s="58"/>
      <c r="G11" s="58"/>
      <c r="H11" s="84"/>
    </row>
    <row r="12">
      <c r="A12" s="57"/>
      <c r="B12" s="57"/>
      <c r="C12" s="56" t="s">
        <v>64</v>
      </c>
      <c r="D12" s="70"/>
      <c r="E12" s="86">
        <f t="shared" ref="E12:F12" si="1">SUM(E4:E11)</f>
        <v>0</v>
      </c>
      <c r="F12" s="89">
        <f t="shared" si="1"/>
        <v>-13100</v>
      </c>
      <c r="G12" s="89">
        <f>E12-F12</f>
        <v>13100</v>
      </c>
      <c r="H12" s="84"/>
    </row>
    <row r="13">
      <c r="A13" s="57"/>
      <c r="B13" s="57"/>
      <c r="C13" s="62"/>
      <c r="D13" s="70"/>
      <c r="E13" s="58"/>
      <c r="F13" s="58"/>
      <c r="G13" s="58"/>
      <c r="H13" s="84"/>
    </row>
    <row r="14">
      <c r="A14" s="57"/>
      <c r="B14" s="62"/>
      <c r="C14" s="56" t="s">
        <v>83</v>
      </c>
      <c r="D14" s="70"/>
      <c r="E14" s="86">
        <f>SUM(E4:E13)</f>
        <v>0</v>
      </c>
      <c r="F14" s="89">
        <f>SUMIFS(F4:F13,$C4:$C13,"Subsubtotal")</f>
        <v>-13100</v>
      </c>
      <c r="G14" s="89">
        <f>E14-F14</f>
        <v>13100</v>
      </c>
      <c r="H14" s="84"/>
    </row>
    <row r="15">
      <c r="A15" s="57"/>
      <c r="B15" s="62"/>
      <c r="C15" s="62"/>
      <c r="D15" s="59"/>
      <c r="E15" s="59"/>
      <c r="F15" s="59"/>
      <c r="G15" s="59"/>
      <c r="H15" s="59"/>
    </row>
  </sheetData>
  <conditionalFormatting sqref="D1:D3 D11:D15">
    <cfRule type="cellIs" dxfId="0" priority="1" operator="greaterThan">
      <formula>0</formula>
    </cfRule>
  </conditionalFormatting>
  <conditionalFormatting sqref="E1:E15">
    <cfRule type="cellIs" dxfId="1" priority="2" operator="greaterThan">
      <formula>0</formula>
    </cfRule>
  </conditionalFormatting>
  <conditionalFormatting sqref="F1:F15">
    <cfRule type="cellIs" dxfId="0" priority="3" operator="greaterThan">
      <formula>0</formula>
    </cfRule>
  </conditionalFormatting>
  <conditionalFormatting sqref="F1:F15">
    <cfRule type="cellIs" dxfId="1" priority="4" operator="lessThan">
      <formula>0</formula>
    </cfRule>
  </conditionalFormatting>
  <conditionalFormatting sqref="D1:D3 D11:D15">
    <cfRule type="cellIs" dxfId="1" priority="5" operator="lessThan">
      <formula>0</formula>
    </cfRule>
  </conditionalFormatting>
  <printOptions horizontalCentered="1"/>
  <pageMargins bottom="0.75" footer="0.0" header="0.0" left="0.25" right="0.25" top="0.75"/>
  <pageSetup fitToHeight="0" paperSize="9" orientation="landscape" pageOrder="overThenDown"/>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25.0"/>
    <col customWidth="1" min="3" max="3" width="19.13"/>
    <col customWidth="1" min="4" max="4" width="7.25"/>
    <col customWidth="1" min="5" max="5" width="10.63"/>
    <col customWidth="1" min="6" max="7" width="11.75"/>
  </cols>
  <sheetData>
    <row r="1">
      <c r="A1" s="90" t="s">
        <v>3</v>
      </c>
      <c r="B1" s="90" t="s">
        <v>56</v>
      </c>
      <c r="C1" s="90" t="s">
        <v>57</v>
      </c>
      <c r="D1" s="90" t="s">
        <v>58</v>
      </c>
      <c r="E1" s="54" t="s">
        <v>4</v>
      </c>
      <c r="F1" s="54" t="s">
        <v>5</v>
      </c>
      <c r="G1" s="54" t="s">
        <v>59</v>
      </c>
      <c r="H1" s="90" t="s">
        <v>2</v>
      </c>
    </row>
    <row r="2">
      <c r="A2" s="66" t="s">
        <v>38</v>
      </c>
      <c r="B2" s="213"/>
      <c r="C2" s="213"/>
      <c r="D2" s="214"/>
      <c r="E2" s="214"/>
      <c r="F2" s="214"/>
      <c r="G2" s="173"/>
      <c r="H2" s="173"/>
      <c r="I2" s="140"/>
      <c r="J2" s="140"/>
      <c r="K2" s="140"/>
      <c r="L2" s="140"/>
      <c r="M2" s="140"/>
      <c r="N2" s="140"/>
      <c r="O2" s="140"/>
      <c r="P2" s="140"/>
      <c r="Q2" s="140"/>
      <c r="R2" s="140"/>
      <c r="S2" s="140"/>
      <c r="T2" s="140"/>
      <c r="U2" s="140"/>
      <c r="V2" s="140"/>
      <c r="W2" s="140"/>
      <c r="X2" s="140"/>
      <c r="Y2" s="140"/>
      <c r="Z2" s="140"/>
    </row>
    <row r="3">
      <c r="A3" s="218" t="s">
        <v>36</v>
      </c>
      <c r="B3" s="98" t="s">
        <v>61</v>
      </c>
      <c r="C3" s="213"/>
      <c r="D3" s="214"/>
      <c r="E3" s="214"/>
      <c r="F3" s="214"/>
      <c r="G3" s="173"/>
      <c r="H3" s="173"/>
      <c r="I3" s="140"/>
      <c r="J3" s="140"/>
      <c r="K3" s="140"/>
      <c r="L3" s="140"/>
      <c r="M3" s="140"/>
      <c r="N3" s="140"/>
      <c r="O3" s="140"/>
      <c r="P3" s="140"/>
      <c r="Q3" s="140"/>
      <c r="R3" s="140"/>
      <c r="S3" s="140"/>
      <c r="T3" s="140"/>
      <c r="U3" s="140"/>
      <c r="V3" s="140"/>
      <c r="W3" s="140"/>
      <c r="X3" s="140"/>
      <c r="Y3" s="140"/>
      <c r="Z3" s="140"/>
    </row>
    <row r="4">
      <c r="A4" s="213"/>
      <c r="B4" s="213"/>
      <c r="C4" s="75" t="s">
        <v>68</v>
      </c>
      <c r="D4" s="214"/>
      <c r="E4" s="69">
        <v>0.0</v>
      </c>
      <c r="F4" s="392">
        <v>-1800.0</v>
      </c>
      <c r="G4" s="173"/>
      <c r="H4" s="173"/>
      <c r="I4" s="140"/>
      <c r="J4" s="140"/>
      <c r="K4" s="140"/>
      <c r="L4" s="140"/>
      <c r="M4" s="140"/>
      <c r="N4" s="140"/>
      <c r="O4" s="140"/>
      <c r="P4" s="140"/>
      <c r="Q4" s="140"/>
      <c r="R4" s="140"/>
      <c r="S4" s="140"/>
      <c r="T4" s="140"/>
      <c r="U4" s="140"/>
      <c r="V4" s="140"/>
      <c r="W4" s="140"/>
      <c r="X4" s="140"/>
      <c r="Y4" s="140"/>
      <c r="Z4" s="140"/>
    </row>
    <row r="5">
      <c r="A5" s="213"/>
      <c r="B5" s="213"/>
      <c r="C5" s="75" t="s">
        <v>66</v>
      </c>
      <c r="D5" s="214"/>
      <c r="E5" s="69">
        <v>0.0</v>
      </c>
      <c r="F5" s="392">
        <v>-2250.0</v>
      </c>
      <c r="G5" s="173"/>
      <c r="H5" s="173"/>
      <c r="I5" s="140"/>
      <c r="J5" s="140"/>
      <c r="K5" s="140"/>
      <c r="L5" s="140"/>
      <c r="M5" s="140"/>
      <c r="N5" s="140"/>
      <c r="O5" s="140"/>
      <c r="P5" s="140"/>
      <c r="Q5" s="140"/>
      <c r="R5" s="140"/>
      <c r="S5" s="140"/>
      <c r="T5" s="140"/>
      <c r="U5" s="140"/>
      <c r="V5" s="140"/>
      <c r="W5" s="140"/>
      <c r="X5" s="140"/>
      <c r="Y5" s="140"/>
      <c r="Z5" s="140"/>
    </row>
    <row r="6">
      <c r="A6" s="213"/>
      <c r="B6" s="213"/>
      <c r="C6" s="75" t="s">
        <v>352</v>
      </c>
      <c r="D6" s="214"/>
      <c r="E6" s="179">
        <v>0.0</v>
      </c>
      <c r="F6" s="392">
        <v>-1600.0</v>
      </c>
      <c r="G6" s="180"/>
      <c r="H6" s="180"/>
      <c r="I6" s="140"/>
      <c r="J6" s="140"/>
      <c r="K6" s="140"/>
      <c r="L6" s="140"/>
      <c r="M6" s="140"/>
      <c r="N6" s="140"/>
      <c r="O6" s="140"/>
      <c r="P6" s="140"/>
      <c r="Q6" s="140"/>
      <c r="R6" s="140"/>
      <c r="S6" s="140"/>
      <c r="T6" s="140"/>
      <c r="U6" s="140"/>
      <c r="V6" s="140"/>
      <c r="W6" s="140"/>
      <c r="X6" s="140"/>
      <c r="Y6" s="140"/>
      <c r="Z6" s="140"/>
    </row>
    <row r="7">
      <c r="A7" s="213"/>
      <c r="B7" s="213"/>
      <c r="C7" s="100" t="s">
        <v>778</v>
      </c>
      <c r="D7" s="214"/>
      <c r="E7" s="69">
        <v>0.0</v>
      </c>
      <c r="F7" s="392">
        <v>-700.0</v>
      </c>
      <c r="G7" s="180"/>
      <c r="H7" s="180"/>
      <c r="I7" s="140"/>
      <c r="J7" s="140"/>
      <c r="K7" s="140"/>
      <c r="L7" s="140"/>
      <c r="M7" s="140"/>
      <c r="N7" s="140"/>
      <c r="O7" s="140"/>
      <c r="P7" s="140"/>
      <c r="Q7" s="140"/>
      <c r="R7" s="140"/>
      <c r="S7" s="140"/>
      <c r="T7" s="140"/>
      <c r="U7" s="140"/>
      <c r="V7" s="140"/>
      <c r="W7" s="140"/>
      <c r="X7" s="140"/>
      <c r="Y7" s="140"/>
      <c r="Z7" s="140"/>
    </row>
    <row r="8">
      <c r="A8" s="213"/>
      <c r="B8" s="213"/>
      <c r="C8" s="213"/>
      <c r="D8" s="214"/>
      <c r="E8" s="214"/>
      <c r="F8" s="214"/>
      <c r="G8" s="180"/>
      <c r="H8" s="180"/>
      <c r="I8" s="140"/>
      <c r="J8" s="140"/>
      <c r="K8" s="140"/>
      <c r="L8" s="140"/>
      <c r="M8" s="140"/>
      <c r="N8" s="140"/>
      <c r="O8" s="140"/>
      <c r="P8" s="140"/>
      <c r="Q8" s="140"/>
      <c r="R8" s="140"/>
      <c r="S8" s="140"/>
      <c r="T8" s="140"/>
      <c r="U8" s="140"/>
      <c r="V8" s="140"/>
      <c r="W8" s="140"/>
      <c r="X8" s="140"/>
      <c r="Y8" s="140"/>
      <c r="Z8" s="140"/>
    </row>
    <row r="9">
      <c r="A9" s="213"/>
      <c r="B9" s="393"/>
      <c r="C9" s="98" t="s">
        <v>64</v>
      </c>
      <c r="D9" s="214"/>
      <c r="E9" s="69">
        <f t="shared" ref="E9:F9" si="1">SUM(E4:E7)</f>
        <v>0</v>
      </c>
      <c r="F9" s="394">
        <f t="shared" si="1"/>
        <v>-6350</v>
      </c>
      <c r="G9" s="97"/>
      <c r="H9" s="97"/>
      <c r="I9" s="140"/>
      <c r="J9" s="140"/>
      <c r="K9" s="140"/>
      <c r="L9" s="140"/>
      <c r="M9" s="140"/>
      <c r="N9" s="140"/>
      <c r="O9" s="140"/>
      <c r="P9" s="140"/>
      <c r="Q9" s="140"/>
      <c r="R9" s="140"/>
      <c r="S9" s="140"/>
      <c r="T9" s="140"/>
      <c r="U9" s="140"/>
      <c r="V9" s="140"/>
      <c r="W9" s="140"/>
      <c r="X9" s="140"/>
      <c r="Y9" s="140"/>
      <c r="Z9" s="140"/>
    </row>
    <row r="10">
      <c r="A10" s="213"/>
      <c r="B10" s="213"/>
      <c r="C10" s="393"/>
      <c r="D10" s="214"/>
      <c r="E10" s="214"/>
      <c r="F10" s="214"/>
      <c r="G10" s="100"/>
      <c r="H10" s="395"/>
      <c r="I10" s="140"/>
      <c r="J10" s="140"/>
      <c r="K10" s="140"/>
      <c r="L10" s="140"/>
      <c r="M10" s="140"/>
      <c r="N10" s="140"/>
      <c r="O10" s="140"/>
      <c r="P10" s="140"/>
      <c r="Q10" s="140"/>
      <c r="R10" s="140"/>
      <c r="S10" s="140"/>
      <c r="T10" s="140"/>
      <c r="U10" s="140"/>
      <c r="V10" s="140"/>
      <c r="W10" s="140"/>
      <c r="X10" s="140"/>
      <c r="Y10" s="140"/>
      <c r="Z10" s="140"/>
    </row>
    <row r="11">
      <c r="A11" s="213"/>
      <c r="B11" s="67" t="s">
        <v>779</v>
      </c>
      <c r="C11" s="393"/>
      <c r="D11" s="214"/>
      <c r="E11" s="214"/>
      <c r="F11" s="214"/>
      <c r="G11" s="100"/>
      <c r="H11" s="395"/>
      <c r="I11" s="140"/>
      <c r="J11" s="140"/>
      <c r="K11" s="140"/>
      <c r="L11" s="140"/>
      <c r="M11" s="140"/>
      <c r="N11" s="140"/>
      <c r="O11" s="140"/>
      <c r="P11" s="140"/>
      <c r="Q11" s="140"/>
      <c r="R11" s="140"/>
      <c r="S11" s="140"/>
      <c r="T11" s="140"/>
      <c r="U11" s="140"/>
      <c r="V11" s="140"/>
      <c r="W11" s="140"/>
      <c r="X11" s="140"/>
      <c r="Y11" s="140"/>
      <c r="Z11" s="140"/>
    </row>
    <row r="12">
      <c r="A12" s="213"/>
      <c r="B12" s="213"/>
      <c r="C12" s="75" t="s">
        <v>780</v>
      </c>
      <c r="D12" s="214"/>
      <c r="E12" s="396">
        <v>502000.0</v>
      </c>
      <c r="F12" s="69">
        <v>0.0</v>
      </c>
      <c r="G12" s="100"/>
      <c r="H12" s="395"/>
      <c r="I12" s="140"/>
      <c r="J12" s="140"/>
      <c r="K12" s="140"/>
      <c r="L12" s="140"/>
      <c r="M12" s="140"/>
      <c r="N12" s="140"/>
      <c r="O12" s="140"/>
      <c r="P12" s="140"/>
      <c r="Q12" s="140"/>
      <c r="R12" s="140"/>
      <c r="S12" s="140"/>
      <c r="T12" s="140"/>
      <c r="U12" s="140"/>
      <c r="V12" s="140"/>
      <c r="W12" s="140"/>
      <c r="X12" s="140"/>
      <c r="Y12" s="140"/>
      <c r="Z12" s="140"/>
    </row>
    <row r="13">
      <c r="A13" s="213"/>
      <c r="B13" s="213"/>
      <c r="C13" s="75" t="s">
        <v>781</v>
      </c>
      <c r="D13" s="214"/>
      <c r="E13" s="396">
        <v>29600.0</v>
      </c>
      <c r="F13" s="179">
        <v>0.0</v>
      </c>
      <c r="G13" s="100"/>
      <c r="H13" s="395"/>
      <c r="I13" s="140"/>
      <c r="J13" s="140"/>
      <c r="K13" s="140"/>
      <c r="L13" s="140"/>
      <c r="M13" s="140"/>
      <c r="N13" s="140"/>
      <c r="O13" s="140"/>
      <c r="P13" s="140"/>
      <c r="Q13" s="140"/>
      <c r="R13" s="140"/>
      <c r="S13" s="140"/>
      <c r="T13" s="140"/>
      <c r="U13" s="140"/>
      <c r="V13" s="140"/>
      <c r="W13" s="140"/>
      <c r="X13" s="140"/>
      <c r="Y13" s="140"/>
      <c r="Z13" s="140"/>
    </row>
    <row r="14">
      <c r="A14" s="213"/>
      <c r="B14" s="213"/>
      <c r="C14" s="75" t="s">
        <v>782</v>
      </c>
      <c r="D14" s="214"/>
      <c r="E14" s="69">
        <v>0.0</v>
      </c>
      <c r="F14" s="392">
        <v>-421760.0</v>
      </c>
      <c r="G14" s="100"/>
      <c r="H14" s="395"/>
      <c r="I14" s="140"/>
      <c r="J14" s="140"/>
      <c r="K14" s="140"/>
      <c r="L14" s="140"/>
      <c r="M14" s="140"/>
      <c r="N14" s="140"/>
      <c r="O14" s="140"/>
      <c r="P14" s="140"/>
      <c r="Q14" s="140"/>
      <c r="R14" s="140"/>
      <c r="S14" s="140"/>
      <c r="T14" s="140"/>
      <c r="U14" s="140"/>
      <c r="V14" s="140"/>
      <c r="W14" s="140"/>
      <c r="X14" s="140"/>
      <c r="Y14" s="140"/>
      <c r="Z14" s="140"/>
    </row>
    <row r="15">
      <c r="A15" s="213"/>
      <c r="B15" s="213"/>
      <c r="C15" s="100" t="s">
        <v>783</v>
      </c>
      <c r="D15" s="214"/>
      <c r="E15" s="69">
        <v>0.0</v>
      </c>
      <c r="F15" s="392">
        <v>-114000.0</v>
      </c>
      <c r="G15" s="100"/>
      <c r="H15" s="395"/>
      <c r="I15" s="140"/>
      <c r="J15" s="140"/>
      <c r="K15" s="140"/>
      <c r="L15" s="140"/>
      <c r="M15" s="140"/>
      <c r="N15" s="140"/>
      <c r="O15" s="140"/>
      <c r="P15" s="140"/>
      <c r="Q15" s="140"/>
      <c r="R15" s="140"/>
      <c r="S15" s="140"/>
      <c r="T15" s="140"/>
      <c r="U15" s="140"/>
      <c r="V15" s="140"/>
      <c r="W15" s="140"/>
      <c r="X15" s="140"/>
      <c r="Y15" s="140"/>
      <c r="Z15" s="140"/>
    </row>
    <row r="16">
      <c r="A16" s="213"/>
      <c r="B16" s="213"/>
      <c r="C16" s="100" t="s">
        <v>784</v>
      </c>
      <c r="D16" s="214"/>
      <c r="E16" s="69">
        <v>0.0</v>
      </c>
      <c r="F16" s="392">
        <v>-6000.0</v>
      </c>
      <c r="G16" s="100"/>
      <c r="H16" s="395"/>
      <c r="I16" s="140"/>
      <c r="J16" s="140"/>
      <c r="K16" s="140"/>
      <c r="L16" s="140"/>
      <c r="M16" s="140"/>
      <c r="N16" s="140"/>
      <c r="O16" s="140"/>
      <c r="P16" s="140"/>
      <c r="Q16" s="140"/>
      <c r="R16" s="140"/>
      <c r="S16" s="140"/>
      <c r="T16" s="140"/>
      <c r="U16" s="140"/>
      <c r="V16" s="140"/>
      <c r="W16" s="140"/>
      <c r="X16" s="140"/>
      <c r="Y16" s="140"/>
      <c r="Z16" s="140"/>
    </row>
    <row r="17">
      <c r="A17" s="213"/>
      <c r="B17" s="213"/>
      <c r="C17" s="100" t="s">
        <v>785</v>
      </c>
      <c r="D17" s="214"/>
      <c r="E17" s="69">
        <v>0.0</v>
      </c>
      <c r="F17" s="394">
        <v>-129600.0</v>
      </c>
      <c r="G17" s="100"/>
      <c r="H17" s="395"/>
      <c r="I17" s="140"/>
      <c r="J17" s="140"/>
      <c r="K17" s="140"/>
      <c r="L17" s="140"/>
      <c r="M17" s="140"/>
      <c r="N17" s="140"/>
      <c r="O17" s="140"/>
      <c r="P17" s="140"/>
      <c r="Q17" s="140"/>
      <c r="R17" s="140"/>
      <c r="S17" s="140"/>
      <c r="T17" s="140"/>
      <c r="U17" s="140"/>
      <c r="V17" s="140"/>
      <c r="W17" s="140"/>
      <c r="X17" s="140"/>
      <c r="Y17" s="140"/>
      <c r="Z17" s="140"/>
    </row>
    <row r="18">
      <c r="A18" s="213"/>
      <c r="B18" s="213"/>
      <c r="C18" s="75" t="s">
        <v>786</v>
      </c>
      <c r="D18" s="214"/>
      <c r="E18" s="179">
        <v>0.0</v>
      </c>
      <c r="F18" s="392">
        <v>-300.0</v>
      </c>
      <c r="G18" s="100"/>
      <c r="H18" s="395"/>
      <c r="I18" s="140"/>
      <c r="J18" s="140"/>
      <c r="K18" s="140"/>
      <c r="L18" s="140"/>
      <c r="M18" s="140"/>
      <c r="N18" s="140"/>
      <c r="O18" s="140"/>
      <c r="P18" s="140"/>
      <c r="Q18" s="140"/>
      <c r="R18" s="140"/>
      <c r="S18" s="140"/>
      <c r="T18" s="140"/>
      <c r="U18" s="140"/>
      <c r="V18" s="140"/>
      <c r="W18" s="140"/>
      <c r="X18" s="140"/>
      <c r="Y18" s="140"/>
      <c r="Z18" s="140"/>
    </row>
    <row r="19">
      <c r="A19" s="213"/>
      <c r="B19" s="213"/>
      <c r="C19" s="100" t="s">
        <v>787</v>
      </c>
      <c r="D19" s="214"/>
      <c r="E19" s="69">
        <v>0.0</v>
      </c>
      <c r="F19" s="392">
        <v>-17000.0</v>
      </c>
      <c r="G19" s="100"/>
      <c r="H19" s="395"/>
      <c r="I19" s="140"/>
      <c r="J19" s="140"/>
      <c r="K19" s="140"/>
      <c r="L19" s="140"/>
      <c r="M19" s="140"/>
      <c r="N19" s="140"/>
      <c r="O19" s="140"/>
      <c r="P19" s="140"/>
      <c r="Q19" s="140"/>
      <c r="R19" s="140"/>
      <c r="S19" s="140"/>
      <c r="T19" s="140"/>
      <c r="U19" s="140"/>
      <c r="V19" s="140"/>
      <c r="W19" s="140"/>
      <c r="X19" s="140"/>
      <c r="Y19" s="140"/>
      <c r="Z19" s="140"/>
    </row>
    <row r="20">
      <c r="A20" s="213"/>
      <c r="B20" s="213"/>
      <c r="C20" s="100" t="s">
        <v>451</v>
      </c>
      <c r="D20" s="214"/>
      <c r="E20" s="69">
        <v>0.0</v>
      </c>
      <c r="F20" s="392">
        <v>-4000.0</v>
      </c>
      <c r="G20" s="100"/>
      <c r="H20" s="395"/>
      <c r="I20" s="140"/>
      <c r="J20" s="140"/>
      <c r="K20" s="140"/>
      <c r="L20" s="140"/>
      <c r="M20" s="140"/>
      <c r="N20" s="140"/>
      <c r="O20" s="140"/>
      <c r="P20" s="140"/>
      <c r="Q20" s="140"/>
      <c r="R20" s="140"/>
      <c r="S20" s="140"/>
      <c r="T20" s="140"/>
      <c r="U20" s="140"/>
      <c r="V20" s="140"/>
      <c r="W20" s="140"/>
      <c r="X20" s="140"/>
      <c r="Y20" s="140"/>
      <c r="Z20" s="140"/>
    </row>
    <row r="21">
      <c r="A21" s="213"/>
      <c r="B21" s="213"/>
      <c r="C21" s="393"/>
      <c r="D21" s="214"/>
      <c r="E21" s="214"/>
      <c r="F21" s="214"/>
      <c r="G21" s="100"/>
      <c r="H21" s="395"/>
      <c r="I21" s="140"/>
      <c r="J21" s="140"/>
      <c r="K21" s="140"/>
      <c r="L21" s="140"/>
      <c r="M21" s="140"/>
      <c r="N21" s="140"/>
      <c r="O21" s="140"/>
      <c r="P21" s="140"/>
      <c r="Q21" s="140"/>
      <c r="R21" s="140"/>
      <c r="S21" s="140"/>
      <c r="T21" s="140"/>
      <c r="U21" s="140"/>
      <c r="V21" s="140"/>
      <c r="W21" s="140"/>
      <c r="X21" s="140"/>
      <c r="Y21" s="140"/>
      <c r="Z21" s="140"/>
    </row>
    <row r="22">
      <c r="A22" s="213"/>
      <c r="B22" s="213"/>
      <c r="C22" s="98" t="s">
        <v>64</v>
      </c>
      <c r="D22" s="214"/>
      <c r="E22" s="69">
        <f t="shared" ref="E22:F22" si="2">SUM(E11:E20)</f>
        <v>531600</v>
      </c>
      <c r="F22" s="394">
        <f t="shared" si="2"/>
        <v>-692660</v>
      </c>
      <c r="G22" s="100"/>
      <c r="H22" s="395"/>
      <c r="I22" s="140"/>
      <c r="J22" s="140"/>
      <c r="K22" s="140"/>
      <c r="L22" s="140"/>
      <c r="M22" s="140"/>
      <c r="N22" s="140"/>
      <c r="O22" s="140"/>
      <c r="P22" s="140"/>
      <c r="Q22" s="140"/>
      <c r="R22" s="140"/>
      <c r="S22" s="140"/>
      <c r="T22" s="140"/>
      <c r="U22" s="140"/>
      <c r="V22" s="140"/>
      <c r="W22" s="140"/>
      <c r="X22" s="140"/>
      <c r="Y22" s="140"/>
      <c r="Z22" s="140"/>
    </row>
    <row r="23">
      <c r="A23" s="213"/>
      <c r="B23" s="213"/>
      <c r="C23" s="393"/>
      <c r="D23" s="214"/>
      <c r="E23" s="214"/>
      <c r="F23" s="214"/>
      <c r="G23" s="100"/>
      <c r="H23" s="395"/>
      <c r="I23" s="140"/>
      <c r="J23" s="140"/>
      <c r="K23" s="140"/>
      <c r="L23" s="140"/>
      <c r="M23" s="140"/>
      <c r="N23" s="140"/>
      <c r="O23" s="140"/>
      <c r="P23" s="140"/>
      <c r="Q23" s="140"/>
      <c r="R23" s="140"/>
      <c r="S23" s="140"/>
      <c r="T23" s="140"/>
      <c r="U23" s="140"/>
      <c r="V23" s="140"/>
      <c r="W23" s="140"/>
      <c r="X23" s="140"/>
      <c r="Y23" s="140"/>
      <c r="Z23" s="140"/>
    </row>
    <row r="24">
      <c r="A24" s="213"/>
      <c r="B24" s="213"/>
      <c r="C24" s="98" t="s">
        <v>83</v>
      </c>
      <c r="D24" s="214"/>
      <c r="E24" s="69">
        <f>SUMIFS(E3:E22,C3:C22,"Subsubtotal")</f>
        <v>531600</v>
      </c>
      <c r="F24" s="394">
        <f>SUMIFS(F3:F23,C3:C23,"Subsubtotal")</f>
        <v>-699010</v>
      </c>
      <c r="G24" s="82">
        <f>E24+F24</f>
        <v>-167410</v>
      </c>
      <c r="H24" s="395"/>
      <c r="I24" s="140"/>
      <c r="J24" s="140"/>
      <c r="K24" s="140"/>
      <c r="L24" s="140"/>
      <c r="M24" s="140"/>
      <c r="N24" s="140"/>
      <c r="O24" s="140"/>
      <c r="P24" s="140"/>
      <c r="Q24" s="140"/>
      <c r="R24" s="140"/>
      <c r="S24" s="140"/>
      <c r="T24" s="140"/>
      <c r="U24" s="140"/>
      <c r="V24" s="140"/>
      <c r="W24" s="140"/>
      <c r="X24" s="140"/>
      <c r="Y24" s="140"/>
      <c r="Z24" s="140"/>
    </row>
    <row r="25">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sheetData>
  <conditionalFormatting sqref="F1 G9:G24">
    <cfRule type="cellIs" dxfId="0" priority="1" operator="greaterThan">
      <formula>0</formula>
    </cfRule>
  </conditionalFormatting>
  <conditionalFormatting sqref="E1 D9:E24 F9">
    <cfRule type="cellIs" dxfId="5" priority="2" operator="greaterThan">
      <formula>0</formula>
    </cfRule>
  </conditionalFormatting>
  <conditionalFormatting sqref="F1 F9">
    <cfRule type="cellIs" dxfId="1" priority="3" operator="lessThan">
      <formula>0</formula>
    </cfRule>
  </conditionalFormatting>
  <conditionalFormatting sqref="F1">
    <cfRule type="cellIs" dxfId="1" priority="4" operator="lessThan">
      <formula>0</formula>
    </cfRule>
  </conditionalFormatting>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90" t="s">
        <v>3</v>
      </c>
      <c r="B1" s="90" t="s">
        <v>56</v>
      </c>
      <c r="C1" s="90" t="s">
        <v>57</v>
      </c>
      <c r="D1" s="59"/>
      <c r="E1" s="54" t="s">
        <v>4</v>
      </c>
      <c r="F1" s="54" t="s">
        <v>5</v>
      </c>
      <c r="G1" s="54" t="s">
        <v>59</v>
      </c>
      <c r="H1" s="90" t="s">
        <v>2</v>
      </c>
    </row>
    <row r="2">
      <c r="A2" s="56" t="s">
        <v>39</v>
      </c>
      <c r="B2" s="57"/>
      <c r="C2" s="57"/>
      <c r="D2" s="58"/>
      <c r="E2" s="58"/>
      <c r="F2" s="58"/>
      <c r="G2" s="1"/>
      <c r="H2" s="153"/>
    </row>
    <row r="3">
      <c r="A3" s="60" t="s">
        <v>36</v>
      </c>
      <c r="B3" s="56" t="s">
        <v>61</v>
      </c>
      <c r="C3" s="57"/>
      <c r="D3" s="58"/>
      <c r="E3" s="58"/>
      <c r="F3" s="58"/>
      <c r="G3" s="1"/>
      <c r="H3" s="153"/>
    </row>
    <row r="4">
      <c r="A4" s="57"/>
      <c r="B4" s="57"/>
      <c r="C4" s="62" t="s">
        <v>788</v>
      </c>
      <c r="D4" s="58"/>
      <c r="E4" s="187">
        <v>498250.0</v>
      </c>
      <c r="F4" s="86">
        <v>0.0</v>
      </c>
      <c r="G4" s="1"/>
      <c r="H4" s="153" t="s">
        <v>789</v>
      </c>
    </row>
    <row r="5">
      <c r="A5" s="57"/>
      <c r="B5" s="57"/>
      <c r="C5" s="62" t="s">
        <v>66</v>
      </c>
      <c r="D5" s="58"/>
      <c r="E5" s="86">
        <v>0.0</v>
      </c>
      <c r="F5" s="89">
        <v>-15000.0</v>
      </c>
      <c r="G5" s="1"/>
      <c r="H5" s="153"/>
    </row>
    <row r="6">
      <c r="A6" s="57"/>
      <c r="B6" s="57"/>
      <c r="C6" s="57" t="s">
        <v>790</v>
      </c>
      <c r="D6" s="58"/>
      <c r="E6" s="86">
        <v>0.0</v>
      </c>
      <c r="F6" s="89">
        <v>-6000.0</v>
      </c>
      <c r="G6" s="1"/>
      <c r="H6" s="153" t="s">
        <v>791</v>
      </c>
    </row>
    <row r="7">
      <c r="A7" s="57"/>
      <c r="B7" s="57"/>
      <c r="C7" s="62" t="s">
        <v>68</v>
      </c>
      <c r="D7" s="58"/>
      <c r="E7" s="86">
        <v>0.0</v>
      </c>
      <c r="F7" s="89">
        <v>-5000.0</v>
      </c>
      <c r="G7" s="1"/>
      <c r="H7" s="170"/>
    </row>
    <row r="8">
      <c r="A8" s="57"/>
      <c r="B8" s="57"/>
      <c r="C8" s="57" t="s">
        <v>293</v>
      </c>
      <c r="D8" s="58"/>
      <c r="E8" s="86">
        <v>0.0</v>
      </c>
      <c r="F8" s="89">
        <v>-5000.0</v>
      </c>
      <c r="G8" s="1"/>
      <c r="H8" s="170"/>
    </row>
    <row r="9">
      <c r="A9" s="57"/>
      <c r="B9" s="62"/>
      <c r="C9" s="62" t="s">
        <v>792</v>
      </c>
      <c r="D9" s="58"/>
      <c r="E9" s="86">
        <v>0.0</v>
      </c>
      <c r="F9" s="89">
        <v>-10000.0</v>
      </c>
      <c r="G9" s="1"/>
      <c r="H9" s="84"/>
    </row>
    <row r="10">
      <c r="A10" s="57"/>
      <c r="B10" s="57"/>
      <c r="C10" s="62" t="s">
        <v>793</v>
      </c>
      <c r="D10" s="58"/>
      <c r="E10" s="86">
        <v>0.0</v>
      </c>
      <c r="F10" s="89">
        <v>-2500.0</v>
      </c>
      <c r="G10" s="1"/>
      <c r="H10" s="170" t="s">
        <v>794</v>
      </c>
    </row>
    <row r="11">
      <c r="A11" s="57"/>
      <c r="B11" s="57"/>
      <c r="C11" s="62" t="s">
        <v>81</v>
      </c>
      <c r="D11" s="58"/>
      <c r="E11" s="86">
        <v>0.0</v>
      </c>
      <c r="F11" s="89">
        <v>-10000.0</v>
      </c>
      <c r="G11" s="1"/>
      <c r="H11" s="170"/>
    </row>
    <row r="12">
      <c r="A12" s="57"/>
      <c r="B12" s="57"/>
      <c r="C12" s="62" t="s">
        <v>795</v>
      </c>
      <c r="D12" s="58"/>
      <c r="E12" s="86">
        <v>0.0</v>
      </c>
      <c r="F12" s="89">
        <v>-7000.0</v>
      </c>
      <c r="G12" s="1"/>
      <c r="H12" s="170"/>
    </row>
    <row r="13">
      <c r="A13" s="57"/>
      <c r="B13" s="57"/>
      <c r="C13" s="62" t="s">
        <v>236</v>
      </c>
      <c r="D13" s="58"/>
      <c r="E13" s="187">
        <v>200000.0</v>
      </c>
      <c r="F13" s="86">
        <v>0.0</v>
      </c>
      <c r="G13" s="1"/>
      <c r="H13" s="170"/>
    </row>
    <row r="14">
      <c r="A14" s="57"/>
      <c r="B14" s="57"/>
      <c r="C14" s="397" t="s">
        <v>796</v>
      </c>
      <c r="D14" s="58"/>
      <c r="E14" s="86">
        <v>0.0</v>
      </c>
      <c r="F14" s="89">
        <v>-50.0</v>
      </c>
      <c r="G14" s="1"/>
      <c r="H14" s="170"/>
    </row>
    <row r="15">
      <c r="A15" s="57"/>
      <c r="B15" s="57"/>
      <c r="C15" s="62"/>
      <c r="D15" s="58"/>
      <c r="E15" s="58"/>
      <c r="F15" s="58"/>
      <c r="G15" s="1"/>
      <c r="H15" s="170"/>
    </row>
    <row r="16">
      <c r="A16" s="57"/>
      <c r="B16" s="57"/>
      <c r="C16" s="56" t="s">
        <v>64</v>
      </c>
      <c r="D16" s="58"/>
      <c r="E16" s="187">
        <f>SUM(E4:E14)</f>
        <v>698250</v>
      </c>
      <c r="F16" s="89">
        <f>SUM(F5:F14)</f>
        <v>-60550</v>
      </c>
      <c r="G16" s="1"/>
      <c r="H16" s="170"/>
    </row>
    <row r="17">
      <c r="A17" s="57"/>
      <c r="B17" s="57"/>
      <c r="C17" s="62"/>
      <c r="D17" s="58"/>
      <c r="E17" s="58"/>
      <c r="F17" s="58"/>
      <c r="G17" s="1"/>
      <c r="H17" s="170"/>
    </row>
    <row r="18">
      <c r="A18" s="57"/>
      <c r="B18" s="83" t="s">
        <v>797</v>
      </c>
      <c r="C18" s="62"/>
      <c r="D18" s="58"/>
      <c r="E18" s="58"/>
      <c r="F18" s="58"/>
      <c r="G18" s="1"/>
      <c r="H18" s="170"/>
    </row>
    <row r="19">
      <c r="A19" s="57"/>
      <c r="B19" s="57"/>
      <c r="C19" s="62" t="s">
        <v>126</v>
      </c>
      <c r="D19" s="58"/>
      <c r="E19" s="187">
        <v>15000.0</v>
      </c>
      <c r="F19" s="86">
        <v>0.0</v>
      </c>
      <c r="G19" s="1"/>
      <c r="H19" s="170" t="s">
        <v>798</v>
      </c>
    </row>
    <row r="20">
      <c r="A20" s="57"/>
      <c r="B20" s="57"/>
      <c r="C20" s="62" t="s">
        <v>127</v>
      </c>
      <c r="D20" s="58"/>
      <c r="E20" s="86">
        <v>0.0</v>
      </c>
      <c r="F20" s="89">
        <v>-9000.0</v>
      </c>
      <c r="G20" s="1"/>
      <c r="H20" s="170" t="s">
        <v>799</v>
      </c>
    </row>
    <row r="21">
      <c r="A21" s="57"/>
      <c r="B21" s="57"/>
      <c r="C21" s="62" t="s">
        <v>281</v>
      </c>
      <c r="D21" s="58"/>
      <c r="E21" s="86">
        <v>0.0</v>
      </c>
      <c r="F21" s="89">
        <v>-4200.0</v>
      </c>
      <c r="G21" s="1"/>
      <c r="H21" s="170"/>
    </row>
    <row r="22">
      <c r="A22" s="57"/>
      <c r="B22" s="57"/>
      <c r="C22" s="62" t="s">
        <v>800</v>
      </c>
      <c r="D22" s="58"/>
      <c r="E22" s="86">
        <v>0.0</v>
      </c>
      <c r="F22" s="89">
        <v>-700.0</v>
      </c>
      <c r="G22" s="1"/>
      <c r="H22" s="170" t="s">
        <v>801</v>
      </c>
    </row>
    <row r="23">
      <c r="A23" s="57"/>
      <c r="B23" s="57"/>
      <c r="C23" s="62" t="s">
        <v>125</v>
      </c>
      <c r="D23" s="58"/>
      <c r="E23" s="86">
        <v>0.0</v>
      </c>
      <c r="F23" s="89">
        <v>-500.0</v>
      </c>
      <c r="G23" s="1"/>
      <c r="H23" s="170" t="s">
        <v>802</v>
      </c>
    </row>
    <row r="24">
      <c r="A24" s="57"/>
      <c r="B24" s="57"/>
      <c r="C24" s="62" t="s">
        <v>803</v>
      </c>
      <c r="D24" s="58"/>
      <c r="E24" s="86">
        <v>0.0</v>
      </c>
      <c r="F24" s="89">
        <v>-100.0</v>
      </c>
      <c r="G24" s="1"/>
      <c r="H24" s="170" t="s">
        <v>802</v>
      </c>
    </row>
    <row r="25">
      <c r="A25" s="57"/>
      <c r="B25" s="57"/>
      <c r="C25" s="62" t="s">
        <v>76</v>
      </c>
      <c r="D25" s="58"/>
      <c r="E25" s="86">
        <v>0.0</v>
      </c>
      <c r="F25" s="89">
        <v>-9000.0</v>
      </c>
      <c r="G25" s="1"/>
      <c r="H25" s="170" t="s">
        <v>804</v>
      </c>
    </row>
    <row r="26">
      <c r="A26" s="57"/>
      <c r="B26" s="57"/>
      <c r="C26" s="62" t="s">
        <v>81</v>
      </c>
      <c r="D26" s="58"/>
      <c r="E26" s="86">
        <v>0.0</v>
      </c>
      <c r="F26" s="89">
        <v>-1500.0</v>
      </c>
      <c r="G26" s="1"/>
      <c r="H26" s="170"/>
    </row>
    <row r="27">
      <c r="A27" s="57"/>
      <c r="B27" s="57"/>
      <c r="C27" s="62"/>
      <c r="D27" s="58"/>
      <c r="E27" s="58"/>
      <c r="F27" s="58"/>
      <c r="G27" s="1"/>
      <c r="H27" s="170"/>
    </row>
    <row r="28">
      <c r="A28" s="57"/>
      <c r="B28" s="57"/>
      <c r="C28" s="56" t="s">
        <v>64</v>
      </c>
      <c r="D28" s="58"/>
      <c r="E28" s="187">
        <f>SUM(E19:E26)</f>
        <v>15000</v>
      </c>
      <c r="F28" s="89">
        <f>SUM(F20:F26)</f>
        <v>-25000</v>
      </c>
      <c r="G28" s="1"/>
      <c r="H28" s="170"/>
    </row>
    <row r="29">
      <c r="A29" s="57"/>
      <c r="B29" s="57"/>
      <c r="C29" s="62"/>
      <c r="D29" s="58"/>
      <c r="E29" s="58"/>
      <c r="F29" s="58"/>
      <c r="G29" s="1"/>
      <c r="H29" s="170"/>
    </row>
    <row r="30">
      <c r="A30" s="57"/>
      <c r="B30" s="83" t="s">
        <v>805</v>
      </c>
      <c r="C30" s="62"/>
      <c r="D30" s="58"/>
      <c r="E30" s="58"/>
      <c r="F30" s="58"/>
      <c r="G30" s="1"/>
      <c r="H30" s="170" t="s">
        <v>806</v>
      </c>
    </row>
    <row r="31">
      <c r="A31" s="57"/>
      <c r="B31" s="57"/>
      <c r="C31" s="62" t="s">
        <v>126</v>
      </c>
      <c r="D31" s="58"/>
      <c r="E31" s="187">
        <v>238500.0</v>
      </c>
      <c r="F31" s="86">
        <v>0.0</v>
      </c>
      <c r="G31" s="1"/>
      <c r="H31" s="170"/>
    </row>
    <row r="32">
      <c r="A32" s="57"/>
      <c r="B32" s="57"/>
      <c r="C32" s="62" t="s">
        <v>127</v>
      </c>
      <c r="D32" s="58"/>
      <c r="E32" s="86">
        <v>0.0</v>
      </c>
      <c r="F32" s="89">
        <v>-393550.0</v>
      </c>
      <c r="G32" s="1"/>
      <c r="H32" s="170"/>
    </row>
    <row r="33">
      <c r="A33" s="57"/>
      <c r="B33" s="57"/>
      <c r="C33" s="62" t="s">
        <v>517</v>
      </c>
      <c r="D33" s="58"/>
      <c r="E33" s="86">
        <v>0.0</v>
      </c>
      <c r="F33" s="89">
        <v>-285750.0</v>
      </c>
      <c r="G33" s="1"/>
      <c r="H33" s="170"/>
    </row>
    <row r="34">
      <c r="A34" s="57"/>
      <c r="B34" s="57"/>
      <c r="C34" s="62" t="s">
        <v>666</v>
      </c>
      <c r="D34" s="58"/>
      <c r="E34" s="86">
        <v>0.0</v>
      </c>
      <c r="F34" s="89">
        <v>-13500.0</v>
      </c>
      <c r="G34" s="1"/>
      <c r="H34" s="170"/>
    </row>
    <row r="35">
      <c r="A35" s="57"/>
      <c r="B35" s="57"/>
      <c r="C35" s="62" t="s">
        <v>807</v>
      </c>
      <c r="D35" s="58"/>
      <c r="E35" s="86">
        <v>0.0</v>
      </c>
      <c r="F35" s="89">
        <v>-50000.0</v>
      </c>
      <c r="G35" s="1"/>
      <c r="H35" s="170"/>
    </row>
    <row r="36">
      <c r="A36" s="57"/>
      <c r="B36" s="57"/>
      <c r="C36" s="62" t="s">
        <v>808</v>
      </c>
      <c r="D36" s="58"/>
      <c r="E36" s="86">
        <v>0.0</v>
      </c>
      <c r="F36" s="89">
        <v>-80000.0</v>
      </c>
      <c r="G36" s="1"/>
      <c r="H36" s="170"/>
    </row>
    <row r="37">
      <c r="A37" s="57"/>
      <c r="B37" s="57"/>
      <c r="C37" s="62" t="s">
        <v>81</v>
      </c>
      <c r="D37" s="58"/>
      <c r="E37" s="86">
        <v>0.0</v>
      </c>
      <c r="F37" s="89">
        <v>-5400.0</v>
      </c>
      <c r="G37" s="1"/>
      <c r="H37" s="170"/>
    </row>
    <row r="38">
      <c r="A38" s="57"/>
      <c r="B38" s="57"/>
      <c r="C38" s="62"/>
      <c r="D38" s="58"/>
      <c r="E38" s="58"/>
      <c r="F38" s="58"/>
      <c r="G38" s="1"/>
      <c r="H38" s="170"/>
    </row>
    <row r="39">
      <c r="A39" s="57"/>
      <c r="B39" s="57"/>
      <c r="C39" s="56" t="s">
        <v>64</v>
      </c>
      <c r="D39" s="58"/>
      <c r="E39" s="187">
        <f>SUM(E31:E37)</f>
        <v>238500</v>
      </c>
      <c r="F39" s="89">
        <f>SUM(F32:F37)</f>
        <v>-828200</v>
      </c>
      <c r="G39" s="1"/>
      <c r="H39" s="170"/>
    </row>
    <row r="40">
      <c r="A40" s="57"/>
      <c r="B40" s="57"/>
      <c r="C40" s="62"/>
      <c r="D40" s="58"/>
      <c r="E40" s="58"/>
      <c r="F40" s="58"/>
      <c r="G40" s="1"/>
      <c r="H40" s="170"/>
    </row>
    <row r="41">
      <c r="A41" s="57"/>
      <c r="B41" s="83" t="s">
        <v>809</v>
      </c>
      <c r="C41" s="62"/>
      <c r="D41" s="58"/>
      <c r="E41" s="58"/>
      <c r="F41" s="58"/>
      <c r="G41" s="1"/>
      <c r="H41" s="170"/>
    </row>
    <row r="42">
      <c r="A42" s="57"/>
      <c r="B42" s="57"/>
      <c r="C42" s="62" t="s">
        <v>76</v>
      </c>
      <c r="D42" s="58"/>
      <c r="E42" s="86">
        <v>0.0</v>
      </c>
      <c r="F42" s="89">
        <v>-2000.0</v>
      </c>
      <c r="G42" s="1"/>
      <c r="H42" s="170"/>
    </row>
    <row r="43">
      <c r="A43" s="57"/>
      <c r="B43" s="57"/>
      <c r="C43" s="62" t="s">
        <v>91</v>
      </c>
      <c r="D43" s="58"/>
      <c r="E43" s="86">
        <v>0.0</v>
      </c>
      <c r="F43" s="89">
        <v>-10000.0</v>
      </c>
      <c r="G43" s="1"/>
      <c r="H43" s="170"/>
    </row>
    <row r="44">
      <c r="A44" s="57"/>
      <c r="B44" s="57"/>
      <c r="C44" s="62" t="s">
        <v>810</v>
      </c>
      <c r="D44" s="58"/>
      <c r="E44" s="86">
        <v>0.0</v>
      </c>
      <c r="F44" s="89">
        <v>-64000.0</v>
      </c>
      <c r="G44" s="1"/>
      <c r="H44" s="170" t="s">
        <v>811</v>
      </c>
    </row>
    <row r="45">
      <c r="A45" s="57"/>
      <c r="B45" s="57"/>
      <c r="C45" s="62"/>
      <c r="D45" s="58"/>
      <c r="E45" s="58"/>
      <c r="F45" s="58"/>
      <c r="G45" s="1"/>
      <c r="H45" s="170"/>
    </row>
    <row r="46">
      <c r="A46" s="57"/>
      <c r="B46" s="57"/>
      <c r="C46" s="56" t="s">
        <v>64</v>
      </c>
      <c r="D46" s="58"/>
      <c r="E46" s="86">
        <f t="shared" ref="E46:F46" si="1">SUM(E42:E44)</f>
        <v>0</v>
      </c>
      <c r="F46" s="89">
        <f t="shared" si="1"/>
        <v>-76000</v>
      </c>
      <c r="G46" s="1"/>
      <c r="H46" s="170"/>
    </row>
    <row r="47">
      <c r="A47" s="57"/>
      <c r="B47" s="57"/>
      <c r="C47" s="62"/>
      <c r="D47" s="58"/>
      <c r="E47" s="58"/>
      <c r="F47" s="58"/>
      <c r="G47" s="1"/>
      <c r="H47" s="170"/>
    </row>
    <row r="48">
      <c r="A48" s="57"/>
      <c r="B48" s="83" t="s">
        <v>812</v>
      </c>
      <c r="C48" s="62"/>
      <c r="D48" s="58"/>
      <c r="E48" s="58"/>
      <c r="F48" s="58"/>
      <c r="G48" s="1"/>
      <c r="H48" s="170"/>
    </row>
    <row r="49">
      <c r="A49" s="57"/>
      <c r="B49" s="57"/>
      <c r="C49" s="62" t="s">
        <v>126</v>
      </c>
      <c r="D49" s="58"/>
      <c r="E49" s="187">
        <v>120000.0</v>
      </c>
      <c r="F49" s="86">
        <v>0.0</v>
      </c>
      <c r="G49" s="1"/>
      <c r="H49" s="170"/>
    </row>
    <row r="50">
      <c r="A50" s="57"/>
      <c r="B50" s="57"/>
      <c r="C50" s="62" t="s">
        <v>127</v>
      </c>
      <c r="D50" s="58"/>
      <c r="E50" s="86">
        <v>0.0</v>
      </c>
      <c r="F50" s="89">
        <v>-116000.0</v>
      </c>
      <c r="G50" s="1"/>
      <c r="H50" s="170"/>
    </row>
    <row r="51">
      <c r="A51" s="57"/>
      <c r="B51" s="57"/>
      <c r="C51" s="62" t="s">
        <v>281</v>
      </c>
      <c r="D51" s="58"/>
      <c r="E51" s="86">
        <v>0.0</v>
      </c>
      <c r="F51" s="89">
        <v>-32800.0</v>
      </c>
      <c r="G51" s="1"/>
      <c r="H51" s="170"/>
    </row>
    <row r="52">
      <c r="A52" s="57"/>
      <c r="B52" s="57"/>
      <c r="C52" s="62" t="s">
        <v>800</v>
      </c>
      <c r="D52" s="58"/>
      <c r="E52" s="86">
        <v>0.0</v>
      </c>
      <c r="F52" s="89">
        <v>-4000.0</v>
      </c>
      <c r="G52" s="1"/>
      <c r="H52" s="170"/>
    </row>
    <row r="53">
      <c r="A53" s="57"/>
      <c r="B53" s="57"/>
      <c r="C53" s="62" t="s">
        <v>813</v>
      </c>
      <c r="D53" s="58"/>
      <c r="E53" s="86">
        <v>0.0</v>
      </c>
      <c r="F53" s="89">
        <v>-30000.0</v>
      </c>
      <c r="G53" s="1"/>
      <c r="H53" s="170"/>
    </row>
    <row r="54">
      <c r="A54" s="57"/>
      <c r="B54" s="57"/>
      <c r="C54" s="62" t="s">
        <v>179</v>
      </c>
      <c r="D54" s="58"/>
      <c r="E54" s="86">
        <v>0.0</v>
      </c>
      <c r="F54" s="89">
        <v>-135000.0</v>
      </c>
      <c r="G54" s="1"/>
      <c r="H54" s="170"/>
    </row>
    <row r="55">
      <c r="A55" s="57"/>
      <c r="B55" s="57"/>
      <c r="C55" s="62" t="s">
        <v>814</v>
      </c>
      <c r="D55" s="58"/>
      <c r="E55" s="86">
        <v>0.0</v>
      </c>
      <c r="F55" s="89">
        <v>-15000.0</v>
      </c>
      <c r="G55" s="1"/>
      <c r="H55" s="170"/>
    </row>
    <row r="56">
      <c r="A56" s="57"/>
      <c r="B56" s="57"/>
      <c r="C56" s="62" t="s">
        <v>125</v>
      </c>
      <c r="D56" s="58"/>
      <c r="E56" s="86">
        <v>0.0</v>
      </c>
      <c r="F56" s="89">
        <v>-2000.0</v>
      </c>
      <c r="G56" s="1"/>
      <c r="H56" s="170"/>
    </row>
    <row r="57">
      <c r="A57" s="57"/>
      <c r="B57" s="57"/>
      <c r="C57" s="62" t="s">
        <v>91</v>
      </c>
      <c r="D57" s="58"/>
      <c r="E57" s="86">
        <v>0.0</v>
      </c>
      <c r="F57" s="89">
        <v>-70000.0</v>
      </c>
      <c r="G57" s="1"/>
      <c r="H57" s="170"/>
    </row>
    <row r="58">
      <c r="A58" s="57"/>
      <c r="B58" s="57"/>
      <c r="C58" s="62" t="s">
        <v>302</v>
      </c>
      <c r="D58" s="58"/>
      <c r="E58" s="86">
        <v>0.0</v>
      </c>
      <c r="F58" s="89">
        <v>-20000.0</v>
      </c>
      <c r="G58" s="1"/>
      <c r="H58" s="170"/>
    </row>
    <row r="59">
      <c r="A59" s="57"/>
      <c r="B59" s="57"/>
      <c r="C59" s="62" t="s">
        <v>81</v>
      </c>
      <c r="D59" s="58"/>
      <c r="E59" s="86">
        <v>0.0</v>
      </c>
      <c r="F59" s="89">
        <v>-4800.0</v>
      </c>
      <c r="G59" s="1"/>
      <c r="H59" s="170"/>
    </row>
    <row r="60">
      <c r="A60" s="57"/>
      <c r="B60" s="57"/>
      <c r="C60" s="62"/>
      <c r="D60" s="58"/>
      <c r="E60" s="58"/>
      <c r="F60" s="58"/>
      <c r="G60" s="1"/>
      <c r="H60" s="170"/>
    </row>
    <row r="61">
      <c r="A61" s="57"/>
      <c r="B61" s="57"/>
      <c r="C61" s="56" t="s">
        <v>64</v>
      </c>
      <c r="D61" s="58"/>
      <c r="E61" s="187">
        <f>SUM(E49:E59)</f>
        <v>120000</v>
      </c>
      <c r="F61" s="89">
        <f>SUM(F50:F59)</f>
        <v>-429600</v>
      </c>
      <c r="G61" s="1"/>
      <c r="H61" s="170"/>
    </row>
    <row r="62">
      <c r="A62" s="57"/>
      <c r="B62" s="57"/>
      <c r="C62" s="62"/>
      <c r="D62" s="58"/>
      <c r="E62" s="58"/>
      <c r="F62" s="58"/>
      <c r="G62" s="1"/>
      <c r="H62" s="170"/>
    </row>
    <row r="63">
      <c r="A63" s="57"/>
      <c r="B63" s="83" t="s">
        <v>815</v>
      </c>
      <c r="C63" s="62"/>
      <c r="D63" s="58"/>
      <c r="E63" s="58"/>
      <c r="F63" s="58"/>
      <c r="G63" s="1"/>
      <c r="H63" s="170"/>
    </row>
    <row r="64">
      <c r="A64" s="57"/>
      <c r="B64" s="57"/>
      <c r="C64" s="62" t="s">
        <v>126</v>
      </c>
      <c r="D64" s="58"/>
      <c r="E64" s="187">
        <v>1600.0</v>
      </c>
      <c r="F64" s="86">
        <v>0.0</v>
      </c>
      <c r="G64" s="1"/>
      <c r="H64" s="170"/>
    </row>
    <row r="65">
      <c r="A65" s="57"/>
      <c r="B65" s="57"/>
      <c r="C65" s="62" t="s">
        <v>127</v>
      </c>
      <c r="D65" s="58"/>
      <c r="E65" s="86">
        <v>0.0</v>
      </c>
      <c r="F65" s="89">
        <v>-6000.0</v>
      </c>
      <c r="G65" s="1"/>
      <c r="H65" s="170"/>
    </row>
    <row r="66">
      <c r="A66" s="57"/>
      <c r="B66" s="57"/>
      <c r="C66" s="62" t="s">
        <v>281</v>
      </c>
      <c r="D66" s="58"/>
      <c r="E66" s="86">
        <v>0.0</v>
      </c>
      <c r="F66" s="89">
        <v>-1500.0</v>
      </c>
      <c r="G66" s="1"/>
      <c r="H66" s="170"/>
    </row>
    <row r="67">
      <c r="A67" s="57"/>
      <c r="B67" s="57"/>
      <c r="C67" s="62" t="s">
        <v>76</v>
      </c>
      <c r="D67" s="58"/>
      <c r="E67" s="86">
        <v>0.0</v>
      </c>
      <c r="F67" s="89">
        <v>-1100.0</v>
      </c>
      <c r="G67" s="1"/>
      <c r="H67" s="170"/>
    </row>
    <row r="68">
      <c r="A68" s="57"/>
      <c r="B68" s="57"/>
      <c r="C68" s="62"/>
      <c r="D68" s="58"/>
      <c r="E68" s="58"/>
      <c r="F68" s="58"/>
      <c r="G68" s="1"/>
      <c r="H68" s="170"/>
    </row>
    <row r="69">
      <c r="A69" s="57"/>
      <c r="B69" s="57"/>
      <c r="C69" s="56" t="s">
        <v>64</v>
      </c>
      <c r="D69" s="58"/>
      <c r="E69" s="187">
        <f>SUM(E64:E67)</f>
        <v>1600</v>
      </c>
      <c r="F69" s="89">
        <f>SUM(F65:F67)</f>
        <v>-8600</v>
      </c>
      <c r="G69" s="1"/>
      <c r="H69" s="170"/>
    </row>
    <row r="70">
      <c r="A70" s="57"/>
      <c r="B70" s="57"/>
      <c r="C70" s="62"/>
      <c r="D70" s="58"/>
      <c r="E70" s="58"/>
      <c r="F70" s="58"/>
      <c r="G70" s="1"/>
      <c r="H70" s="170"/>
    </row>
    <row r="71">
      <c r="A71" s="57"/>
      <c r="B71" s="57"/>
      <c r="C71" s="56" t="s">
        <v>83</v>
      </c>
      <c r="D71" s="58"/>
      <c r="E71" s="187">
        <f>SUMIFS(E2:E70,C2:C70,"Subsubtotal")</f>
        <v>1073350</v>
      </c>
      <c r="F71" s="89">
        <f>SUMIFS(F2:F70,C2:C70,"Subsubtotal")</f>
        <v>-1427950</v>
      </c>
      <c r="G71" s="1"/>
      <c r="H71" s="170"/>
    </row>
    <row r="72">
      <c r="A72" s="57"/>
      <c r="B72" s="57"/>
      <c r="C72" s="62"/>
      <c r="D72" s="58"/>
      <c r="E72" s="58"/>
      <c r="F72" s="58"/>
      <c r="G72" s="1"/>
      <c r="H72" s="170"/>
    </row>
  </sheetData>
  <conditionalFormatting sqref="E1:E72">
    <cfRule type="cellIs" dxfId="0" priority="1" operator="greaterThan">
      <formula>0</formula>
    </cfRule>
  </conditionalFormatting>
  <conditionalFormatting sqref="E1:E72">
    <cfRule type="cellIs" dxfId="1" priority="2" operator="lessThan">
      <formula>0</formula>
    </cfRule>
  </conditionalFormatting>
  <printOptions gridLines="1" horizontalCentered="1"/>
  <pageMargins bottom="0.75" footer="0.0" header="0.0" left="0.7" right="0.7" top="0.75"/>
  <pageSetup fitToHeight="0" paperSize="9" cellComments="atEnd" orientation="portrait" pageOrder="overThenDown"/>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398" t="s">
        <v>3</v>
      </c>
      <c r="B1" s="398" t="s">
        <v>56</v>
      </c>
      <c r="C1" s="398" t="s">
        <v>57</v>
      </c>
      <c r="D1" s="381"/>
      <c r="E1" s="368" t="s">
        <v>4</v>
      </c>
      <c r="F1" s="368" t="s">
        <v>5</v>
      </c>
      <c r="G1" s="368" t="s">
        <v>59</v>
      </c>
      <c r="H1" s="398" t="s">
        <v>2</v>
      </c>
    </row>
    <row r="2">
      <c r="A2" s="399" t="s">
        <v>40</v>
      </c>
      <c r="B2" s="377"/>
      <c r="C2" s="377"/>
      <c r="D2" s="400"/>
      <c r="E2" s="400"/>
      <c r="F2" s="381"/>
      <c r="G2" s="401"/>
      <c r="H2" s="401"/>
    </row>
    <row r="3">
      <c r="A3" s="382" t="s">
        <v>36</v>
      </c>
      <c r="B3" s="402" t="s">
        <v>61</v>
      </c>
      <c r="C3" s="377"/>
      <c r="D3" s="400"/>
      <c r="E3" s="400"/>
      <c r="F3" s="403"/>
      <c r="G3" s="401"/>
      <c r="H3" s="401"/>
    </row>
    <row r="4">
      <c r="A4" s="377"/>
      <c r="B4" s="377"/>
      <c r="C4" s="382" t="s">
        <v>129</v>
      </c>
      <c r="D4" s="400"/>
      <c r="E4" s="344">
        <v>0.0</v>
      </c>
      <c r="F4" s="344">
        <v>-2000.0</v>
      </c>
      <c r="G4" s="401"/>
      <c r="H4" s="401"/>
    </row>
    <row r="5">
      <c r="A5" s="377"/>
      <c r="B5" s="377"/>
      <c r="C5" s="382" t="s">
        <v>89</v>
      </c>
      <c r="D5" s="400"/>
      <c r="E5" s="344">
        <v>0.0</v>
      </c>
      <c r="F5" s="344">
        <v>-2000.0</v>
      </c>
      <c r="G5" s="401"/>
      <c r="H5" s="401"/>
    </row>
    <row r="6">
      <c r="A6" s="377"/>
      <c r="B6" s="377"/>
      <c r="C6" s="382" t="s">
        <v>816</v>
      </c>
      <c r="D6" s="400"/>
      <c r="E6" s="344">
        <v>0.0</v>
      </c>
      <c r="F6" s="346">
        <v>-6000.0</v>
      </c>
      <c r="G6" s="401"/>
      <c r="H6" s="401"/>
    </row>
    <row r="7">
      <c r="A7" s="377"/>
      <c r="B7" s="377"/>
      <c r="C7" s="382" t="s">
        <v>817</v>
      </c>
      <c r="D7" s="400"/>
      <c r="E7" s="344">
        <v>0.0</v>
      </c>
      <c r="F7" s="346">
        <v>-1000.0</v>
      </c>
      <c r="G7" s="401"/>
      <c r="H7" s="401"/>
    </row>
    <row r="8">
      <c r="A8" s="377"/>
      <c r="B8" s="377"/>
      <c r="C8" s="377"/>
      <c r="D8" s="400"/>
      <c r="E8" s="400"/>
      <c r="F8" s="381"/>
      <c r="G8" s="401"/>
      <c r="H8" s="401"/>
    </row>
    <row r="9">
      <c r="A9" s="377"/>
      <c r="B9" s="377"/>
      <c r="C9" s="402" t="s">
        <v>64</v>
      </c>
      <c r="D9" s="400"/>
      <c r="E9" s="344">
        <f t="shared" ref="E9:F9" si="1">SUM(E3:E7)</f>
        <v>0</v>
      </c>
      <c r="F9" s="344">
        <f t="shared" si="1"/>
        <v>-11000</v>
      </c>
      <c r="G9" s="404"/>
      <c r="H9" s="404"/>
    </row>
    <row r="10">
      <c r="A10" s="377"/>
      <c r="B10" s="377"/>
      <c r="C10" s="402"/>
      <c r="D10" s="400"/>
      <c r="E10" s="344"/>
      <c r="F10" s="344"/>
      <c r="G10" s="404"/>
      <c r="H10" s="404"/>
    </row>
    <row r="11">
      <c r="A11" s="377"/>
      <c r="B11" s="402" t="s">
        <v>65</v>
      </c>
      <c r="C11" s="374"/>
      <c r="D11" s="400"/>
      <c r="E11" s="400"/>
      <c r="F11" s="381"/>
      <c r="G11" s="405"/>
      <c r="H11" s="405"/>
    </row>
    <row r="12">
      <c r="A12" s="377"/>
      <c r="B12" s="377"/>
      <c r="C12" s="382" t="s">
        <v>818</v>
      </c>
      <c r="D12" s="400"/>
      <c r="E12" s="343">
        <v>0.0</v>
      </c>
      <c r="F12" s="344">
        <v>-800.0</v>
      </c>
      <c r="G12" s="405"/>
      <c r="H12" s="405"/>
    </row>
    <row r="13">
      <c r="A13" s="377"/>
      <c r="B13" s="377"/>
      <c r="C13" s="382" t="s">
        <v>66</v>
      </c>
      <c r="D13" s="400"/>
      <c r="E13" s="343">
        <v>0.0</v>
      </c>
      <c r="F13" s="344">
        <v>-800.0</v>
      </c>
      <c r="G13" s="405"/>
      <c r="H13" s="405"/>
    </row>
    <row r="14">
      <c r="A14" s="377"/>
      <c r="B14" s="377"/>
      <c r="C14" s="374"/>
      <c r="D14" s="400"/>
      <c r="E14" s="400"/>
      <c r="F14" s="381"/>
      <c r="G14" s="405"/>
      <c r="H14" s="405"/>
    </row>
    <row r="15">
      <c r="A15" s="377"/>
      <c r="B15" s="377"/>
      <c r="C15" s="370" t="s">
        <v>64</v>
      </c>
      <c r="D15" s="400"/>
      <c r="E15" s="344">
        <f t="shared" ref="E15:F15" si="2">SUM(E11:E13)</f>
        <v>0</v>
      </c>
      <c r="F15" s="344">
        <f t="shared" si="2"/>
        <v>-1600</v>
      </c>
      <c r="G15" s="405"/>
      <c r="H15" s="405"/>
    </row>
    <row r="16">
      <c r="A16" s="377"/>
      <c r="B16" s="377"/>
      <c r="C16" s="377"/>
      <c r="D16" s="400"/>
      <c r="E16" s="400"/>
      <c r="F16" s="381"/>
      <c r="G16" s="404"/>
      <c r="H16" s="404"/>
    </row>
    <row r="17">
      <c r="A17" s="377"/>
      <c r="B17" s="370"/>
      <c r="C17" s="402" t="s">
        <v>83</v>
      </c>
      <c r="D17" s="400"/>
      <c r="E17" s="169">
        <f t="shared" ref="E17:F17" si="3">SUMIFS(E3:E16,B3:B16,"Subsubtotal")</f>
        <v>0</v>
      </c>
      <c r="F17" s="169">
        <f t="shared" si="3"/>
        <v>-12600</v>
      </c>
      <c r="G17" s="381"/>
      <c r="H17" s="381"/>
    </row>
    <row r="18">
      <c r="A18" s="377"/>
      <c r="B18" s="377"/>
      <c r="C18" s="382"/>
      <c r="D18" s="400"/>
      <c r="E18" s="375"/>
      <c r="F18" s="343"/>
      <c r="G18" s="374"/>
      <c r="H18" s="72"/>
    </row>
  </sheetData>
  <conditionalFormatting sqref="E1:E18">
    <cfRule type="cellIs" dxfId="0" priority="1" operator="greaterThan">
      <formula>0</formula>
    </cfRule>
  </conditionalFormatting>
  <conditionalFormatting sqref="F1:F18">
    <cfRule type="cellIs" dxfId="1" priority="2" operator="lessThan">
      <formula>0</formula>
    </cfRule>
  </conditionalFormatting>
  <printOptions gridLines="1" horizontalCentered="1"/>
  <pageMargins bottom="0.75" footer="0.0" header="0.0" left="0.7" right="0.7" top="0.75"/>
  <pageSetup fitToHeight="0" paperSize="9" cellComments="atEnd" orientation="portrait" pageOrder="overThenDown"/>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90" t="s">
        <v>3</v>
      </c>
      <c r="B1" s="90" t="s">
        <v>56</v>
      </c>
      <c r="C1" s="90" t="s">
        <v>57</v>
      </c>
      <c r="D1" s="59"/>
      <c r="E1" s="54" t="s">
        <v>4</v>
      </c>
      <c r="F1" s="54" t="s">
        <v>5</v>
      </c>
      <c r="G1" s="54" t="s">
        <v>59</v>
      </c>
      <c r="H1" s="90" t="s">
        <v>2</v>
      </c>
    </row>
    <row r="2">
      <c r="A2" s="56" t="s">
        <v>41</v>
      </c>
      <c r="B2" s="57"/>
      <c r="C2" s="57"/>
      <c r="D2" s="58"/>
      <c r="E2" s="59"/>
      <c r="F2" s="59"/>
      <c r="G2" s="84"/>
      <c r="H2" s="153"/>
    </row>
    <row r="3">
      <c r="A3" s="60" t="s">
        <v>36</v>
      </c>
      <c r="B3" s="56" t="s">
        <v>819</v>
      </c>
      <c r="C3" s="57"/>
      <c r="D3" s="58"/>
      <c r="E3" s="59"/>
      <c r="F3" s="59"/>
      <c r="G3" s="84"/>
      <c r="H3" s="153"/>
    </row>
    <row r="4">
      <c r="A4" s="57"/>
      <c r="B4" s="57"/>
      <c r="C4" s="62" t="s">
        <v>91</v>
      </c>
      <c r="D4" s="58"/>
      <c r="E4" s="63">
        <v>0.0</v>
      </c>
      <c r="F4" s="64">
        <v>-3600.0</v>
      </c>
      <c r="G4" s="84"/>
      <c r="H4" s="153"/>
    </row>
    <row r="5">
      <c r="A5" s="57"/>
      <c r="B5" s="57"/>
      <c r="C5" s="62" t="s">
        <v>820</v>
      </c>
      <c r="D5" s="58"/>
      <c r="E5" s="63">
        <v>0.0</v>
      </c>
      <c r="F5" s="64">
        <v>-1500.0</v>
      </c>
      <c r="G5" s="84"/>
      <c r="H5" s="153"/>
    </row>
    <row r="6">
      <c r="A6" s="57"/>
      <c r="B6" s="57"/>
      <c r="C6" s="57" t="s">
        <v>821</v>
      </c>
      <c r="D6" s="58"/>
      <c r="E6" s="63">
        <v>0.0</v>
      </c>
      <c r="F6" s="64">
        <v>-1500.0</v>
      </c>
      <c r="G6" s="84"/>
      <c r="H6" s="153"/>
    </row>
    <row r="7">
      <c r="A7" s="57"/>
      <c r="B7" s="57"/>
      <c r="C7" s="62" t="s">
        <v>68</v>
      </c>
      <c r="D7" s="58"/>
      <c r="E7" s="63">
        <v>0.0</v>
      </c>
      <c r="F7" s="64">
        <v>-500.0</v>
      </c>
      <c r="G7" s="84"/>
      <c r="H7" s="170"/>
    </row>
    <row r="8">
      <c r="A8" s="57"/>
      <c r="B8" s="57"/>
      <c r="C8" s="57"/>
      <c r="D8" s="58"/>
      <c r="E8" s="59"/>
      <c r="F8" s="59"/>
      <c r="G8" s="84"/>
      <c r="H8" s="62"/>
    </row>
    <row r="9">
      <c r="A9" s="57"/>
      <c r="B9" s="62"/>
      <c r="C9" s="56" t="s">
        <v>64</v>
      </c>
      <c r="D9" s="58"/>
      <c r="E9" s="63">
        <f>SUM(E4:E8)</f>
        <v>0</v>
      </c>
      <c r="F9" s="64">
        <f>SUM(F4:F7)</f>
        <v>-7100</v>
      </c>
      <c r="G9" s="84"/>
      <c r="H9" s="59"/>
    </row>
    <row r="10">
      <c r="A10" s="57"/>
      <c r="B10" s="57"/>
      <c r="C10" s="62"/>
      <c r="D10" s="58"/>
      <c r="E10" s="59"/>
      <c r="F10" s="59"/>
      <c r="G10" s="84"/>
      <c r="H10" s="59"/>
    </row>
    <row r="11">
      <c r="A11" s="57"/>
      <c r="B11" s="83" t="s">
        <v>61</v>
      </c>
      <c r="C11" s="62"/>
      <c r="D11" s="58"/>
      <c r="E11" s="59"/>
      <c r="F11" s="59"/>
      <c r="G11" s="84"/>
      <c r="H11" s="59"/>
    </row>
    <row r="12">
      <c r="A12" s="57"/>
      <c r="B12" s="57"/>
      <c r="C12" s="62" t="s">
        <v>822</v>
      </c>
      <c r="D12" s="58"/>
      <c r="E12" s="65">
        <v>45000.0</v>
      </c>
      <c r="F12" s="63">
        <v>0.0</v>
      </c>
      <c r="G12" s="84"/>
      <c r="H12" s="59" t="s">
        <v>823</v>
      </c>
    </row>
    <row r="13">
      <c r="A13" s="57"/>
      <c r="B13" s="57"/>
      <c r="C13" s="62" t="s">
        <v>824</v>
      </c>
      <c r="D13" s="58"/>
      <c r="E13" s="65">
        <v>25000.0</v>
      </c>
      <c r="F13" s="63">
        <v>0.0</v>
      </c>
      <c r="G13" s="84"/>
      <c r="H13" s="59" t="s">
        <v>825</v>
      </c>
    </row>
    <row r="14">
      <c r="A14" s="57"/>
      <c r="B14" s="57"/>
      <c r="C14" s="62" t="s">
        <v>826</v>
      </c>
      <c r="D14" s="58"/>
      <c r="E14" s="63">
        <v>0.0</v>
      </c>
      <c r="F14" s="64">
        <v>-5000.0</v>
      </c>
      <c r="G14" s="84"/>
      <c r="H14" s="59"/>
    </row>
    <row r="15">
      <c r="A15" s="57"/>
      <c r="B15" s="57"/>
      <c r="C15" s="62" t="s">
        <v>827</v>
      </c>
      <c r="D15" s="58"/>
      <c r="E15" s="63">
        <v>0.0</v>
      </c>
      <c r="F15" s="64">
        <v>-1300.0</v>
      </c>
      <c r="G15" s="84"/>
      <c r="H15" s="59"/>
    </row>
    <row r="16">
      <c r="A16" s="57"/>
      <c r="B16" s="57"/>
      <c r="C16" s="62" t="s">
        <v>828</v>
      </c>
      <c r="D16" s="58"/>
      <c r="E16" s="63">
        <v>0.0</v>
      </c>
      <c r="F16" s="64">
        <v>-20000.0</v>
      </c>
      <c r="G16" s="84"/>
      <c r="H16" s="59" t="s">
        <v>829</v>
      </c>
    </row>
    <row r="17">
      <c r="A17" s="57"/>
      <c r="B17" s="57"/>
      <c r="C17" s="62" t="s">
        <v>830</v>
      </c>
      <c r="D17" s="58"/>
      <c r="E17" s="63">
        <v>0.0</v>
      </c>
      <c r="F17" s="64">
        <v>-200.0</v>
      </c>
      <c r="G17" s="84"/>
      <c r="H17" s="59"/>
    </row>
    <row r="18">
      <c r="A18" s="57"/>
      <c r="B18" s="57"/>
      <c r="C18" s="62" t="s">
        <v>66</v>
      </c>
      <c r="D18" s="58"/>
      <c r="E18" s="63">
        <v>0.0</v>
      </c>
      <c r="F18" s="64">
        <f>-(18500-1400)</f>
        <v>-17100</v>
      </c>
      <c r="G18" s="84"/>
      <c r="H18" s="59" t="s">
        <v>831</v>
      </c>
    </row>
    <row r="19">
      <c r="A19" s="57"/>
      <c r="B19" s="57"/>
      <c r="C19" s="60" t="s">
        <v>832</v>
      </c>
      <c r="D19" s="58"/>
      <c r="E19" s="77">
        <v>0.0</v>
      </c>
      <c r="F19" s="71">
        <v>-1400.0</v>
      </c>
      <c r="G19" s="84"/>
      <c r="H19" s="59"/>
    </row>
    <row r="20">
      <c r="A20" s="57"/>
      <c r="B20" s="57"/>
      <c r="C20" s="62" t="s">
        <v>833</v>
      </c>
      <c r="D20" s="58"/>
      <c r="E20" s="63">
        <v>0.0</v>
      </c>
      <c r="F20" s="64">
        <v>-2000.0</v>
      </c>
      <c r="G20" s="84"/>
      <c r="H20" s="59" t="s">
        <v>834</v>
      </c>
    </row>
    <row r="21">
      <c r="A21" s="57"/>
      <c r="B21" s="57"/>
      <c r="C21" s="62" t="s">
        <v>835</v>
      </c>
      <c r="D21" s="58"/>
      <c r="E21" s="63">
        <v>0.0</v>
      </c>
      <c r="F21" s="64">
        <v>-2000.0</v>
      </c>
      <c r="G21" s="84"/>
      <c r="H21" s="59" t="s">
        <v>836</v>
      </c>
    </row>
    <row r="22">
      <c r="A22" s="57"/>
      <c r="B22" s="57"/>
      <c r="C22" s="62" t="s">
        <v>837</v>
      </c>
      <c r="D22" s="58"/>
      <c r="E22" s="63">
        <v>0.0</v>
      </c>
      <c r="F22" s="64">
        <v>-4000.0</v>
      </c>
      <c r="G22" s="84"/>
      <c r="H22" s="59" t="s">
        <v>836</v>
      </c>
    </row>
    <row r="23">
      <c r="A23" s="57"/>
      <c r="B23" s="57"/>
      <c r="C23" s="62" t="s">
        <v>838</v>
      </c>
      <c r="D23" s="58"/>
      <c r="E23" s="63">
        <v>0.0</v>
      </c>
      <c r="F23" s="64">
        <v>-3000.0</v>
      </c>
      <c r="G23" s="84"/>
      <c r="H23" s="59" t="s">
        <v>839</v>
      </c>
    </row>
    <row r="24">
      <c r="A24" s="57"/>
      <c r="B24" s="57"/>
      <c r="C24" s="62"/>
      <c r="D24" s="58"/>
      <c r="E24" s="59"/>
      <c r="F24" s="59"/>
      <c r="G24" s="84"/>
      <c r="H24" s="59"/>
    </row>
    <row r="25">
      <c r="A25" s="57"/>
      <c r="B25" s="57"/>
      <c r="C25" s="56" t="s">
        <v>64</v>
      </c>
      <c r="D25" s="58"/>
      <c r="E25" s="65">
        <f t="shared" ref="E25:F25" si="1">SUM(E12:E23)</f>
        <v>70000</v>
      </c>
      <c r="F25" s="64">
        <f t="shared" si="1"/>
        <v>-56000</v>
      </c>
      <c r="G25" s="84"/>
      <c r="H25" s="59"/>
    </row>
    <row r="26">
      <c r="A26" s="57"/>
      <c r="B26" s="57"/>
      <c r="C26" s="62"/>
      <c r="D26" s="58"/>
      <c r="E26" s="59"/>
      <c r="F26" s="59"/>
      <c r="G26" s="84"/>
      <c r="H26" s="59"/>
    </row>
    <row r="27">
      <c r="A27" s="57"/>
      <c r="B27" s="83" t="s">
        <v>840</v>
      </c>
      <c r="C27" s="62"/>
      <c r="D27" s="58"/>
      <c r="E27" s="59"/>
      <c r="F27" s="59"/>
      <c r="G27" s="84"/>
      <c r="H27" s="59" t="s">
        <v>841</v>
      </c>
    </row>
    <row r="28">
      <c r="A28" s="57"/>
      <c r="B28" s="57"/>
      <c r="C28" s="62" t="s">
        <v>842</v>
      </c>
      <c r="D28" s="58"/>
      <c r="E28" s="63">
        <v>0.0</v>
      </c>
      <c r="F28" s="64">
        <v>-12870.0</v>
      </c>
      <c r="G28" s="84"/>
      <c r="H28" s="59" t="s">
        <v>843</v>
      </c>
    </row>
    <row r="29">
      <c r="A29" s="57"/>
      <c r="B29" s="57"/>
      <c r="C29" s="62" t="s">
        <v>844</v>
      </c>
      <c r="D29" s="58"/>
      <c r="E29" s="63">
        <v>0.0</v>
      </c>
      <c r="F29" s="64">
        <v>-4000.0</v>
      </c>
      <c r="G29" s="84"/>
      <c r="H29" s="59" t="s">
        <v>845</v>
      </c>
    </row>
    <row r="30">
      <c r="A30" s="57"/>
      <c r="B30" s="57"/>
      <c r="C30" s="62"/>
      <c r="D30" s="58"/>
      <c r="E30" s="59"/>
      <c r="F30" s="59"/>
      <c r="G30" s="84"/>
      <c r="H30" s="59"/>
    </row>
    <row r="31">
      <c r="A31" s="57"/>
      <c r="B31" s="57"/>
      <c r="C31" s="56" t="s">
        <v>64</v>
      </c>
      <c r="D31" s="58"/>
      <c r="E31" s="63">
        <f t="shared" ref="E31:F31" si="2">SUM(E28:E29)</f>
        <v>0</v>
      </c>
      <c r="F31" s="64">
        <f t="shared" si="2"/>
        <v>-16870</v>
      </c>
      <c r="G31" s="84"/>
      <c r="H31" s="59"/>
    </row>
    <row r="32">
      <c r="A32" s="57"/>
      <c r="B32" s="57"/>
      <c r="C32" s="62"/>
      <c r="D32" s="58"/>
      <c r="E32" s="59"/>
      <c r="F32" s="59"/>
      <c r="G32" s="84"/>
      <c r="H32" s="59"/>
    </row>
    <row r="33">
      <c r="A33" s="57"/>
      <c r="B33" s="83" t="s">
        <v>846</v>
      </c>
      <c r="C33" s="62"/>
      <c r="D33" s="58"/>
      <c r="E33" s="59"/>
      <c r="F33" s="59"/>
      <c r="G33" s="84"/>
      <c r="H33" s="59"/>
    </row>
    <row r="34">
      <c r="A34" s="57"/>
      <c r="B34" s="57"/>
      <c r="C34" s="62" t="s">
        <v>370</v>
      </c>
      <c r="D34" s="58"/>
      <c r="E34" s="63">
        <v>0.0</v>
      </c>
      <c r="F34" s="64">
        <v>-16200.0</v>
      </c>
      <c r="G34" s="84"/>
      <c r="H34" s="59" t="s">
        <v>847</v>
      </c>
    </row>
    <row r="35">
      <c r="A35" s="57"/>
      <c r="B35" s="57"/>
      <c r="C35" s="62" t="s">
        <v>848</v>
      </c>
      <c r="D35" s="58"/>
      <c r="E35" s="63">
        <v>0.0</v>
      </c>
      <c r="F35" s="64">
        <v>-1000.0</v>
      </c>
      <c r="G35" s="84"/>
      <c r="H35" s="59"/>
    </row>
    <row r="36">
      <c r="A36" s="57"/>
      <c r="B36" s="57"/>
      <c r="C36" s="62" t="s">
        <v>84</v>
      </c>
      <c r="D36" s="58"/>
      <c r="E36" s="63">
        <v>0.0</v>
      </c>
      <c r="F36" s="64">
        <v>-2200.0</v>
      </c>
      <c r="G36" s="84"/>
      <c r="H36" s="59" t="s">
        <v>637</v>
      </c>
    </row>
    <row r="37">
      <c r="A37" s="57"/>
      <c r="B37" s="57"/>
      <c r="C37" s="62" t="s">
        <v>337</v>
      </c>
      <c r="D37" s="58"/>
      <c r="E37" s="63">
        <v>0.0</v>
      </c>
      <c r="F37" s="64">
        <v>-7100.0</v>
      </c>
      <c r="G37" s="84"/>
      <c r="H37" s="59"/>
    </row>
    <row r="38">
      <c r="A38" s="57"/>
      <c r="B38" s="57"/>
      <c r="C38" s="62"/>
      <c r="D38" s="58"/>
      <c r="E38" s="59"/>
      <c r="F38" s="59"/>
      <c r="G38" s="84"/>
      <c r="H38" s="59"/>
    </row>
    <row r="39">
      <c r="A39" s="57"/>
      <c r="B39" s="57"/>
      <c r="C39" s="56" t="s">
        <v>64</v>
      </c>
      <c r="D39" s="58"/>
      <c r="E39" s="63">
        <f t="shared" ref="E39:F39" si="3">SUM(E34:E37)</f>
        <v>0</v>
      </c>
      <c r="F39" s="64">
        <f t="shared" si="3"/>
        <v>-26500</v>
      </c>
      <c r="G39" s="84"/>
      <c r="H39" s="59"/>
    </row>
    <row r="40">
      <c r="A40" s="57"/>
      <c r="B40" s="57"/>
      <c r="C40" s="62"/>
      <c r="D40" s="58"/>
      <c r="E40" s="59"/>
      <c r="F40" s="59"/>
      <c r="G40" s="84"/>
      <c r="H40" s="59"/>
    </row>
    <row r="41">
      <c r="A41" s="57"/>
      <c r="B41" s="83" t="s">
        <v>849</v>
      </c>
      <c r="C41" s="62"/>
      <c r="D41" s="58"/>
      <c r="E41" s="59"/>
      <c r="F41" s="59"/>
      <c r="G41" s="84"/>
      <c r="H41" s="59"/>
    </row>
    <row r="42">
      <c r="A42" s="57"/>
      <c r="B42" s="57"/>
      <c r="C42" s="62" t="s">
        <v>850</v>
      </c>
      <c r="D42" s="58"/>
      <c r="E42" s="63">
        <v>0.0</v>
      </c>
      <c r="F42" s="64">
        <v>-600.0</v>
      </c>
      <c r="G42" s="84"/>
      <c r="H42" s="59"/>
    </row>
    <row r="43">
      <c r="A43" s="57"/>
      <c r="B43" s="57"/>
      <c r="C43" s="62" t="s">
        <v>84</v>
      </c>
      <c r="D43" s="58"/>
      <c r="E43" s="63">
        <v>0.0</v>
      </c>
      <c r="F43" s="64">
        <v>-500.0</v>
      </c>
      <c r="G43" s="84"/>
      <c r="H43" s="59"/>
    </row>
    <row r="44">
      <c r="A44" s="57"/>
      <c r="B44" s="57"/>
      <c r="C44" s="62"/>
      <c r="D44" s="58"/>
      <c r="E44" s="59"/>
      <c r="F44" s="59"/>
      <c r="G44" s="84"/>
      <c r="H44" s="59"/>
    </row>
    <row r="45">
      <c r="A45" s="57"/>
      <c r="B45" s="57"/>
      <c r="C45" s="56" t="s">
        <v>64</v>
      </c>
      <c r="D45" s="58"/>
      <c r="E45" s="63">
        <f t="shared" ref="E45:F45" si="4">SUM(E42:E43)</f>
        <v>0</v>
      </c>
      <c r="F45" s="64">
        <f t="shared" si="4"/>
        <v>-1100</v>
      </c>
      <c r="G45" s="84"/>
      <c r="H45" s="59"/>
    </row>
    <row r="46">
      <c r="A46" s="57"/>
      <c r="B46" s="57"/>
      <c r="C46" s="62"/>
      <c r="D46" s="58"/>
      <c r="E46" s="59"/>
      <c r="F46" s="59"/>
      <c r="G46" s="84"/>
      <c r="H46" s="59"/>
    </row>
    <row r="47">
      <c r="A47" s="57"/>
      <c r="B47" s="83" t="s">
        <v>448</v>
      </c>
      <c r="C47" s="62"/>
      <c r="D47" s="58"/>
      <c r="E47" s="59"/>
      <c r="F47" s="59"/>
      <c r="G47" s="84"/>
      <c r="H47" s="59"/>
    </row>
    <row r="48">
      <c r="A48" s="57"/>
      <c r="B48" s="57"/>
      <c r="C48" s="62" t="s">
        <v>851</v>
      </c>
      <c r="D48" s="58"/>
      <c r="E48" s="65">
        <v>12000.0</v>
      </c>
      <c r="F48" s="63">
        <v>0.0</v>
      </c>
      <c r="G48" s="84"/>
      <c r="H48" s="59" t="s">
        <v>852</v>
      </c>
    </row>
    <row r="49">
      <c r="A49" s="57"/>
      <c r="B49" s="57"/>
      <c r="C49" s="62" t="s">
        <v>853</v>
      </c>
      <c r="D49" s="58"/>
      <c r="E49" s="65">
        <v>12000.0</v>
      </c>
      <c r="F49" s="63">
        <v>0.0</v>
      </c>
      <c r="G49" s="84"/>
      <c r="H49" s="59"/>
    </row>
    <row r="50">
      <c r="A50" s="57"/>
      <c r="B50" s="57"/>
      <c r="C50" s="62" t="s">
        <v>854</v>
      </c>
      <c r="D50" s="58"/>
      <c r="E50" s="65">
        <v>51500.0</v>
      </c>
      <c r="F50" s="63">
        <v>0.0</v>
      </c>
      <c r="G50" s="84"/>
      <c r="H50" s="59"/>
    </row>
    <row r="51">
      <c r="A51" s="57"/>
      <c r="B51" s="57"/>
      <c r="C51" s="62" t="s">
        <v>855</v>
      </c>
      <c r="D51" s="58"/>
      <c r="E51" s="63">
        <v>0.0</v>
      </c>
      <c r="F51" s="64">
        <v>-500.0</v>
      </c>
      <c r="G51" s="84"/>
      <c r="H51" s="59"/>
    </row>
    <row r="52">
      <c r="A52" s="57"/>
      <c r="B52" s="57"/>
      <c r="C52" s="62" t="s">
        <v>856</v>
      </c>
      <c r="D52" s="58"/>
      <c r="E52" s="63">
        <v>0.0</v>
      </c>
      <c r="F52" s="64">
        <v>-1500.0</v>
      </c>
      <c r="G52" s="84"/>
      <c r="H52" s="59"/>
    </row>
    <row r="53">
      <c r="A53" s="57"/>
      <c r="B53" s="57"/>
      <c r="C53" s="62" t="s">
        <v>857</v>
      </c>
      <c r="D53" s="58"/>
      <c r="E53" s="63">
        <v>0.0</v>
      </c>
      <c r="F53" s="64">
        <v>-12000.0</v>
      </c>
      <c r="G53" s="84"/>
      <c r="H53" s="59"/>
    </row>
    <row r="54">
      <c r="A54" s="57"/>
      <c r="B54" s="57"/>
      <c r="C54" s="62" t="s">
        <v>858</v>
      </c>
      <c r="D54" s="58"/>
      <c r="E54" s="63">
        <v>0.0</v>
      </c>
      <c r="F54" s="64">
        <v>-12000.0</v>
      </c>
      <c r="G54" s="84"/>
      <c r="H54" s="59" t="s">
        <v>859</v>
      </c>
    </row>
    <row r="55">
      <c r="A55" s="57"/>
      <c r="B55" s="57"/>
      <c r="C55" s="62" t="s">
        <v>860</v>
      </c>
      <c r="D55" s="58"/>
      <c r="E55" s="63">
        <v>0.0</v>
      </c>
      <c r="F55" s="64">
        <v>-14000.0</v>
      </c>
      <c r="G55" s="84"/>
      <c r="H55" s="59" t="s">
        <v>861</v>
      </c>
    </row>
    <row r="56">
      <c r="A56" s="57"/>
      <c r="B56" s="57"/>
      <c r="C56" s="62" t="s">
        <v>862</v>
      </c>
      <c r="D56" s="58"/>
      <c r="E56" s="63">
        <v>0.0</v>
      </c>
      <c r="F56" s="64">
        <v>-54000.0</v>
      </c>
      <c r="G56" s="84"/>
      <c r="H56" s="59" t="s">
        <v>863</v>
      </c>
    </row>
    <row r="57">
      <c r="A57" s="57"/>
      <c r="B57" s="57"/>
      <c r="C57" s="62"/>
      <c r="D57" s="58"/>
      <c r="E57" s="59"/>
      <c r="F57" s="59"/>
      <c r="G57" s="84"/>
      <c r="H57" s="59"/>
    </row>
    <row r="58">
      <c r="A58" s="57"/>
      <c r="B58" s="57"/>
      <c r="C58" s="56" t="s">
        <v>64</v>
      </c>
      <c r="D58" s="58"/>
      <c r="E58" s="65">
        <f t="shared" ref="E58:F58" si="5">SUM(E48:E56)</f>
        <v>75500</v>
      </c>
      <c r="F58" s="64">
        <f t="shared" si="5"/>
        <v>-94000</v>
      </c>
      <c r="G58" s="84"/>
      <c r="H58" s="59"/>
    </row>
    <row r="59">
      <c r="A59" s="57"/>
      <c r="B59" s="57"/>
      <c r="C59" s="62"/>
      <c r="D59" s="58"/>
      <c r="E59" s="59"/>
      <c r="F59" s="59"/>
      <c r="G59" s="84"/>
      <c r="H59" s="59"/>
    </row>
    <row r="60">
      <c r="A60" s="57"/>
      <c r="B60" s="83" t="s">
        <v>864</v>
      </c>
      <c r="C60" s="62"/>
      <c r="D60" s="58"/>
      <c r="E60" s="59"/>
      <c r="F60" s="59"/>
      <c r="G60" s="84"/>
      <c r="H60" s="59"/>
    </row>
    <row r="61">
      <c r="A61" s="57"/>
      <c r="B61" s="57"/>
      <c r="C61" s="62" t="s">
        <v>865</v>
      </c>
      <c r="D61" s="58"/>
      <c r="E61" s="63">
        <v>0.0</v>
      </c>
      <c r="F61" s="64">
        <v>-11000.0</v>
      </c>
      <c r="G61" s="84"/>
      <c r="H61" s="59"/>
    </row>
    <row r="62">
      <c r="A62" s="57"/>
      <c r="B62" s="57"/>
      <c r="C62" s="62" t="s">
        <v>866</v>
      </c>
      <c r="D62" s="58"/>
      <c r="E62" s="63">
        <v>0.0</v>
      </c>
      <c r="F62" s="64">
        <v>-1800.0</v>
      </c>
      <c r="G62" s="84"/>
      <c r="H62" s="59"/>
    </row>
    <row r="63">
      <c r="A63" s="57"/>
      <c r="B63" s="57"/>
      <c r="C63" s="62"/>
      <c r="D63" s="58"/>
      <c r="E63" s="59"/>
      <c r="F63" s="59"/>
      <c r="G63" s="84"/>
      <c r="H63" s="59"/>
    </row>
    <row r="64">
      <c r="A64" s="57"/>
      <c r="B64" s="57"/>
      <c r="C64" s="56" t="s">
        <v>64</v>
      </c>
      <c r="D64" s="58"/>
      <c r="E64" s="63">
        <f t="shared" ref="E64:F64" si="6">SUM(E61:E62)</f>
        <v>0</v>
      </c>
      <c r="F64" s="64">
        <f t="shared" si="6"/>
        <v>-12800</v>
      </c>
      <c r="G64" s="84"/>
      <c r="H64" s="59"/>
    </row>
    <row r="65">
      <c r="A65" s="57"/>
      <c r="B65" s="57"/>
      <c r="C65" s="62"/>
      <c r="D65" s="58"/>
      <c r="E65" s="59"/>
      <c r="F65" s="59"/>
      <c r="G65" s="84"/>
      <c r="H65" s="59"/>
    </row>
    <row r="66">
      <c r="A66" s="57"/>
      <c r="B66" s="83" t="s">
        <v>867</v>
      </c>
      <c r="C66" s="62"/>
      <c r="D66" s="58"/>
      <c r="E66" s="59"/>
      <c r="F66" s="59"/>
      <c r="G66" s="84"/>
      <c r="H66" s="59"/>
    </row>
    <row r="67">
      <c r="A67" s="57"/>
      <c r="B67" s="57"/>
      <c r="C67" s="62" t="s">
        <v>84</v>
      </c>
      <c r="D67" s="58"/>
      <c r="E67" s="63">
        <v>0.0</v>
      </c>
      <c r="F67" s="64">
        <v>-1000.0</v>
      </c>
      <c r="G67" s="84"/>
      <c r="H67" s="59"/>
    </row>
    <row r="68">
      <c r="A68" s="57"/>
      <c r="B68" s="57"/>
      <c r="C68" s="62" t="s">
        <v>762</v>
      </c>
      <c r="D68" s="58"/>
      <c r="E68" s="63">
        <v>0.0</v>
      </c>
      <c r="F68" s="64">
        <v>-3000.0</v>
      </c>
      <c r="G68" s="84"/>
      <c r="H68" s="59"/>
    </row>
    <row r="69">
      <c r="A69" s="57"/>
      <c r="B69" s="57"/>
      <c r="C69" s="62" t="s">
        <v>868</v>
      </c>
      <c r="D69" s="58"/>
      <c r="E69" s="63">
        <v>0.0</v>
      </c>
      <c r="F69" s="64">
        <v>-6000.0</v>
      </c>
      <c r="G69" s="84"/>
      <c r="H69" s="59"/>
    </row>
    <row r="70">
      <c r="A70" s="57"/>
      <c r="B70" s="57"/>
      <c r="C70" s="62" t="s">
        <v>869</v>
      </c>
      <c r="D70" s="58"/>
      <c r="E70" s="63">
        <v>0.0</v>
      </c>
      <c r="F70" s="64">
        <v>-3000.0</v>
      </c>
      <c r="G70" s="84"/>
      <c r="H70" s="59" t="s">
        <v>870</v>
      </c>
    </row>
    <row r="71">
      <c r="A71" s="57"/>
      <c r="B71" s="57"/>
      <c r="C71" s="62"/>
      <c r="D71" s="58"/>
      <c r="E71" s="59"/>
      <c r="F71" s="59"/>
      <c r="G71" s="84"/>
      <c r="H71" s="59"/>
    </row>
    <row r="72">
      <c r="A72" s="57"/>
      <c r="B72" s="57"/>
      <c r="C72" s="56" t="s">
        <v>64</v>
      </c>
      <c r="D72" s="58"/>
      <c r="E72" s="63">
        <f t="shared" ref="E72:F72" si="7">SUM(E67:E70)</f>
        <v>0</v>
      </c>
      <c r="F72" s="64">
        <f t="shared" si="7"/>
        <v>-13000</v>
      </c>
      <c r="G72" s="84"/>
      <c r="H72" s="59"/>
    </row>
    <row r="73">
      <c r="A73" s="57"/>
      <c r="B73" s="57"/>
      <c r="C73" s="62"/>
      <c r="D73" s="58"/>
      <c r="E73" s="59"/>
      <c r="F73" s="59"/>
      <c r="G73" s="84"/>
      <c r="H73" s="59"/>
    </row>
    <row r="74">
      <c r="A74" s="57"/>
      <c r="B74" s="83" t="s">
        <v>871</v>
      </c>
      <c r="C74" s="62"/>
      <c r="D74" s="58"/>
      <c r="E74" s="59"/>
      <c r="F74" s="59"/>
      <c r="G74" s="84"/>
      <c r="H74" s="59"/>
    </row>
    <row r="75">
      <c r="A75" s="57"/>
      <c r="B75" s="57"/>
      <c r="C75" s="62" t="s">
        <v>872</v>
      </c>
      <c r="D75" s="58"/>
      <c r="E75" s="63">
        <v>0.0</v>
      </c>
      <c r="F75" s="64">
        <v>-800.0</v>
      </c>
      <c r="G75" s="84"/>
      <c r="H75" s="59"/>
    </row>
    <row r="76">
      <c r="A76" s="57"/>
      <c r="B76" s="57"/>
      <c r="C76" s="62"/>
      <c r="D76" s="58"/>
      <c r="E76" s="59"/>
      <c r="F76" s="59"/>
      <c r="G76" s="84"/>
      <c r="H76" s="59"/>
    </row>
    <row r="77">
      <c r="A77" s="57"/>
      <c r="B77" s="57"/>
      <c r="C77" s="56" t="s">
        <v>64</v>
      </c>
      <c r="D77" s="58"/>
      <c r="E77" s="63">
        <f t="shared" ref="E77:F77" si="8">SUM(E75)</f>
        <v>0</v>
      </c>
      <c r="F77" s="64">
        <f t="shared" si="8"/>
        <v>-800</v>
      </c>
      <c r="G77" s="84"/>
      <c r="H77" s="59"/>
    </row>
    <row r="78">
      <c r="A78" s="57"/>
      <c r="B78" s="57"/>
      <c r="C78" s="62"/>
      <c r="D78" s="58"/>
      <c r="E78" s="59"/>
      <c r="F78" s="59"/>
      <c r="G78" s="84"/>
      <c r="H78" s="59"/>
    </row>
    <row r="79">
      <c r="A79" s="57"/>
      <c r="B79" s="83" t="s">
        <v>873</v>
      </c>
      <c r="C79" s="62"/>
      <c r="D79" s="58"/>
      <c r="E79" s="59"/>
      <c r="F79" s="59"/>
      <c r="G79" s="84"/>
      <c r="H79" s="59"/>
    </row>
    <row r="80">
      <c r="A80" s="57"/>
      <c r="B80" s="57"/>
      <c r="C80" s="62" t="s">
        <v>873</v>
      </c>
      <c r="D80" s="58"/>
      <c r="E80" s="63">
        <v>0.0</v>
      </c>
      <c r="F80" s="64">
        <v>-7000.0</v>
      </c>
      <c r="G80" s="84"/>
      <c r="H80" s="59" t="s">
        <v>874</v>
      </c>
    </row>
    <row r="81">
      <c r="A81" s="57"/>
      <c r="B81" s="57"/>
      <c r="C81" s="62"/>
      <c r="D81" s="58"/>
      <c r="E81" s="59"/>
      <c r="F81" s="59"/>
      <c r="G81" s="84"/>
      <c r="H81" s="59"/>
    </row>
    <row r="82">
      <c r="A82" s="57"/>
      <c r="B82" s="57"/>
      <c r="C82" s="56" t="s">
        <v>64</v>
      </c>
      <c r="D82" s="58"/>
      <c r="E82" s="63">
        <f t="shared" ref="E82:F82" si="9">SUM(E80)</f>
        <v>0</v>
      </c>
      <c r="F82" s="64">
        <f t="shared" si="9"/>
        <v>-7000</v>
      </c>
      <c r="G82" s="84"/>
      <c r="H82" s="59"/>
    </row>
    <row r="83">
      <c r="A83" s="57"/>
      <c r="B83" s="57"/>
      <c r="C83" s="62"/>
      <c r="D83" s="58"/>
      <c r="E83" s="59"/>
      <c r="F83" s="59"/>
      <c r="G83" s="84"/>
      <c r="H83" s="59"/>
    </row>
    <row r="84">
      <c r="A84" s="57"/>
      <c r="B84" s="83" t="s">
        <v>875</v>
      </c>
      <c r="C84" s="62"/>
      <c r="D84" s="58"/>
      <c r="E84" s="59"/>
      <c r="F84" s="59"/>
      <c r="G84" s="84"/>
      <c r="H84" s="59"/>
    </row>
    <row r="85">
      <c r="A85" s="57"/>
      <c r="B85" s="57"/>
      <c r="C85" s="60" t="s">
        <v>876</v>
      </c>
      <c r="D85" s="58"/>
      <c r="E85" s="65">
        <v>2000.0</v>
      </c>
      <c r="F85" s="63">
        <v>0.0</v>
      </c>
      <c r="G85" s="84"/>
      <c r="H85" s="59"/>
    </row>
    <row r="86">
      <c r="A86" s="57"/>
      <c r="B86" s="57"/>
      <c r="C86" s="62" t="s">
        <v>242</v>
      </c>
      <c r="D86" s="58"/>
      <c r="E86" s="63">
        <v>0.0</v>
      </c>
      <c r="F86" s="64">
        <v>-1500.0</v>
      </c>
      <c r="G86" s="84"/>
      <c r="H86" s="59" t="s">
        <v>877</v>
      </c>
    </row>
    <row r="87">
      <c r="A87" s="57"/>
      <c r="B87" s="57"/>
      <c r="C87" s="62" t="s">
        <v>878</v>
      </c>
      <c r="D87" s="58"/>
      <c r="E87" s="63">
        <v>0.0</v>
      </c>
      <c r="F87" s="64">
        <v>-3200.0</v>
      </c>
      <c r="G87" s="84"/>
      <c r="H87" s="59"/>
    </row>
    <row r="88">
      <c r="A88" s="57"/>
      <c r="B88" s="57"/>
      <c r="C88" s="60" t="s">
        <v>879</v>
      </c>
      <c r="D88" s="58"/>
      <c r="E88" s="63">
        <v>0.0</v>
      </c>
      <c r="F88" s="64">
        <v>-1400.0</v>
      </c>
      <c r="G88" s="84"/>
      <c r="H88" s="59"/>
    </row>
    <row r="89">
      <c r="A89" s="57"/>
      <c r="B89" s="57"/>
      <c r="C89" s="62"/>
      <c r="D89" s="58"/>
      <c r="E89" s="59"/>
      <c r="F89" s="59"/>
      <c r="G89" s="84"/>
      <c r="H89" s="59"/>
    </row>
    <row r="90">
      <c r="A90" s="57"/>
      <c r="B90" s="57"/>
      <c r="C90" s="56" t="s">
        <v>64</v>
      </c>
      <c r="D90" s="58"/>
      <c r="E90" s="65">
        <f t="shared" ref="E90:F90" si="10">SUM(E85:E88)</f>
        <v>2000</v>
      </c>
      <c r="F90" s="64">
        <f t="shared" si="10"/>
        <v>-6100</v>
      </c>
      <c r="G90" s="84"/>
      <c r="H90" s="59"/>
    </row>
    <row r="91">
      <c r="A91" s="57"/>
      <c r="B91" s="57"/>
      <c r="C91" s="62"/>
      <c r="D91" s="58"/>
      <c r="E91" s="59"/>
      <c r="F91" s="59"/>
      <c r="G91" s="84"/>
      <c r="H91" s="59"/>
    </row>
    <row r="92">
      <c r="A92" s="57"/>
      <c r="B92" s="83" t="s">
        <v>880</v>
      </c>
      <c r="C92" s="62"/>
      <c r="D92" s="58"/>
      <c r="E92" s="59"/>
      <c r="F92" s="59"/>
      <c r="G92" s="84"/>
      <c r="H92" s="59" t="s">
        <v>881</v>
      </c>
    </row>
    <row r="93">
      <c r="A93" s="57"/>
      <c r="B93" s="57"/>
      <c r="C93" s="62" t="s">
        <v>171</v>
      </c>
      <c r="D93" s="58"/>
      <c r="E93" s="65">
        <v>35100.0</v>
      </c>
      <c r="F93" s="63">
        <v>0.0</v>
      </c>
      <c r="G93" s="84"/>
      <c r="H93" s="59" t="s">
        <v>882</v>
      </c>
    </row>
    <row r="94">
      <c r="A94" s="57"/>
      <c r="B94" s="57"/>
      <c r="C94" s="62" t="s">
        <v>78</v>
      </c>
      <c r="D94" s="58"/>
      <c r="E94" s="63">
        <v>0.0</v>
      </c>
      <c r="F94" s="64">
        <v>-18300.0</v>
      </c>
      <c r="G94" s="84"/>
      <c r="H94" s="59"/>
    </row>
    <row r="95">
      <c r="A95" s="57"/>
      <c r="B95" s="57"/>
      <c r="C95" s="62" t="s">
        <v>309</v>
      </c>
      <c r="D95" s="58"/>
      <c r="E95" s="63">
        <v>0.0</v>
      </c>
      <c r="F95" s="64">
        <v>-11000.0</v>
      </c>
      <c r="G95" s="84"/>
      <c r="H95" s="59"/>
    </row>
    <row r="96">
      <c r="A96" s="57"/>
      <c r="B96" s="57"/>
      <c r="C96" s="62" t="s">
        <v>228</v>
      </c>
      <c r="D96" s="58"/>
      <c r="E96" s="63">
        <v>0.0</v>
      </c>
      <c r="F96" s="64">
        <v>-1800.0</v>
      </c>
      <c r="G96" s="84"/>
      <c r="H96" s="59"/>
    </row>
    <row r="97">
      <c r="A97" s="57"/>
      <c r="B97" s="57"/>
      <c r="C97" s="62" t="s">
        <v>76</v>
      </c>
      <c r="D97" s="58"/>
      <c r="E97" s="63">
        <v>0.0</v>
      </c>
      <c r="F97" s="64">
        <v>-4400.0</v>
      </c>
      <c r="G97" s="84"/>
      <c r="H97" s="59"/>
    </row>
    <row r="98">
      <c r="A98" s="57"/>
      <c r="B98" s="57"/>
      <c r="C98" s="62" t="s">
        <v>80</v>
      </c>
      <c r="D98" s="58"/>
      <c r="E98" s="63">
        <v>0.0</v>
      </c>
      <c r="F98" s="64">
        <v>-2300.0</v>
      </c>
      <c r="G98" s="84"/>
      <c r="H98" s="59"/>
    </row>
    <row r="99">
      <c r="A99" s="57"/>
      <c r="B99" s="57"/>
      <c r="C99" s="62" t="s">
        <v>85</v>
      </c>
      <c r="D99" s="58"/>
      <c r="E99" s="63">
        <v>0.0</v>
      </c>
      <c r="F99" s="64">
        <v>-3000.0</v>
      </c>
      <c r="G99" s="84"/>
      <c r="H99" s="59"/>
    </row>
    <row r="100">
      <c r="A100" s="57"/>
      <c r="B100" s="57"/>
      <c r="C100" s="62" t="s">
        <v>883</v>
      </c>
      <c r="D100" s="58"/>
      <c r="E100" s="63">
        <v>0.0</v>
      </c>
      <c r="F100" s="64">
        <v>-4600.0</v>
      </c>
      <c r="G100" s="84"/>
      <c r="H100" s="59"/>
    </row>
    <row r="101">
      <c r="A101" s="57"/>
      <c r="B101" s="57"/>
      <c r="C101" s="62"/>
      <c r="D101" s="58"/>
      <c r="E101" s="59"/>
      <c r="F101" s="59"/>
      <c r="G101" s="84"/>
      <c r="H101" s="59"/>
    </row>
    <row r="102">
      <c r="A102" s="57"/>
      <c r="B102" s="57"/>
      <c r="C102" s="56" t="s">
        <v>64</v>
      </c>
      <c r="D102" s="58"/>
      <c r="E102" s="65">
        <f t="shared" ref="E102:F102" si="11">SUM(E93:E100)</f>
        <v>35100</v>
      </c>
      <c r="F102" s="64">
        <f t="shared" si="11"/>
        <v>-45400</v>
      </c>
      <c r="G102" s="84"/>
      <c r="H102" s="59"/>
    </row>
    <row r="103">
      <c r="A103" s="57"/>
      <c r="B103" s="57"/>
      <c r="C103" s="62"/>
      <c r="D103" s="58"/>
      <c r="E103" s="59"/>
      <c r="F103" s="59"/>
      <c r="G103" s="84"/>
      <c r="H103" s="59"/>
    </row>
    <row r="104">
      <c r="A104" s="57"/>
      <c r="B104" s="83" t="s">
        <v>884</v>
      </c>
      <c r="C104" s="62"/>
      <c r="D104" s="58"/>
      <c r="E104" s="59"/>
      <c r="F104" s="59"/>
      <c r="G104" s="62"/>
      <c r="H104" s="59" t="s">
        <v>885</v>
      </c>
    </row>
    <row r="105">
      <c r="A105" s="57"/>
      <c r="B105" s="57"/>
      <c r="C105" s="62" t="s">
        <v>171</v>
      </c>
      <c r="D105" s="58"/>
      <c r="E105" s="65">
        <v>132000.0</v>
      </c>
      <c r="F105" s="63">
        <v>0.0</v>
      </c>
      <c r="G105" s="62"/>
      <c r="H105" s="59" t="s">
        <v>886</v>
      </c>
    </row>
    <row r="106">
      <c r="A106" s="57"/>
      <c r="B106" s="57"/>
      <c r="C106" s="62" t="s">
        <v>887</v>
      </c>
      <c r="D106" s="58"/>
      <c r="E106" s="65">
        <v>8400.0</v>
      </c>
      <c r="F106" s="64">
        <v>-8400.0</v>
      </c>
      <c r="G106" s="62"/>
      <c r="H106" s="59" t="s">
        <v>888</v>
      </c>
    </row>
    <row r="107">
      <c r="A107" s="57"/>
      <c r="B107" s="57"/>
      <c r="C107" s="62" t="s">
        <v>889</v>
      </c>
      <c r="D107" s="58"/>
      <c r="E107" s="63">
        <v>0.0</v>
      </c>
      <c r="F107" s="64">
        <v>-600.0</v>
      </c>
      <c r="G107" s="62"/>
      <c r="H107" s="59" t="s">
        <v>888</v>
      </c>
    </row>
    <row r="108">
      <c r="A108" s="57"/>
      <c r="B108" s="57"/>
      <c r="C108" s="62" t="s">
        <v>890</v>
      </c>
      <c r="D108" s="58"/>
      <c r="E108" s="63">
        <v>0.0</v>
      </c>
      <c r="F108" s="64">
        <v>-55600.0</v>
      </c>
      <c r="G108" s="84"/>
      <c r="H108" s="59" t="s">
        <v>891</v>
      </c>
    </row>
    <row r="109">
      <c r="A109" s="57"/>
      <c r="B109" s="57"/>
      <c r="C109" s="62" t="s">
        <v>892</v>
      </c>
      <c r="D109" s="58"/>
      <c r="E109" s="63">
        <v>0.0</v>
      </c>
      <c r="F109" s="64">
        <v>-10000.0</v>
      </c>
      <c r="G109" s="84"/>
      <c r="H109" s="59" t="s">
        <v>893</v>
      </c>
    </row>
    <row r="110">
      <c r="A110" s="57"/>
      <c r="B110" s="57"/>
      <c r="C110" s="62" t="s">
        <v>894</v>
      </c>
      <c r="D110" s="58"/>
      <c r="E110" s="63">
        <v>0.0</v>
      </c>
      <c r="F110" s="64">
        <v>-54400.0</v>
      </c>
      <c r="G110" s="84"/>
      <c r="H110" s="59" t="s">
        <v>895</v>
      </c>
    </row>
    <row r="111">
      <c r="A111" s="57"/>
      <c r="B111" s="57"/>
      <c r="C111" s="62" t="s">
        <v>808</v>
      </c>
      <c r="D111" s="58"/>
      <c r="E111" s="63">
        <v>0.0</v>
      </c>
      <c r="F111" s="64">
        <v>-5000.0</v>
      </c>
      <c r="G111" s="84"/>
      <c r="H111" s="59"/>
    </row>
    <row r="112">
      <c r="A112" s="57"/>
      <c r="B112" s="57"/>
      <c r="C112" s="62" t="s">
        <v>68</v>
      </c>
      <c r="D112" s="58"/>
      <c r="E112" s="63">
        <v>0.0</v>
      </c>
      <c r="F112" s="64">
        <v>-2000.0</v>
      </c>
      <c r="G112" s="84"/>
      <c r="H112" s="59"/>
    </row>
    <row r="113">
      <c r="A113" s="57"/>
      <c r="B113" s="57"/>
      <c r="C113" s="62" t="s">
        <v>370</v>
      </c>
      <c r="D113" s="58"/>
      <c r="E113" s="63">
        <v>0.0</v>
      </c>
      <c r="F113" s="64">
        <v>-1000.0</v>
      </c>
      <c r="G113" s="84"/>
      <c r="H113" s="59" t="s">
        <v>896</v>
      </c>
    </row>
    <row r="114">
      <c r="A114" s="57"/>
      <c r="B114" s="57"/>
      <c r="C114" s="62" t="s">
        <v>897</v>
      </c>
      <c r="D114" s="58"/>
      <c r="E114" s="63">
        <v>0.0</v>
      </c>
      <c r="F114" s="64">
        <v>-1700.0</v>
      </c>
      <c r="G114" s="84"/>
      <c r="H114" s="59"/>
    </row>
    <row r="115">
      <c r="A115" s="57"/>
      <c r="B115" s="57"/>
      <c r="C115" s="62"/>
      <c r="D115" s="58"/>
      <c r="E115" s="59"/>
      <c r="F115" s="59"/>
      <c r="G115" s="84"/>
      <c r="H115" s="59"/>
    </row>
    <row r="116">
      <c r="A116" s="57"/>
      <c r="B116" s="57"/>
      <c r="C116" s="56" t="s">
        <v>64</v>
      </c>
      <c r="D116" s="58"/>
      <c r="E116" s="65">
        <f t="shared" ref="E116:F116" si="12">SUM(E105:E114)</f>
        <v>140400</v>
      </c>
      <c r="F116" s="64">
        <f t="shared" si="12"/>
        <v>-138700</v>
      </c>
      <c r="G116" s="84"/>
      <c r="H116" s="59"/>
    </row>
    <row r="117">
      <c r="A117" s="57"/>
      <c r="B117" s="57"/>
      <c r="C117" s="62"/>
      <c r="D117" s="58"/>
      <c r="E117" s="59"/>
      <c r="F117" s="59"/>
      <c r="G117" s="84"/>
      <c r="H117" s="59"/>
    </row>
    <row r="118">
      <c r="A118" s="57"/>
      <c r="B118" s="83" t="s">
        <v>898</v>
      </c>
      <c r="C118" s="62"/>
      <c r="D118" s="58"/>
      <c r="E118" s="59"/>
      <c r="F118" s="59"/>
      <c r="G118" s="84"/>
      <c r="H118" s="59"/>
    </row>
    <row r="119">
      <c r="A119" s="57"/>
      <c r="B119" s="57"/>
      <c r="C119" s="62" t="s">
        <v>171</v>
      </c>
      <c r="D119" s="58"/>
      <c r="E119" s="161">
        <v>4000.0</v>
      </c>
      <c r="F119" s="63">
        <v>0.0</v>
      </c>
      <c r="G119" s="84"/>
      <c r="H119" s="159" t="s">
        <v>899</v>
      </c>
    </row>
    <row r="120">
      <c r="A120" s="57"/>
      <c r="B120" s="57"/>
      <c r="C120" s="60" t="s">
        <v>127</v>
      </c>
      <c r="D120" s="58"/>
      <c r="E120" s="77">
        <v>0.0</v>
      </c>
      <c r="F120" s="71">
        <v>-2000.0</v>
      </c>
      <c r="G120" s="84"/>
      <c r="H120" s="159" t="s">
        <v>900</v>
      </c>
    </row>
    <row r="121">
      <c r="A121" s="57"/>
      <c r="B121" s="57"/>
      <c r="C121" s="62" t="s">
        <v>91</v>
      </c>
      <c r="D121" s="58"/>
      <c r="E121" s="63">
        <v>0.0</v>
      </c>
      <c r="F121" s="64">
        <v>-21000.0</v>
      </c>
      <c r="G121" s="84"/>
      <c r="H121" s="59" t="s">
        <v>901</v>
      </c>
    </row>
    <row r="122">
      <c r="A122" s="57"/>
      <c r="B122" s="57"/>
      <c r="C122" s="62" t="s">
        <v>374</v>
      </c>
      <c r="D122" s="58"/>
      <c r="E122" s="63">
        <v>0.0</v>
      </c>
      <c r="F122" s="64">
        <v>-47000.0</v>
      </c>
      <c r="G122" s="84"/>
      <c r="H122" s="59"/>
    </row>
    <row r="123">
      <c r="A123" s="57"/>
      <c r="B123" s="57"/>
      <c r="C123" s="62" t="s">
        <v>808</v>
      </c>
      <c r="D123" s="58"/>
      <c r="E123" s="63">
        <v>0.0</v>
      </c>
      <c r="F123" s="64">
        <v>-4000.0</v>
      </c>
      <c r="G123" s="84"/>
      <c r="H123" s="59"/>
    </row>
    <row r="124">
      <c r="A124" s="57"/>
      <c r="B124" s="57"/>
      <c r="C124" s="62" t="s">
        <v>902</v>
      </c>
      <c r="D124" s="58"/>
      <c r="E124" s="63">
        <v>0.0</v>
      </c>
      <c r="F124" s="64">
        <v>-500.0</v>
      </c>
      <c r="G124" s="84"/>
      <c r="H124" s="59"/>
    </row>
    <row r="125">
      <c r="A125" s="57"/>
      <c r="B125" s="57"/>
      <c r="C125" s="62" t="s">
        <v>68</v>
      </c>
      <c r="D125" s="58"/>
      <c r="E125" s="63">
        <v>0.0</v>
      </c>
      <c r="F125" s="64">
        <v>-1000.0</v>
      </c>
      <c r="G125" s="84"/>
      <c r="H125" s="59"/>
    </row>
    <row r="126">
      <c r="A126" s="57"/>
      <c r="B126" s="57"/>
      <c r="C126" s="62" t="s">
        <v>857</v>
      </c>
      <c r="D126" s="58"/>
      <c r="E126" s="63">
        <v>0.0</v>
      </c>
      <c r="F126" s="64">
        <v>-2600.0</v>
      </c>
      <c r="G126" s="84"/>
      <c r="H126" s="59" t="s">
        <v>903</v>
      </c>
    </row>
    <row r="127">
      <c r="A127" s="57"/>
      <c r="B127" s="57"/>
      <c r="C127" s="62"/>
      <c r="D127" s="58"/>
      <c r="E127" s="59"/>
      <c r="F127" s="59"/>
      <c r="G127" s="84"/>
      <c r="H127" s="59"/>
    </row>
    <row r="128">
      <c r="A128" s="57"/>
      <c r="B128" s="57"/>
      <c r="C128" s="56" t="s">
        <v>64</v>
      </c>
      <c r="D128" s="58"/>
      <c r="E128" s="65">
        <f t="shared" ref="E128:F128" si="13">SUM(E119:E126)</f>
        <v>4000</v>
      </c>
      <c r="F128" s="64">
        <f t="shared" si="13"/>
        <v>-78100</v>
      </c>
      <c r="G128" s="84"/>
      <c r="H128" s="59"/>
    </row>
    <row r="129">
      <c r="A129" s="57"/>
      <c r="B129" s="57"/>
      <c r="C129" s="62"/>
      <c r="D129" s="58"/>
      <c r="E129" s="59"/>
      <c r="F129" s="59"/>
      <c r="G129" s="84"/>
      <c r="H129" s="59"/>
    </row>
    <row r="130">
      <c r="A130" s="57"/>
      <c r="B130" s="57"/>
      <c r="C130" s="56" t="s">
        <v>83</v>
      </c>
      <c r="D130" s="58"/>
      <c r="E130" s="65">
        <f>SUMIFS(E2:E129, C2:C129, "Subsubtotal")</f>
        <v>327000</v>
      </c>
      <c r="F130" s="64">
        <f>SUMIFS(F2:F129, C2:C129, "Subsubtotal")</f>
        <v>-503470</v>
      </c>
      <c r="G130" s="84"/>
      <c r="H130" s="59"/>
    </row>
    <row r="131">
      <c r="A131" s="57"/>
      <c r="B131" s="57"/>
      <c r="C131" s="62"/>
      <c r="D131" s="58"/>
      <c r="E131" s="59"/>
      <c r="F131" s="59"/>
      <c r="G131" s="84"/>
      <c r="H131" s="59"/>
    </row>
  </sheetData>
  <conditionalFormatting sqref="D1 F1 G9:G131">
    <cfRule type="cellIs" dxfId="0" priority="1" operator="greaterThan">
      <formula>0</formula>
    </cfRule>
  </conditionalFormatting>
  <conditionalFormatting sqref="E1 D9:E131 F9">
    <cfRule type="cellIs" dxfId="1" priority="2" operator="greaterThan">
      <formula>0</formula>
    </cfRule>
  </conditionalFormatting>
  <conditionalFormatting sqref="D1">
    <cfRule type="cellIs" dxfId="0" priority="3" operator="greaterThan">
      <formula>0</formula>
    </cfRule>
  </conditionalFormatting>
  <conditionalFormatting sqref="D1 F1 F9">
    <cfRule type="cellIs" dxfId="1" priority="4" operator="lessThan">
      <formula>0</formula>
    </cfRule>
  </conditionalFormatting>
  <conditionalFormatting sqref="F1">
    <cfRule type="cellIs" dxfId="1" priority="5" operator="lessThan">
      <formula>0</formula>
    </cfRule>
  </conditionalFormatting>
  <printOptions gridLines="1" horizontalCentered="1"/>
  <pageMargins bottom="0.75" footer="0.0" header="0.0" left="0.7" right="0.7" top="0.75"/>
  <pageSetup fitToHeight="0" paperSize="9" cellComments="atEnd" orientation="portrait" pageOrder="overThenDown"/>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0"/>
    <col customWidth="1" min="2" max="2" width="25.0"/>
    <col customWidth="1" min="3" max="3" width="28.5"/>
    <col customWidth="1" min="4" max="4" width="10.25"/>
    <col customWidth="1" min="5" max="5" width="12.25"/>
    <col customWidth="1" min="6" max="6" width="13.38"/>
    <col customWidth="1" min="7" max="7" width="12.25"/>
    <col customWidth="1" min="8" max="8" width="70.13"/>
  </cols>
  <sheetData>
    <row r="1">
      <c r="A1" s="90" t="s">
        <v>3</v>
      </c>
      <c r="B1" s="90" t="s">
        <v>56</v>
      </c>
      <c r="C1" s="90" t="s">
        <v>57</v>
      </c>
      <c r="D1" s="90" t="s">
        <v>58</v>
      </c>
      <c r="E1" s="406" t="s">
        <v>4</v>
      </c>
      <c r="F1" s="406" t="s">
        <v>5</v>
      </c>
      <c r="G1" s="406" t="s">
        <v>59</v>
      </c>
      <c r="H1" s="90" t="s">
        <v>2</v>
      </c>
    </row>
    <row r="2">
      <c r="A2" s="366" t="s">
        <v>42</v>
      </c>
      <c r="B2" s="12"/>
      <c r="C2" s="12"/>
      <c r="D2" s="12"/>
      <c r="E2" s="363"/>
      <c r="F2" s="363"/>
      <c r="G2" s="363"/>
      <c r="H2" s="12"/>
      <c r="I2" s="140"/>
      <c r="J2" s="140"/>
      <c r="K2" s="140"/>
      <c r="L2" s="140"/>
      <c r="M2" s="140"/>
      <c r="N2" s="140"/>
      <c r="O2" s="140"/>
      <c r="P2" s="140"/>
      <c r="Q2" s="140"/>
      <c r="R2" s="140"/>
      <c r="S2" s="140"/>
      <c r="T2" s="140"/>
      <c r="U2" s="140"/>
      <c r="V2" s="140"/>
      <c r="W2" s="140"/>
      <c r="X2" s="140"/>
      <c r="Y2" s="140"/>
      <c r="Z2" s="140"/>
    </row>
    <row r="3">
      <c r="A3" s="44" t="s">
        <v>36</v>
      </c>
      <c r="B3" s="407" t="s">
        <v>819</v>
      </c>
      <c r="C3" s="408"/>
      <c r="D3" s="408"/>
      <c r="E3" s="409"/>
      <c r="F3" s="409"/>
      <c r="G3" s="409"/>
      <c r="H3" s="409"/>
      <c r="I3" s="140"/>
      <c r="J3" s="140"/>
      <c r="K3" s="140"/>
      <c r="L3" s="140"/>
      <c r="M3" s="140"/>
      <c r="N3" s="140"/>
      <c r="O3" s="140"/>
      <c r="P3" s="140"/>
      <c r="Q3" s="140"/>
      <c r="R3" s="140"/>
      <c r="S3" s="140"/>
      <c r="T3" s="140"/>
      <c r="U3" s="140"/>
      <c r="V3" s="140"/>
      <c r="W3" s="140"/>
      <c r="X3" s="140"/>
      <c r="Y3" s="140"/>
      <c r="Z3" s="140"/>
    </row>
    <row r="4">
      <c r="A4" s="12"/>
      <c r="B4" s="12"/>
      <c r="C4" s="410" t="s">
        <v>91</v>
      </c>
      <c r="D4" s="411" t="s">
        <v>269</v>
      </c>
      <c r="E4" s="412">
        <v>0.0</v>
      </c>
      <c r="F4" s="412">
        <v>-3600.0</v>
      </c>
      <c r="G4" s="412"/>
      <c r="H4" s="180" t="s">
        <v>904</v>
      </c>
      <c r="I4" s="140"/>
      <c r="J4" s="140"/>
      <c r="K4" s="140"/>
      <c r="L4" s="140"/>
      <c r="M4" s="140"/>
      <c r="N4" s="140"/>
      <c r="O4" s="140"/>
      <c r="P4" s="140"/>
      <c r="Q4" s="140"/>
      <c r="R4" s="140"/>
      <c r="S4" s="140"/>
      <c r="T4" s="140"/>
      <c r="U4" s="140"/>
      <c r="V4" s="140"/>
      <c r="W4" s="140"/>
      <c r="X4" s="140"/>
      <c r="Y4" s="140"/>
      <c r="Z4" s="140"/>
    </row>
    <row r="5">
      <c r="A5" s="12"/>
      <c r="B5" s="12"/>
      <c r="C5" s="410" t="s">
        <v>905</v>
      </c>
      <c r="D5" s="411" t="s">
        <v>294</v>
      </c>
      <c r="E5" s="412">
        <v>0.0</v>
      </c>
      <c r="F5" s="412">
        <v>-1500.0</v>
      </c>
      <c r="G5" s="412"/>
      <c r="H5" s="180" t="s">
        <v>904</v>
      </c>
      <c r="I5" s="140"/>
      <c r="J5" s="140"/>
      <c r="K5" s="140"/>
      <c r="L5" s="140"/>
      <c r="M5" s="140"/>
      <c r="N5" s="140"/>
      <c r="O5" s="140"/>
      <c r="P5" s="140"/>
      <c r="Q5" s="140"/>
      <c r="R5" s="140"/>
      <c r="S5" s="140"/>
      <c r="T5" s="140"/>
      <c r="U5" s="140"/>
      <c r="V5" s="140"/>
      <c r="W5" s="140"/>
      <c r="X5" s="140"/>
      <c r="Y5" s="140"/>
      <c r="Z5" s="140"/>
    </row>
    <row r="6">
      <c r="A6" s="12"/>
      <c r="B6" s="12"/>
      <c r="C6" s="410" t="s">
        <v>906</v>
      </c>
      <c r="D6" s="411" t="s">
        <v>294</v>
      </c>
      <c r="E6" s="412">
        <v>0.0</v>
      </c>
      <c r="F6" s="412">
        <v>-1500.0</v>
      </c>
      <c r="G6" s="412"/>
      <c r="H6" s="180" t="s">
        <v>904</v>
      </c>
      <c r="I6" s="140"/>
      <c r="J6" s="140"/>
      <c r="K6" s="140"/>
      <c r="L6" s="140"/>
      <c r="M6" s="140"/>
      <c r="N6" s="140"/>
      <c r="O6" s="140"/>
      <c r="P6" s="140"/>
      <c r="Q6" s="140"/>
      <c r="R6" s="140"/>
      <c r="S6" s="140"/>
      <c r="T6" s="140"/>
      <c r="U6" s="140"/>
      <c r="V6" s="140"/>
      <c r="W6" s="140"/>
      <c r="X6" s="140"/>
      <c r="Y6" s="140"/>
      <c r="Z6" s="140"/>
    </row>
    <row r="7">
      <c r="A7" s="12"/>
      <c r="B7" s="12"/>
      <c r="C7" s="410" t="s">
        <v>68</v>
      </c>
      <c r="D7" s="411" t="s">
        <v>260</v>
      </c>
      <c r="E7" s="412">
        <v>0.0</v>
      </c>
      <c r="F7" s="412">
        <v>-500.0</v>
      </c>
      <c r="G7" s="412"/>
      <c r="H7" s="180" t="s">
        <v>904</v>
      </c>
      <c r="I7" s="140"/>
      <c r="J7" s="140"/>
      <c r="K7" s="140"/>
      <c r="L7" s="140"/>
      <c r="M7" s="140"/>
      <c r="N7" s="140"/>
      <c r="O7" s="140"/>
      <c r="P7" s="140"/>
      <c r="Q7" s="140"/>
      <c r="R7" s="140"/>
      <c r="S7" s="140"/>
      <c r="T7" s="140"/>
      <c r="U7" s="140"/>
      <c r="V7" s="140"/>
      <c r="W7" s="140"/>
      <c r="X7" s="140"/>
      <c r="Y7" s="140"/>
      <c r="Z7" s="140"/>
    </row>
    <row r="8">
      <c r="A8" s="12"/>
      <c r="B8" s="410"/>
      <c r="C8" s="411"/>
      <c r="D8" s="413"/>
      <c r="E8" s="412"/>
      <c r="F8" s="412"/>
      <c r="G8" s="414"/>
      <c r="H8" s="173"/>
      <c r="I8" s="140"/>
      <c r="J8" s="140"/>
      <c r="K8" s="140"/>
      <c r="L8" s="140"/>
      <c r="M8" s="140"/>
      <c r="N8" s="140"/>
      <c r="O8" s="140"/>
      <c r="P8" s="140"/>
      <c r="Q8" s="140"/>
      <c r="R8" s="140"/>
      <c r="S8" s="140"/>
      <c r="T8" s="140"/>
      <c r="U8" s="140"/>
      <c r="V8" s="140"/>
      <c r="W8" s="140"/>
      <c r="X8" s="140"/>
      <c r="Y8" s="140"/>
      <c r="Z8" s="140"/>
    </row>
    <row r="9">
      <c r="A9" s="12"/>
      <c r="B9" s="410"/>
      <c r="C9" s="415" t="s">
        <v>64</v>
      </c>
      <c r="D9" s="413"/>
      <c r="E9" s="412">
        <f t="shared" ref="E9:F9" si="1">SUM(E4:E7)</f>
        <v>0</v>
      </c>
      <c r="F9" s="412">
        <f t="shared" si="1"/>
        <v>-7100</v>
      </c>
      <c r="G9" s="412">
        <f>SUM(E9:F9)</f>
        <v>-7100</v>
      </c>
      <c r="H9" s="173"/>
      <c r="I9" s="140"/>
      <c r="J9" s="140"/>
      <c r="K9" s="140"/>
      <c r="L9" s="140"/>
      <c r="M9" s="140"/>
      <c r="N9" s="140"/>
      <c r="O9" s="140"/>
      <c r="P9" s="140"/>
      <c r="Q9" s="140"/>
      <c r="R9" s="140"/>
      <c r="S9" s="140"/>
      <c r="T9" s="140"/>
      <c r="U9" s="140"/>
      <c r="V9" s="140"/>
      <c r="W9" s="140"/>
      <c r="X9" s="140"/>
      <c r="Y9" s="140"/>
      <c r="Z9" s="140"/>
    </row>
    <row r="10">
      <c r="A10" s="12"/>
      <c r="B10" s="410"/>
      <c r="C10" s="411"/>
      <c r="D10" s="413"/>
      <c r="E10" s="412"/>
      <c r="F10" s="412"/>
      <c r="G10" s="414"/>
      <c r="H10" s="173"/>
      <c r="I10" s="140"/>
      <c r="J10" s="140"/>
      <c r="K10" s="140"/>
      <c r="L10" s="140"/>
      <c r="M10" s="140"/>
      <c r="N10" s="140"/>
      <c r="O10" s="140"/>
      <c r="P10" s="140"/>
      <c r="Q10" s="140"/>
      <c r="R10" s="140"/>
      <c r="S10" s="140"/>
      <c r="T10" s="140"/>
      <c r="U10" s="140"/>
      <c r="V10" s="140"/>
      <c r="W10" s="140"/>
      <c r="X10" s="140"/>
      <c r="Y10" s="140"/>
      <c r="Z10" s="140"/>
    </row>
    <row r="11">
      <c r="A11" s="12"/>
      <c r="B11" s="407" t="s">
        <v>65</v>
      </c>
      <c r="C11" s="416"/>
      <c r="D11" s="417"/>
      <c r="E11" s="418"/>
      <c r="F11" s="419"/>
      <c r="G11" s="419"/>
      <c r="H11" s="173"/>
      <c r="I11" s="140"/>
      <c r="J11" s="140"/>
      <c r="K11" s="140"/>
      <c r="L11" s="140"/>
      <c r="M11" s="140"/>
      <c r="N11" s="140"/>
      <c r="O11" s="140"/>
      <c r="P11" s="140"/>
      <c r="Q11" s="140"/>
      <c r="R11" s="140"/>
      <c r="S11" s="140"/>
      <c r="T11" s="140"/>
      <c r="U11" s="140"/>
      <c r="V11" s="140"/>
      <c r="W11" s="140"/>
      <c r="X11" s="140"/>
      <c r="Y11" s="140"/>
      <c r="Z11" s="140"/>
    </row>
    <row r="12">
      <c r="A12" s="12"/>
      <c r="B12" s="12"/>
      <c r="C12" s="410" t="s">
        <v>833</v>
      </c>
      <c r="D12" s="411" t="s">
        <v>271</v>
      </c>
      <c r="E12" s="412">
        <v>0.0</v>
      </c>
      <c r="F12" s="412">
        <v>-2000.0</v>
      </c>
      <c r="G12" s="412"/>
      <c r="H12" s="180" t="s">
        <v>907</v>
      </c>
      <c r="I12" s="140"/>
      <c r="J12" s="140"/>
      <c r="K12" s="140"/>
      <c r="L12" s="140"/>
      <c r="M12" s="140"/>
      <c r="N12" s="140"/>
      <c r="O12" s="140"/>
      <c r="P12" s="140"/>
      <c r="Q12" s="140"/>
      <c r="R12" s="140"/>
      <c r="S12" s="140"/>
      <c r="T12" s="140"/>
      <c r="U12" s="140"/>
      <c r="V12" s="140"/>
      <c r="W12" s="140"/>
      <c r="X12" s="140"/>
      <c r="Y12" s="140"/>
      <c r="Z12" s="140"/>
    </row>
    <row r="13">
      <c r="A13" s="12"/>
      <c r="B13" s="100"/>
      <c r="C13" s="416" t="s">
        <v>908</v>
      </c>
      <c r="D13" s="417" t="s">
        <v>260</v>
      </c>
      <c r="E13" s="418">
        <v>0.0</v>
      </c>
      <c r="F13" s="419">
        <v>-2000.0</v>
      </c>
      <c r="G13" s="419"/>
      <c r="H13" s="180" t="s">
        <v>909</v>
      </c>
      <c r="I13" s="140"/>
      <c r="J13" s="140"/>
      <c r="K13" s="140"/>
      <c r="L13" s="140"/>
      <c r="M13" s="140"/>
      <c r="N13" s="140"/>
      <c r="O13" s="140"/>
      <c r="P13" s="140"/>
      <c r="Q13" s="140"/>
      <c r="R13" s="140"/>
      <c r="S13" s="140"/>
      <c r="T13" s="140"/>
      <c r="U13" s="140"/>
      <c r="V13" s="140"/>
      <c r="W13" s="140"/>
      <c r="X13" s="140"/>
      <c r="Y13" s="140"/>
      <c r="Z13" s="140"/>
    </row>
    <row r="14">
      <c r="A14" s="12"/>
      <c r="B14" s="100"/>
      <c r="C14" s="416" t="s">
        <v>828</v>
      </c>
      <c r="D14" s="417" t="s">
        <v>260</v>
      </c>
      <c r="E14" s="418">
        <v>0.0</v>
      </c>
      <c r="F14" s="419">
        <v>-16000.0</v>
      </c>
      <c r="G14" s="419"/>
      <c r="H14" s="180" t="s">
        <v>910</v>
      </c>
      <c r="I14" s="140"/>
      <c r="J14" s="140"/>
      <c r="K14" s="140"/>
      <c r="L14" s="140"/>
      <c r="M14" s="140"/>
      <c r="N14" s="140"/>
      <c r="O14" s="140"/>
      <c r="P14" s="140"/>
      <c r="Q14" s="140"/>
      <c r="R14" s="140"/>
      <c r="S14" s="140"/>
      <c r="T14" s="140"/>
      <c r="U14" s="140"/>
      <c r="V14" s="140"/>
      <c r="W14" s="140"/>
      <c r="X14" s="140"/>
      <c r="Y14" s="140"/>
      <c r="Z14" s="140"/>
    </row>
    <row r="15">
      <c r="A15" s="12"/>
      <c r="B15" s="100"/>
      <c r="C15" s="416" t="s">
        <v>827</v>
      </c>
      <c r="D15" s="417" t="s">
        <v>260</v>
      </c>
      <c r="E15" s="418">
        <v>0.0</v>
      </c>
      <c r="F15" s="419">
        <v>-1000.0</v>
      </c>
      <c r="G15" s="419"/>
      <c r="H15" s="180" t="s">
        <v>911</v>
      </c>
      <c r="I15" s="140"/>
      <c r="J15" s="140"/>
      <c r="K15" s="140"/>
      <c r="L15" s="140"/>
      <c r="M15" s="140"/>
      <c r="N15" s="140"/>
      <c r="O15" s="140"/>
      <c r="P15" s="140"/>
      <c r="Q15" s="140"/>
      <c r="R15" s="140"/>
      <c r="S15" s="140"/>
      <c r="T15" s="140"/>
      <c r="U15" s="140"/>
      <c r="V15" s="140"/>
      <c r="W15" s="140"/>
      <c r="X15" s="140"/>
      <c r="Y15" s="140"/>
      <c r="Z15" s="140"/>
    </row>
    <row r="16">
      <c r="A16" s="12"/>
      <c r="B16" s="100"/>
      <c r="C16" s="416" t="s">
        <v>826</v>
      </c>
      <c r="D16" s="417" t="s">
        <v>260</v>
      </c>
      <c r="E16" s="418">
        <v>0.0</v>
      </c>
      <c r="F16" s="420">
        <v>-3600.0</v>
      </c>
      <c r="G16" s="419"/>
      <c r="H16" s="180" t="s">
        <v>912</v>
      </c>
      <c r="I16" s="140"/>
      <c r="J16" s="140"/>
      <c r="K16" s="140"/>
      <c r="L16" s="140"/>
      <c r="M16" s="140"/>
      <c r="N16" s="140"/>
      <c r="O16" s="140"/>
      <c r="P16" s="140"/>
      <c r="Q16" s="140"/>
      <c r="R16" s="140"/>
      <c r="S16" s="140"/>
      <c r="T16" s="140"/>
      <c r="U16" s="140"/>
      <c r="V16" s="140"/>
      <c r="W16" s="140"/>
      <c r="X16" s="140"/>
      <c r="Y16" s="140"/>
      <c r="Z16" s="140"/>
    </row>
    <row r="17">
      <c r="A17" s="12"/>
      <c r="B17" s="12"/>
      <c r="C17" s="410" t="s">
        <v>121</v>
      </c>
      <c r="D17" s="411" t="s">
        <v>275</v>
      </c>
      <c r="E17" s="412">
        <v>0.0</v>
      </c>
      <c r="F17" s="412">
        <v>-2000.0</v>
      </c>
      <c r="G17" s="412"/>
      <c r="H17" s="180" t="s">
        <v>913</v>
      </c>
      <c r="I17" s="140"/>
      <c r="J17" s="140"/>
      <c r="K17" s="140"/>
      <c r="L17" s="140"/>
      <c r="M17" s="140"/>
      <c r="N17" s="140"/>
      <c r="O17" s="140"/>
      <c r="P17" s="140"/>
      <c r="Q17" s="140"/>
      <c r="R17" s="140"/>
      <c r="S17" s="140"/>
      <c r="T17" s="140"/>
      <c r="U17" s="140"/>
      <c r="V17" s="140"/>
      <c r="W17" s="140"/>
      <c r="X17" s="140"/>
      <c r="Y17" s="140"/>
      <c r="Z17" s="140"/>
    </row>
    <row r="18">
      <c r="A18" s="12"/>
      <c r="B18" s="12"/>
      <c r="C18" s="410" t="s">
        <v>897</v>
      </c>
      <c r="D18" s="411" t="s">
        <v>275</v>
      </c>
      <c r="E18" s="412">
        <v>0.0</v>
      </c>
      <c r="F18" s="412">
        <v>-1000.0</v>
      </c>
      <c r="G18" s="412"/>
      <c r="H18" s="180" t="s">
        <v>914</v>
      </c>
      <c r="I18" s="140"/>
      <c r="J18" s="140"/>
      <c r="K18" s="140"/>
      <c r="L18" s="140"/>
      <c r="M18" s="140"/>
      <c r="N18" s="140"/>
      <c r="O18" s="140"/>
      <c r="P18" s="140"/>
      <c r="Q18" s="140"/>
      <c r="R18" s="140"/>
      <c r="S18" s="140"/>
      <c r="T18" s="140"/>
      <c r="U18" s="140"/>
      <c r="V18" s="140"/>
      <c r="W18" s="140"/>
      <c r="X18" s="140"/>
      <c r="Y18" s="140"/>
      <c r="Z18" s="140"/>
    </row>
    <row r="19">
      <c r="A19" s="12"/>
      <c r="B19" s="12"/>
      <c r="C19" s="410" t="s">
        <v>66</v>
      </c>
      <c r="D19" s="411" t="s">
        <v>271</v>
      </c>
      <c r="E19" s="412">
        <v>0.0</v>
      </c>
      <c r="F19" s="412">
        <v>-20750.0</v>
      </c>
      <c r="G19" s="412"/>
      <c r="H19" s="180" t="s">
        <v>915</v>
      </c>
      <c r="I19" s="140"/>
      <c r="J19" s="140"/>
      <c r="K19" s="140"/>
      <c r="L19" s="140"/>
      <c r="M19" s="140"/>
      <c r="N19" s="140"/>
      <c r="O19" s="140"/>
      <c r="P19" s="140"/>
      <c r="Q19" s="140"/>
      <c r="R19" s="140"/>
      <c r="S19" s="140"/>
      <c r="T19" s="140"/>
      <c r="U19" s="140"/>
      <c r="V19" s="140"/>
      <c r="W19" s="140"/>
      <c r="X19" s="140"/>
      <c r="Y19" s="140"/>
      <c r="Z19" s="140"/>
    </row>
    <row r="20">
      <c r="A20" s="12"/>
      <c r="B20" s="12"/>
      <c r="C20" s="12"/>
      <c r="D20" s="12"/>
      <c r="E20" s="421"/>
      <c r="F20" s="421"/>
      <c r="G20" s="421"/>
      <c r="H20" s="12"/>
      <c r="I20" s="140"/>
      <c r="J20" s="140"/>
      <c r="K20" s="140"/>
      <c r="L20" s="140"/>
      <c r="M20" s="140"/>
      <c r="N20" s="140"/>
      <c r="O20" s="140"/>
      <c r="P20" s="140"/>
      <c r="Q20" s="140"/>
      <c r="R20" s="140"/>
      <c r="S20" s="140"/>
      <c r="T20" s="140"/>
      <c r="U20" s="140"/>
      <c r="V20" s="140"/>
      <c r="W20" s="140"/>
      <c r="X20" s="140"/>
      <c r="Y20" s="140"/>
      <c r="Z20" s="140"/>
    </row>
    <row r="21">
      <c r="A21" s="12"/>
      <c r="B21" s="410"/>
      <c r="C21" s="415" t="s">
        <v>64</v>
      </c>
      <c r="D21" s="413"/>
      <c r="E21" s="412">
        <f t="shared" ref="E21:F21" si="2">SUM(E12:E19)</f>
        <v>0</v>
      </c>
      <c r="F21" s="412">
        <f t="shared" si="2"/>
        <v>-48350</v>
      </c>
      <c r="G21" s="412">
        <f>SUM(E21:F21)</f>
        <v>-48350</v>
      </c>
      <c r="H21" s="173" t="str">
        <f>"Fika: " &amp; sum(F13:F16)*-1 &amp; "kr"</f>
        <v>Fika: 22600kr</v>
      </c>
      <c r="I21" s="140"/>
      <c r="J21" s="140"/>
      <c r="K21" s="140"/>
      <c r="L21" s="140"/>
      <c r="M21" s="140"/>
      <c r="N21" s="140"/>
      <c r="O21" s="140"/>
      <c r="P21" s="140"/>
      <c r="Q21" s="140"/>
      <c r="R21" s="140"/>
      <c r="S21" s="140"/>
      <c r="T21" s="140"/>
      <c r="U21" s="140"/>
      <c r="V21" s="140"/>
      <c r="W21" s="140"/>
      <c r="X21" s="140"/>
      <c r="Y21" s="140"/>
      <c r="Z21" s="140"/>
    </row>
    <row r="22">
      <c r="A22" s="12"/>
      <c r="B22" s="410"/>
      <c r="C22" s="411"/>
      <c r="D22" s="413"/>
      <c r="E22" s="412"/>
      <c r="F22" s="412"/>
      <c r="G22" s="414"/>
      <c r="H22" s="173"/>
      <c r="I22" s="140"/>
      <c r="J22" s="140"/>
      <c r="K22" s="140"/>
      <c r="L22" s="140"/>
      <c r="M22" s="140"/>
      <c r="N22" s="140"/>
      <c r="O22" s="140"/>
      <c r="P22" s="140"/>
      <c r="Q22" s="140"/>
      <c r="R22" s="140"/>
      <c r="S22" s="140"/>
      <c r="T22" s="140"/>
      <c r="U22" s="140"/>
      <c r="V22" s="140"/>
      <c r="W22" s="140"/>
      <c r="X22" s="140"/>
      <c r="Y22" s="140"/>
      <c r="Z22" s="140"/>
    </row>
    <row r="23">
      <c r="A23" s="12"/>
      <c r="B23" s="407" t="s">
        <v>61</v>
      </c>
      <c r="C23" s="408"/>
      <c r="D23" s="408"/>
      <c r="E23" s="412"/>
      <c r="F23" s="412"/>
      <c r="G23" s="412"/>
      <c r="H23" s="173"/>
      <c r="I23" s="140"/>
      <c r="J23" s="140"/>
      <c r="K23" s="140"/>
      <c r="L23" s="140"/>
      <c r="M23" s="140"/>
      <c r="N23" s="140"/>
      <c r="O23" s="140"/>
      <c r="P23" s="140"/>
      <c r="Q23" s="140"/>
      <c r="R23" s="140"/>
      <c r="S23" s="140"/>
      <c r="T23" s="140"/>
      <c r="U23" s="140"/>
      <c r="V23" s="140"/>
      <c r="W23" s="140"/>
      <c r="X23" s="140"/>
      <c r="Y23" s="140"/>
      <c r="Z23" s="140"/>
    </row>
    <row r="24">
      <c r="A24" s="12"/>
      <c r="B24" s="12"/>
      <c r="C24" s="410" t="s">
        <v>822</v>
      </c>
      <c r="D24" s="411" t="s">
        <v>916</v>
      </c>
      <c r="E24" s="412">
        <v>45000.0</v>
      </c>
      <c r="F24" s="412">
        <v>0.0</v>
      </c>
      <c r="G24" s="412"/>
      <c r="H24" s="180"/>
      <c r="I24" s="140"/>
      <c r="J24" s="140"/>
      <c r="K24" s="140"/>
      <c r="L24" s="140"/>
      <c r="M24" s="140"/>
      <c r="N24" s="140"/>
      <c r="O24" s="140"/>
      <c r="P24" s="140"/>
      <c r="Q24" s="140"/>
      <c r="R24" s="140"/>
      <c r="S24" s="140"/>
      <c r="T24" s="140"/>
      <c r="U24" s="140"/>
      <c r="V24" s="140"/>
      <c r="W24" s="140"/>
      <c r="X24" s="140"/>
      <c r="Y24" s="140"/>
      <c r="Z24" s="140"/>
    </row>
    <row r="25">
      <c r="A25" s="12"/>
      <c r="B25" s="12"/>
      <c r="C25" s="410" t="s">
        <v>824</v>
      </c>
      <c r="D25" s="411" t="s">
        <v>916</v>
      </c>
      <c r="E25" s="412">
        <v>25000.0</v>
      </c>
      <c r="F25" s="412">
        <v>0.0</v>
      </c>
      <c r="G25" s="412"/>
      <c r="H25" s="180"/>
      <c r="I25" s="140"/>
      <c r="J25" s="140"/>
      <c r="K25" s="140"/>
      <c r="L25" s="140"/>
      <c r="M25" s="140"/>
      <c r="N25" s="140"/>
      <c r="O25" s="140"/>
      <c r="P25" s="140"/>
      <c r="Q25" s="140"/>
      <c r="R25" s="140"/>
      <c r="S25" s="140"/>
      <c r="T25" s="140"/>
      <c r="U25" s="140"/>
      <c r="V25" s="140"/>
      <c r="W25" s="140"/>
      <c r="X25" s="140"/>
      <c r="Y25" s="140"/>
      <c r="Z25" s="140"/>
    </row>
    <row r="26">
      <c r="A26" s="12"/>
      <c r="B26" s="12"/>
      <c r="C26" s="422" t="s">
        <v>236</v>
      </c>
      <c r="D26" s="411" t="s">
        <v>917</v>
      </c>
      <c r="E26" s="423">
        <v>35000.0</v>
      </c>
      <c r="F26" s="418">
        <v>0.0</v>
      </c>
      <c r="G26" s="424"/>
      <c r="H26" s="180" t="s">
        <v>802</v>
      </c>
      <c r="I26" s="140"/>
      <c r="J26" s="140"/>
      <c r="K26" s="140"/>
      <c r="L26" s="140"/>
      <c r="M26" s="140"/>
      <c r="N26" s="140"/>
      <c r="O26" s="140"/>
      <c r="P26" s="140"/>
      <c r="Q26" s="140"/>
      <c r="R26" s="140"/>
      <c r="S26" s="140"/>
      <c r="T26" s="140"/>
      <c r="U26" s="140"/>
      <c r="V26" s="140"/>
      <c r="W26" s="140"/>
      <c r="X26" s="140"/>
      <c r="Y26" s="140"/>
      <c r="Z26" s="140"/>
    </row>
    <row r="27">
      <c r="A27" s="12"/>
      <c r="B27" s="12"/>
      <c r="C27" s="410" t="s">
        <v>830</v>
      </c>
      <c r="D27" s="411" t="s">
        <v>269</v>
      </c>
      <c r="E27" s="412">
        <v>0.0</v>
      </c>
      <c r="F27" s="412">
        <v>-200.0</v>
      </c>
      <c r="G27" s="412"/>
      <c r="H27" s="180"/>
      <c r="I27" s="140"/>
      <c r="J27" s="140"/>
      <c r="K27" s="140"/>
      <c r="L27" s="140"/>
      <c r="M27" s="140"/>
      <c r="N27" s="140"/>
      <c r="O27" s="140"/>
      <c r="P27" s="140"/>
      <c r="Q27" s="140"/>
      <c r="R27" s="140"/>
      <c r="S27" s="140"/>
      <c r="T27" s="140"/>
      <c r="U27" s="140"/>
      <c r="V27" s="140"/>
      <c r="W27" s="140"/>
      <c r="X27" s="140"/>
      <c r="Y27" s="140"/>
      <c r="Z27" s="140"/>
    </row>
    <row r="28">
      <c r="A28" s="12"/>
      <c r="B28" s="12"/>
      <c r="C28" s="410" t="s">
        <v>835</v>
      </c>
      <c r="D28" s="411" t="s">
        <v>918</v>
      </c>
      <c r="E28" s="412">
        <v>0.0</v>
      </c>
      <c r="F28" s="412">
        <v>-2000.0</v>
      </c>
      <c r="G28" s="412"/>
      <c r="H28" s="180"/>
      <c r="I28" s="140"/>
      <c r="J28" s="140"/>
      <c r="K28" s="140"/>
      <c r="L28" s="140"/>
      <c r="M28" s="140"/>
      <c r="N28" s="140"/>
      <c r="O28" s="140"/>
      <c r="P28" s="140"/>
      <c r="Q28" s="140"/>
      <c r="R28" s="140"/>
      <c r="S28" s="140"/>
      <c r="T28" s="140"/>
      <c r="U28" s="140"/>
      <c r="V28" s="140"/>
      <c r="W28" s="140"/>
      <c r="X28" s="140"/>
      <c r="Y28" s="140"/>
      <c r="Z28" s="140"/>
    </row>
    <row r="29">
      <c r="A29" s="12"/>
      <c r="B29" s="12"/>
      <c r="C29" s="410" t="s">
        <v>838</v>
      </c>
      <c r="D29" s="411" t="s">
        <v>919</v>
      </c>
      <c r="E29" s="412">
        <v>0.0</v>
      </c>
      <c r="F29" s="412">
        <v>-3000.0</v>
      </c>
      <c r="G29" s="412"/>
      <c r="H29" s="180"/>
      <c r="I29" s="140"/>
      <c r="J29" s="140"/>
      <c r="K29" s="140"/>
      <c r="L29" s="140"/>
      <c r="M29" s="140"/>
      <c r="N29" s="140"/>
      <c r="O29" s="140"/>
      <c r="P29" s="140"/>
      <c r="Q29" s="140"/>
      <c r="R29" s="140"/>
      <c r="S29" s="140"/>
      <c r="T29" s="140"/>
      <c r="U29" s="140"/>
      <c r="V29" s="140"/>
      <c r="W29" s="140"/>
      <c r="X29" s="140"/>
      <c r="Y29" s="140"/>
      <c r="Z29" s="140"/>
    </row>
    <row r="30">
      <c r="A30" s="12"/>
      <c r="B30" s="12"/>
      <c r="C30" s="12"/>
      <c r="D30" s="12"/>
      <c r="E30" s="421"/>
      <c r="F30" s="421"/>
      <c r="G30" s="421"/>
      <c r="H30" s="12"/>
      <c r="I30" s="140"/>
      <c r="J30" s="140"/>
      <c r="K30" s="140"/>
      <c r="L30" s="140"/>
      <c r="M30" s="140"/>
      <c r="N30" s="140"/>
      <c r="O30" s="140"/>
      <c r="P30" s="140"/>
      <c r="Q30" s="140"/>
      <c r="R30" s="140"/>
      <c r="S30" s="140"/>
      <c r="T30" s="140"/>
      <c r="U30" s="140"/>
      <c r="V30" s="140"/>
      <c r="W30" s="140"/>
      <c r="X30" s="140"/>
      <c r="Y30" s="140"/>
      <c r="Z30" s="140"/>
    </row>
    <row r="31">
      <c r="A31" s="12"/>
      <c r="B31" s="12"/>
      <c r="C31" s="415" t="s">
        <v>64</v>
      </c>
      <c r="D31" s="413"/>
      <c r="E31" s="412">
        <f t="shared" ref="E31:F31" si="3">SUM(E24:E29)</f>
        <v>105000</v>
      </c>
      <c r="F31" s="412">
        <f t="shared" si="3"/>
        <v>-5200</v>
      </c>
      <c r="G31" s="412">
        <f>SUM(E31:F31)</f>
        <v>99800</v>
      </c>
      <c r="H31" s="12"/>
      <c r="I31" s="140"/>
      <c r="J31" s="140"/>
      <c r="K31" s="140"/>
      <c r="L31" s="140"/>
      <c r="M31" s="140"/>
      <c r="N31" s="140"/>
      <c r="O31" s="140"/>
      <c r="P31" s="140"/>
      <c r="Q31" s="140"/>
      <c r="R31" s="140"/>
      <c r="S31" s="140"/>
      <c r="T31" s="140"/>
      <c r="U31" s="140"/>
      <c r="V31" s="140"/>
      <c r="W31" s="140"/>
      <c r="X31" s="140"/>
      <c r="Y31" s="140"/>
      <c r="Z31" s="140"/>
    </row>
    <row r="32">
      <c r="A32" s="12"/>
      <c r="B32" s="12"/>
      <c r="C32" s="12"/>
      <c r="D32" s="12"/>
      <c r="E32" s="421"/>
      <c r="F32" s="421"/>
      <c r="G32" s="421"/>
      <c r="H32" s="173"/>
      <c r="I32" s="140"/>
      <c r="J32" s="140"/>
      <c r="K32" s="140"/>
      <c r="L32" s="140"/>
      <c r="M32" s="140"/>
      <c r="N32" s="140"/>
      <c r="O32" s="140"/>
      <c r="P32" s="140"/>
      <c r="Q32" s="140"/>
      <c r="R32" s="140"/>
      <c r="S32" s="140"/>
      <c r="T32" s="140"/>
      <c r="U32" s="140"/>
      <c r="V32" s="140"/>
      <c r="W32" s="140"/>
      <c r="X32" s="140"/>
      <c r="Y32" s="140"/>
      <c r="Z32" s="140"/>
    </row>
    <row r="33">
      <c r="A33" s="12"/>
      <c r="B33" s="407" t="s">
        <v>840</v>
      </c>
      <c r="C33" s="425"/>
      <c r="D33" s="425"/>
      <c r="E33" s="421"/>
      <c r="F33" s="421"/>
      <c r="G33" s="421"/>
      <c r="H33" s="173"/>
      <c r="I33" s="140"/>
      <c r="J33" s="140"/>
      <c r="K33" s="140"/>
      <c r="L33" s="140"/>
      <c r="M33" s="140"/>
      <c r="N33" s="140"/>
      <c r="O33" s="140"/>
      <c r="P33" s="140"/>
      <c r="Q33" s="140"/>
      <c r="R33" s="140"/>
      <c r="S33" s="140"/>
      <c r="T33" s="140"/>
      <c r="U33" s="140"/>
      <c r="V33" s="140"/>
      <c r="W33" s="140"/>
      <c r="X33" s="140"/>
      <c r="Y33" s="140"/>
      <c r="Z33" s="140"/>
    </row>
    <row r="34">
      <c r="A34" s="12"/>
      <c r="B34" s="12"/>
      <c r="C34" s="410" t="s">
        <v>842</v>
      </c>
      <c r="D34" s="411" t="s">
        <v>269</v>
      </c>
      <c r="E34" s="412">
        <v>0.0</v>
      </c>
      <c r="F34" s="412">
        <v>-12870.0</v>
      </c>
      <c r="G34" s="412"/>
      <c r="H34" s="180"/>
      <c r="I34" s="140"/>
      <c r="J34" s="140"/>
      <c r="K34" s="140"/>
      <c r="L34" s="140"/>
      <c r="M34" s="140"/>
      <c r="N34" s="140"/>
      <c r="O34" s="140"/>
      <c r="P34" s="140"/>
      <c r="Q34" s="140"/>
      <c r="R34" s="140"/>
      <c r="S34" s="140"/>
      <c r="T34" s="140"/>
      <c r="U34" s="140"/>
      <c r="V34" s="140"/>
      <c r="W34" s="140"/>
      <c r="X34" s="140"/>
      <c r="Y34" s="140"/>
      <c r="Z34" s="140"/>
    </row>
    <row r="35">
      <c r="A35" s="12"/>
      <c r="B35" s="12"/>
      <c r="C35" s="410" t="s">
        <v>844</v>
      </c>
      <c r="D35" s="411" t="s">
        <v>269</v>
      </c>
      <c r="E35" s="412">
        <v>0.0</v>
      </c>
      <c r="F35" s="412">
        <v>-4000.0</v>
      </c>
      <c r="G35" s="412"/>
      <c r="H35" s="180"/>
      <c r="I35" s="140"/>
      <c r="J35" s="140"/>
      <c r="K35" s="140"/>
      <c r="L35" s="140"/>
      <c r="M35" s="140"/>
      <c r="N35" s="140"/>
      <c r="O35" s="140"/>
      <c r="P35" s="140"/>
      <c r="Q35" s="140"/>
      <c r="R35" s="140"/>
      <c r="S35" s="140"/>
      <c r="T35" s="140"/>
      <c r="U35" s="140"/>
      <c r="V35" s="140"/>
      <c r="W35" s="140"/>
      <c r="X35" s="140"/>
      <c r="Y35" s="140"/>
      <c r="Z35" s="140"/>
    </row>
    <row r="36">
      <c r="A36" s="12"/>
      <c r="B36" s="410"/>
      <c r="C36" s="411"/>
      <c r="D36" s="413"/>
      <c r="E36" s="412"/>
      <c r="F36" s="412"/>
      <c r="G36" s="421"/>
      <c r="H36" s="180"/>
      <c r="I36" s="140"/>
      <c r="J36" s="140"/>
      <c r="K36" s="140"/>
      <c r="L36" s="140"/>
      <c r="M36" s="140"/>
      <c r="N36" s="140"/>
      <c r="O36" s="140"/>
      <c r="P36" s="140"/>
      <c r="Q36" s="140"/>
      <c r="R36" s="140"/>
      <c r="S36" s="140"/>
      <c r="T36" s="140"/>
      <c r="U36" s="140"/>
      <c r="V36" s="140"/>
      <c r="W36" s="140"/>
      <c r="X36" s="140"/>
      <c r="Y36" s="140"/>
      <c r="Z36" s="140"/>
    </row>
    <row r="37">
      <c r="A37" s="12"/>
      <c r="B37" s="410"/>
      <c r="C37" s="415" t="s">
        <v>64</v>
      </c>
      <c r="D37" s="413"/>
      <c r="E37" s="412">
        <f t="shared" ref="E37:F37" si="4">SUM(E34:E35)</f>
        <v>0</v>
      </c>
      <c r="F37" s="412">
        <f t="shared" si="4"/>
        <v>-16870</v>
      </c>
      <c r="G37" s="412">
        <f>SUM(E37:F37)</f>
        <v>-16870</v>
      </c>
      <c r="H37" s="180"/>
      <c r="I37" s="140"/>
      <c r="J37" s="140"/>
      <c r="K37" s="140"/>
      <c r="L37" s="140"/>
      <c r="M37" s="140"/>
      <c r="N37" s="140"/>
      <c r="O37" s="140"/>
      <c r="P37" s="140"/>
      <c r="Q37" s="140"/>
      <c r="R37" s="140"/>
      <c r="S37" s="140"/>
      <c r="T37" s="140"/>
      <c r="U37" s="140"/>
      <c r="V37" s="140"/>
      <c r="W37" s="140"/>
      <c r="X37" s="140"/>
      <c r="Y37" s="140"/>
      <c r="Z37" s="140"/>
    </row>
    <row r="38">
      <c r="A38" s="12"/>
      <c r="B38" s="410"/>
      <c r="C38" s="411"/>
      <c r="D38" s="413"/>
      <c r="E38" s="412"/>
      <c r="F38" s="412"/>
      <c r="G38" s="421"/>
      <c r="H38" s="180"/>
      <c r="I38" s="140"/>
      <c r="J38" s="140"/>
      <c r="K38" s="140"/>
      <c r="L38" s="140"/>
      <c r="M38" s="140"/>
      <c r="N38" s="140"/>
      <c r="O38" s="140"/>
      <c r="P38" s="140"/>
      <c r="Q38" s="140"/>
      <c r="R38" s="140"/>
      <c r="S38" s="140"/>
      <c r="T38" s="140"/>
      <c r="U38" s="140"/>
      <c r="V38" s="140"/>
      <c r="W38" s="140"/>
      <c r="X38" s="140"/>
      <c r="Y38" s="140"/>
      <c r="Z38" s="140"/>
    </row>
    <row r="39">
      <c r="A39" s="12"/>
      <c r="B39" s="407" t="s">
        <v>846</v>
      </c>
      <c r="C39" s="408"/>
      <c r="D39" s="408"/>
      <c r="E39" s="412"/>
      <c r="F39" s="412"/>
      <c r="G39" s="412"/>
      <c r="H39" s="180"/>
      <c r="I39" s="140"/>
      <c r="J39" s="140"/>
      <c r="K39" s="140"/>
      <c r="L39" s="140"/>
      <c r="M39" s="140"/>
      <c r="N39" s="140"/>
      <c r="O39" s="140"/>
      <c r="P39" s="140"/>
      <c r="Q39" s="140"/>
      <c r="R39" s="140"/>
      <c r="S39" s="140"/>
      <c r="T39" s="140"/>
      <c r="U39" s="140"/>
      <c r="V39" s="140"/>
      <c r="W39" s="140"/>
      <c r="X39" s="140"/>
      <c r="Y39" s="140"/>
      <c r="Z39" s="140"/>
    </row>
    <row r="40">
      <c r="A40" s="12"/>
      <c r="B40" s="12"/>
      <c r="C40" s="410" t="s">
        <v>84</v>
      </c>
      <c r="D40" s="411" t="s">
        <v>267</v>
      </c>
      <c r="E40" s="412">
        <v>0.0</v>
      </c>
      <c r="F40" s="412">
        <v>-2000.0</v>
      </c>
      <c r="G40" s="412"/>
      <c r="H40" s="410" t="s">
        <v>920</v>
      </c>
      <c r="I40" s="140"/>
      <c r="J40" s="140"/>
      <c r="K40" s="140"/>
      <c r="L40" s="140"/>
      <c r="M40" s="140"/>
      <c r="N40" s="140"/>
      <c r="O40" s="140"/>
      <c r="P40" s="140"/>
      <c r="Q40" s="140"/>
      <c r="R40" s="140"/>
      <c r="S40" s="140"/>
      <c r="T40" s="140"/>
      <c r="U40" s="140"/>
      <c r="V40" s="140"/>
      <c r="W40" s="140"/>
      <c r="X40" s="140"/>
      <c r="Y40" s="140"/>
      <c r="Z40" s="140"/>
    </row>
    <row r="41">
      <c r="A41" s="12"/>
      <c r="B41" s="12"/>
      <c r="C41" s="410" t="s">
        <v>163</v>
      </c>
      <c r="D41" s="411" t="s">
        <v>248</v>
      </c>
      <c r="E41" s="412">
        <v>0.0</v>
      </c>
      <c r="F41" s="412">
        <v>-1000.0</v>
      </c>
      <c r="G41" s="412"/>
      <c r="H41" s="180" t="s">
        <v>921</v>
      </c>
      <c r="I41" s="140"/>
      <c r="J41" s="140"/>
      <c r="K41" s="140"/>
      <c r="L41" s="140"/>
      <c r="M41" s="140"/>
      <c r="N41" s="140"/>
      <c r="O41" s="140"/>
      <c r="P41" s="140"/>
      <c r="Q41" s="140"/>
      <c r="R41" s="140"/>
      <c r="S41" s="140"/>
      <c r="T41" s="140"/>
      <c r="U41" s="140"/>
      <c r="V41" s="140"/>
      <c r="W41" s="140"/>
      <c r="X41" s="140"/>
      <c r="Y41" s="140"/>
      <c r="Z41" s="140"/>
    </row>
    <row r="42">
      <c r="A42" s="12"/>
      <c r="B42" s="12"/>
      <c r="C42" s="410" t="s">
        <v>636</v>
      </c>
      <c r="D42" s="411" t="s">
        <v>922</v>
      </c>
      <c r="E42" s="412">
        <v>0.0</v>
      </c>
      <c r="F42" s="412">
        <v>-16000.0</v>
      </c>
      <c r="G42" s="412"/>
      <c r="H42" s="180" t="s">
        <v>923</v>
      </c>
      <c r="I42" s="140"/>
      <c r="J42" s="140"/>
      <c r="K42" s="140"/>
      <c r="L42" s="140"/>
      <c r="M42" s="140"/>
      <c r="N42" s="140"/>
      <c r="O42" s="140"/>
      <c r="P42" s="140"/>
      <c r="Q42" s="140"/>
      <c r="R42" s="140"/>
      <c r="S42" s="140"/>
      <c r="T42" s="140"/>
      <c r="U42" s="140"/>
      <c r="V42" s="140"/>
      <c r="W42" s="140"/>
      <c r="X42" s="140"/>
      <c r="Y42" s="140"/>
      <c r="Z42" s="140"/>
    </row>
    <row r="43">
      <c r="A43" s="12"/>
      <c r="B43" s="12"/>
      <c r="C43" s="410" t="s">
        <v>848</v>
      </c>
      <c r="D43" s="411" t="s">
        <v>243</v>
      </c>
      <c r="E43" s="412">
        <v>0.0</v>
      </c>
      <c r="F43" s="412">
        <v>-1000.0</v>
      </c>
      <c r="G43" s="412"/>
      <c r="H43" s="180" t="s">
        <v>924</v>
      </c>
      <c r="I43" s="140"/>
      <c r="J43" s="140"/>
      <c r="K43" s="140"/>
      <c r="L43" s="140"/>
      <c r="M43" s="140"/>
      <c r="N43" s="140"/>
      <c r="O43" s="140"/>
      <c r="P43" s="140"/>
      <c r="Q43" s="140"/>
      <c r="R43" s="140"/>
      <c r="S43" s="140"/>
      <c r="T43" s="140"/>
      <c r="U43" s="140"/>
      <c r="V43" s="140"/>
      <c r="W43" s="140"/>
      <c r="X43" s="140"/>
      <c r="Y43" s="140"/>
      <c r="Z43" s="140"/>
    </row>
    <row r="44">
      <c r="A44" s="12"/>
      <c r="B44" s="12"/>
      <c r="C44" s="410" t="s">
        <v>337</v>
      </c>
      <c r="D44" s="411" t="s">
        <v>925</v>
      </c>
      <c r="E44" s="412">
        <v>0.0</v>
      </c>
      <c r="F44" s="412">
        <v>-5000.0</v>
      </c>
      <c r="G44" s="412"/>
      <c r="H44" s="180" t="s">
        <v>926</v>
      </c>
      <c r="I44" s="140"/>
      <c r="J44" s="140"/>
      <c r="K44" s="140"/>
      <c r="L44" s="140"/>
      <c r="M44" s="140"/>
      <c r="N44" s="140"/>
      <c r="O44" s="140"/>
      <c r="P44" s="140"/>
      <c r="Q44" s="140"/>
      <c r="R44" s="140"/>
      <c r="S44" s="140"/>
      <c r="T44" s="140"/>
      <c r="U44" s="140"/>
      <c r="V44" s="140"/>
      <c r="W44" s="140"/>
      <c r="X44" s="140"/>
      <c r="Y44" s="140"/>
      <c r="Z44" s="140"/>
    </row>
    <row r="45">
      <c r="A45" s="12"/>
      <c r="B45" s="12"/>
      <c r="C45" s="12"/>
      <c r="D45" s="12"/>
      <c r="E45" s="421"/>
      <c r="F45" s="421"/>
      <c r="G45" s="421"/>
      <c r="H45" s="12"/>
      <c r="I45" s="140"/>
      <c r="J45" s="140"/>
      <c r="K45" s="140"/>
      <c r="L45" s="140"/>
      <c r="M45" s="140"/>
      <c r="N45" s="140"/>
      <c r="O45" s="140"/>
      <c r="P45" s="140"/>
      <c r="Q45" s="140"/>
      <c r="R45" s="140"/>
      <c r="S45" s="140"/>
      <c r="T45" s="140"/>
      <c r="U45" s="140"/>
      <c r="V45" s="140"/>
      <c r="W45" s="140"/>
      <c r="X45" s="140"/>
      <c r="Y45" s="140"/>
      <c r="Z45" s="140"/>
    </row>
    <row r="46">
      <c r="A46" s="12"/>
      <c r="B46" s="410"/>
      <c r="C46" s="415" t="s">
        <v>64</v>
      </c>
      <c r="D46" s="413"/>
      <c r="E46" s="412">
        <f t="shared" ref="E46:F46" si="5">SUM(E40:E44)</f>
        <v>0</v>
      </c>
      <c r="F46" s="412">
        <f t="shared" si="5"/>
        <v>-25000</v>
      </c>
      <c r="G46" s="412">
        <f>SUM(E46:F46)</f>
        <v>-25000</v>
      </c>
      <c r="H46" s="173"/>
      <c r="I46" s="140"/>
      <c r="J46" s="140"/>
      <c r="K46" s="140"/>
      <c r="L46" s="140"/>
      <c r="M46" s="140"/>
      <c r="N46" s="140"/>
      <c r="O46" s="140"/>
      <c r="P46" s="140"/>
      <c r="Q46" s="140"/>
      <c r="R46" s="140"/>
      <c r="S46" s="140"/>
      <c r="T46" s="140"/>
      <c r="U46" s="140"/>
      <c r="V46" s="140"/>
      <c r="W46" s="140"/>
      <c r="X46" s="140"/>
      <c r="Y46" s="140"/>
      <c r="Z46" s="140"/>
    </row>
    <row r="47">
      <c r="A47" s="12"/>
      <c r="B47" s="410"/>
      <c r="C47" s="411"/>
      <c r="D47" s="413"/>
      <c r="E47" s="412"/>
      <c r="F47" s="412"/>
      <c r="G47" s="414"/>
      <c r="H47" s="173"/>
      <c r="I47" s="140"/>
      <c r="J47" s="140"/>
      <c r="K47" s="140"/>
      <c r="L47" s="140"/>
      <c r="M47" s="140"/>
      <c r="N47" s="140"/>
      <c r="O47" s="140"/>
      <c r="P47" s="140"/>
      <c r="Q47" s="140"/>
      <c r="R47" s="140"/>
      <c r="S47" s="140"/>
      <c r="T47" s="140"/>
      <c r="U47" s="140"/>
      <c r="V47" s="140"/>
      <c r="W47" s="140"/>
      <c r="X47" s="140"/>
      <c r="Y47" s="140"/>
      <c r="Z47" s="140"/>
    </row>
    <row r="48">
      <c r="A48" s="12"/>
      <c r="B48" s="407" t="s">
        <v>849</v>
      </c>
      <c r="C48" s="408"/>
      <c r="D48" s="408"/>
      <c r="E48" s="412"/>
      <c r="F48" s="412"/>
      <c r="G48" s="412"/>
      <c r="H48" s="173"/>
      <c r="I48" s="140"/>
      <c r="J48" s="140"/>
      <c r="K48" s="140"/>
      <c r="L48" s="140"/>
      <c r="M48" s="140"/>
      <c r="N48" s="140"/>
      <c r="O48" s="140"/>
      <c r="P48" s="140"/>
      <c r="Q48" s="140"/>
      <c r="R48" s="140"/>
      <c r="S48" s="140"/>
      <c r="T48" s="140"/>
      <c r="U48" s="140"/>
      <c r="V48" s="140"/>
      <c r="W48" s="140"/>
      <c r="X48" s="140"/>
      <c r="Y48" s="140"/>
      <c r="Z48" s="140"/>
    </row>
    <row r="49">
      <c r="A49" s="12"/>
      <c r="B49" s="12"/>
      <c r="C49" s="410" t="s">
        <v>850</v>
      </c>
      <c r="D49" s="411" t="s">
        <v>304</v>
      </c>
      <c r="E49" s="412">
        <v>0.0</v>
      </c>
      <c r="F49" s="412">
        <v>-600.0</v>
      </c>
      <c r="G49" s="412"/>
      <c r="H49" s="180" t="s">
        <v>927</v>
      </c>
      <c r="I49" s="140"/>
      <c r="J49" s="140"/>
      <c r="K49" s="140"/>
      <c r="L49" s="140"/>
      <c r="M49" s="140"/>
      <c r="N49" s="140"/>
      <c r="O49" s="140"/>
      <c r="P49" s="140"/>
      <c r="Q49" s="140"/>
      <c r="R49" s="140"/>
      <c r="S49" s="140"/>
      <c r="T49" s="140"/>
      <c r="U49" s="140"/>
      <c r="V49" s="140"/>
      <c r="W49" s="140"/>
      <c r="X49" s="140"/>
      <c r="Y49" s="140"/>
      <c r="Z49" s="140"/>
    </row>
    <row r="50">
      <c r="A50" s="12"/>
      <c r="B50" s="12"/>
      <c r="C50" s="410" t="s">
        <v>84</v>
      </c>
      <c r="D50" s="411" t="s">
        <v>267</v>
      </c>
      <c r="E50" s="412">
        <v>0.0</v>
      </c>
      <c r="F50" s="412">
        <v>-750.0</v>
      </c>
      <c r="G50" s="412"/>
      <c r="H50" s="180" t="s">
        <v>928</v>
      </c>
      <c r="I50" s="140"/>
      <c r="J50" s="140"/>
      <c r="K50" s="140"/>
      <c r="L50" s="140"/>
      <c r="M50" s="140"/>
      <c r="N50" s="140"/>
      <c r="O50" s="140"/>
      <c r="P50" s="140"/>
      <c r="Q50" s="140"/>
      <c r="R50" s="140"/>
      <c r="S50" s="140"/>
      <c r="T50" s="140"/>
      <c r="U50" s="140"/>
      <c r="V50" s="140"/>
      <c r="W50" s="140"/>
      <c r="X50" s="140"/>
      <c r="Y50" s="140"/>
      <c r="Z50" s="140"/>
    </row>
    <row r="51">
      <c r="A51" s="12"/>
      <c r="B51" s="410"/>
      <c r="C51" s="411"/>
      <c r="D51" s="413"/>
      <c r="E51" s="412"/>
      <c r="F51" s="412"/>
      <c r="G51" s="414"/>
      <c r="H51" s="173"/>
      <c r="I51" s="140"/>
      <c r="J51" s="140"/>
      <c r="K51" s="140"/>
      <c r="L51" s="140"/>
      <c r="M51" s="140"/>
      <c r="N51" s="140"/>
      <c r="O51" s="140"/>
      <c r="P51" s="140"/>
      <c r="Q51" s="140"/>
      <c r="R51" s="140"/>
      <c r="S51" s="140"/>
      <c r="T51" s="140"/>
      <c r="U51" s="140"/>
      <c r="V51" s="140"/>
      <c r="W51" s="140"/>
      <c r="X51" s="140"/>
      <c r="Y51" s="140"/>
      <c r="Z51" s="140"/>
    </row>
    <row r="52">
      <c r="A52" s="12"/>
      <c r="B52" s="410"/>
      <c r="C52" s="415" t="s">
        <v>64</v>
      </c>
      <c r="D52" s="413"/>
      <c r="E52" s="412">
        <f t="shared" ref="E52:F52" si="6">SUM(E49:E50)</f>
        <v>0</v>
      </c>
      <c r="F52" s="412">
        <f t="shared" si="6"/>
        <v>-1350</v>
      </c>
      <c r="G52" s="412">
        <f>SUM(E52:F52)</f>
        <v>-1350</v>
      </c>
      <c r="H52" s="173"/>
      <c r="I52" s="140"/>
      <c r="J52" s="140"/>
      <c r="K52" s="140"/>
      <c r="L52" s="140"/>
      <c r="M52" s="140"/>
      <c r="N52" s="140"/>
      <c r="O52" s="140"/>
      <c r="P52" s="140"/>
      <c r="Q52" s="140"/>
      <c r="R52" s="140"/>
      <c r="S52" s="140"/>
      <c r="T52" s="140"/>
      <c r="U52" s="140"/>
      <c r="V52" s="140"/>
      <c r="W52" s="140"/>
      <c r="X52" s="140"/>
      <c r="Y52" s="140"/>
      <c r="Z52" s="140"/>
    </row>
    <row r="53">
      <c r="A53" s="12"/>
      <c r="B53" s="410"/>
      <c r="C53" s="411"/>
      <c r="D53" s="413"/>
      <c r="E53" s="412"/>
      <c r="F53" s="412"/>
      <c r="G53" s="414"/>
      <c r="H53" s="173"/>
      <c r="I53" s="140"/>
      <c r="J53" s="140"/>
      <c r="K53" s="140"/>
      <c r="L53" s="140"/>
      <c r="M53" s="140"/>
      <c r="N53" s="140"/>
      <c r="O53" s="140"/>
      <c r="P53" s="140"/>
      <c r="Q53" s="140"/>
      <c r="R53" s="140"/>
      <c r="S53" s="140"/>
      <c r="T53" s="140"/>
      <c r="U53" s="140"/>
      <c r="V53" s="140"/>
      <c r="W53" s="140"/>
      <c r="X53" s="140"/>
      <c r="Y53" s="140"/>
      <c r="Z53" s="140"/>
    </row>
    <row r="54">
      <c r="A54" s="12"/>
      <c r="B54" s="407" t="s">
        <v>929</v>
      </c>
      <c r="C54" s="408"/>
      <c r="D54" s="408"/>
      <c r="E54" s="412"/>
      <c r="F54" s="412"/>
      <c r="G54" s="412"/>
      <c r="H54" s="173"/>
      <c r="I54" s="140"/>
      <c r="J54" s="140"/>
      <c r="K54" s="140"/>
      <c r="L54" s="140"/>
      <c r="M54" s="140"/>
      <c r="N54" s="140"/>
      <c r="O54" s="140"/>
      <c r="P54" s="140"/>
      <c r="Q54" s="140"/>
      <c r="R54" s="140"/>
      <c r="S54" s="140"/>
      <c r="T54" s="140"/>
      <c r="U54" s="140"/>
      <c r="V54" s="140"/>
      <c r="W54" s="140"/>
      <c r="X54" s="140"/>
      <c r="Y54" s="140"/>
      <c r="Z54" s="140"/>
    </row>
    <row r="55">
      <c r="A55" s="12"/>
      <c r="B55" s="12"/>
      <c r="C55" s="410" t="s">
        <v>930</v>
      </c>
      <c r="D55" s="411" t="s">
        <v>402</v>
      </c>
      <c r="E55" s="412">
        <v>7750.0</v>
      </c>
      <c r="F55" s="412">
        <v>0.0</v>
      </c>
      <c r="G55" s="412"/>
      <c r="H55" s="180" t="s">
        <v>931</v>
      </c>
      <c r="I55" s="140"/>
      <c r="J55" s="140"/>
      <c r="K55" s="140"/>
      <c r="L55" s="140"/>
      <c r="M55" s="140"/>
      <c r="N55" s="140"/>
      <c r="O55" s="140"/>
      <c r="P55" s="140"/>
      <c r="Q55" s="140"/>
      <c r="R55" s="140"/>
      <c r="S55" s="140"/>
      <c r="T55" s="140"/>
      <c r="U55" s="140"/>
      <c r="V55" s="140"/>
      <c r="W55" s="140"/>
      <c r="X55" s="140"/>
      <c r="Y55" s="140"/>
      <c r="Z55" s="140"/>
    </row>
    <row r="56">
      <c r="A56" s="12"/>
      <c r="B56" s="12"/>
      <c r="C56" s="410" t="s">
        <v>932</v>
      </c>
      <c r="D56" s="411" t="s">
        <v>933</v>
      </c>
      <c r="E56" s="412">
        <v>54000.0</v>
      </c>
      <c r="F56" s="412">
        <v>0.0</v>
      </c>
      <c r="G56" s="412"/>
      <c r="H56" s="180" t="s">
        <v>934</v>
      </c>
      <c r="I56" s="140"/>
      <c r="J56" s="140"/>
      <c r="K56" s="140"/>
      <c r="L56" s="140"/>
      <c r="M56" s="140"/>
      <c r="N56" s="140"/>
      <c r="O56" s="140"/>
      <c r="P56" s="140"/>
      <c r="Q56" s="140"/>
      <c r="R56" s="140"/>
      <c r="S56" s="140"/>
      <c r="T56" s="140"/>
      <c r="U56" s="140"/>
      <c r="V56" s="140"/>
      <c r="W56" s="140"/>
      <c r="X56" s="140"/>
      <c r="Y56" s="140"/>
      <c r="Z56" s="140"/>
    </row>
    <row r="57">
      <c r="A57" s="12"/>
      <c r="B57" s="12"/>
      <c r="C57" s="410" t="s">
        <v>855</v>
      </c>
      <c r="D57" s="411" t="s">
        <v>248</v>
      </c>
      <c r="E57" s="412">
        <v>0.0</v>
      </c>
      <c r="F57" s="412">
        <v>-500.0</v>
      </c>
      <c r="G57" s="412"/>
      <c r="H57" s="180"/>
      <c r="I57" s="140"/>
      <c r="J57" s="140"/>
      <c r="K57" s="140"/>
      <c r="L57" s="140"/>
      <c r="M57" s="140"/>
      <c r="N57" s="140"/>
      <c r="O57" s="140"/>
      <c r="P57" s="140"/>
      <c r="Q57" s="140"/>
      <c r="R57" s="140"/>
      <c r="S57" s="140"/>
      <c r="T57" s="140"/>
      <c r="U57" s="140"/>
      <c r="V57" s="140"/>
      <c r="W57" s="140"/>
      <c r="X57" s="140"/>
      <c r="Y57" s="140"/>
      <c r="Z57" s="140"/>
    </row>
    <row r="58">
      <c r="A58" s="12"/>
      <c r="B58" s="12"/>
      <c r="C58" s="410" t="s">
        <v>856</v>
      </c>
      <c r="D58" s="411" t="s">
        <v>304</v>
      </c>
      <c r="E58" s="412">
        <v>0.0</v>
      </c>
      <c r="F58" s="412">
        <v>-1500.0</v>
      </c>
      <c r="G58" s="412"/>
      <c r="H58" s="180"/>
      <c r="I58" s="140"/>
      <c r="J58" s="140"/>
      <c r="K58" s="140"/>
      <c r="L58" s="140"/>
      <c r="M58" s="140"/>
      <c r="N58" s="140"/>
      <c r="O58" s="140"/>
      <c r="P58" s="140"/>
      <c r="Q58" s="140"/>
      <c r="R58" s="140"/>
      <c r="S58" s="140"/>
      <c r="T58" s="140"/>
      <c r="U58" s="140"/>
      <c r="V58" s="140"/>
      <c r="W58" s="140"/>
      <c r="X58" s="140"/>
      <c r="Y58" s="140"/>
      <c r="Z58" s="140"/>
    </row>
    <row r="59">
      <c r="A59" s="12"/>
      <c r="B59" s="12"/>
      <c r="C59" s="410" t="s">
        <v>857</v>
      </c>
      <c r="D59" s="411" t="s">
        <v>304</v>
      </c>
      <c r="E59" s="412">
        <v>0.0</v>
      </c>
      <c r="F59" s="412">
        <v>-9000.0</v>
      </c>
      <c r="G59" s="412"/>
      <c r="H59" s="180" t="s">
        <v>935</v>
      </c>
      <c r="I59" s="140"/>
      <c r="J59" s="140"/>
      <c r="K59" s="140"/>
      <c r="L59" s="140"/>
      <c r="M59" s="140"/>
      <c r="N59" s="140"/>
      <c r="O59" s="140"/>
      <c r="P59" s="140"/>
      <c r="Q59" s="140"/>
      <c r="R59" s="140"/>
      <c r="S59" s="140"/>
      <c r="T59" s="140"/>
      <c r="U59" s="140"/>
      <c r="V59" s="140"/>
      <c r="W59" s="140"/>
      <c r="X59" s="140"/>
      <c r="Y59" s="140"/>
      <c r="Z59" s="140"/>
    </row>
    <row r="60">
      <c r="A60" s="12"/>
      <c r="B60" s="12"/>
      <c r="C60" s="410" t="s">
        <v>936</v>
      </c>
      <c r="D60" s="411" t="s">
        <v>404</v>
      </c>
      <c r="E60" s="412">
        <v>0.0</v>
      </c>
      <c r="F60" s="412">
        <v>-15500.0</v>
      </c>
      <c r="G60" s="412"/>
      <c r="H60" s="180" t="s">
        <v>937</v>
      </c>
      <c r="I60" s="140"/>
      <c r="J60" s="140"/>
      <c r="K60" s="140"/>
      <c r="L60" s="140"/>
      <c r="M60" s="140"/>
      <c r="N60" s="140"/>
      <c r="O60" s="140"/>
      <c r="P60" s="140"/>
      <c r="Q60" s="140"/>
      <c r="R60" s="140"/>
      <c r="S60" s="140"/>
      <c r="T60" s="140"/>
      <c r="U60" s="140"/>
      <c r="V60" s="140"/>
      <c r="W60" s="140"/>
      <c r="X60" s="140"/>
      <c r="Y60" s="140"/>
      <c r="Z60" s="140"/>
    </row>
    <row r="61">
      <c r="A61" s="12"/>
      <c r="B61" s="12"/>
      <c r="C61" s="410" t="s">
        <v>938</v>
      </c>
      <c r="D61" s="411" t="s">
        <v>306</v>
      </c>
      <c r="E61" s="412">
        <v>0.0</v>
      </c>
      <c r="F61" s="412">
        <v>-12000.0</v>
      </c>
      <c r="G61" s="412"/>
      <c r="H61" s="180"/>
      <c r="I61" s="140"/>
      <c r="J61" s="140"/>
      <c r="K61" s="140"/>
      <c r="L61" s="140"/>
      <c r="M61" s="140"/>
      <c r="N61" s="140"/>
      <c r="O61" s="140"/>
      <c r="P61" s="140"/>
      <c r="Q61" s="140"/>
      <c r="R61" s="140"/>
      <c r="S61" s="140"/>
      <c r="T61" s="140"/>
      <c r="U61" s="140"/>
      <c r="V61" s="140"/>
      <c r="W61" s="140"/>
      <c r="X61" s="140"/>
      <c r="Y61" s="140"/>
      <c r="Z61" s="140"/>
    </row>
    <row r="62">
      <c r="A62" s="12"/>
      <c r="B62" s="12"/>
      <c r="C62" s="410" t="s">
        <v>939</v>
      </c>
      <c r="D62" s="411" t="s">
        <v>737</v>
      </c>
      <c r="E62" s="412">
        <v>0.0</v>
      </c>
      <c r="F62" s="412">
        <v>-54000.0</v>
      </c>
      <c r="G62" s="412"/>
      <c r="H62" s="180"/>
      <c r="I62" s="140"/>
      <c r="J62" s="140"/>
      <c r="K62" s="140"/>
      <c r="L62" s="140"/>
      <c r="M62" s="140"/>
      <c r="N62" s="140"/>
      <c r="O62" s="140"/>
      <c r="P62" s="140"/>
      <c r="Q62" s="140"/>
      <c r="R62" s="140"/>
      <c r="S62" s="140"/>
      <c r="T62" s="140"/>
      <c r="U62" s="140"/>
      <c r="V62" s="140"/>
      <c r="W62" s="140"/>
      <c r="X62" s="140"/>
      <c r="Y62" s="140"/>
      <c r="Z62" s="140"/>
    </row>
    <row r="63">
      <c r="A63" s="12"/>
      <c r="B63" s="410"/>
      <c r="C63" s="411"/>
      <c r="D63" s="413"/>
      <c r="E63" s="412"/>
      <c r="F63" s="412"/>
      <c r="G63" s="414"/>
      <c r="H63" s="173"/>
      <c r="I63" s="140"/>
      <c r="J63" s="140"/>
      <c r="K63" s="140"/>
      <c r="L63" s="140"/>
      <c r="M63" s="140"/>
      <c r="N63" s="140"/>
      <c r="O63" s="140"/>
      <c r="P63" s="140"/>
      <c r="Q63" s="140"/>
      <c r="R63" s="140"/>
      <c r="S63" s="140"/>
      <c r="T63" s="140"/>
      <c r="U63" s="140"/>
      <c r="V63" s="140"/>
      <c r="W63" s="140"/>
      <c r="X63" s="140"/>
      <c r="Y63" s="140"/>
      <c r="Z63" s="140"/>
    </row>
    <row r="64">
      <c r="A64" s="12"/>
      <c r="B64" s="410"/>
      <c r="C64" s="415" t="s">
        <v>64</v>
      </c>
      <c r="D64" s="413"/>
      <c r="E64" s="412">
        <f t="shared" ref="E64:F64" si="7">SUM(E55:E62)</f>
        <v>61750</v>
      </c>
      <c r="F64" s="412">
        <f t="shared" si="7"/>
        <v>-92500</v>
      </c>
      <c r="G64" s="412">
        <f>SUM(E64:F64)</f>
        <v>-30750</v>
      </c>
      <c r="H64" s="173"/>
      <c r="I64" s="140"/>
      <c r="J64" s="140"/>
      <c r="K64" s="140"/>
      <c r="L64" s="140"/>
      <c r="M64" s="140"/>
      <c r="N64" s="140"/>
      <c r="O64" s="140"/>
      <c r="P64" s="140"/>
      <c r="Q64" s="140"/>
      <c r="R64" s="140"/>
      <c r="S64" s="140"/>
      <c r="T64" s="140"/>
      <c r="U64" s="140"/>
      <c r="V64" s="140"/>
      <c r="W64" s="140"/>
      <c r="X64" s="140"/>
      <c r="Y64" s="140"/>
      <c r="Z64" s="140"/>
    </row>
    <row r="65">
      <c r="A65" s="12"/>
      <c r="B65" s="410"/>
      <c r="C65" s="411"/>
      <c r="D65" s="413"/>
      <c r="E65" s="412"/>
      <c r="F65" s="412"/>
      <c r="G65" s="414"/>
      <c r="H65" s="173"/>
      <c r="I65" s="140"/>
      <c r="J65" s="140"/>
      <c r="K65" s="140"/>
      <c r="L65" s="140"/>
      <c r="M65" s="140"/>
      <c r="N65" s="140"/>
      <c r="O65" s="140"/>
      <c r="P65" s="140"/>
      <c r="Q65" s="140"/>
      <c r="R65" s="140"/>
      <c r="S65" s="140"/>
      <c r="T65" s="140"/>
      <c r="U65" s="140"/>
      <c r="V65" s="140"/>
      <c r="W65" s="140"/>
      <c r="X65" s="140"/>
      <c r="Y65" s="140"/>
      <c r="Z65" s="140"/>
    </row>
    <row r="66">
      <c r="A66" s="12"/>
      <c r="B66" s="407" t="s">
        <v>864</v>
      </c>
      <c r="C66" s="408"/>
      <c r="D66" s="409"/>
      <c r="E66" s="412"/>
      <c r="F66" s="412"/>
      <c r="G66" s="412"/>
      <c r="H66" s="173"/>
      <c r="I66" s="140"/>
      <c r="J66" s="140"/>
      <c r="K66" s="140"/>
      <c r="L66" s="140"/>
      <c r="M66" s="140"/>
      <c r="N66" s="140"/>
      <c r="O66" s="140"/>
      <c r="P66" s="140"/>
      <c r="Q66" s="140"/>
      <c r="R66" s="140"/>
      <c r="S66" s="140"/>
      <c r="T66" s="140"/>
      <c r="U66" s="140"/>
      <c r="V66" s="140"/>
      <c r="W66" s="140"/>
      <c r="X66" s="140"/>
      <c r="Y66" s="140"/>
      <c r="Z66" s="140"/>
    </row>
    <row r="67">
      <c r="A67" s="12"/>
      <c r="B67" s="12"/>
      <c r="C67" s="410" t="s">
        <v>940</v>
      </c>
      <c r="D67" s="411" t="s">
        <v>925</v>
      </c>
      <c r="E67" s="412">
        <v>0.0</v>
      </c>
      <c r="F67" s="412">
        <v>-18000.0</v>
      </c>
      <c r="G67" s="412"/>
      <c r="H67" s="180" t="s">
        <v>941</v>
      </c>
      <c r="I67" s="140"/>
      <c r="J67" s="140"/>
      <c r="K67" s="140"/>
      <c r="L67" s="140"/>
      <c r="M67" s="140"/>
      <c r="N67" s="140"/>
      <c r="O67" s="140"/>
      <c r="P67" s="140"/>
      <c r="Q67" s="140"/>
      <c r="R67" s="140"/>
      <c r="S67" s="140"/>
      <c r="T67" s="140"/>
      <c r="U67" s="140"/>
      <c r="V67" s="140"/>
      <c r="W67" s="140"/>
      <c r="X67" s="140"/>
      <c r="Y67" s="140"/>
      <c r="Z67" s="140"/>
    </row>
    <row r="68">
      <c r="A68" s="12"/>
      <c r="B68" s="12"/>
      <c r="C68" s="410" t="s">
        <v>866</v>
      </c>
      <c r="D68" s="411" t="s">
        <v>942</v>
      </c>
      <c r="E68" s="412">
        <v>0.0</v>
      </c>
      <c r="F68" s="412">
        <v>-2000.0</v>
      </c>
      <c r="G68" s="412"/>
      <c r="H68" s="180" t="s">
        <v>943</v>
      </c>
      <c r="I68" s="140"/>
      <c r="J68" s="140"/>
      <c r="K68" s="140"/>
      <c r="L68" s="140"/>
      <c r="M68" s="140"/>
      <c r="N68" s="140"/>
      <c r="O68" s="140"/>
      <c r="P68" s="140"/>
      <c r="Q68" s="140"/>
      <c r="R68" s="140"/>
      <c r="S68" s="140"/>
      <c r="T68" s="140"/>
      <c r="U68" s="140"/>
      <c r="V68" s="140"/>
      <c r="W68" s="140"/>
      <c r="X68" s="140"/>
      <c r="Y68" s="140"/>
      <c r="Z68" s="140"/>
    </row>
    <row r="69">
      <c r="A69" s="12"/>
      <c r="B69" s="410"/>
      <c r="C69" s="411"/>
      <c r="D69" s="413"/>
      <c r="E69" s="412"/>
      <c r="F69" s="412"/>
      <c r="G69" s="426"/>
      <c r="H69" s="173"/>
      <c r="I69" s="140"/>
      <c r="J69" s="140"/>
      <c r="K69" s="140"/>
      <c r="L69" s="140"/>
      <c r="M69" s="140"/>
      <c r="N69" s="140"/>
      <c r="O69" s="140"/>
      <c r="P69" s="140"/>
      <c r="Q69" s="140"/>
      <c r="R69" s="140"/>
      <c r="S69" s="140"/>
      <c r="T69" s="140"/>
      <c r="U69" s="140"/>
      <c r="V69" s="140"/>
      <c r="W69" s="140"/>
      <c r="X69" s="140"/>
      <c r="Y69" s="140"/>
      <c r="Z69" s="140"/>
    </row>
    <row r="70">
      <c r="A70" s="12"/>
      <c r="B70" s="410"/>
      <c r="C70" s="415" t="s">
        <v>64</v>
      </c>
      <c r="D70" s="413"/>
      <c r="E70" s="412">
        <f t="shared" ref="E70:F70" si="8">SUM(E67:E68)</f>
        <v>0</v>
      </c>
      <c r="F70" s="412">
        <f t="shared" si="8"/>
        <v>-20000</v>
      </c>
      <c r="G70" s="412">
        <f>SUM(E70:F70)</f>
        <v>-20000</v>
      </c>
      <c r="H70" s="173"/>
      <c r="I70" s="140"/>
      <c r="J70" s="140"/>
      <c r="K70" s="140"/>
      <c r="L70" s="140"/>
      <c r="M70" s="140"/>
      <c r="N70" s="140"/>
      <c r="O70" s="140"/>
      <c r="P70" s="140"/>
      <c r="Q70" s="140"/>
      <c r="R70" s="140"/>
      <c r="S70" s="140"/>
      <c r="T70" s="140"/>
      <c r="U70" s="140"/>
      <c r="V70" s="140"/>
      <c r="W70" s="140"/>
      <c r="X70" s="140"/>
      <c r="Y70" s="140"/>
      <c r="Z70" s="140"/>
    </row>
    <row r="71">
      <c r="A71" s="12"/>
      <c r="B71" s="410"/>
      <c r="C71" s="411"/>
      <c r="D71" s="413"/>
      <c r="E71" s="412"/>
      <c r="F71" s="412"/>
      <c r="G71" s="426"/>
      <c r="H71" s="173"/>
      <c r="I71" s="140"/>
      <c r="J71" s="140"/>
      <c r="K71" s="140"/>
      <c r="L71" s="140"/>
      <c r="M71" s="140"/>
      <c r="N71" s="140"/>
      <c r="O71" s="140"/>
      <c r="P71" s="140"/>
      <c r="Q71" s="140"/>
      <c r="R71" s="140"/>
      <c r="S71" s="140"/>
      <c r="T71" s="140"/>
      <c r="U71" s="140"/>
      <c r="V71" s="140"/>
      <c r="W71" s="140"/>
      <c r="X71" s="140"/>
      <c r="Y71" s="140"/>
      <c r="Z71" s="140"/>
    </row>
    <row r="72">
      <c r="A72" s="12"/>
      <c r="B72" s="407" t="s">
        <v>867</v>
      </c>
      <c r="C72" s="408"/>
      <c r="D72" s="409"/>
      <c r="E72" s="412"/>
      <c r="F72" s="412"/>
      <c r="G72" s="414"/>
      <c r="H72" s="173"/>
      <c r="I72" s="140"/>
      <c r="J72" s="140"/>
      <c r="K72" s="140"/>
      <c r="L72" s="140"/>
      <c r="M72" s="140"/>
      <c r="N72" s="140"/>
      <c r="O72" s="140"/>
      <c r="P72" s="140"/>
      <c r="Q72" s="140"/>
      <c r="R72" s="140"/>
      <c r="S72" s="140"/>
      <c r="T72" s="140"/>
      <c r="U72" s="140"/>
      <c r="V72" s="140"/>
      <c r="W72" s="140"/>
      <c r="X72" s="140"/>
      <c r="Y72" s="140"/>
      <c r="Z72" s="140"/>
    </row>
    <row r="73">
      <c r="A73" s="12"/>
      <c r="B73" s="12"/>
      <c r="C73" s="410" t="s">
        <v>163</v>
      </c>
      <c r="D73" s="411" t="s">
        <v>248</v>
      </c>
      <c r="E73" s="412">
        <v>0.0</v>
      </c>
      <c r="F73" s="412">
        <v>-1000.0</v>
      </c>
      <c r="G73" s="412"/>
      <c r="H73" s="180"/>
      <c r="I73" s="140"/>
      <c r="J73" s="140"/>
      <c r="K73" s="140"/>
      <c r="L73" s="140"/>
      <c r="M73" s="140"/>
      <c r="N73" s="140"/>
      <c r="O73" s="140"/>
      <c r="P73" s="140"/>
      <c r="Q73" s="140"/>
      <c r="R73" s="140"/>
      <c r="S73" s="140"/>
      <c r="T73" s="140"/>
      <c r="U73" s="140"/>
      <c r="V73" s="140"/>
      <c r="W73" s="140"/>
      <c r="X73" s="140"/>
      <c r="Y73" s="140"/>
      <c r="Z73" s="140"/>
    </row>
    <row r="74">
      <c r="A74" s="12"/>
      <c r="B74" s="12"/>
      <c r="C74" s="410" t="s">
        <v>762</v>
      </c>
      <c r="D74" s="411" t="s">
        <v>944</v>
      </c>
      <c r="E74" s="412">
        <v>0.0</v>
      </c>
      <c r="F74" s="412">
        <v>-3000.0</v>
      </c>
      <c r="G74" s="412"/>
      <c r="H74" s="180"/>
      <c r="I74" s="140"/>
      <c r="J74" s="140"/>
      <c r="K74" s="140"/>
      <c r="L74" s="140"/>
      <c r="M74" s="140"/>
      <c r="N74" s="140"/>
      <c r="O74" s="140"/>
      <c r="P74" s="140"/>
      <c r="Q74" s="140"/>
      <c r="R74" s="140"/>
      <c r="S74" s="140"/>
      <c r="T74" s="140"/>
      <c r="U74" s="140"/>
      <c r="V74" s="140"/>
      <c r="W74" s="140"/>
      <c r="X74" s="140"/>
      <c r="Y74" s="140"/>
      <c r="Z74" s="140"/>
    </row>
    <row r="75">
      <c r="A75" s="12"/>
      <c r="B75" s="12"/>
      <c r="C75" s="410" t="s">
        <v>945</v>
      </c>
      <c r="D75" s="411" t="s">
        <v>301</v>
      </c>
      <c r="E75" s="412">
        <v>0.0</v>
      </c>
      <c r="F75" s="412">
        <v>-6000.0</v>
      </c>
      <c r="G75" s="412"/>
      <c r="H75" s="180"/>
      <c r="I75" s="140"/>
      <c r="J75" s="140"/>
      <c r="K75" s="140"/>
      <c r="L75" s="140"/>
      <c r="M75" s="140"/>
      <c r="N75" s="140"/>
      <c r="O75" s="140"/>
      <c r="P75" s="140"/>
      <c r="Q75" s="140"/>
      <c r="R75" s="140"/>
      <c r="S75" s="140"/>
      <c r="T75" s="140"/>
      <c r="U75" s="140"/>
      <c r="V75" s="140"/>
      <c r="W75" s="140"/>
      <c r="X75" s="140"/>
      <c r="Y75" s="140"/>
      <c r="Z75" s="140"/>
    </row>
    <row r="76">
      <c r="A76" s="12"/>
      <c r="B76" s="410"/>
      <c r="C76" s="411"/>
      <c r="D76" s="413"/>
      <c r="E76" s="412"/>
      <c r="F76" s="412"/>
      <c r="G76" s="414"/>
      <c r="H76" s="173"/>
      <c r="I76" s="140"/>
      <c r="J76" s="140"/>
      <c r="K76" s="140"/>
      <c r="L76" s="140"/>
      <c r="M76" s="140"/>
      <c r="N76" s="140"/>
      <c r="O76" s="140"/>
      <c r="P76" s="140"/>
      <c r="Q76" s="140"/>
      <c r="R76" s="140"/>
      <c r="S76" s="140"/>
      <c r="T76" s="140"/>
      <c r="U76" s="140"/>
      <c r="V76" s="140"/>
      <c r="W76" s="140"/>
      <c r="X76" s="140"/>
      <c r="Y76" s="140"/>
      <c r="Z76" s="140"/>
    </row>
    <row r="77">
      <c r="A77" s="12"/>
      <c r="B77" s="410"/>
      <c r="C77" s="415" t="s">
        <v>64</v>
      </c>
      <c r="D77" s="413"/>
      <c r="E77" s="412">
        <f t="shared" ref="E77:F77" si="9">SUM(E73:E75)</f>
        <v>0</v>
      </c>
      <c r="F77" s="412">
        <f t="shared" si="9"/>
        <v>-10000</v>
      </c>
      <c r="G77" s="412">
        <f>SUM(E77:F77)</f>
        <v>-10000</v>
      </c>
      <c r="H77" s="140"/>
      <c r="I77" s="140"/>
      <c r="J77" s="140"/>
      <c r="K77" s="140"/>
      <c r="L77" s="140"/>
      <c r="M77" s="140"/>
      <c r="N77" s="140"/>
      <c r="O77" s="140"/>
      <c r="P77" s="140"/>
      <c r="Q77" s="140"/>
      <c r="R77" s="140"/>
      <c r="S77" s="140"/>
      <c r="T77" s="140"/>
      <c r="U77" s="140"/>
      <c r="V77" s="140"/>
      <c r="W77" s="140"/>
      <c r="X77" s="140"/>
      <c r="Y77" s="140"/>
      <c r="Z77" s="140"/>
    </row>
    <row r="78">
      <c r="A78" s="12"/>
      <c r="B78" s="410"/>
      <c r="C78" s="411"/>
      <c r="D78" s="413"/>
      <c r="E78" s="412"/>
      <c r="F78" s="412"/>
      <c r="G78" s="414"/>
      <c r="H78" s="173"/>
      <c r="I78" s="140"/>
      <c r="J78" s="140"/>
      <c r="K78" s="140"/>
      <c r="L78" s="140"/>
      <c r="M78" s="140"/>
      <c r="N78" s="140"/>
      <c r="O78" s="140"/>
      <c r="P78" s="140"/>
      <c r="Q78" s="140"/>
      <c r="R78" s="140"/>
      <c r="S78" s="140"/>
      <c r="T78" s="140"/>
      <c r="U78" s="140"/>
      <c r="V78" s="140"/>
      <c r="W78" s="140"/>
      <c r="X78" s="140"/>
      <c r="Y78" s="140"/>
      <c r="Z78" s="140"/>
    </row>
    <row r="79">
      <c r="A79" s="12"/>
      <c r="B79" s="407" t="s">
        <v>946</v>
      </c>
      <c r="C79" s="408"/>
      <c r="D79" s="409"/>
      <c r="E79" s="412"/>
      <c r="F79" s="412"/>
      <c r="G79" s="414"/>
      <c r="H79" s="173"/>
      <c r="I79" s="140"/>
      <c r="J79" s="140"/>
      <c r="K79" s="140"/>
      <c r="L79" s="140"/>
      <c r="M79" s="140"/>
      <c r="N79" s="140"/>
      <c r="O79" s="140"/>
      <c r="P79" s="140"/>
      <c r="Q79" s="140"/>
      <c r="R79" s="140"/>
      <c r="S79" s="140"/>
      <c r="T79" s="140"/>
      <c r="U79" s="140"/>
      <c r="V79" s="140"/>
      <c r="W79" s="140"/>
      <c r="X79" s="140"/>
      <c r="Y79" s="140"/>
      <c r="Z79" s="140"/>
    </row>
    <row r="80">
      <c r="A80" s="12"/>
      <c r="B80" s="12"/>
      <c r="C80" s="410" t="s">
        <v>946</v>
      </c>
      <c r="D80" s="411" t="s">
        <v>925</v>
      </c>
      <c r="E80" s="412">
        <v>0.0</v>
      </c>
      <c r="F80" s="412">
        <v>-7000.0</v>
      </c>
      <c r="G80" s="412"/>
      <c r="H80" s="180"/>
      <c r="I80" s="140"/>
      <c r="J80" s="140"/>
      <c r="K80" s="140"/>
      <c r="L80" s="140"/>
      <c r="M80" s="140"/>
      <c r="N80" s="140"/>
      <c r="O80" s="140"/>
      <c r="P80" s="140"/>
      <c r="Q80" s="140"/>
      <c r="R80" s="140"/>
      <c r="S80" s="140"/>
      <c r="T80" s="140"/>
      <c r="U80" s="140"/>
      <c r="V80" s="140"/>
      <c r="W80" s="140"/>
      <c r="X80" s="140"/>
      <c r="Y80" s="140"/>
      <c r="Z80" s="140"/>
    </row>
    <row r="81">
      <c r="A81" s="12"/>
      <c r="B81" s="410"/>
      <c r="C81" s="411"/>
      <c r="D81" s="413"/>
      <c r="E81" s="412"/>
      <c r="F81" s="412"/>
      <c r="G81" s="414"/>
      <c r="H81" s="173"/>
      <c r="I81" s="140"/>
      <c r="J81" s="140"/>
      <c r="K81" s="140"/>
      <c r="L81" s="140"/>
      <c r="M81" s="140"/>
      <c r="N81" s="140"/>
      <c r="O81" s="140"/>
      <c r="P81" s="140"/>
      <c r="Q81" s="140"/>
      <c r="R81" s="140"/>
      <c r="S81" s="140"/>
      <c r="T81" s="140"/>
      <c r="U81" s="140"/>
      <c r="V81" s="140"/>
      <c r="W81" s="140"/>
      <c r="X81" s="140"/>
      <c r="Y81" s="140"/>
      <c r="Z81" s="140"/>
    </row>
    <row r="82">
      <c r="A82" s="12"/>
      <c r="B82" s="410"/>
      <c r="C82" s="415" t="s">
        <v>64</v>
      </c>
      <c r="D82" s="413"/>
      <c r="E82" s="412">
        <f t="shared" ref="E82:F82" si="10">SUM(E80)</f>
        <v>0</v>
      </c>
      <c r="F82" s="412">
        <f t="shared" si="10"/>
        <v>-7000</v>
      </c>
      <c r="G82" s="412">
        <f>SUM(E82:F82)</f>
        <v>-7000</v>
      </c>
      <c r="H82" s="173"/>
      <c r="I82" s="140"/>
      <c r="J82" s="140"/>
      <c r="K82" s="140"/>
      <c r="L82" s="140"/>
      <c r="M82" s="140"/>
      <c r="N82" s="140"/>
      <c r="O82" s="140"/>
      <c r="P82" s="140"/>
      <c r="Q82" s="140"/>
      <c r="R82" s="140"/>
      <c r="S82" s="140"/>
      <c r="T82" s="140"/>
      <c r="U82" s="140"/>
      <c r="V82" s="140"/>
      <c r="W82" s="140"/>
      <c r="X82" s="140"/>
      <c r="Y82" s="140"/>
      <c r="Z82" s="140"/>
    </row>
    <row r="83">
      <c r="A83" s="12"/>
      <c r="B83" s="410"/>
      <c r="C83" s="415"/>
      <c r="D83" s="413"/>
      <c r="E83" s="412"/>
      <c r="F83" s="412"/>
      <c r="G83" s="412"/>
      <c r="H83" s="173"/>
      <c r="I83" s="140"/>
      <c r="J83" s="140"/>
      <c r="K83" s="140"/>
      <c r="L83" s="140"/>
      <c r="M83" s="140"/>
      <c r="N83" s="140"/>
      <c r="O83" s="140"/>
      <c r="P83" s="140"/>
      <c r="Q83" s="140"/>
      <c r="R83" s="140"/>
      <c r="S83" s="140"/>
      <c r="T83" s="140"/>
      <c r="U83" s="140"/>
      <c r="V83" s="140"/>
      <c r="W83" s="140"/>
      <c r="X83" s="140"/>
      <c r="Y83" s="140"/>
      <c r="Z83" s="140"/>
    </row>
    <row r="84">
      <c r="A84" s="12"/>
      <c r="B84" s="407" t="s">
        <v>875</v>
      </c>
      <c r="C84" s="408"/>
      <c r="D84" s="409"/>
      <c r="E84" s="412"/>
      <c r="F84" s="412"/>
      <c r="G84" s="414"/>
      <c r="H84" s="180"/>
      <c r="I84" s="140"/>
      <c r="J84" s="140"/>
      <c r="K84" s="140"/>
      <c r="L84" s="140"/>
      <c r="M84" s="140"/>
      <c r="N84" s="140"/>
      <c r="O84" s="140"/>
      <c r="P84" s="140"/>
      <c r="Q84" s="140"/>
      <c r="R84" s="140"/>
      <c r="S84" s="140"/>
      <c r="T84" s="140"/>
      <c r="U84" s="140"/>
      <c r="V84" s="140"/>
      <c r="W84" s="140"/>
      <c r="X84" s="140"/>
      <c r="Y84" s="140"/>
      <c r="Z84" s="140"/>
    </row>
    <row r="85">
      <c r="A85" s="12"/>
      <c r="B85" s="12"/>
      <c r="C85" s="410" t="s">
        <v>242</v>
      </c>
      <c r="D85" s="411" t="s">
        <v>243</v>
      </c>
      <c r="E85" s="412">
        <v>0.0</v>
      </c>
      <c r="F85" s="412">
        <v>-3500.0</v>
      </c>
      <c r="G85" s="412"/>
      <c r="H85" s="180" t="s">
        <v>947</v>
      </c>
      <c r="I85" s="140"/>
      <c r="J85" s="140"/>
      <c r="K85" s="140"/>
      <c r="L85" s="140"/>
      <c r="M85" s="140"/>
      <c r="N85" s="140"/>
      <c r="O85" s="140"/>
      <c r="P85" s="140"/>
      <c r="Q85" s="140"/>
      <c r="R85" s="140"/>
      <c r="S85" s="140"/>
      <c r="T85" s="140"/>
      <c r="U85" s="140"/>
      <c r="V85" s="140"/>
      <c r="W85" s="140"/>
      <c r="X85" s="140"/>
      <c r="Y85" s="140"/>
      <c r="Z85" s="140"/>
    </row>
    <row r="86">
      <c r="A86" s="12"/>
      <c r="B86" s="12"/>
      <c r="C86" s="410" t="s">
        <v>878</v>
      </c>
      <c r="D86" s="411" t="s">
        <v>287</v>
      </c>
      <c r="E86" s="412">
        <v>0.0</v>
      </c>
      <c r="F86" s="412">
        <v>-3200.0</v>
      </c>
      <c r="G86" s="412"/>
      <c r="H86" s="180"/>
      <c r="I86" s="140"/>
      <c r="J86" s="140"/>
      <c r="K86" s="140"/>
      <c r="L86" s="140"/>
      <c r="M86" s="140"/>
      <c r="N86" s="140"/>
      <c r="O86" s="140"/>
      <c r="P86" s="140"/>
      <c r="Q86" s="140"/>
      <c r="R86" s="140"/>
      <c r="S86" s="140"/>
      <c r="T86" s="140"/>
      <c r="U86" s="140"/>
      <c r="V86" s="140"/>
      <c r="W86" s="140"/>
      <c r="X86" s="140"/>
      <c r="Y86" s="140"/>
      <c r="Z86" s="140"/>
    </row>
    <row r="87">
      <c r="A87" s="12"/>
      <c r="B87" s="100"/>
      <c r="C87" s="427" t="s">
        <v>125</v>
      </c>
      <c r="D87" s="417" t="s">
        <v>260</v>
      </c>
      <c r="E87" s="418">
        <v>0.0</v>
      </c>
      <c r="F87" s="420">
        <v>-800.0</v>
      </c>
      <c r="G87" s="419"/>
      <c r="H87" s="75" t="s">
        <v>948</v>
      </c>
      <c r="I87" s="140"/>
      <c r="J87" s="140"/>
      <c r="K87" s="140"/>
      <c r="L87" s="140"/>
      <c r="M87" s="140"/>
      <c r="N87" s="140"/>
      <c r="O87" s="140"/>
      <c r="P87" s="140"/>
      <c r="Q87" s="140"/>
      <c r="R87" s="140"/>
      <c r="S87" s="140"/>
      <c r="T87" s="140"/>
      <c r="U87" s="140"/>
      <c r="V87" s="140"/>
      <c r="W87" s="140"/>
      <c r="X87" s="140"/>
      <c r="Y87" s="140"/>
      <c r="Z87" s="140"/>
    </row>
    <row r="88">
      <c r="A88" s="12"/>
      <c r="B88" s="410"/>
      <c r="C88" s="411"/>
      <c r="D88" s="413"/>
      <c r="E88" s="412"/>
      <c r="F88" s="412"/>
      <c r="G88" s="414"/>
      <c r="H88" s="173"/>
      <c r="I88" s="140"/>
      <c r="J88" s="140"/>
      <c r="K88" s="140"/>
      <c r="L88" s="140"/>
      <c r="M88" s="140"/>
      <c r="N88" s="140"/>
      <c r="O88" s="140"/>
      <c r="P88" s="140"/>
      <c r="Q88" s="140"/>
      <c r="R88" s="140"/>
      <c r="S88" s="140"/>
      <c r="T88" s="140"/>
      <c r="U88" s="140"/>
      <c r="V88" s="140"/>
      <c r="W88" s="140"/>
      <c r="X88" s="140"/>
      <c r="Y88" s="140"/>
      <c r="Z88" s="140"/>
    </row>
    <row r="89">
      <c r="A89" s="12"/>
      <c r="B89" s="410"/>
      <c r="C89" s="415" t="s">
        <v>64</v>
      </c>
      <c r="D89" s="413"/>
      <c r="E89" s="412">
        <f t="shared" ref="E89:F89" si="11">SUM(E85:E86)</f>
        <v>0</v>
      </c>
      <c r="F89" s="412">
        <f t="shared" si="11"/>
        <v>-6700</v>
      </c>
      <c r="G89" s="412">
        <f>SUM(E89:F89)</f>
        <v>-6700</v>
      </c>
      <c r="H89" s="173"/>
      <c r="I89" s="140"/>
      <c r="J89" s="140"/>
      <c r="K89" s="140"/>
      <c r="L89" s="140"/>
      <c r="M89" s="140"/>
      <c r="N89" s="140"/>
      <c r="O89" s="140"/>
      <c r="P89" s="140"/>
      <c r="Q89" s="140"/>
      <c r="R89" s="140"/>
      <c r="S89" s="140"/>
      <c r="T89" s="140"/>
      <c r="U89" s="140"/>
      <c r="V89" s="140"/>
      <c r="W89" s="140"/>
      <c r="X89" s="140"/>
      <c r="Y89" s="140"/>
      <c r="Z89" s="140"/>
    </row>
    <row r="90">
      <c r="A90" s="12"/>
      <c r="B90" s="410"/>
      <c r="C90" s="411"/>
      <c r="D90" s="413"/>
      <c r="E90" s="412"/>
      <c r="F90" s="412"/>
      <c r="G90" s="414"/>
      <c r="H90" s="173"/>
      <c r="I90" s="140"/>
      <c r="J90" s="140"/>
      <c r="K90" s="140"/>
      <c r="L90" s="140"/>
      <c r="M90" s="140"/>
      <c r="N90" s="140"/>
      <c r="O90" s="140"/>
      <c r="P90" s="140"/>
      <c r="Q90" s="140"/>
      <c r="R90" s="140"/>
      <c r="S90" s="140"/>
      <c r="T90" s="140"/>
      <c r="U90" s="140"/>
      <c r="V90" s="140"/>
      <c r="W90" s="140"/>
      <c r="X90" s="140"/>
      <c r="Y90" s="140"/>
      <c r="Z90" s="140"/>
    </row>
    <row r="91">
      <c r="A91" s="12"/>
      <c r="B91" s="407" t="s">
        <v>949</v>
      </c>
      <c r="C91" s="427"/>
      <c r="D91" s="416"/>
      <c r="E91" s="414"/>
      <c r="F91" s="414"/>
      <c r="G91" s="414"/>
      <c r="H91" s="180" t="s">
        <v>950</v>
      </c>
      <c r="I91" s="140"/>
      <c r="J91" s="140"/>
      <c r="K91" s="140"/>
      <c r="L91" s="140"/>
      <c r="M91" s="140"/>
      <c r="N91" s="140"/>
      <c r="O91" s="140"/>
      <c r="P91" s="140"/>
      <c r="Q91" s="140"/>
      <c r="R91" s="140"/>
      <c r="S91" s="140"/>
      <c r="T91" s="140"/>
      <c r="U91" s="140"/>
      <c r="V91" s="140"/>
      <c r="W91" s="140"/>
      <c r="X91" s="140"/>
      <c r="Y91" s="140"/>
      <c r="Z91" s="140"/>
    </row>
    <row r="92">
      <c r="A92" s="12"/>
      <c r="B92" s="100"/>
      <c r="C92" s="416" t="s">
        <v>171</v>
      </c>
      <c r="D92" s="417" t="s">
        <v>299</v>
      </c>
      <c r="E92" s="428">
        <v>12650.0</v>
      </c>
      <c r="F92" s="418">
        <v>0.0</v>
      </c>
      <c r="G92" s="424"/>
      <c r="H92" s="180" t="s">
        <v>951</v>
      </c>
      <c r="I92" s="140"/>
      <c r="J92" s="140"/>
      <c r="K92" s="140"/>
      <c r="L92" s="140"/>
      <c r="M92" s="140"/>
      <c r="N92" s="140"/>
      <c r="O92" s="140"/>
      <c r="P92" s="140"/>
      <c r="Q92" s="140"/>
      <c r="R92" s="140"/>
      <c r="S92" s="140"/>
      <c r="T92" s="140"/>
      <c r="U92" s="140"/>
      <c r="V92" s="140"/>
      <c r="W92" s="140"/>
      <c r="X92" s="140"/>
      <c r="Y92" s="140"/>
      <c r="Z92" s="140"/>
    </row>
    <row r="93">
      <c r="A93" s="12"/>
      <c r="B93" s="100"/>
      <c r="C93" s="416" t="s">
        <v>309</v>
      </c>
      <c r="D93" s="429" t="s">
        <v>310</v>
      </c>
      <c r="E93" s="418">
        <v>0.0</v>
      </c>
      <c r="F93" s="420">
        <v>-3890.0</v>
      </c>
      <c r="G93" s="419"/>
      <c r="H93" s="180" t="s">
        <v>952</v>
      </c>
      <c r="I93" s="140"/>
      <c r="J93" s="140"/>
      <c r="K93" s="140"/>
      <c r="L93" s="140"/>
      <c r="M93" s="140"/>
      <c r="N93" s="140"/>
      <c r="O93" s="140"/>
      <c r="P93" s="140"/>
      <c r="Q93" s="140"/>
      <c r="R93" s="140"/>
      <c r="S93" s="140"/>
      <c r="T93" s="140"/>
      <c r="U93" s="140"/>
      <c r="V93" s="140"/>
      <c r="W93" s="140"/>
      <c r="X93" s="140"/>
      <c r="Y93" s="140"/>
      <c r="Z93" s="140"/>
    </row>
    <row r="94">
      <c r="A94" s="12"/>
      <c r="B94" s="100"/>
      <c r="C94" s="416" t="s">
        <v>78</v>
      </c>
      <c r="D94" s="430" t="s">
        <v>286</v>
      </c>
      <c r="E94" s="418">
        <v>0.0</v>
      </c>
      <c r="F94" s="420">
        <v>-5600.0</v>
      </c>
      <c r="G94" s="419"/>
      <c r="H94" s="180" t="s">
        <v>952</v>
      </c>
      <c r="I94" s="140"/>
      <c r="J94" s="140"/>
      <c r="K94" s="140"/>
      <c r="L94" s="140"/>
      <c r="M94" s="140"/>
      <c r="N94" s="140"/>
      <c r="O94" s="140"/>
      <c r="P94" s="140"/>
      <c r="Q94" s="140"/>
      <c r="R94" s="140"/>
      <c r="S94" s="140"/>
      <c r="T94" s="140"/>
      <c r="U94" s="140"/>
      <c r="V94" s="140"/>
      <c r="W94" s="140"/>
      <c r="X94" s="140"/>
      <c r="Y94" s="140"/>
      <c r="Z94" s="140"/>
    </row>
    <row r="95">
      <c r="A95" s="12"/>
      <c r="B95" s="100"/>
      <c r="C95" s="416" t="s">
        <v>228</v>
      </c>
      <c r="D95" s="417" t="s">
        <v>269</v>
      </c>
      <c r="E95" s="418">
        <v>0.0</v>
      </c>
      <c r="F95" s="428">
        <v>0.0</v>
      </c>
      <c r="G95" s="419"/>
      <c r="H95" s="431" t="s">
        <v>953</v>
      </c>
      <c r="I95" s="140"/>
      <c r="J95" s="140"/>
      <c r="K95" s="140"/>
      <c r="L95" s="140"/>
      <c r="M95" s="140"/>
      <c r="N95" s="140"/>
      <c r="O95" s="140"/>
      <c r="P95" s="140"/>
      <c r="Q95" s="140"/>
      <c r="R95" s="140"/>
      <c r="S95" s="140"/>
      <c r="T95" s="140"/>
      <c r="U95" s="140"/>
      <c r="V95" s="140"/>
      <c r="W95" s="140"/>
      <c r="X95" s="140"/>
      <c r="Y95" s="140"/>
      <c r="Z95" s="140"/>
    </row>
    <row r="96">
      <c r="A96" s="12"/>
      <c r="B96" s="100"/>
      <c r="C96" s="416" t="s">
        <v>76</v>
      </c>
      <c r="D96" s="417" t="s">
        <v>287</v>
      </c>
      <c r="E96" s="418">
        <v>0.0</v>
      </c>
      <c r="F96" s="420">
        <v>-1500.0</v>
      </c>
      <c r="G96" s="419"/>
      <c r="H96" s="180" t="s">
        <v>954</v>
      </c>
      <c r="I96" s="140"/>
      <c r="J96" s="140"/>
      <c r="K96" s="140"/>
      <c r="L96" s="140"/>
      <c r="M96" s="140"/>
      <c r="N96" s="140"/>
      <c r="O96" s="140"/>
      <c r="P96" s="140"/>
      <c r="Q96" s="140"/>
      <c r="R96" s="140"/>
      <c r="S96" s="140"/>
      <c r="T96" s="140"/>
      <c r="U96" s="140"/>
      <c r="V96" s="140"/>
      <c r="W96" s="140"/>
      <c r="X96" s="140"/>
      <c r="Y96" s="140"/>
      <c r="Z96" s="140"/>
    </row>
    <row r="97">
      <c r="A97" s="12"/>
      <c r="B97" s="100"/>
      <c r="C97" s="416" t="s">
        <v>85</v>
      </c>
      <c r="D97" s="417" t="s">
        <v>86</v>
      </c>
      <c r="E97" s="418">
        <v>0.0</v>
      </c>
      <c r="F97" s="420">
        <v>-1300.0</v>
      </c>
      <c r="G97" s="419"/>
      <c r="H97" s="180" t="s">
        <v>955</v>
      </c>
      <c r="I97" s="140"/>
      <c r="J97" s="140"/>
      <c r="K97" s="140"/>
      <c r="L97" s="140"/>
      <c r="M97" s="140"/>
      <c r="N97" s="140"/>
      <c r="O97" s="140"/>
      <c r="P97" s="140"/>
      <c r="Q97" s="140"/>
      <c r="R97" s="140"/>
      <c r="S97" s="140"/>
      <c r="T97" s="140"/>
      <c r="U97" s="140"/>
      <c r="V97" s="140"/>
      <c r="W97" s="140"/>
      <c r="X97" s="140"/>
      <c r="Y97" s="140"/>
      <c r="Z97" s="140"/>
    </row>
    <row r="98">
      <c r="A98" s="12"/>
      <c r="B98" s="100"/>
      <c r="C98" s="416" t="s">
        <v>883</v>
      </c>
      <c r="D98" s="417" t="s">
        <v>306</v>
      </c>
      <c r="E98" s="418">
        <v>0.0</v>
      </c>
      <c r="F98" s="420">
        <v>-2149.0</v>
      </c>
      <c r="G98" s="419"/>
      <c r="H98" s="180" t="s">
        <v>956</v>
      </c>
      <c r="I98" s="140"/>
      <c r="J98" s="140"/>
      <c r="K98" s="140"/>
      <c r="L98" s="140"/>
      <c r="M98" s="140"/>
      <c r="N98" s="140"/>
      <c r="O98" s="140"/>
      <c r="P98" s="140"/>
      <c r="Q98" s="140"/>
      <c r="R98" s="140"/>
      <c r="S98" s="140"/>
      <c r="T98" s="140"/>
      <c r="U98" s="140"/>
      <c r="V98" s="140"/>
      <c r="W98" s="140"/>
      <c r="X98" s="140"/>
      <c r="Y98" s="140"/>
      <c r="Z98" s="140"/>
    </row>
    <row r="99">
      <c r="A99" s="12"/>
      <c r="B99" s="100"/>
      <c r="C99" s="427" t="s">
        <v>125</v>
      </c>
      <c r="D99" s="430" t="s">
        <v>260</v>
      </c>
      <c r="E99" s="426">
        <v>0.0</v>
      </c>
      <c r="F99" s="426">
        <v>-300.0</v>
      </c>
      <c r="G99" s="419"/>
      <c r="H99" s="180" t="s">
        <v>957</v>
      </c>
      <c r="I99" s="140"/>
      <c r="J99" s="140"/>
      <c r="K99" s="140"/>
      <c r="L99" s="140"/>
      <c r="M99" s="140"/>
      <c r="N99" s="140"/>
      <c r="O99" s="140"/>
      <c r="P99" s="140"/>
      <c r="Q99" s="140"/>
      <c r="R99" s="140"/>
      <c r="S99" s="140"/>
      <c r="T99" s="140"/>
      <c r="U99" s="140"/>
      <c r="V99" s="140"/>
      <c r="W99" s="140"/>
      <c r="X99" s="140"/>
      <c r="Y99" s="140"/>
      <c r="Z99" s="140"/>
    </row>
    <row r="100">
      <c r="A100" s="12"/>
      <c r="B100" s="100"/>
      <c r="C100" s="416" t="s">
        <v>80</v>
      </c>
      <c r="D100" s="417" t="s">
        <v>288</v>
      </c>
      <c r="E100" s="418">
        <v>0.0</v>
      </c>
      <c r="F100" s="420">
        <v>-300.0</v>
      </c>
      <c r="G100" s="419"/>
      <c r="H100" s="180" t="s">
        <v>958</v>
      </c>
      <c r="I100" s="140"/>
      <c r="J100" s="140"/>
      <c r="K100" s="140"/>
      <c r="L100" s="140"/>
      <c r="M100" s="140"/>
      <c r="N100" s="140"/>
      <c r="O100" s="140"/>
      <c r="P100" s="140"/>
      <c r="Q100" s="140"/>
      <c r="R100" s="140"/>
      <c r="S100" s="140"/>
      <c r="T100" s="140"/>
      <c r="U100" s="140"/>
      <c r="V100" s="140"/>
      <c r="W100" s="140"/>
      <c r="X100" s="140"/>
      <c r="Y100" s="140"/>
      <c r="Z100" s="140"/>
    </row>
    <row r="101">
      <c r="A101" s="12"/>
      <c r="B101" s="100"/>
      <c r="C101" s="416"/>
      <c r="D101" s="432"/>
      <c r="E101" s="414"/>
      <c r="F101" s="414"/>
      <c r="G101" s="414"/>
      <c r="H101" s="173"/>
      <c r="I101" s="140"/>
      <c r="J101" s="140"/>
      <c r="K101" s="140"/>
      <c r="L101" s="140"/>
      <c r="M101" s="140"/>
      <c r="N101" s="140"/>
      <c r="O101" s="140"/>
      <c r="P101" s="140"/>
      <c r="Q101" s="140"/>
      <c r="R101" s="140"/>
      <c r="S101" s="140"/>
      <c r="T101" s="140"/>
      <c r="U101" s="140"/>
      <c r="V101" s="140"/>
      <c r="W101" s="140"/>
      <c r="X101" s="140"/>
      <c r="Y101" s="140"/>
      <c r="Z101" s="140"/>
    </row>
    <row r="102">
      <c r="A102" s="12"/>
      <c r="B102" s="422"/>
      <c r="C102" s="415" t="s">
        <v>64</v>
      </c>
      <c r="D102" s="432"/>
      <c r="E102" s="424">
        <f>SUM(E92:E98)</f>
        <v>12650</v>
      </c>
      <c r="F102" s="419">
        <f>SUM(F92:F100)</f>
        <v>-15039</v>
      </c>
      <c r="G102" s="412">
        <f>SUM(E102:F102)</f>
        <v>-2389</v>
      </c>
      <c r="H102" s="173"/>
      <c r="I102" s="140"/>
      <c r="J102" s="140"/>
      <c r="K102" s="140"/>
      <c r="L102" s="140"/>
      <c r="M102" s="140"/>
      <c r="N102" s="140"/>
      <c r="O102" s="140"/>
      <c r="P102" s="140"/>
      <c r="Q102" s="140"/>
      <c r="R102" s="140"/>
      <c r="S102" s="140"/>
      <c r="T102" s="140"/>
      <c r="U102" s="140"/>
      <c r="V102" s="140"/>
      <c r="W102" s="140"/>
      <c r="X102" s="140"/>
      <c r="Y102" s="140"/>
      <c r="Z102" s="140"/>
    </row>
    <row r="103">
      <c r="A103" s="12"/>
      <c r="B103" s="410"/>
      <c r="C103" s="411"/>
      <c r="D103" s="413"/>
      <c r="E103" s="412"/>
      <c r="F103" s="412"/>
      <c r="G103" s="414"/>
      <c r="H103" s="173"/>
      <c r="I103" s="140"/>
      <c r="J103" s="140"/>
      <c r="K103" s="140"/>
      <c r="L103" s="140"/>
      <c r="M103" s="140"/>
      <c r="N103" s="140"/>
      <c r="O103" s="140"/>
      <c r="P103" s="140"/>
      <c r="Q103" s="140"/>
      <c r="R103" s="140"/>
      <c r="S103" s="140"/>
      <c r="T103" s="140"/>
      <c r="U103" s="140"/>
      <c r="V103" s="140"/>
      <c r="W103" s="140"/>
      <c r="X103" s="140"/>
      <c r="Y103" s="140"/>
      <c r="Z103" s="140"/>
    </row>
    <row r="104">
      <c r="A104" s="12"/>
      <c r="B104" s="407" t="s">
        <v>959</v>
      </c>
      <c r="C104" s="427"/>
      <c r="D104" s="416"/>
      <c r="E104" s="414"/>
      <c r="F104" s="414"/>
      <c r="G104" s="414"/>
      <c r="H104" s="180" t="s">
        <v>960</v>
      </c>
      <c r="I104" s="140"/>
      <c r="J104" s="140"/>
      <c r="K104" s="140"/>
      <c r="L104" s="140"/>
      <c r="M104" s="140"/>
      <c r="N104" s="140"/>
      <c r="O104" s="140"/>
      <c r="P104" s="140"/>
      <c r="Q104" s="140"/>
      <c r="R104" s="140"/>
      <c r="S104" s="140"/>
      <c r="T104" s="140"/>
      <c r="U104" s="140"/>
      <c r="V104" s="140"/>
      <c r="W104" s="140"/>
      <c r="X104" s="140"/>
      <c r="Y104" s="140"/>
      <c r="Z104" s="140"/>
    </row>
    <row r="105">
      <c r="A105" s="12"/>
      <c r="B105" s="100"/>
      <c r="C105" s="416" t="s">
        <v>171</v>
      </c>
      <c r="D105" s="417" t="s">
        <v>299</v>
      </c>
      <c r="E105" s="423">
        <v>18450.0</v>
      </c>
      <c r="F105" s="418">
        <v>0.0</v>
      </c>
      <c r="G105" s="424"/>
      <c r="H105" s="180" t="s">
        <v>961</v>
      </c>
      <c r="I105" s="140"/>
      <c r="J105" s="140"/>
      <c r="K105" s="140"/>
      <c r="L105" s="140"/>
      <c r="M105" s="140"/>
      <c r="N105" s="140"/>
      <c r="O105" s="140"/>
      <c r="P105" s="140"/>
      <c r="Q105" s="140"/>
      <c r="R105" s="140"/>
      <c r="S105" s="140"/>
      <c r="T105" s="140"/>
      <c r="U105" s="140"/>
      <c r="V105" s="140"/>
      <c r="W105" s="140"/>
      <c r="X105" s="140"/>
      <c r="Y105" s="140"/>
      <c r="Z105" s="140"/>
    </row>
    <row r="106">
      <c r="A106" s="12"/>
      <c r="B106" s="100"/>
      <c r="C106" s="416" t="s">
        <v>309</v>
      </c>
      <c r="D106" s="429" t="s">
        <v>310</v>
      </c>
      <c r="E106" s="418">
        <v>0.0</v>
      </c>
      <c r="F106" s="420">
        <v>-4920.0</v>
      </c>
      <c r="G106" s="419"/>
      <c r="H106" s="180" t="s">
        <v>952</v>
      </c>
      <c r="I106" s="140"/>
      <c r="J106" s="140"/>
      <c r="K106" s="140"/>
      <c r="L106" s="140"/>
      <c r="M106" s="140"/>
      <c r="N106" s="140"/>
      <c r="O106" s="140"/>
      <c r="P106" s="140"/>
      <c r="Q106" s="140"/>
      <c r="R106" s="140"/>
      <c r="S106" s="140"/>
      <c r="T106" s="140"/>
      <c r="U106" s="140"/>
      <c r="V106" s="140"/>
      <c r="W106" s="140"/>
      <c r="X106" s="140"/>
      <c r="Y106" s="140"/>
      <c r="Z106" s="140"/>
    </row>
    <row r="107">
      <c r="A107" s="12"/>
      <c r="B107" s="100"/>
      <c r="C107" s="416" t="s">
        <v>78</v>
      </c>
      <c r="D107" s="430" t="s">
        <v>286</v>
      </c>
      <c r="E107" s="418">
        <v>0.0</v>
      </c>
      <c r="F107" s="420">
        <v>-7200.0</v>
      </c>
      <c r="G107" s="419"/>
      <c r="H107" s="180" t="s">
        <v>952</v>
      </c>
      <c r="I107" s="140"/>
      <c r="J107" s="140"/>
      <c r="K107" s="140"/>
      <c r="L107" s="140"/>
      <c r="M107" s="140"/>
      <c r="N107" s="140"/>
      <c r="O107" s="140"/>
      <c r="P107" s="140"/>
      <c r="Q107" s="140"/>
      <c r="R107" s="140"/>
      <c r="S107" s="140"/>
      <c r="T107" s="140"/>
      <c r="U107" s="140"/>
      <c r="V107" s="140"/>
      <c r="W107" s="140"/>
      <c r="X107" s="140"/>
      <c r="Y107" s="140"/>
      <c r="Z107" s="140"/>
    </row>
    <row r="108">
      <c r="A108" s="12"/>
      <c r="B108" s="100"/>
      <c r="C108" s="416" t="s">
        <v>228</v>
      </c>
      <c r="D108" s="417" t="s">
        <v>269</v>
      </c>
      <c r="E108" s="418">
        <v>0.0</v>
      </c>
      <c r="F108" s="420">
        <v>-600.0</v>
      </c>
      <c r="G108" s="419"/>
      <c r="H108" s="431" t="s">
        <v>953</v>
      </c>
      <c r="I108" s="140"/>
      <c r="J108" s="140"/>
      <c r="K108" s="140"/>
      <c r="L108" s="140"/>
      <c r="M108" s="140"/>
      <c r="N108" s="140"/>
      <c r="O108" s="140"/>
      <c r="P108" s="140"/>
      <c r="Q108" s="140"/>
      <c r="R108" s="140"/>
      <c r="S108" s="140"/>
      <c r="T108" s="140"/>
      <c r="U108" s="140"/>
      <c r="V108" s="140"/>
      <c r="W108" s="140"/>
      <c r="X108" s="140"/>
      <c r="Y108" s="140"/>
      <c r="Z108" s="140"/>
    </row>
    <row r="109">
      <c r="A109" s="12"/>
      <c r="B109" s="100"/>
      <c r="C109" s="416" t="s">
        <v>76</v>
      </c>
      <c r="D109" s="417" t="s">
        <v>287</v>
      </c>
      <c r="E109" s="418">
        <v>0.0</v>
      </c>
      <c r="F109" s="420">
        <v>-1300.0</v>
      </c>
      <c r="G109" s="419"/>
      <c r="H109" s="180" t="s">
        <v>962</v>
      </c>
      <c r="I109" s="140"/>
      <c r="J109" s="140"/>
      <c r="K109" s="140"/>
      <c r="L109" s="140"/>
      <c r="M109" s="140"/>
      <c r="N109" s="140"/>
      <c r="O109" s="140"/>
      <c r="P109" s="140"/>
      <c r="Q109" s="140"/>
      <c r="R109" s="140"/>
      <c r="S109" s="140"/>
      <c r="T109" s="140"/>
      <c r="U109" s="140"/>
      <c r="V109" s="140"/>
      <c r="W109" s="140"/>
      <c r="X109" s="140"/>
      <c r="Y109" s="140"/>
      <c r="Z109" s="140"/>
    </row>
    <row r="110">
      <c r="A110" s="12"/>
      <c r="B110" s="100"/>
      <c r="C110" s="416" t="s">
        <v>85</v>
      </c>
      <c r="D110" s="417" t="s">
        <v>86</v>
      </c>
      <c r="E110" s="418">
        <v>0.0</v>
      </c>
      <c r="F110" s="420">
        <v>-1200.0</v>
      </c>
      <c r="G110" s="419"/>
      <c r="H110" s="180" t="s">
        <v>952</v>
      </c>
      <c r="I110" s="140"/>
      <c r="J110" s="140"/>
      <c r="K110" s="140"/>
      <c r="L110" s="140"/>
      <c r="M110" s="140"/>
      <c r="N110" s="140"/>
      <c r="O110" s="140"/>
      <c r="P110" s="140"/>
      <c r="Q110" s="140"/>
      <c r="R110" s="140"/>
      <c r="S110" s="140"/>
      <c r="T110" s="140"/>
      <c r="U110" s="140"/>
      <c r="V110" s="140"/>
      <c r="W110" s="140"/>
      <c r="X110" s="140"/>
      <c r="Y110" s="140"/>
      <c r="Z110" s="140"/>
    </row>
    <row r="111">
      <c r="A111" s="12"/>
      <c r="B111" s="100"/>
      <c r="C111" s="416" t="s">
        <v>883</v>
      </c>
      <c r="D111" s="417" t="s">
        <v>306</v>
      </c>
      <c r="E111" s="418">
        <v>0.0</v>
      </c>
      <c r="F111" s="420">
        <v>-2100.0</v>
      </c>
      <c r="G111" s="419"/>
      <c r="H111" s="180" t="s">
        <v>963</v>
      </c>
      <c r="I111" s="140"/>
      <c r="J111" s="140"/>
      <c r="K111" s="140"/>
      <c r="L111" s="140"/>
      <c r="M111" s="140"/>
      <c r="N111" s="140"/>
      <c r="O111" s="140"/>
      <c r="P111" s="140"/>
      <c r="Q111" s="140"/>
      <c r="R111" s="140"/>
      <c r="S111" s="140"/>
      <c r="T111" s="140"/>
      <c r="U111" s="140"/>
      <c r="V111" s="140"/>
      <c r="W111" s="140"/>
      <c r="X111" s="140"/>
      <c r="Y111" s="140"/>
      <c r="Z111" s="140"/>
    </row>
    <row r="112">
      <c r="A112" s="12"/>
      <c r="B112" s="422"/>
      <c r="C112" s="427" t="s">
        <v>125</v>
      </c>
      <c r="D112" s="430" t="s">
        <v>260</v>
      </c>
      <c r="E112" s="426">
        <v>0.0</v>
      </c>
      <c r="F112" s="426">
        <v>-300.0</v>
      </c>
      <c r="G112" s="419"/>
      <c r="H112" s="180" t="s">
        <v>957</v>
      </c>
      <c r="I112" s="140"/>
      <c r="J112" s="140"/>
      <c r="K112" s="140"/>
      <c r="L112" s="140"/>
      <c r="M112" s="140"/>
      <c r="N112" s="140"/>
      <c r="O112" s="140"/>
      <c r="P112" s="140"/>
      <c r="Q112" s="140"/>
      <c r="R112" s="140"/>
      <c r="S112" s="140"/>
      <c r="T112" s="140"/>
      <c r="U112" s="140"/>
      <c r="V112" s="140"/>
      <c r="W112" s="140"/>
      <c r="X112" s="140"/>
      <c r="Y112" s="140"/>
      <c r="Z112" s="140"/>
    </row>
    <row r="113">
      <c r="A113" s="12"/>
      <c r="B113" s="100"/>
      <c r="C113" s="416" t="s">
        <v>80</v>
      </c>
      <c r="D113" s="417" t="s">
        <v>288</v>
      </c>
      <c r="E113" s="418">
        <v>0.0</v>
      </c>
      <c r="F113" s="420">
        <v>-700.0</v>
      </c>
      <c r="G113" s="419"/>
      <c r="H113" s="180" t="s">
        <v>958</v>
      </c>
      <c r="I113" s="140"/>
      <c r="J113" s="140"/>
      <c r="K113" s="140"/>
      <c r="L113" s="140"/>
      <c r="M113" s="140"/>
      <c r="N113" s="140"/>
      <c r="O113" s="140"/>
      <c r="P113" s="140"/>
      <c r="Q113" s="140"/>
      <c r="R113" s="140"/>
      <c r="S113" s="140"/>
      <c r="T113" s="140"/>
      <c r="U113" s="140"/>
      <c r="V113" s="140"/>
      <c r="W113" s="140"/>
      <c r="X113" s="140"/>
      <c r="Y113" s="140"/>
      <c r="Z113" s="140"/>
    </row>
    <row r="114">
      <c r="A114" s="12"/>
      <c r="B114" s="422"/>
      <c r="C114" s="416"/>
      <c r="D114" s="432"/>
      <c r="E114" s="414"/>
      <c r="F114" s="414"/>
      <c r="G114" s="414"/>
      <c r="H114" s="173"/>
      <c r="I114" s="140"/>
      <c r="J114" s="140"/>
      <c r="K114" s="140"/>
      <c r="L114" s="140"/>
      <c r="M114" s="140"/>
      <c r="N114" s="140"/>
      <c r="O114" s="140"/>
      <c r="P114" s="140"/>
      <c r="Q114" s="140"/>
      <c r="R114" s="140"/>
      <c r="S114" s="140"/>
      <c r="T114" s="140"/>
      <c r="U114" s="140"/>
      <c r="V114" s="140"/>
      <c r="W114" s="140"/>
      <c r="X114" s="140"/>
      <c r="Y114" s="140"/>
      <c r="Z114" s="140"/>
    </row>
    <row r="115">
      <c r="A115" s="12"/>
      <c r="B115" s="422"/>
      <c r="C115" s="415" t="s">
        <v>64</v>
      </c>
      <c r="D115" s="432"/>
      <c r="E115" s="424">
        <f t="shared" ref="E115:F115" si="12">SUM(E105:E113)</f>
        <v>18450</v>
      </c>
      <c r="F115" s="419">
        <f t="shared" si="12"/>
        <v>-18320</v>
      </c>
      <c r="G115" s="412">
        <f>SUM(E115:F115)</f>
        <v>130</v>
      </c>
      <c r="H115" s="173"/>
      <c r="I115" s="140"/>
      <c r="J115" s="140"/>
      <c r="K115" s="140"/>
      <c r="L115" s="140"/>
      <c r="M115" s="140"/>
      <c r="N115" s="140"/>
      <c r="O115" s="140"/>
      <c r="P115" s="140"/>
      <c r="Q115" s="140"/>
      <c r="R115" s="140"/>
      <c r="S115" s="140"/>
      <c r="T115" s="140"/>
      <c r="U115" s="140"/>
      <c r="V115" s="140"/>
      <c r="W115" s="140"/>
      <c r="X115" s="140"/>
      <c r="Y115" s="140"/>
      <c r="Z115" s="140"/>
    </row>
    <row r="116">
      <c r="A116" s="12"/>
      <c r="B116" s="410"/>
      <c r="C116" s="411"/>
      <c r="D116" s="413"/>
      <c r="E116" s="412"/>
      <c r="F116" s="412"/>
      <c r="G116" s="414"/>
      <c r="H116" s="173"/>
      <c r="I116" s="140"/>
      <c r="J116" s="140"/>
      <c r="K116" s="140"/>
      <c r="L116" s="140"/>
      <c r="M116" s="140"/>
      <c r="N116" s="140"/>
      <c r="O116" s="140"/>
      <c r="P116" s="140"/>
      <c r="Q116" s="140"/>
      <c r="R116" s="140"/>
      <c r="S116" s="140"/>
      <c r="T116" s="140"/>
      <c r="U116" s="140"/>
      <c r="V116" s="140"/>
      <c r="W116" s="140"/>
      <c r="X116" s="140"/>
      <c r="Y116" s="140"/>
      <c r="Z116" s="140"/>
    </row>
    <row r="117">
      <c r="A117" s="12"/>
      <c r="B117" s="407" t="s">
        <v>964</v>
      </c>
      <c r="C117" s="427"/>
      <c r="D117" s="416"/>
      <c r="E117" s="414"/>
      <c r="F117" s="414"/>
      <c r="G117" s="414"/>
      <c r="H117" s="180" t="s">
        <v>965</v>
      </c>
      <c r="I117" s="140"/>
      <c r="J117" s="140"/>
      <c r="K117" s="140"/>
      <c r="L117" s="140"/>
      <c r="M117" s="140"/>
      <c r="N117" s="140"/>
      <c r="O117" s="140"/>
      <c r="P117" s="140"/>
      <c r="Q117" s="140"/>
      <c r="R117" s="140"/>
      <c r="S117" s="140"/>
      <c r="T117" s="140"/>
      <c r="U117" s="140"/>
      <c r="V117" s="140"/>
      <c r="W117" s="140"/>
      <c r="X117" s="140"/>
      <c r="Y117" s="140"/>
      <c r="Z117" s="140"/>
    </row>
    <row r="118">
      <c r="A118" s="12"/>
      <c r="B118" s="100"/>
      <c r="C118" s="416" t="s">
        <v>171</v>
      </c>
      <c r="D118" s="417" t="s">
        <v>299</v>
      </c>
      <c r="E118" s="423">
        <v>14750.0</v>
      </c>
      <c r="F118" s="418">
        <v>0.0</v>
      </c>
      <c r="G118" s="424"/>
      <c r="H118" s="180" t="s">
        <v>966</v>
      </c>
      <c r="I118" s="140"/>
      <c r="J118" s="140"/>
      <c r="K118" s="140"/>
      <c r="L118" s="140"/>
      <c r="M118" s="140"/>
      <c r="N118" s="140"/>
      <c r="O118" s="140"/>
      <c r="P118" s="140"/>
      <c r="Q118" s="140"/>
      <c r="R118" s="140"/>
      <c r="S118" s="140"/>
      <c r="T118" s="140"/>
      <c r="U118" s="140"/>
      <c r="V118" s="140"/>
      <c r="W118" s="140"/>
      <c r="X118" s="140"/>
      <c r="Y118" s="140"/>
      <c r="Z118" s="140"/>
    </row>
    <row r="119">
      <c r="A119" s="12"/>
      <c r="B119" s="100"/>
      <c r="C119" s="416" t="s">
        <v>309</v>
      </c>
      <c r="D119" s="429" t="s">
        <v>310</v>
      </c>
      <c r="E119" s="418">
        <v>0.0</v>
      </c>
      <c r="F119" s="420">
        <v>-4510.0</v>
      </c>
      <c r="G119" s="419"/>
      <c r="H119" s="180" t="s">
        <v>967</v>
      </c>
      <c r="I119" s="140"/>
      <c r="J119" s="140"/>
      <c r="K119" s="140"/>
      <c r="L119" s="140"/>
      <c r="M119" s="140"/>
      <c r="N119" s="140"/>
      <c r="O119" s="140"/>
      <c r="P119" s="140"/>
      <c r="Q119" s="140"/>
      <c r="R119" s="140"/>
      <c r="S119" s="140"/>
      <c r="T119" s="140"/>
      <c r="U119" s="140"/>
      <c r="V119" s="140"/>
      <c r="W119" s="140"/>
      <c r="X119" s="140"/>
      <c r="Y119" s="140"/>
      <c r="Z119" s="140"/>
    </row>
    <row r="120">
      <c r="A120" s="12"/>
      <c r="B120" s="100"/>
      <c r="C120" s="416" t="s">
        <v>78</v>
      </c>
      <c r="D120" s="430" t="s">
        <v>286</v>
      </c>
      <c r="E120" s="418">
        <v>0.0</v>
      </c>
      <c r="F120" s="420">
        <v>-6600.0</v>
      </c>
      <c r="G120" s="419"/>
      <c r="H120" s="180" t="s">
        <v>955</v>
      </c>
      <c r="I120" s="140"/>
      <c r="J120" s="140"/>
      <c r="K120" s="140"/>
      <c r="L120" s="140"/>
      <c r="M120" s="140"/>
      <c r="N120" s="140"/>
      <c r="O120" s="140"/>
      <c r="P120" s="140"/>
      <c r="Q120" s="140"/>
      <c r="R120" s="140"/>
      <c r="S120" s="140"/>
      <c r="T120" s="140"/>
      <c r="U120" s="140"/>
      <c r="V120" s="140"/>
      <c r="W120" s="140"/>
      <c r="X120" s="140"/>
      <c r="Y120" s="140"/>
      <c r="Z120" s="140"/>
    </row>
    <row r="121">
      <c r="A121" s="12"/>
      <c r="B121" s="100"/>
      <c r="C121" s="416" t="s">
        <v>228</v>
      </c>
      <c r="D121" s="417" t="s">
        <v>269</v>
      </c>
      <c r="E121" s="418">
        <v>0.0</v>
      </c>
      <c r="F121" s="420">
        <v>-600.0</v>
      </c>
      <c r="G121" s="419"/>
      <c r="H121" s="180" t="s">
        <v>953</v>
      </c>
      <c r="I121" s="140"/>
      <c r="J121" s="140"/>
      <c r="K121" s="140"/>
      <c r="L121" s="140"/>
      <c r="M121" s="140"/>
      <c r="N121" s="140"/>
      <c r="O121" s="140"/>
      <c r="P121" s="140"/>
      <c r="Q121" s="140"/>
      <c r="R121" s="140"/>
      <c r="S121" s="140"/>
      <c r="T121" s="140"/>
      <c r="U121" s="140"/>
      <c r="V121" s="140"/>
      <c r="W121" s="140"/>
      <c r="X121" s="140"/>
      <c r="Y121" s="140"/>
      <c r="Z121" s="140"/>
    </row>
    <row r="122">
      <c r="A122" s="12"/>
      <c r="B122" s="100"/>
      <c r="C122" s="416" t="s">
        <v>76</v>
      </c>
      <c r="D122" s="417" t="s">
        <v>287</v>
      </c>
      <c r="E122" s="418">
        <v>0.0</v>
      </c>
      <c r="F122" s="420">
        <v>-1300.0</v>
      </c>
      <c r="G122" s="419"/>
      <c r="H122" s="180" t="s">
        <v>954</v>
      </c>
      <c r="I122" s="140"/>
      <c r="J122" s="140"/>
      <c r="K122" s="140"/>
      <c r="L122" s="140"/>
      <c r="M122" s="140"/>
      <c r="N122" s="140"/>
      <c r="O122" s="140"/>
      <c r="P122" s="140"/>
      <c r="Q122" s="140"/>
      <c r="R122" s="140"/>
      <c r="S122" s="140"/>
      <c r="T122" s="140"/>
      <c r="U122" s="140"/>
      <c r="V122" s="140"/>
      <c r="W122" s="140"/>
      <c r="X122" s="140"/>
      <c r="Y122" s="140"/>
      <c r="Z122" s="140"/>
    </row>
    <row r="123">
      <c r="A123" s="12"/>
      <c r="B123" s="100"/>
      <c r="C123" s="416" t="s">
        <v>85</v>
      </c>
      <c r="D123" s="417" t="s">
        <v>86</v>
      </c>
      <c r="E123" s="418">
        <v>0.0</v>
      </c>
      <c r="F123" s="420">
        <v>-1100.0</v>
      </c>
      <c r="G123" s="419"/>
      <c r="H123" s="180" t="s">
        <v>955</v>
      </c>
      <c r="I123" s="140"/>
      <c r="J123" s="140"/>
      <c r="K123" s="140"/>
      <c r="L123" s="140"/>
      <c r="M123" s="140"/>
      <c r="N123" s="140"/>
      <c r="O123" s="140"/>
      <c r="P123" s="140"/>
      <c r="Q123" s="140"/>
      <c r="R123" s="140"/>
      <c r="S123" s="140"/>
      <c r="T123" s="140"/>
      <c r="U123" s="140"/>
      <c r="V123" s="140"/>
      <c r="W123" s="140"/>
      <c r="X123" s="140"/>
      <c r="Y123" s="140"/>
      <c r="Z123" s="140"/>
    </row>
    <row r="124">
      <c r="A124" s="12"/>
      <c r="B124" s="100"/>
      <c r="C124" s="416" t="s">
        <v>883</v>
      </c>
      <c r="D124" s="417" t="s">
        <v>306</v>
      </c>
      <c r="E124" s="418">
        <v>0.0</v>
      </c>
      <c r="F124" s="420">
        <v>-2000.0</v>
      </c>
      <c r="G124" s="419"/>
      <c r="H124" s="180" t="s">
        <v>968</v>
      </c>
      <c r="I124" s="140"/>
      <c r="J124" s="140"/>
      <c r="K124" s="140"/>
      <c r="L124" s="140"/>
      <c r="M124" s="140"/>
      <c r="N124" s="140"/>
      <c r="O124" s="140"/>
      <c r="P124" s="140"/>
      <c r="Q124" s="140"/>
      <c r="R124" s="140"/>
      <c r="S124" s="140"/>
      <c r="T124" s="140"/>
      <c r="U124" s="140"/>
      <c r="V124" s="140"/>
      <c r="W124" s="140"/>
      <c r="X124" s="140"/>
      <c r="Y124" s="140"/>
      <c r="Z124" s="140"/>
    </row>
    <row r="125">
      <c r="A125" s="12"/>
      <c r="B125" s="422"/>
      <c r="C125" s="427" t="s">
        <v>125</v>
      </c>
      <c r="D125" s="430" t="s">
        <v>260</v>
      </c>
      <c r="E125" s="426">
        <v>0.0</v>
      </c>
      <c r="F125" s="426">
        <v>-300.0</v>
      </c>
      <c r="G125" s="419"/>
      <c r="H125" s="180" t="s">
        <v>957</v>
      </c>
      <c r="I125" s="140"/>
      <c r="J125" s="140"/>
      <c r="K125" s="140"/>
      <c r="L125" s="140"/>
      <c r="M125" s="140"/>
      <c r="N125" s="140"/>
      <c r="O125" s="140"/>
      <c r="P125" s="140"/>
      <c r="Q125" s="140"/>
      <c r="R125" s="140"/>
      <c r="S125" s="140"/>
      <c r="T125" s="140"/>
      <c r="U125" s="140"/>
      <c r="V125" s="140"/>
      <c r="W125" s="140"/>
      <c r="X125" s="140"/>
      <c r="Y125" s="140"/>
      <c r="Z125" s="140"/>
    </row>
    <row r="126">
      <c r="A126" s="12"/>
      <c r="B126" s="100"/>
      <c r="C126" s="416" t="s">
        <v>80</v>
      </c>
      <c r="D126" s="417" t="s">
        <v>288</v>
      </c>
      <c r="E126" s="418">
        <v>0.0</v>
      </c>
      <c r="F126" s="420">
        <v>-600.0</v>
      </c>
      <c r="G126" s="419"/>
      <c r="H126" s="180" t="s">
        <v>958</v>
      </c>
      <c r="I126" s="140"/>
      <c r="J126" s="140"/>
      <c r="K126" s="140"/>
      <c r="L126" s="140"/>
      <c r="M126" s="140"/>
      <c r="N126" s="140"/>
      <c r="O126" s="140"/>
      <c r="P126" s="140"/>
      <c r="Q126" s="140"/>
      <c r="R126" s="140"/>
      <c r="S126" s="140"/>
      <c r="T126" s="140"/>
      <c r="U126" s="140"/>
      <c r="V126" s="140"/>
      <c r="W126" s="140"/>
      <c r="X126" s="140"/>
      <c r="Y126" s="140"/>
      <c r="Z126" s="140"/>
    </row>
    <row r="127">
      <c r="A127" s="12"/>
      <c r="B127" s="422"/>
      <c r="C127" s="416"/>
      <c r="D127" s="432"/>
      <c r="E127" s="414"/>
      <c r="F127" s="414"/>
      <c r="G127" s="414"/>
      <c r="H127" s="173"/>
      <c r="I127" s="140"/>
      <c r="J127" s="140"/>
      <c r="K127" s="140"/>
      <c r="L127" s="140"/>
      <c r="M127" s="140"/>
      <c r="N127" s="140"/>
      <c r="O127" s="140"/>
      <c r="P127" s="140"/>
      <c r="Q127" s="140"/>
      <c r="R127" s="140"/>
      <c r="S127" s="140"/>
      <c r="T127" s="140"/>
      <c r="U127" s="140"/>
      <c r="V127" s="140"/>
      <c r="W127" s="140"/>
      <c r="X127" s="140"/>
      <c r="Y127" s="140"/>
      <c r="Z127" s="140"/>
    </row>
    <row r="128">
      <c r="A128" s="12"/>
      <c r="B128" s="422"/>
      <c r="C128" s="415" t="s">
        <v>64</v>
      </c>
      <c r="D128" s="432"/>
      <c r="E128" s="424">
        <f>SUM(E118:E125)</f>
        <v>14750</v>
      </c>
      <c r="F128" s="419">
        <f>SUM(F118:F126)</f>
        <v>-17010</v>
      </c>
      <c r="G128" s="412">
        <f>SUM(E128:F128)</f>
        <v>-2260</v>
      </c>
      <c r="H128" s="173"/>
      <c r="I128" s="140"/>
      <c r="J128" s="140"/>
      <c r="K128" s="140"/>
      <c r="L128" s="140"/>
      <c r="M128" s="140"/>
      <c r="N128" s="140"/>
      <c r="O128" s="140"/>
      <c r="P128" s="140"/>
      <c r="Q128" s="140"/>
      <c r="R128" s="140"/>
      <c r="S128" s="140"/>
      <c r="T128" s="140"/>
      <c r="U128" s="140"/>
      <c r="V128" s="140"/>
      <c r="W128" s="140"/>
      <c r="X128" s="140"/>
      <c r="Y128" s="140"/>
      <c r="Z128" s="140"/>
    </row>
    <row r="129">
      <c r="A129" s="12"/>
      <c r="B129" s="410"/>
      <c r="C129" s="411"/>
      <c r="D129" s="413"/>
      <c r="E129" s="412"/>
      <c r="F129" s="412"/>
      <c r="G129" s="414"/>
      <c r="H129" s="173"/>
      <c r="I129" s="140"/>
      <c r="J129" s="140"/>
      <c r="K129" s="140"/>
      <c r="L129" s="140"/>
      <c r="M129" s="140"/>
      <c r="N129" s="140"/>
      <c r="O129" s="140"/>
      <c r="P129" s="140"/>
      <c r="Q129" s="140"/>
      <c r="R129" s="140"/>
      <c r="S129" s="140"/>
      <c r="T129" s="140"/>
      <c r="U129" s="140"/>
      <c r="V129" s="140"/>
      <c r="W129" s="140"/>
      <c r="X129" s="140"/>
      <c r="Y129" s="140"/>
      <c r="Z129" s="140"/>
    </row>
    <row r="130">
      <c r="A130" s="12"/>
      <c r="B130" s="407" t="s">
        <v>884</v>
      </c>
      <c r="C130" s="408"/>
      <c r="D130" s="409"/>
      <c r="E130" s="412"/>
      <c r="F130" s="412"/>
      <c r="G130" s="426"/>
      <c r="H130" s="173"/>
      <c r="I130" s="140"/>
      <c r="J130" s="140"/>
      <c r="K130" s="140"/>
      <c r="L130" s="140"/>
      <c r="M130" s="140"/>
      <c r="N130" s="140"/>
      <c r="O130" s="140"/>
      <c r="P130" s="140"/>
      <c r="Q130" s="140"/>
      <c r="R130" s="140"/>
      <c r="S130" s="140"/>
      <c r="T130" s="140"/>
      <c r="U130" s="140"/>
      <c r="V130" s="140"/>
      <c r="W130" s="140"/>
      <c r="X130" s="140"/>
      <c r="Y130" s="140"/>
      <c r="Z130" s="140"/>
    </row>
    <row r="131">
      <c r="A131" s="12"/>
      <c r="B131" s="12"/>
      <c r="C131" s="410" t="s">
        <v>171</v>
      </c>
      <c r="D131" s="411" t="s">
        <v>969</v>
      </c>
      <c r="E131" s="412">
        <v>144000.0</v>
      </c>
      <c r="F131" s="412">
        <v>0.0</v>
      </c>
      <c r="G131" s="412"/>
      <c r="H131" s="180" t="s">
        <v>970</v>
      </c>
      <c r="I131" s="140"/>
      <c r="J131" s="140"/>
      <c r="K131" s="140"/>
      <c r="L131" s="140"/>
      <c r="M131" s="140"/>
      <c r="N131" s="140"/>
      <c r="O131" s="140"/>
      <c r="P131" s="140"/>
      <c r="Q131" s="140"/>
      <c r="R131" s="140"/>
      <c r="S131" s="140"/>
      <c r="T131" s="140"/>
      <c r="U131" s="140"/>
      <c r="V131" s="140"/>
      <c r="W131" s="140"/>
      <c r="X131" s="140"/>
      <c r="Y131" s="140"/>
      <c r="Z131" s="140"/>
    </row>
    <row r="132">
      <c r="A132" s="12"/>
      <c r="B132" s="12"/>
      <c r="C132" s="410" t="s">
        <v>971</v>
      </c>
      <c r="D132" s="411" t="s">
        <v>285</v>
      </c>
      <c r="E132" s="412">
        <v>8400.0</v>
      </c>
      <c r="F132" s="412">
        <v>0.0</v>
      </c>
      <c r="G132" s="412"/>
      <c r="H132" s="180" t="s">
        <v>972</v>
      </c>
      <c r="I132" s="140"/>
      <c r="J132" s="140"/>
      <c r="K132" s="140"/>
      <c r="L132" s="140"/>
      <c r="M132" s="140"/>
      <c r="N132" s="140"/>
      <c r="O132" s="140"/>
      <c r="P132" s="140"/>
      <c r="Q132" s="140"/>
      <c r="R132" s="140"/>
      <c r="S132" s="140"/>
      <c r="T132" s="140"/>
      <c r="U132" s="140"/>
      <c r="V132" s="140"/>
      <c r="W132" s="140"/>
      <c r="X132" s="140"/>
      <c r="Y132" s="140"/>
      <c r="Z132" s="140"/>
    </row>
    <row r="133">
      <c r="A133" s="12"/>
      <c r="B133" s="12"/>
      <c r="C133" s="410" t="s">
        <v>973</v>
      </c>
      <c r="D133" s="411" t="s">
        <v>286</v>
      </c>
      <c r="E133" s="412">
        <v>0.0</v>
      </c>
      <c r="F133" s="412">
        <v>-8400.0</v>
      </c>
      <c r="G133" s="412"/>
      <c r="H133" s="180" t="s">
        <v>972</v>
      </c>
      <c r="I133" s="140"/>
      <c r="J133" s="140"/>
      <c r="K133" s="140"/>
      <c r="L133" s="140"/>
      <c r="M133" s="140"/>
      <c r="N133" s="140"/>
      <c r="O133" s="140"/>
      <c r="P133" s="140"/>
      <c r="Q133" s="140"/>
      <c r="R133" s="140"/>
      <c r="S133" s="140"/>
      <c r="T133" s="140"/>
      <c r="U133" s="140"/>
      <c r="V133" s="140"/>
      <c r="W133" s="140"/>
      <c r="X133" s="140"/>
      <c r="Y133" s="140"/>
      <c r="Z133" s="140"/>
    </row>
    <row r="134">
      <c r="A134" s="12"/>
      <c r="B134" s="12"/>
      <c r="C134" s="410" t="s">
        <v>890</v>
      </c>
      <c r="D134" s="411" t="s">
        <v>269</v>
      </c>
      <c r="E134" s="412">
        <v>0.0</v>
      </c>
      <c r="F134" s="412">
        <v>-55600.0</v>
      </c>
      <c r="G134" s="412"/>
      <c r="H134" s="180"/>
      <c r="I134" s="140"/>
      <c r="J134" s="140"/>
      <c r="K134" s="140"/>
      <c r="L134" s="140"/>
      <c r="M134" s="140"/>
      <c r="N134" s="140"/>
      <c r="O134" s="140"/>
      <c r="P134" s="140"/>
      <c r="Q134" s="140"/>
      <c r="R134" s="140"/>
      <c r="S134" s="140"/>
      <c r="T134" s="140"/>
      <c r="U134" s="140"/>
      <c r="V134" s="140"/>
      <c r="W134" s="140"/>
      <c r="X134" s="140"/>
      <c r="Y134" s="140"/>
      <c r="Z134" s="140"/>
    </row>
    <row r="135">
      <c r="A135" s="12"/>
      <c r="B135" s="12"/>
      <c r="C135" s="410" t="s">
        <v>889</v>
      </c>
      <c r="D135" s="411" t="s">
        <v>269</v>
      </c>
      <c r="E135" s="412">
        <v>0.0</v>
      </c>
      <c r="F135" s="412">
        <v>-600.0</v>
      </c>
      <c r="G135" s="412"/>
      <c r="H135" s="180"/>
      <c r="I135" s="140"/>
      <c r="J135" s="140"/>
      <c r="K135" s="140"/>
      <c r="L135" s="140"/>
      <c r="M135" s="140"/>
      <c r="N135" s="140"/>
      <c r="O135" s="140"/>
      <c r="P135" s="140"/>
      <c r="Q135" s="140"/>
      <c r="R135" s="140"/>
      <c r="S135" s="140"/>
      <c r="T135" s="140"/>
      <c r="U135" s="140"/>
      <c r="V135" s="140"/>
      <c r="W135" s="140"/>
      <c r="X135" s="140"/>
      <c r="Y135" s="140"/>
      <c r="Z135" s="140"/>
    </row>
    <row r="136">
      <c r="A136" s="12"/>
      <c r="B136" s="12"/>
      <c r="C136" s="410" t="s">
        <v>892</v>
      </c>
      <c r="D136" s="411" t="s">
        <v>974</v>
      </c>
      <c r="E136" s="412">
        <v>0.0</v>
      </c>
      <c r="F136" s="412">
        <v>-10000.0</v>
      </c>
      <c r="G136" s="412"/>
      <c r="H136" s="180" t="s">
        <v>975</v>
      </c>
      <c r="I136" s="140"/>
      <c r="J136" s="140"/>
      <c r="K136" s="140"/>
      <c r="L136" s="140"/>
      <c r="M136" s="140"/>
      <c r="N136" s="140"/>
      <c r="O136" s="140"/>
      <c r="P136" s="140"/>
      <c r="Q136" s="140"/>
      <c r="R136" s="140"/>
      <c r="S136" s="140"/>
      <c r="T136" s="140"/>
      <c r="U136" s="140"/>
      <c r="V136" s="140"/>
      <c r="W136" s="140"/>
      <c r="X136" s="140"/>
      <c r="Y136" s="140"/>
      <c r="Z136" s="140"/>
    </row>
    <row r="137">
      <c r="A137" s="12"/>
      <c r="B137" s="12"/>
      <c r="C137" s="410" t="s">
        <v>976</v>
      </c>
      <c r="D137" s="411" t="s">
        <v>301</v>
      </c>
      <c r="E137" s="412">
        <v>0.0</v>
      </c>
      <c r="F137" s="412">
        <v>-35000.0</v>
      </c>
      <c r="G137" s="412"/>
      <c r="H137" s="180" t="s">
        <v>977</v>
      </c>
      <c r="I137" s="140"/>
      <c r="J137" s="140"/>
      <c r="K137" s="140"/>
      <c r="L137" s="140"/>
      <c r="M137" s="140"/>
      <c r="N137" s="140"/>
      <c r="O137" s="140"/>
      <c r="P137" s="140"/>
      <c r="Q137" s="140"/>
      <c r="R137" s="140"/>
      <c r="S137" s="140"/>
      <c r="T137" s="140"/>
      <c r="U137" s="140"/>
      <c r="V137" s="140"/>
      <c r="W137" s="140"/>
      <c r="X137" s="140"/>
      <c r="Y137" s="140"/>
      <c r="Z137" s="140"/>
    </row>
    <row r="138">
      <c r="A138" s="12"/>
      <c r="B138" s="12"/>
      <c r="C138" s="410" t="s">
        <v>808</v>
      </c>
      <c r="D138" s="411" t="s">
        <v>978</v>
      </c>
      <c r="E138" s="412">
        <v>0.0</v>
      </c>
      <c r="F138" s="412">
        <v>-7000.0</v>
      </c>
      <c r="G138" s="412"/>
      <c r="H138" s="180" t="s">
        <v>979</v>
      </c>
      <c r="I138" s="140"/>
      <c r="J138" s="140"/>
      <c r="K138" s="140"/>
      <c r="L138" s="140"/>
      <c r="M138" s="140"/>
      <c r="N138" s="140"/>
      <c r="O138" s="140"/>
      <c r="P138" s="140"/>
      <c r="Q138" s="140"/>
      <c r="R138" s="140"/>
      <c r="S138" s="140"/>
      <c r="T138" s="140"/>
      <c r="U138" s="140"/>
      <c r="V138" s="140"/>
      <c r="W138" s="140"/>
      <c r="X138" s="140"/>
      <c r="Y138" s="140"/>
      <c r="Z138" s="140"/>
    </row>
    <row r="139">
      <c r="A139" s="12"/>
      <c r="B139" s="12"/>
      <c r="C139" s="410" t="s">
        <v>370</v>
      </c>
      <c r="D139" s="411" t="s">
        <v>248</v>
      </c>
      <c r="E139" s="412">
        <v>0.0</v>
      </c>
      <c r="F139" s="412">
        <v>-1000.0</v>
      </c>
      <c r="G139" s="412"/>
      <c r="H139" s="180"/>
      <c r="I139" s="140"/>
      <c r="J139" s="140"/>
      <c r="K139" s="140"/>
      <c r="L139" s="140"/>
      <c r="M139" s="140"/>
      <c r="N139" s="140"/>
      <c r="O139" s="140"/>
      <c r="P139" s="140"/>
      <c r="Q139" s="140"/>
      <c r="R139" s="140"/>
      <c r="S139" s="140"/>
      <c r="T139" s="140"/>
      <c r="U139" s="140"/>
      <c r="V139" s="140"/>
      <c r="W139" s="140"/>
      <c r="X139" s="140"/>
      <c r="Y139" s="140"/>
      <c r="Z139" s="140"/>
    </row>
    <row r="140">
      <c r="A140" s="12"/>
      <c r="B140" s="410"/>
      <c r="C140" s="411"/>
      <c r="D140" s="413"/>
      <c r="E140" s="412"/>
      <c r="F140" s="412"/>
      <c r="G140" s="414"/>
      <c r="H140" s="173"/>
      <c r="I140" s="140"/>
      <c r="J140" s="140"/>
      <c r="K140" s="140"/>
      <c r="L140" s="140"/>
      <c r="M140" s="140"/>
      <c r="N140" s="140"/>
      <c r="O140" s="140"/>
      <c r="P140" s="140"/>
      <c r="Q140" s="140"/>
      <c r="R140" s="140"/>
      <c r="S140" s="140"/>
      <c r="T140" s="140"/>
      <c r="U140" s="140"/>
      <c r="V140" s="140"/>
      <c r="W140" s="140"/>
      <c r="X140" s="140"/>
      <c r="Y140" s="140"/>
      <c r="Z140" s="140"/>
    </row>
    <row r="141">
      <c r="A141" s="12"/>
      <c r="B141" s="410"/>
      <c r="C141" s="415" t="s">
        <v>64</v>
      </c>
      <c r="D141" s="413"/>
      <c r="E141" s="412">
        <f t="shared" ref="E141:F141" si="13">SUM(E131:E139)</f>
        <v>152400</v>
      </c>
      <c r="F141" s="412">
        <f t="shared" si="13"/>
        <v>-117600</v>
      </c>
      <c r="G141" s="412">
        <f>SUM(E141:F141)</f>
        <v>34800</v>
      </c>
      <c r="H141" s="173"/>
      <c r="I141" s="140"/>
      <c r="J141" s="140"/>
      <c r="K141" s="140"/>
      <c r="L141" s="140"/>
      <c r="M141" s="140"/>
      <c r="N141" s="140"/>
      <c r="O141" s="140"/>
      <c r="P141" s="140"/>
      <c r="Q141" s="140"/>
      <c r="R141" s="140"/>
      <c r="S141" s="140"/>
      <c r="T141" s="140"/>
      <c r="U141" s="140"/>
      <c r="V141" s="140"/>
      <c r="W141" s="140"/>
      <c r="X141" s="140"/>
      <c r="Y141" s="140"/>
      <c r="Z141" s="140"/>
    </row>
    <row r="142">
      <c r="A142" s="12"/>
      <c r="B142" s="410"/>
      <c r="C142" s="411"/>
      <c r="D142" s="413"/>
      <c r="E142" s="412"/>
      <c r="F142" s="412"/>
      <c r="G142" s="414"/>
      <c r="H142" s="173"/>
      <c r="I142" s="140"/>
      <c r="J142" s="140"/>
      <c r="K142" s="140"/>
      <c r="L142" s="140"/>
      <c r="M142" s="140"/>
      <c r="N142" s="140"/>
      <c r="O142" s="140"/>
      <c r="P142" s="140"/>
      <c r="Q142" s="140"/>
      <c r="R142" s="140"/>
      <c r="S142" s="140"/>
      <c r="T142" s="140"/>
      <c r="U142" s="140"/>
      <c r="V142" s="140"/>
      <c r="W142" s="140"/>
      <c r="X142" s="140"/>
      <c r="Y142" s="140"/>
      <c r="Z142" s="140"/>
    </row>
    <row r="143">
      <c r="A143" s="12"/>
      <c r="B143" s="407" t="s">
        <v>898</v>
      </c>
      <c r="C143" s="408"/>
      <c r="D143" s="409"/>
      <c r="E143" s="412"/>
      <c r="F143" s="412"/>
      <c r="G143" s="426"/>
      <c r="H143" s="173"/>
      <c r="I143" s="140"/>
      <c r="J143" s="140"/>
      <c r="K143" s="140"/>
      <c r="L143" s="140"/>
      <c r="M143" s="140"/>
      <c r="N143" s="140"/>
      <c r="O143" s="140"/>
      <c r="P143" s="140"/>
      <c r="Q143" s="140"/>
      <c r="R143" s="140"/>
      <c r="S143" s="140"/>
      <c r="T143" s="140"/>
      <c r="U143" s="140"/>
      <c r="V143" s="140"/>
      <c r="W143" s="140"/>
      <c r="X143" s="140"/>
      <c r="Y143" s="140"/>
      <c r="Z143" s="140"/>
    </row>
    <row r="144">
      <c r="A144" s="12"/>
      <c r="B144" s="12"/>
      <c r="C144" s="410" t="s">
        <v>91</v>
      </c>
      <c r="D144" s="411" t="s">
        <v>269</v>
      </c>
      <c r="E144" s="412">
        <v>0.0</v>
      </c>
      <c r="F144" s="412">
        <v>-21000.0</v>
      </c>
      <c r="G144" s="412"/>
      <c r="H144" s="180"/>
      <c r="I144" s="140"/>
      <c r="J144" s="140"/>
      <c r="K144" s="140"/>
      <c r="L144" s="140"/>
      <c r="M144" s="140"/>
      <c r="N144" s="140"/>
      <c r="O144" s="140"/>
      <c r="P144" s="140"/>
      <c r="Q144" s="140"/>
      <c r="R144" s="140"/>
      <c r="S144" s="140"/>
      <c r="T144" s="140"/>
      <c r="U144" s="140"/>
      <c r="V144" s="140"/>
      <c r="W144" s="140"/>
      <c r="X144" s="140"/>
      <c r="Y144" s="140"/>
      <c r="Z144" s="140"/>
    </row>
    <row r="145">
      <c r="A145" s="12"/>
      <c r="B145" s="12"/>
      <c r="C145" s="410" t="s">
        <v>976</v>
      </c>
      <c r="D145" s="411" t="s">
        <v>301</v>
      </c>
      <c r="E145" s="412">
        <v>0.0</v>
      </c>
      <c r="F145" s="412">
        <v>-35000.0</v>
      </c>
      <c r="G145" s="412"/>
      <c r="H145" s="180" t="s">
        <v>980</v>
      </c>
      <c r="I145" s="140"/>
      <c r="J145" s="140"/>
      <c r="K145" s="140"/>
      <c r="L145" s="140"/>
      <c r="M145" s="140"/>
      <c r="N145" s="140"/>
      <c r="O145" s="140"/>
      <c r="P145" s="140"/>
      <c r="Q145" s="140"/>
      <c r="R145" s="140"/>
      <c r="S145" s="140"/>
      <c r="T145" s="140"/>
      <c r="U145" s="140"/>
      <c r="V145" s="140"/>
      <c r="W145" s="140"/>
      <c r="X145" s="140"/>
      <c r="Y145" s="140"/>
      <c r="Z145" s="140"/>
    </row>
    <row r="146">
      <c r="A146" s="12"/>
      <c r="B146" s="12"/>
      <c r="C146" s="410" t="s">
        <v>940</v>
      </c>
      <c r="D146" s="411" t="s">
        <v>925</v>
      </c>
      <c r="E146" s="412">
        <v>0.0</v>
      </c>
      <c r="F146" s="412">
        <v>-500.0</v>
      </c>
      <c r="G146" s="412"/>
      <c r="H146" s="180" t="s">
        <v>981</v>
      </c>
      <c r="I146" s="140"/>
      <c r="J146" s="140"/>
      <c r="K146" s="140"/>
      <c r="L146" s="140"/>
      <c r="M146" s="140"/>
      <c r="N146" s="140"/>
      <c r="O146" s="140"/>
      <c r="P146" s="140"/>
      <c r="Q146" s="140"/>
      <c r="R146" s="140"/>
      <c r="S146" s="140"/>
      <c r="T146" s="140"/>
      <c r="U146" s="140"/>
      <c r="V146" s="140"/>
      <c r="W146" s="140"/>
      <c r="X146" s="140"/>
      <c r="Y146" s="140"/>
      <c r="Z146" s="140"/>
    </row>
    <row r="147">
      <c r="A147" s="12"/>
      <c r="B147" s="12"/>
      <c r="C147" s="410" t="s">
        <v>68</v>
      </c>
      <c r="D147" s="411" t="s">
        <v>260</v>
      </c>
      <c r="E147" s="412">
        <v>0.0</v>
      </c>
      <c r="F147" s="412">
        <v>-1000.0</v>
      </c>
      <c r="G147" s="412"/>
      <c r="H147" s="180"/>
      <c r="I147" s="140"/>
      <c r="J147" s="140"/>
      <c r="K147" s="140"/>
      <c r="L147" s="140"/>
      <c r="M147" s="140"/>
      <c r="N147" s="140"/>
      <c r="O147" s="140"/>
      <c r="P147" s="140"/>
      <c r="Q147" s="140"/>
      <c r="R147" s="140"/>
      <c r="S147" s="140"/>
      <c r="T147" s="140"/>
      <c r="U147" s="140"/>
      <c r="V147" s="140"/>
      <c r="W147" s="140"/>
      <c r="X147" s="140"/>
      <c r="Y147" s="140"/>
      <c r="Z147" s="140"/>
    </row>
    <row r="148">
      <c r="A148" s="12"/>
      <c r="B148" s="416"/>
      <c r="C148" s="432"/>
      <c r="D148" s="432"/>
      <c r="E148" s="414"/>
      <c r="F148" s="414"/>
      <c r="G148" s="414"/>
      <c r="H148" s="173"/>
      <c r="I148" s="140"/>
      <c r="J148" s="140"/>
      <c r="K148" s="140"/>
      <c r="L148" s="140"/>
      <c r="M148" s="140"/>
      <c r="N148" s="140"/>
      <c r="O148" s="140"/>
      <c r="P148" s="140"/>
      <c r="Q148" s="140"/>
      <c r="R148" s="140"/>
      <c r="S148" s="140"/>
      <c r="T148" s="140"/>
      <c r="U148" s="140"/>
      <c r="V148" s="140"/>
      <c r="W148" s="140"/>
      <c r="X148" s="140"/>
      <c r="Y148" s="140"/>
      <c r="Z148" s="140"/>
    </row>
    <row r="149">
      <c r="A149" s="12"/>
      <c r="B149" s="416"/>
      <c r="C149" s="415" t="s">
        <v>64</v>
      </c>
      <c r="D149" s="413"/>
      <c r="E149" s="412">
        <f t="shared" ref="E149:F149" si="14">SUM(E144:E147)</f>
        <v>0</v>
      </c>
      <c r="F149" s="412">
        <f t="shared" si="14"/>
        <v>-57500</v>
      </c>
      <c r="G149" s="412">
        <f>SUM(E149:F149)</f>
        <v>-57500</v>
      </c>
      <c r="H149" s="173"/>
      <c r="I149" s="140"/>
      <c r="J149" s="140"/>
      <c r="K149" s="140"/>
      <c r="L149" s="140"/>
      <c r="M149" s="140"/>
      <c r="N149" s="140"/>
      <c r="O149" s="140"/>
      <c r="P149" s="140"/>
      <c r="Q149" s="140"/>
      <c r="R149" s="140"/>
      <c r="S149" s="140"/>
      <c r="T149" s="140"/>
      <c r="U149" s="140"/>
      <c r="V149" s="140"/>
      <c r="W149" s="140"/>
      <c r="X149" s="140"/>
      <c r="Y149" s="140"/>
      <c r="Z149" s="140"/>
    </row>
    <row r="150">
      <c r="A150" s="12"/>
      <c r="B150" s="416"/>
      <c r="C150" s="432"/>
      <c r="D150" s="432"/>
      <c r="E150" s="414"/>
      <c r="F150" s="414"/>
      <c r="G150" s="414"/>
      <c r="H150" s="173"/>
      <c r="I150" s="140"/>
      <c r="J150" s="140"/>
      <c r="K150" s="140"/>
      <c r="L150" s="140"/>
      <c r="M150" s="140"/>
      <c r="N150" s="140"/>
      <c r="O150" s="140"/>
      <c r="P150" s="140"/>
      <c r="Q150" s="140"/>
      <c r="R150" s="140"/>
      <c r="S150" s="140"/>
      <c r="T150" s="140"/>
      <c r="U150" s="140"/>
      <c r="V150" s="140"/>
      <c r="W150" s="140"/>
      <c r="X150" s="140"/>
      <c r="Y150" s="140"/>
      <c r="Z150" s="140"/>
    </row>
    <row r="151">
      <c r="A151" s="12"/>
      <c r="B151" s="416"/>
      <c r="C151" s="433" t="s">
        <v>83</v>
      </c>
      <c r="D151" s="432"/>
      <c r="E151" s="412">
        <f t="shared" ref="E151:F151" si="15">SUMIFS(E4:E149,$C4:$C149,"Subsubtotal")</f>
        <v>365000</v>
      </c>
      <c r="F151" s="412">
        <f t="shared" si="15"/>
        <v>-465539</v>
      </c>
      <c r="G151" s="412">
        <f>SUM(E151:F151)</f>
        <v>-100539</v>
      </c>
      <c r="H151" s="180" t="str">
        <f>"Utan nØllespex: " &amp; G151-G149 &amp; " kr"</f>
        <v>Utan nØllespex: −43039 kr</v>
      </c>
      <c r="I151" s="140"/>
      <c r="J151" s="140"/>
      <c r="K151" s="140"/>
      <c r="L151" s="140"/>
      <c r="M151" s="140"/>
      <c r="N151" s="140"/>
      <c r="O151" s="140"/>
      <c r="P151" s="140"/>
      <c r="Q151" s="140"/>
      <c r="R151" s="140"/>
      <c r="S151" s="140"/>
      <c r="T151" s="140"/>
      <c r="U151" s="140"/>
      <c r="V151" s="140"/>
      <c r="W151" s="140"/>
      <c r="X151" s="140"/>
      <c r="Y151" s="140"/>
      <c r="Z151" s="140"/>
    </row>
    <row r="152">
      <c r="A152" s="12"/>
      <c r="B152" s="12"/>
      <c r="C152" s="12"/>
      <c r="D152" s="12"/>
      <c r="E152" s="434"/>
      <c r="F152" s="434"/>
      <c r="G152" s="434"/>
      <c r="H152" s="12"/>
      <c r="I152" s="140"/>
      <c r="J152" s="140"/>
      <c r="K152" s="140"/>
      <c r="L152" s="140"/>
      <c r="M152" s="140"/>
      <c r="N152" s="140"/>
      <c r="O152" s="140"/>
      <c r="P152" s="140"/>
      <c r="Q152" s="140"/>
      <c r="R152" s="140"/>
      <c r="S152" s="140"/>
      <c r="T152" s="140"/>
      <c r="U152" s="140"/>
      <c r="V152" s="140"/>
      <c r="W152" s="140"/>
      <c r="X152" s="140"/>
      <c r="Y152" s="140"/>
      <c r="Z152" s="140"/>
    </row>
  </sheetData>
  <conditionalFormatting sqref="E3:G151">
    <cfRule type="cellIs" dxfId="8" priority="1" operator="greaterThan">
      <formula>0</formula>
    </cfRule>
  </conditionalFormatting>
  <conditionalFormatting sqref="E3:G151">
    <cfRule type="cellIs" dxfId="9" priority="2" operator="lessThan">
      <formula>0</formula>
    </cfRule>
  </conditionalFormatting>
  <conditionalFormatting sqref="F1 G11">
    <cfRule type="cellIs" dxfId="0" priority="3" operator="greaterThan">
      <formula>0</formula>
    </cfRule>
  </conditionalFormatting>
  <conditionalFormatting sqref="E1 E11:F11">
    <cfRule type="cellIs" dxfId="5" priority="4" operator="greaterThan">
      <formula>0</formula>
    </cfRule>
  </conditionalFormatting>
  <conditionalFormatting sqref="F1">
    <cfRule type="cellIs" dxfId="1" priority="5" operator="lessThan">
      <formula>0</formula>
    </cfRule>
  </conditionalFormatting>
  <conditionalFormatting sqref="F1">
    <cfRule type="cellIs" dxfId="1" priority="6" operator="lessThan">
      <formula>0</formula>
    </cfRule>
  </conditionalFormatting>
  <conditionalFormatting sqref="E4:G152">
    <cfRule type="cellIs" dxfId="4" priority="7" operator="greaterThan">
      <formula>0</formula>
    </cfRule>
  </conditionalFormatting>
  <conditionalFormatting sqref="E4:G152">
    <cfRule type="cellIs" dxfId="1" priority="8" operator="lessThan">
      <formula>0</formula>
    </cfRule>
  </conditionalFormatting>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90" t="s">
        <v>3</v>
      </c>
      <c r="B1" s="90" t="s">
        <v>56</v>
      </c>
      <c r="C1" s="90" t="s">
        <v>57</v>
      </c>
      <c r="D1" s="90" t="s">
        <v>58</v>
      </c>
      <c r="E1" s="54" t="s">
        <v>4</v>
      </c>
      <c r="F1" s="54" t="s">
        <v>5</v>
      </c>
      <c r="G1" s="54" t="s">
        <v>59</v>
      </c>
      <c r="H1" s="90" t="s">
        <v>2</v>
      </c>
    </row>
    <row r="2">
      <c r="A2" s="167" t="s">
        <v>43</v>
      </c>
      <c r="B2" s="57"/>
      <c r="C2" s="57"/>
      <c r="D2" s="58"/>
      <c r="E2" s="58"/>
      <c r="F2" s="59"/>
      <c r="G2" s="153"/>
      <c r="H2" s="153"/>
    </row>
    <row r="3">
      <c r="A3" s="60" t="s">
        <v>36</v>
      </c>
      <c r="B3" s="91" t="s">
        <v>61</v>
      </c>
      <c r="C3" s="57"/>
      <c r="D3" s="58"/>
      <c r="E3" s="58"/>
      <c r="F3" s="92"/>
      <c r="G3" s="153"/>
      <c r="H3" s="153"/>
    </row>
    <row r="4">
      <c r="A4" s="57"/>
      <c r="B4" s="57"/>
      <c r="C4" s="60" t="s">
        <v>982</v>
      </c>
      <c r="D4" s="58"/>
      <c r="E4" s="77">
        <v>0.0</v>
      </c>
      <c r="F4" s="71">
        <v>-2000.0</v>
      </c>
      <c r="G4" s="153"/>
      <c r="H4" s="153"/>
    </row>
    <row r="5">
      <c r="A5" s="57"/>
      <c r="B5" s="57"/>
      <c r="C5" s="60" t="s">
        <v>983</v>
      </c>
      <c r="D5" s="58"/>
      <c r="E5" s="77">
        <v>0.0</v>
      </c>
      <c r="F5" s="71">
        <v>-7000.0</v>
      </c>
      <c r="G5" s="153"/>
      <c r="H5" s="153"/>
    </row>
    <row r="6">
      <c r="A6" s="57"/>
      <c r="B6" s="57"/>
      <c r="C6" s="60" t="s">
        <v>808</v>
      </c>
      <c r="D6" s="58"/>
      <c r="E6" s="77">
        <v>0.0</v>
      </c>
      <c r="F6" s="71">
        <v>-1000.0</v>
      </c>
      <c r="G6" s="153"/>
      <c r="H6" s="153"/>
    </row>
    <row r="7">
      <c r="A7" s="57"/>
      <c r="B7" s="57"/>
      <c r="C7" s="57"/>
      <c r="D7" s="58"/>
      <c r="E7" s="58"/>
      <c r="F7" s="59"/>
      <c r="G7" s="153"/>
      <c r="H7" s="153"/>
    </row>
    <row r="8">
      <c r="A8" s="57"/>
      <c r="B8" s="57"/>
      <c r="C8" s="91" t="s">
        <v>64</v>
      </c>
      <c r="D8" s="58"/>
      <c r="E8" s="71">
        <f t="shared" ref="E8:F8" si="1">SUM(E3:E6)</f>
        <v>0</v>
      </c>
      <c r="F8" s="71">
        <f t="shared" si="1"/>
        <v>-10000</v>
      </c>
      <c r="G8" s="156"/>
      <c r="H8" s="156"/>
    </row>
    <row r="9">
      <c r="A9" s="57"/>
      <c r="B9" s="57"/>
      <c r="C9" s="91"/>
      <c r="D9" s="58"/>
      <c r="E9" s="77"/>
      <c r="F9" s="71"/>
      <c r="G9" s="156"/>
      <c r="H9" s="156"/>
    </row>
    <row r="10">
      <c r="A10" s="57"/>
      <c r="B10" s="91" t="s">
        <v>65</v>
      </c>
      <c r="C10" s="62"/>
      <c r="D10" s="58"/>
      <c r="E10" s="58"/>
      <c r="F10" s="59"/>
      <c r="G10" s="170"/>
      <c r="H10" s="170"/>
    </row>
    <row r="11">
      <c r="A11" s="57"/>
      <c r="B11" s="57"/>
      <c r="C11" s="60" t="s">
        <v>68</v>
      </c>
      <c r="D11" s="58"/>
      <c r="E11" s="63">
        <v>0.0</v>
      </c>
      <c r="F11" s="64">
        <v>-1000.0</v>
      </c>
      <c r="G11" s="170"/>
      <c r="H11" s="170"/>
    </row>
    <row r="12">
      <c r="A12" s="57"/>
      <c r="B12" s="57"/>
      <c r="C12" s="60" t="s">
        <v>984</v>
      </c>
      <c r="D12" s="58"/>
      <c r="E12" s="63">
        <v>0.0</v>
      </c>
      <c r="F12" s="64">
        <v>-1000.0</v>
      </c>
      <c r="G12" s="170"/>
      <c r="H12" s="170"/>
    </row>
    <row r="13">
      <c r="A13" s="57"/>
      <c r="B13" s="57"/>
      <c r="C13" s="62"/>
      <c r="D13" s="58"/>
      <c r="E13" s="58"/>
      <c r="F13" s="59"/>
      <c r="G13" s="170"/>
      <c r="H13" s="170"/>
    </row>
    <row r="14">
      <c r="A14" s="57"/>
      <c r="B14" s="57"/>
      <c r="C14" s="56" t="s">
        <v>64</v>
      </c>
      <c r="D14" s="58"/>
      <c r="E14" s="64">
        <f t="shared" ref="E14:F14" si="2">SUM(E10:E12)</f>
        <v>0</v>
      </c>
      <c r="F14" s="64">
        <f t="shared" si="2"/>
        <v>-2000</v>
      </c>
      <c r="G14" s="170"/>
      <c r="H14" s="170"/>
    </row>
    <row r="15">
      <c r="A15" s="57"/>
      <c r="B15" s="57"/>
      <c r="C15" s="57"/>
      <c r="D15" s="58"/>
      <c r="E15" s="58"/>
      <c r="F15" s="59"/>
      <c r="G15" s="156"/>
      <c r="H15" s="156"/>
    </row>
    <row r="16">
      <c r="A16" s="57"/>
      <c r="B16" s="56"/>
      <c r="C16" s="91" t="s">
        <v>83</v>
      </c>
      <c r="D16" s="58"/>
      <c r="E16" s="169">
        <f t="shared" ref="E16:F16" si="3">SUMIFS(E3:E15,B3:B15,"Subsubtotal")</f>
        <v>0</v>
      </c>
      <c r="F16" s="169">
        <f t="shared" si="3"/>
        <v>-12000</v>
      </c>
      <c r="G16" s="59"/>
      <c r="H16" s="59"/>
    </row>
    <row r="17">
      <c r="A17" s="57"/>
      <c r="B17" s="57"/>
      <c r="C17" s="60"/>
      <c r="D17" s="58"/>
      <c r="E17" s="89"/>
      <c r="F17" s="64"/>
      <c r="G17" s="62"/>
      <c r="H17" s="72"/>
    </row>
  </sheetData>
  <conditionalFormatting sqref="E1:E17">
    <cfRule type="cellIs" dxfId="0" priority="1" operator="greaterThan">
      <formula>0</formula>
    </cfRule>
  </conditionalFormatting>
  <conditionalFormatting sqref="F1:F16">
    <cfRule type="cellIs" dxfId="1" priority="2" operator="lessThan">
      <formula>0</formula>
    </cfRule>
  </conditionalFormatting>
  <printOptions gridLines="1" horizontalCentered="1"/>
  <pageMargins bottom="0.75" footer="0.0" header="0.0" left="0.7" right="0.7" top="0.75"/>
  <pageSetup fitToHeight="0" paperSize="9" cellComments="atEnd" orientation="portrait" pageOrder="overThenDown"/>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90" t="s">
        <v>3</v>
      </c>
      <c r="B1" s="90" t="s">
        <v>56</v>
      </c>
      <c r="C1" s="90" t="s">
        <v>57</v>
      </c>
      <c r="D1" s="59"/>
      <c r="E1" s="54" t="s">
        <v>4</v>
      </c>
      <c r="F1" s="54" t="s">
        <v>5</v>
      </c>
      <c r="G1" s="54" t="s">
        <v>59</v>
      </c>
      <c r="H1" s="90" t="s">
        <v>2</v>
      </c>
    </row>
    <row r="2">
      <c r="A2" s="167" t="s">
        <v>44</v>
      </c>
      <c r="B2" s="57"/>
      <c r="C2" s="57"/>
      <c r="D2" s="58"/>
      <c r="E2" s="58"/>
      <c r="F2" s="59"/>
      <c r="G2" s="153"/>
      <c r="H2" s="153"/>
    </row>
    <row r="3">
      <c r="A3" s="60" t="s">
        <v>36</v>
      </c>
      <c r="B3" s="399" t="s">
        <v>810</v>
      </c>
      <c r="C3" s="57"/>
      <c r="D3" s="58"/>
      <c r="E3" s="58"/>
      <c r="F3" s="92"/>
      <c r="G3" s="153"/>
      <c r="H3" s="153"/>
    </row>
    <row r="4">
      <c r="A4" s="57"/>
      <c r="B4" s="57"/>
      <c r="C4" s="435" t="s">
        <v>76</v>
      </c>
      <c r="D4" s="58"/>
      <c r="E4" s="344">
        <v>0.0</v>
      </c>
      <c r="F4" s="344">
        <v>-1800.0</v>
      </c>
      <c r="G4" s="436"/>
      <c r="H4" s="153"/>
    </row>
    <row r="5">
      <c r="A5" s="57"/>
      <c r="B5" s="57"/>
      <c r="C5" s="435" t="s">
        <v>89</v>
      </c>
      <c r="D5" s="58"/>
      <c r="E5" s="344">
        <v>0.0</v>
      </c>
      <c r="F5" s="344">
        <v>-1200.0</v>
      </c>
      <c r="G5" s="436"/>
      <c r="H5" s="153"/>
    </row>
    <row r="6">
      <c r="A6" s="57"/>
      <c r="B6" s="57"/>
      <c r="C6" s="60"/>
      <c r="D6" s="58"/>
      <c r="E6" s="344"/>
      <c r="F6" s="344"/>
      <c r="G6" s="436"/>
      <c r="H6" s="153"/>
    </row>
    <row r="7">
      <c r="A7" s="57"/>
      <c r="B7" s="57"/>
      <c r="C7" s="91" t="s">
        <v>64</v>
      </c>
      <c r="D7" s="58"/>
      <c r="E7" s="344">
        <f t="shared" ref="E7:F7" si="1">SUM(E3:E6)</f>
        <v>0</v>
      </c>
      <c r="F7" s="344">
        <f t="shared" si="1"/>
        <v>-3000</v>
      </c>
      <c r="G7" s="436"/>
      <c r="H7" s="153"/>
    </row>
    <row r="8">
      <c r="A8" s="57"/>
      <c r="B8" s="57"/>
      <c r="E8" s="437"/>
      <c r="F8" s="437"/>
      <c r="G8" s="438"/>
      <c r="H8" s="156"/>
    </row>
    <row r="9">
      <c r="A9" s="57"/>
      <c r="B9" s="91" t="s">
        <v>65</v>
      </c>
      <c r="C9" s="62"/>
      <c r="D9" s="58"/>
      <c r="E9" s="439"/>
      <c r="F9" s="403"/>
      <c r="G9" s="438"/>
      <c r="H9" s="156"/>
    </row>
    <row r="10">
      <c r="A10" s="57"/>
      <c r="B10" s="57"/>
      <c r="C10" s="60" t="s">
        <v>68</v>
      </c>
      <c r="D10" s="58"/>
      <c r="E10" s="343">
        <v>0.0</v>
      </c>
      <c r="F10" s="343">
        <v>-1000.0</v>
      </c>
      <c r="G10" s="440"/>
      <c r="H10" s="170"/>
    </row>
    <row r="11">
      <c r="A11" s="57"/>
      <c r="B11" s="57"/>
      <c r="C11" s="435" t="s">
        <v>66</v>
      </c>
      <c r="D11" s="58"/>
      <c r="E11" s="343">
        <v>0.0</v>
      </c>
      <c r="F11" s="343">
        <v>-1000.0</v>
      </c>
      <c r="G11" s="440"/>
      <c r="H11" s="170"/>
    </row>
    <row r="12">
      <c r="A12" s="57"/>
      <c r="E12" s="437"/>
      <c r="F12" s="437"/>
      <c r="G12" s="440"/>
      <c r="H12" s="170"/>
    </row>
    <row r="13">
      <c r="A13" s="57"/>
      <c r="B13" s="57"/>
      <c r="C13" s="56" t="s">
        <v>64</v>
      </c>
      <c r="D13" s="58"/>
      <c r="E13" s="343">
        <f t="shared" ref="E13:F13" si="2">SUM(E9:E11)</f>
        <v>0</v>
      </c>
      <c r="F13" s="343">
        <f t="shared" si="2"/>
        <v>-2000</v>
      </c>
      <c r="G13" s="440"/>
      <c r="H13" s="170"/>
    </row>
    <row r="14">
      <c r="A14" s="57"/>
      <c r="B14" s="57"/>
      <c r="E14" s="437"/>
      <c r="F14" s="437"/>
      <c r="G14" s="440"/>
      <c r="H14" s="170"/>
    </row>
    <row r="15">
      <c r="A15" s="57"/>
      <c r="B15" s="399" t="s">
        <v>985</v>
      </c>
      <c r="E15" s="437"/>
      <c r="F15" s="437"/>
      <c r="G15" s="440"/>
      <c r="H15" s="170"/>
    </row>
    <row r="16">
      <c r="A16" s="57"/>
      <c r="B16" s="57"/>
      <c r="C16" s="441" t="s">
        <v>986</v>
      </c>
      <c r="E16" s="344">
        <v>5400.0</v>
      </c>
      <c r="F16" s="344">
        <v>0.0</v>
      </c>
      <c r="G16" s="440"/>
      <c r="H16" s="170"/>
    </row>
    <row r="17">
      <c r="A17" s="57"/>
      <c r="B17" s="57"/>
      <c r="C17" s="441" t="s">
        <v>987</v>
      </c>
      <c r="E17" s="344">
        <v>0.0</v>
      </c>
      <c r="F17" s="344">
        <v>-1500.0</v>
      </c>
      <c r="G17" s="440"/>
      <c r="H17" s="170"/>
    </row>
    <row r="18">
      <c r="A18" s="57"/>
      <c r="B18" s="57"/>
      <c r="C18" s="435" t="s">
        <v>988</v>
      </c>
      <c r="E18" s="344">
        <v>0.0</v>
      </c>
      <c r="F18" s="344">
        <v>-2500.0</v>
      </c>
      <c r="G18" s="440"/>
      <c r="H18" s="170"/>
    </row>
    <row r="19">
      <c r="A19" s="57"/>
      <c r="B19" s="57"/>
      <c r="C19" s="435" t="s">
        <v>989</v>
      </c>
      <c r="E19" s="344">
        <v>0.0</v>
      </c>
      <c r="F19" s="344">
        <v>-7500.0</v>
      </c>
      <c r="G19" s="440"/>
      <c r="H19" s="170"/>
    </row>
    <row r="20">
      <c r="A20" s="57"/>
      <c r="B20" s="57"/>
      <c r="C20" s="435" t="s">
        <v>76</v>
      </c>
      <c r="E20" s="344">
        <v>0.0</v>
      </c>
      <c r="F20" s="344">
        <v>-3500.0</v>
      </c>
      <c r="G20" s="440"/>
      <c r="H20" s="170"/>
    </row>
    <row r="21">
      <c r="A21" s="57"/>
      <c r="B21" s="57"/>
      <c r="C21" s="435" t="s">
        <v>163</v>
      </c>
      <c r="E21" s="344">
        <v>0.0</v>
      </c>
      <c r="F21" s="344">
        <v>-1000.0</v>
      </c>
      <c r="G21" s="440"/>
      <c r="H21" s="170"/>
    </row>
    <row r="22">
      <c r="A22" s="57"/>
      <c r="B22" s="57"/>
      <c r="C22" s="435" t="s">
        <v>990</v>
      </c>
      <c r="E22" s="344">
        <v>0.0</v>
      </c>
      <c r="F22" s="344">
        <v>-34938.0</v>
      </c>
      <c r="G22" s="440"/>
      <c r="H22" s="170"/>
    </row>
    <row r="23">
      <c r="A23" s="57"/>
      <c r="B23" s="57"/>
      <c r="C23" s="435" t="s">
        <v>991</v>
      </c>
      <c r="D23" s="58"/>
      <c r="E23" s="344">
        <v>0.0</v>
      </c>
      <c r="F23" s="344">
        <v>-2000.0</v>
      </c>
      <c r="G23" s="438"/>
      <c r="H23" s="156"/>
    </row>
    <row r="24">
      <c r="A24" s="57"/>
      <c r="B24" s="57"/>
      <c r="C24" s="435" t="s">
        <v>99</v>
      </c>
      <c r="D24" s="58"/>
      <c r="E24" s="344">
        <v>0.0</v>
      </c>
      <c r="F24" s="344">
        <v>-5625.0</v>
      </c>
      <c r="G24" s="438"/>
      <c r="H24" s="156"/>
    </row>
    <row r="25">
      <c r="A25" s="57"/>
      <c r="B25" s="57"/>
      <c r="C25" s="435" t="s">
        <v>992</v>
      </c>
      <c r="D25" s="58"/>
      <c r="E25" s="344">
        <v>0.0</v>
      </c>
      <c r="F25" s="344">
        <v>-19500.0</v>
      </c>
      <c r="G25" s="438"/>
      <c r="H25" s="156"/>
    </row>
    <row r="26">
      <c r="A26" s="57"/>
      <c r="B26" s="57"/>
      <c r="C26" s="435" t="s">
        <v>993</v>
      </c>
      <c r="D26" s="58"/>
      <c r="E26" s="344">
        <v>0.0</v>
      </c>
      <c r="F26" s="344">
        <v>-19375.0</v>
      </c>
      <c r="G26" s="438"/>
      <c r="H26" s="156"/>
    </row>
    <row r="27">
      <c r="A27" s="57"/>
      <c r="B27" s="57"/>
      <c r="C27" s="435" t="s">
        <v>618</v>
      </c>
      <c r="D27" s="58"/>
      <c r="E27" s="344">
        <v>0.0</v>
      </c>
      <c r="F27" s="344">
        <v>-3500.0</v>
      </c>
      <c r="G27" s="438"/>
      <c r="H27" s="156"/>
    </row>
    <row r="28">
      <c r="A28" s="57"/>
      <c r="B28" s="57"/>
      <c r="C28" s="435" t="s">
        <v>994</v>
      </c>
      <c r="D28" s="58"/>
      <c r="E28" s="344">
        <v>0.0</v>
      </c>
      <c r="F28" s="344">
        <v>-2750.0</v>
      </c>
      <c r="G28" s="438"/>
      <c r="H28" s="156"/>
    </row>
    <row r="29">
      <c r="A29" s="57"/>
      <c r="B29" s="57"/>
      <c r="C29" s="57"/>
      <c r="D29" s="58"/>
      <c r="E29" s="439"/>
      <c r="F29" s="403"/>
      <c r="G29" s="438"/>
      <c r="H29" s="156"/>
    </row>
    <row r="30">
      <c r="A30" s="57"/>
      <c r="B30" s="56"/>
      <c r="C30" s="56" t="s">
        <v>64</v>
      </c>
      <c r="D30" s="58"/>
      <c r="E30" s="343">
        <f t="shared" ref="E30:F30" si="3">SUM(E16:E28)</f>
        <v>5400</v>
      </c>
      <c r="F30" s="343">
        <f t="shared" si="3"/>
        <v>-103688</v>
      </c>
      <c r="G30" s="403"/>
      <c r="H30" s="59"/>
    </row>
    <row r="31">
      <c r="A31" s="57"/>
      <c r="B31" s="57"/>
      <c r="C31" s="91"/>
      <c r="D31" s="58"/>
      <c r="E31" s="442"/>
      <c r="F31" s="442"/>
      <c r="G31" s="370"/>
      <c r="H31" s="72"/>
    </row>
    <row r="32">
      <c r="A32" s="57"/>
      <c r="B32" s="57"/>
      <c r="C32" s="91" t="s">
        <v>83</v>
      </c>
      <c r="D32" s="58"/>
      <c r="E32" s="169">
        <f>SUMIFS(E3:E30,C3:C30,"Subsubtotal")</f>
        <v>5400</v>
      </c>
      <c r="F32" s="169">
        <f>SUMIFS(F3:F30,C3:C30,"Subsubtotal")</f>
        <v>-108688</v>
      </c>
      <c r="G32" s="370"/>
      <c r="H32" s="72"/>
    </row>
  </sheetData>
  <conditionalFormatting sqref="E1:G32">
    <cfRule type="cellIs" dxfId="0" priority="1" operator="greaterThan">
      <formula>0</formula>
    </cfRule>
  </conditionalFormatting>
  <conditionalFormatting sqref="E1:G32">
    <cfRule type="cellIs" dxfId="1" priority="2" operator="lessThan">
      <formula>0</formula>
    </cfRule>
  </conditionalFormatting>
  <printOptions gridLines="1" horizontalCentered="1"/>
  <pageMargins bottom="0.75" footer="0.0" header="0.0" left="0.7" right="0.7" top="0.75"/>
  <pageSetup fitToHeight="0" paperSize="9" cellComments="atEnd" orientation="portrait" pageOrder="overThenDown"/>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90" t="s">
        <v>3</v>
      </c>
      <c r="B1" s="90" t="s">
        <v>56</v>
      </c>
      <c r="C1" s="90" t="s">
        <v>57</v>
      </c>
      <c r="D1" s="59"/>
      <c r="E1" s="54" t="s">
        <v>4</v>
      </c>
      <c r="F1" s="54" t="s">
        <v>5</v>
      </c>
      <c r="G1" s="54" t="s">
        <v>59</v>
      </c>
      <c r="H1" s="90" t="s">
        <v>2</v>
      </c>
    </row>
    <row r="2">
      <c r="A2" s="443" t="s">
        <v>45</v>
      </c>
      <c r="B2" s="57"/>
      <c r="C2" s="162"/>
      <c r="D2" s="444"/>
      <c r="E2" s="445"/>
      <c r="F2" s="445"/>
      <c r="G2" s="153"/>
      <c r="H2" s="153"/>
    </row>
    <row r="3">
      <c r="A3" s="446" t="s">
        <v>36</v>
      </c>
      <c r="B3" s="443" t="s">
        <v>995</v>
      </c>
      <c r="C3" s="162"/>
      <c r="D3" s="58"/>
      <c r="E3" s="58"/>
      <c r="F3" s="445"/>
      <c r="G3" s="153"/>
      <c r="H3" s="153"/>
    </row>
    <row r="4">
      <c r="A4" s="162"/>
      <c r="B4" s="162"/>
      <c r="C4" s="165" t="s">
        <v>995</v>
      </c>
      <c r="D4" s="58"/>
      <c r="E4" s="447">
        <v>979000.0</v>
      </c>
      <c r="F4" s="448">
        <v>0.0</v>
      </c>
      <c r="G4" s="153"/>
      <c r="H4" s="153"/>
    </row>
    <row r="5">
      <c r="A5" s="162"/>
      <c r="B5" s="162"/>
      <c r="C5" s="165" t="s">
        <v>996</v>
      </c>
      <c r="D5" s="58"/>
      <c r="E5" s="449">
        <v>0.0</v>
      </c>
      <c r="F5" s="450">
        <v>-7600.0</v>
      </c>
      <c r="G5" s="153"/>
      <c r="H5" s="153"/>
    </row>
    <row r="6">
      <c r="A6" s="162"/>
      <c r="B6" s="162"/>
      <c r="C6" s="162" t="s">
        <v>997</v>
      </c>
      <c r="D6" s="58"/>
      <c r="E6" s="447">
        <v>50800.0</v>
      </c>
      <c r="F6" s="448">
        <v>0.0</v>
      </c>
      <c r="G6" s="153"/>
      <c r="H6" s="153"/>
    </row>
    <row r="7">
      <c r="A7" s="162"/>
      <c r="B7" s="162"/>
      <c r="C7" s="165" t="s">
        <v>127</v>
      </c>
      <c r="D7" s="58"/>
      <c r="E7" s="449">
        <v>0.0</v>
      </c>
      <c r="F7" s="450">
        <v>-5400.0</v>
      </c>
      <c r="G7" s="156"/>
      <c r="H7" s="156"/>
    </row>
    <row r="8">
      <c r="A8" s="162"/>
      <c r="B8" s="162"/>
      <c r="C8" s="162"/>
      <c r="D8" s="58"/>
      <c r="E8" s="58"/>
      <c r="F8" s="445"/>
      <c r="G8" s="156"/>
      <c r="H8" s="156"/>
    </row>
    <row r="9">
      <c r="A9" s="162"/>
      <c r="B9" s="165"/>
      <c r="C9" s="56" t="s">
        <v>64</v>
      </c>
      <c r="D9" s="58"/>
      <c r="E9" s="447">
        <f>SUM(E4:E7)</f>
        <v>1029800</v>
      </c>
      <c r="F9" s="450">
        <f>SUM(F4:F8)</f>
        <v>-13000</v>
      </c>
      <c r="G9" s="59"/>
      <c r="H9" s="59"/>
    </row>
    <row r="10">
      <c r="A10" s="162"/>
      <c r="B10" s="162"/>
      <c r="C10" s="165"/>
      <c r="D10" s="58"/>
      <c r="E10" s="58"/>
      <c r="F10" s="445"/>
      <c r="G10" s="62"/>
      <c r="H10" s="72"/>
    </row>
    <row r="11">
      <c r="A11" s="162"/>
      <c r="B11" s="319" t="s">
        <v>61</v>
      </c>
      <c r="C11" s="165"/>
      <c r="D11" s="58"/>
      <c r="E11" s="58"/>
      <c r="F11" s="445"/>
      <c r="G11" s="62"/>
      <c r="H11" s="72"/>
    </row>
    <row r="12">
      <c r="A12" s="162"/>
      <c r="B12" s="162"/>
      <c r="C12" s="165" t="s">
        <v>113</v>
      </c>
      <c r="D12" s="58"/>
      <c r="E12" s="448">
        <v>0.0</v>
      </c>
      <c r="F12" s="450">
        <v>-12000.0</v>
      </c>
      <c r="G12" s="62"/>
      <c r="H12" s="72"/>
    </row>
    <row r="13">
      <c r="A13" s="162"/>
      <c r="B13" s="162"/>
      <c r="C13" s="165" t="s">
        <v>998</v>
      </c>
      <c r="D13" s="58"/>
      <c r="E13" s="448">
        <v>0.0</v>
      </c>
      <c r="F13" s="450">
        <v>-3950.0</v>
      </c>
      <c r="G13" s="62"/>
      <c r="H13" s="72"/>
    </row>
    <row r="14">
      <c r="A14" s="162"/>
      <c r="B14" s="162"/>
      <c r="C14" s="165" t="s">
        <v>68</v>
      </c>
      <c r="D14" s="58"/>
      <c r="E14" s="448">
        <v>0.0</v>
      </c>
      <c r="F14" s="450">
        <v>-12000.0</v>
      </c>
      <c r="G14" s="62"/>
      <c r="H14" s="72"/>
    </row>
    <row r="15">
      <c r="A15" s="162"/>
      <c r="B15" s="162"/>
      <c r="C15" s="165" t="s">
        <v>181</v>
      </c>
      <c r="D15" s="58"/>
      <c r="E15" s="448">
        <v>0.0</v>
      </c>
      <c r="F15" s="450">
        <v>-7000.0</v>
      </c>
      <c r="G15" s="62"/>
      <c r="H15" s="72"/>
    </row>
    <row r="16">
      <c r="A16" s="162"/>
      <c r="B16" s="162"/>
      <c r="C16" s="165" t="s">
        <v>999</v>
      </c>
      <c r="D16" s="58"/>
      <c r="E16" s="448">
        <v>0.0</v>
      </c>
      <c r="F16" s="450">
        <v>-700.0</v>
      </c>
      <c r="G16" s="62"/>
      <c r="H16" s="72"/>
    </row>
    <row r="17">
      <c r="A17" s="162"/>
      <c r="B17" s="162"/>
      <c r="C17" s="165" t="s">
        <v>1000</v>
      </c>
      <c r="D17" s="58"/>
      <c r="E17" s="448">
        <v>0.0</v>
      </c>
      <c r="F17" s="450">
        <v>-6000.0</v>
      </c>
      <c r="G17" s="62"/>
      <c r="H17" s="72"/>
    </row>
    <row r="18">
      <c r="A18" s="162"/>
      <c r="B18" s="162"/>
      <c r="C18" s="165" t="s">
        <v>442</v>
      </c>
      <c r="D18" s="58"/>
      <c r="E18" s="448">
        <v>0.0</v>
      </c>
      <c r="F18" s="450">
        <v>-500.0</v>
      </c>
      <c r="G18" s="62"/>
      <c r="H18" s="72"/>
    </row>
    <row r="19">
      <c r="A19" s="162"/>
      <c r="B19" s="162"/>
      <c r="C19" s="62" t="s">
        <v>1001</v>
      </c>
      <c r="D19" s="58"/>
      <c r="E19" s="448">
        <v>0.0</v>
      </c>
      <c r="F19" s="450">
        <v>-22500.0</v>
      </c>
      <c r="G19" s="62"/>
      <c r="H19" s="72"/>
    </row>
    <row r="20">
      <c r="A20" s="162"/>
      <c r="B20" s="162"/>
      <c r="C20" s="62" t="s">
        <v>1002</v>
      </c>
      <c r="D20" s="58"/>
      <c r="E20" s="448">
        <v>0.0</v>
      </c>
      <c r="F20" s="450">
        <v>-7500.0</v>
      </c>
      <c r="G20" s="62"/>
      <c r="H20" s="72"/>
    </row>
    <row r="21">
      <c r="A21" s="162"/>
      <c r="B21" s="162"/>
      <c r="C21" s="62" t="s">
        <v>1003</v>
      </c>
      <c r="D21" s="58"/>
      <c r="E21" s="448">
        <v>0.0</v>
      </c>
      <c r="F21" s="450">
        <v>-1500.0</v>
      </c>
      <c r="G21" s="62"/>
      <c r="H21" s="72"/>
    </row>
    <row r="22">
      <c r="A22" s="162"/>
      <c r="B22" s="162"/>
      <c r="C22" s="62" t="s">
        <v>790</v>
      </c>
      <c r="D22" s="58"/>
      <c r="E22" s="448">
        <v>0.0</v>
      </c>
      <c r="F22" s="450">
        <v>-20000.0</v>
      </c>
      <c r="G22" s="62"/>
      <c r="H22" s="72"/>
    </row>
    <row r="23">
      <c r="A23" s="162"/>
      <c r="B23" s="162"/>
      <c r="C23" s="62" t="s">
        <v>66</v>
      </c>
      <c r="D23" s="58"/>
      <c r="E23" s="448">
        <v>0.0</v>
      </c>
      <c r="F23" s="450">
        <v>-30000.0</v>
      </c>
      <c r="G23" s="62"/>
      <c r="H23" s="72"/>
    </row>
    <row r="24">
      <c r="A24" s="162"/>
      <c r="B24" s="162"/>
      <c r="C24" s="62"/>
      <c r="D24" s="58"/>
      <c r="E24" s="445"/>
      <c r="F24" s="445"/>
      <c r="G24" s="62"/>
      <c r="H24" s="72"/>
    </row>
    <row r="25">
      <c r="A25" s="162"/>
      <c r="B25" s="162"/>
      <c r="C25" s="56" t="s">
        <v>64</v>
      </c>
      <c r="D25" s="58"/>
      <c r="E25" s="448">
        <f t="shared" ref="E25:F25" si="1">SUM(E12:E23)</f>
        <v>0</v>
      </c>
      <c r="F25" s="450">
        <f t="shared" si="1"/>
        <v>-123650</v>
      </c>
      <c r="G25" s="62"/>
      <c r="H25" s="72"/>
    </row>
    <row r="26">
      <c r="A26" s="162"/>
      <c r="B26" s="162"/>
      <c r="C26" s="165"/>
      <c r="D26" s="58"/>
      <c r="E26" s="445"/>
      <c r="F26" s="445"/>
      <c r="G26" s="62"/>
      <c r="H26" s="72"/>
    </row>
    <row r="27">
      <c r="A27" s="162"/>
      <c r="B27" s="319" t="s">
        <v>367</v>
      </c>
      <c r="C27" s="165"/>
      <c r="D27" s="58"/>
      <c r="E27" s="58"/>
      <c r="F27" s="445"/>
      <c r="G27" s="62"/>
      <c r="H27" s="72"/>
    </row>
    <row r="28">
      <c r="A28" s="162"/>
      <c r="B28" s="162"/>
      <c r="C28" s="165" t="s">
        <v>561</v>
      </c>
      <c r="D28" s="58"/>
      <c r="E28" s="449">
        <v>0.0</v>
      </c>
      <c r="F28" s="448">
        <v>-417000.0</v>
      </c>
      <c r="G28" s="62"/>
      <c r="H28" s="72"/>
    </row>
    <row r="29">
      <c r="A29" s="162"/>
      <c r="B29" s="162"/>
      <c r="C29" s="165" t="s">
        <v>365</v>
      </c>
      <c r="D29" s="58"/>
      <c r="E29" s="449">
        <v>0.0</v>
      </c>
      <c r="F29" s="448">
        <v>-290000.0</v>
      </c>
      <c r="G29" s="62"/>
      <c r="H29" s="72"/>
    </row>
    <row r="30">
      <c r="A30" s="162"/>
      <c r="B30" s="162"/>
      <c r="C30" s="165" t="s">
        <v>1004</v>
      </c>
      <c r="D30" s="58"/>
      <c r="E30" s="449">
        <v>0.0</v>
      </c>
      <c r="F30" s="448">
        <v>-37000.0</v>
      </c>
      <c r="G30" s="62"/>
      <c r="H30" s="72"/>
    </row>
    <row r="31">
      <c r="A31" s="162"/>
      <c r="B31" s="162"/>
      <c r="C31" s="165" t="s">
        <v>1005</v>
      </c>
      <c r="D31" s="58"/>
      <c r="E31" s="449">
        <v>0.0</v>
      </c>
      <c r="F31" s="448">
        <v>-37000.0</v>
      </c>
      <c r="G31" s="62"/>
      <c r="H31" s="72"/>
    </row>
    <row r="32">
      <c r="A32" s="162"/>
      <c r="B32" s="162"/>
      <c r="C32" s="165" t="s">
        <v>78</v>
      </c>
      <c r="D32" s="58"/>
      <c r="E32" s="449">
        <v>0.0</v>
      </c>
      <c r="F32" s="448">
        <v>-90000.0</v>
      </c>
      <c r="G32" s="62"/>
      <c r="H32" s="72"/>
    </row>
    <row r="33">
      <c r="A33" s="162"/>
      <c r="B33" s="162"/>
      <c r="C33" s="165"/>
      <c r="D33" s="58"/>
      <c r="E33" s="58"/>
      <c r="F33" s="445"/>
      <c r="G33" s="62"/>
      <c r="H33" s="72"/>
    </row>
    <row r="34">
      <c r="A34" s="162"/>
      <c r="B34" s="162"/>
      <c r="C34" s="56" t="s">
        <v>64</v>
      </c>
      <c r="D34" s="58"/>
      <c r="E34" s="449">
        <f>SUM(E28:E32)</f>
        <v>0</v>
      </c>
      <c r="F34" s="448">
        <f>SUM(F28:F33)</f>
        <v>-871000</v>
      </c>
      <c r="G34" s="62"/>
      <c r="H34" s="72"/>
    </row>
    <row r="35">
      <c r="A35" s="162"/>
      <c r="B35" s="162"/>
      <c r="C35" s="165"/>
      <c r="D35" s="58"/>
      <c r="E35" s="58"/>
      <c r="F35" s="445"/>
      <c r="G35" s="62"/>
      <c r="H35" s="72"/>
    </row>
    <row r="36">
      <c r="A36" s="162"/>
      <c r="B36" s="319" t="s">
        <v>1006</v>
      </c>
      <c r="C36" s="165"/>
      <c r="D36" s="58"/>
      <c r="E36" s="58"/>
      <c r="F36" s="445"/>
      <c r="G36" s="62"/>
      <c r="H36" s="72"/>
    </row>
    <row r="37">
      <c r="A37" s="162"/>
      <c r="B37" s="162"/>
      <c r="C37" s="62" t="s">
        <v>76</v>
      </c>
      <c r="D37" s="58"/>
      <c r="E37" s="448">
        <v>0.0</v>
      </c>
      <c r="F37" s="448">
        <v>-850.0</v>
      </c>
      <c r="G37" s="62"/>
      <c r="H37" s="72"/>
    </row>
    <row r="38">
      <c r="A38" s="162"/>
      <c r="B38" s="162"/>
      <c r="C38" s="165" t="s">
        <v>127</v>
      </c>
      <c r="D38" s="58"/>
      <c r="E38" s="448">
        <v>0.0</v>
      </c>
      <c r="F38" s="448">
        <v>-9000.0</v>
      </c>
      <c r="G38" s="62"/>
      <c r="H38" s="72"/>
    </row>
    <row r="39">
      <c r="A39" s="162"/>
      <c r="B39" s="162"/>
      <c r="C39" s="62" t="s">
        <v>85</v>
      </c>
      <c r="D39" s="58"/>
      <c r="E39" s="448">
        <v>0.0</v>
      </c>
      <c r="F39" s="448">
        <v>-300.0</v>
      </c>
      <c r="G39" s="62"/>
      <c r="H39" s="72"/>
    </row>
    <row r="40">
      <c r="A40" s="162"/>
      <c r="B40" s="162"/>
      <c r="C40" s="165"/>
      <c r="D40" s="58"/>
      <c r="E40" s="58"/>
      <c r="F40" s="445"/>
      <c r="G40" s="62"/>
      <c r="H40" s="72"/>
    </row>
    <row r="41">
      <c r="A41" s="162"/>
      <c r="B41" s="162"/>
      <c r="C41" s="56" t="s">
        <v>64</v>
      </c>
      <c r="D41" s="58"/>
      <c r="E41" s="448">
        <f t="shared" ref="E41:F41" si="2">SUM(E37:E39)</f>
        <v>0</v>
      </c>
      <c r="F41" s="448">
        <f t="shared" si="2"/>
        <v>-10150</v>
      </c>
      <c r="G41" s="62"/>
      <c r="H41" s="72"/>
    </row>
    <row r="42">
      <c r="A42" s="162"/>
      <c r="B42" s="162"/>
      <c r="C42" s="165"/>
      <c r="D42" s="58"/>
      <c r="E42" s="445"/>
      <c r="F42" s="445"/>
      <c r="G42" s="62"/>
      <c r="H42" s="72"/>
    </row>
    <row r="43">
      <c r="A43" s="162"/>
      <c r="B43" s="83" t="s">
        <v>1007</v>
      </c>
      <c r="C43" s="165"/>
      <c r="D43" s="58"/>
      <c r="E43" s="445"/>
      <c r="F43" s="445"/>
      <c r="G43" s="62"/>
      <c r="H43" s="72"/>
    </row>
    <row r="44">
      <c r="A44" s="162"/>
      <c r="B44" s="162"/>
      <c r="C44" s="165" t="s">
        <v>127</v>
      </c>
      <c r="D44" s="58"/>
      <c r="E44" s="448">
        <v>0.0</v>
      </c>
      <c r="F44" s="450">
        <v>-12000.0</v>
      </c>
      <c r="G44" s="62"/>
      <c r="H44" s="72"/>
    </row>
    <row r="45">
      <c r="A45" s="162"/>
      <c r="B45" s="162"/>
      <c r="C45" s="165"/>
      <c r="D45" s="58"/>
      <c r="E45" s="445"/>
      <c r="F45" s="445"/>
      <c r="G45" s="62"/>
      <c r="H45" s="72"/>
    </row>
    <row r="46">
      <c r="A46" s="162"/>
      <c r="B46" s="162"/>
      <c r="C46" s="443" t="s">
        <v>64</v>
      </c>
      <c r="D46" s="58"/>
      <c r="E46" s="448">
        <f t="shared" ref="E46:F46" si="3">E44</f>
        <v>0</v>
      </c>
      <c r="F46" s="450">
        <f t="shared" si="3"/>
        <v>-12000</v>
      </c>
      <c r="G46" s="62"/>
      <c r="H46" s="72"/>
    </row>
    <row r="47">
      <c r="A47" s="162"/>
      <c r="B47" s="162"/>
      <c r="C47" s="165"/>
      <c r="D47" s="58"/>
      <c r="E47" s="445"/>
      <c r="F47" s="445"/>
      <c r="G47" s="62"/>
      <c r="H47" s="72"/>
    </row>
    <row r="48">
      <c r="A48" s="162"/>
      <c r="B48" s="162"/>
      <c r="C48" s="443" t="s">
        <v>83</v>
      </c>
      <c r="D48" s="58"/>
      <c r="E48" s="187">
        <f t="shared" ref="E48:F48" si="4">SUMIFS(E1:E46, $C1:$C46, "Subsubtotal")</f>
        <v>1029800</v>
      </c>
      <c r="F48" s="89">
        <f t="shared" si="4"/>
        <v>-1029800</v>
      </c>
      <c r="G48" s="62"/>
      <c r="H48" s="72"/>
    </row>
  </sheetData>
  <conditionalFormatting sqref="D1 F1 G9:G48">
    <cfRule type="cellIs" dxfId="0" priority="1" operator="greaterThan">
      <formula>0</formula>
    </cfRule>
  </conditionalFormatting>
  <conditionalFormatting sqref="E1 D9:E48 F9">
    <cfRule type="cellIs" dxfId="1" priority="2" operator="greaterThan">
      <formula>0</formula>
    </cfRule>
  </conditionalFormatting>
  <conditionalFormatting sqref="D1">
    <cfRule type="cellIs" dxfId="0" priority="3" operator="greaterThan">
      <formula>0</formula>
    </cfRule>
  </conditionalFormatting>
  <conditionalFormatting sqref="D1 F1 F9">
    <cfRule type="cellIs" dxfId="1" priority="4" operator="lessThan">
      <formula>0</formula>
    </cfRule>
  </conditionalFormatting>
  <conditionalFormatting sqref="F1">
    <cfRule type="cellIs" dxfId="1" priority="5" operator="lessThan">
      <formula>0</formula>
    </cfRule>
  </conditionalFormatting>
  <printOptions gridLines="1" horizontalCentered="1"/>
  <pageMargins bottom="0.75" footer="0.0" header="0.0" left="0.7" right="0.7" top="0.75"/>
  <pageSetup fitToHeight="0" paperSize="9" cellComments="atEnd" orientation="portrait" pageOrder="overThenDown"/>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0"/>
    <col customWidth="1" min="2" max="2" width="25.0"/>
    <col customWidth="1" min="8" max="8" width="15.25"/>
  </cols>
  <sheetData>
    <row r="1">
      <c r="A1" s="90" t="s">
        <v>3</v>
      </c>
      <c r="B1" s="90" t="s">
        <v>56</v>
      </c>
      <c r="C1" s="90" t="s">
        <v>57</v>
      </c>
      <c r="D1" s="90" t="s">
        <v>58</v>
      </c>
      <c r="E1" s="451" t="s">
        <v>4</v>
      </c>
      <c r="F1" s="451" t="s">
        <v>5</v>
      </c>
      <c r="G1" s="451" t="s">
        <v>59</v>
      </c>
      <c r="H1" s="90" t="s">
        <v>2</v>
      </c>
      <c r="I1" s="1"/>
      <c r="J1" s="1"/>
      <c r="K1" s="1"/>
      <c r="L1" s="1"/>
      <c r="M1" s="1"/>
      <c r="N1" s="1"/>
      <c r="O1" s="1"/>
      <c r="P1" s="1"/>
      <c r="Q1" s="1"/>
      <c r="R1" s="1"/>
      <c r="S1" s="1"/>
      <c r="T1" s="1"/>
      <c r="U1" s="1"/>
      <c r="V1" s="1"/>
      <c r="W1" s="1"/>
      <c r="X1" s="1"/>
      <c r="Y1" s="1"/>
      <c r="Z1" s="1"/>
    </row>
    <row r="2">
      <c r="A2" s="366" t="s">
        <v>46</v>
      </c>
      <c r="B2" s="12"/>
      <c r="C2" s="12"/>
      <c r="D2" s="12"/>
      <c r="E2" s="452"/>
      <c r="F2" s="452"/>
      <c r="G2" s="452"/>
      <c r="H2" s="12"/>
      <c r="I2" s="12"/>
      <c r="J2" s="12"/>
      <c r="K2" s="12"/>
      <c r="L2" s="12"/>
      <c r="M2" s="12"/>
      <c r="N2" s="12"/>
      <c r="O2" s="12"/>
      <c r="P2" s="12"/>
      <c r="Q2" s="12"/>
      <c r="R2" s="12"/>
      <c r="S2" s="12"/>
      <c r="T2" s="12"/>
      <c r="U2" s="12"/>
      <c r="V2" s="12"/>
      <c r="W2" s="12"/>
      <c r="X2" s="12"/>
      <c r="Y2" s="12"/>
      <c r="Z2" s="12"/>
    </row>
    <row r="3">
      <c r="A3" s="44" t="s">
        <v>36</v>
      </c>
      <c r="B3" s="56" t="s">
        <v>995</v>
      </c>
      <c r="C3" s="57"/>
      <c r="D3" s="57"/>
      <c r="E3" s="453"/>
      <c r="F3" s="453"/>
      <c r="G3" s="453"/>
      <c r="H3" s="454" t="s">
        <v>1008</v>
      </c>
      <c r="I3" s="1"/>
      <c r="J3" s="12"/>
      <c r="K3" s="12"/>
      <c r="L3" s="12"/>
      <c r="M3" s="12"/>
      <c r="N3" s="12"/>
      <c r="O3" s="12"/>
      <c r="P3" s="12"/>
      <c r="Q3" s="12"/>
      <c r="R3" s="12"/>
      <c r="S3" s="12"/>
      <c r="T3" s="12"/>
      <c r="U3" s="12"/>
      <c r="V3" s="12"/>
      <c r="W3" s="12"/>
      <c r="X3" s="12"/>
      <c r="Y3" s="12"/>
      <c r="Z3" s="12"/>
    </row>
    <row r="4">
      <c r="A4" s="12"/>
      <c r="B4" s="57"/>
      <c r="C4" s="62" t="s">
        <v>995</v>
      </c>
      <c r="D4" s="455">
        <v>3052.0</v>
      </c>
      <c r="E4" s="456">
        <f>44500*18</f>
        <v>801000</v>
      </c>
      <c r="F4" s="456">
        <v>0.0</v>
      </c>
      <c r="G4" s="457"/>
      <c r="H4" s="458"/>
      <c r="I4" s="57"/>
      <c r="J4" s="12"/>
      <c r="K4" s="12"/>
      <c r="L4" s="12"/>
      <c r="M4" s="12"/>
      <c r="N4" s="12"/>
      <c r="O4" s="12"/>
      <c r="P4" s="12"/>
      <c r="Q4" s="12"/>
      <c r="R4" s="12"/>
      <c r="S4" s="12"/>
      <c r="T4" s="12"/>
      <c r="U4" s="12"/>
      <c r="V4" s="12"/>
      <c r="W4" s="12"/>
      <c r="X4" s="12"/>
      <c r="Y4" s="12"/>
      <c r="Z4" s="12"/>
    </row>
    <row r="5">
      <c r="A5" s="12"/>
      <c r="B5" s="57"/>
      <c r="C5" s="62" t="s">
        <v>996</v>
      </c>
      <c r="D5" s="455">
        <v>6072.0</v>
      </c>
      <c r="E5" s="456">
        <v>0.0</v>
      </c>
      <c r="F5" s="459">
        <v>-3360.0</v>
      </c>
      <c r="G5" s="457"/>
      <c r="H5" s="458"/>
      <c r="I5" s="57"/>
      <c r="J5" s="12"/>
      <c r="K5" s="12"/>
      <c r="L5" s="12"/>
      <c r="M5" s="12"/>
      <c r="N5" s="12"/>
      <c r="O5" s="12"/>
      <c r="P5" s="12"/>
      <c r="Q5" s="12"/>
      <c r="R5" s="12"/>
      <c r="S5" s="12"/>
      <c r="T5" s="12"/>
      <c r="U5" s="12"/>
      <c r="V5" s="12"/>
      <c r="W5" s="12"/>
      <c r="X5" s="12"/>
      <c r="Y5" s="12"/>
      <c r="Z5" s="12"/>
    </row>
    <row r="6">
      <c r="A6" s="12"/>
      <c r="B6" s="57"/>
      <c r="C6" s="62" t="s">
        <v>997</v>
      </c>
      <c r="D6" s="455">
        <v>3052.0</v>
      </c>
      <c r="E6" s="456">
        <v>50800.0</v>
      </c>
      <c r="F6" s="456">
        <v>0.0</v>
      </c>
      <c r="G6" s="457"/>
      <c r="H6" s="458"/>
      <c r="I6" s="57"/>
      <c r="J6" s="12"/>
      <c r="K6" s="12"/>
      <c r="L6" s="12"/>
      <c r="M6" s="12"/>
      <c r="N6" s="12"/>
      <c r="O6" s="12"/>
      <c r="P6" s="12"/>
      <c r="Q6" s="12"/>
      <c r="R6" s="12"/>
      <c r="S6" s="12"/>
      <c r="T6" s="12"/>
      <c r="U6" s="12"/>
      <c r="V6" s="12"/>
      <c r="W6" s="12"/>
      <c r="X6" s="12"/>
      <c r="Y6" s="12"/>
      <c r="Z6" s="12"/>
    </row>
    <row r="7">
      <c r="A7" s="12"/>
      <c r="B7" s="57"/>
      <c r="C7" s="62" t="s">
        <v>1009</v>
      </c>
      <c r="D7" s="62"/>
      <c r="E7" s="456">
        <v>0.0</v>
      </c>
      <c r="F7" s="459">
        <v>-5400.0</v>
      </c>
      <c r="G7" s="457"/>
      <c r="H7" s="458"/>
      <c r="I7" s="57"/>
      <c r="J7" s="12"/>
      <c r="K7" s="12"/>
      <c r="L7" s="12"/>
      <c r="M7" s="12"/>
      <c r="N7" s="12"/>
      <c r="O7" s="12"/>
      <c r="P7" s="12"/>
      <c r="Q7" s="12"/>
      <c r="R7" s="12"/>
      <c r="S7" s="12"/>
      <c r="T7" s="12"/>
      <c r="U7" s="12"/>
      <c r="V7" s="12"/>
      <c r="W7" s="12"/>
      <c r="X7" s="12"/>
      <c r="Y7" s="12"/>
      <c r="Z7" s="12"/>
    </row>
    <row r="8">
      <c r="A8" s="12"/>
      <c r="B8" s="57"/>
      <c r="C8" s="62"/>
      <c r="D8" s="57"/>
      <c r="E8" s="457"/>
      <c r="F8" s="457"/>
      <c r="G8" s="457"/>
      <c r="H8" s="458"/>
      <c r="I8" s="57"/>
      <c r="J8" s="12"/>
      <c r="K8" s="12"/>
      <c r="L8" s="12"/>
      <c r="M8" s="12"/>
      <c r="N8" s="12"/>
      <c r="O8" s="12"/>
      <c r="P8" s="12"/>
      <c r="Q8" s="12"/>
      <c r="R8" s="12"/>
      <c r="S8" s="12"/>
      <c r="T8" s="12"/>
      <c r="U8" s="12"/>
      <c r="V8" s="12"/>
      <c r="W8" s="12"/>
      <c r="X8" s="12"/>
      <c r="Y8" s="12"/>
      <c r="Z8" s="12"/>
    </row>
    <row r="9">
      <c r="A9" s="12"/>
      <c r="B9" s="57"/>
      <c r="C9" s="56" t="s">
        <v>64</v>
      </c>
      <c r="D9" s="57"/>
      <c r="E9" s="456">
        <f t="shared" ref="E9:F9" si="1">SUM(E4:E7)</f>
        <v>851800</v>
      </c>
      <c r="F9" s="456">
        <f t="shared" si="1"/>
        <v>-8760</v>
      </c>
      <c r="G9" s="456">
        <f>SUM(E9:F9)</f>
        <v>843040</v>
      </c>
      <c r="H9" s="458"/>
      <c r="I9" s="57"/>
      <c r="J9" s="12"/>
      <c r="K9" s="12"/>
      <c r="L9" s="12"/>
      <c r="M9" s="12"/>
      <c r="N9" s="12"/>
      <c r="O9" s="12"/>
      <c r="P9" s="12"/>
      <c r="Q9" s="12"/>
      <c r="R9" s="12"/>
      <c r="S9" s="12"/>
      <c r="T9" s="12"/>
      <c r="U9" s="12"/>
      <c r="V9" s="12"/>
      <c r="W9" s="12"/>
      <c r="X9" s="12"/>
      <c r="Y9" s="12"/>
      <c r="Z9" s="12"/>
    </row>
    <row r="10">
      <c r="A10" s="12"/>
      <c r="B10" s="57"/>
      <c r="C10" s="57"/>
      <c r="D10" s="57"/>
      <c r="E10" s="457"/>
      <c r="F10" s="457"/>
      <c r="G10" s="457"/>
      <c r="H10" s="458"/>
      <c r="I10" s="57"/>
      <c r="J10" s="12"/>
      <c r="K10" s="12"/>
      <c r="L10" s="12"/>
      <c r="M10" s="12"/>
      <c r="N10" s="12"/>
      <c r="O10" s="12"/>
      <c r="P10" s="12"/>
      <c r="Q10" s="12"/>
      <c r="R10" s="12"/>
      <c r="S10" s="12"/>
      <c r="T10" s="12"/>
      <c r="U10" s="12"/>
      <c r="V10" s="12"/>
      <c r="W10" s="12"/>
      <c r="X10" s="12"/>
      <c r="Y10" s="12"/>
      <c r="Z10" s="12"/>
    </row>
    <row r="11">
      <c r="A11" s="12"/>
      <c r="B11" s="83" t="s">
        <v>61</v>
      </c>
      <c r="C11" s="62"/>
      <c r="D11" s="57"/>
      <c r="E11" s="457"/>
      <c r="F11" s="457"/>
      <c r="G11" s="457"/>
      <c r="H11" s="458"/>
      <c r="I11" s="57"/>
      <c r="J11" s="12"/>
      <c r="K11" s="12"/>
      <c r="L11" s="12"/>
      <c r="M11" s="12"/>
      <c r="N11" s="12"/>
      <c r="O11" s="12"/>
      <c r="P11" s="12"/>
      <c r="Q11" s="12"/>
      <c r="R11" s="12"/>
      <c r="S11" s="12"/>
      <c r="T11" s="12"/>
      <c r="U11" s="12"/>
      <c r="V11" s="12"/>
      <c r="W11" s="12"/>
      <c r="X11" s="12"/>
      <c r="Y11" s="12"/>
      <c r="Z11" s="12"/>
    </row>
    <row r="12">
      <c r="A12" s="12"/>
      <c r="B12" s="57"/>
      <c r="C12" s="57" t="s">
        <v>113</v>
      </c>
      <c r="D12" s="57"/>
      <c r="E12" s="456">
        <v>0.0</v>
      </c>
      <c r="F12" s="459">
        <v>-4500.0</v>
      </c>
      <c r="G12" s="457"/>
      <c r="H12" s="458" t="s">
        <v>1010</v>
      </c>
      <c r="I12" s="57"/>
      <c r="J12" s="12"/>
      <c r="K12" s="12"/>
      <c r="L12" s="12"/>
      <c r="M12" s="12"/>
      <c r="N12" s="12"/>
      <c r="O12" s="12"/>
      <c r="P12" s="12"/>
      <c r="Q12" s="12"/>
      <c r="R12" s="12"/>
      <c r="S12" s="12"/>
      <c r="T12" s="12"/>
      <c r="U12" s="12"/>
      <c r="V12" s="12"/>
      <c r="W12" s="12"/>
      <c r="X12" s="12"/>
      <c r="Y12" s="12"/>
      <c r="Z12" s="12"/>
    </row>
    <row r="13">
      <c r="A13" s="12"/>
      <c r="B13" s="57"/>
      <c r="C13" s="57" t="s">
        <v>181</v>
      </c>
      <c r="D13" s="57"/>
      <c r="E13" s="456">
        <v>0.0</v>
      </c>
      <c r="F13" s="460">
        <v>-7000.0</v>
      </c>
      <c r="G13" s="457"/>
      <c r="H13" s="458"/>
      <c r="I13" s="57"/>
      <c r="J13" s="12"/>
      <c r="K13" s="12"/>
      <c r="L13" s="12"/>
      <c r="M13" s="12"/>
      <c r="N13" s="12"/>
      <c r="O13" s="12"/>
      <c r="P13" s="12"/>
      <c r="Q13" s="12"/>
      <c r="R13" s="12"/>
      <c r="S13" s="12"/>
      <c r="T13" s="12"/>
      <c r="U13" s="12"/>
      <c r="V13" s="12"/>
      <c r="W13" s="12"/>
      <c r="X13" s="12"/>
      <c r="Y13" s="12"/>
      <c r="Z13" s="12"/>
    </row>
    <row r="14">
      <c r="A14" s="12"/>
      <c r="B14" s="57"/>
      <c r="C14" s="57" t="s">
        <v>999</v>
      </c>
      <c r="D14" s="57"/>
      <c r="E14" s="456">
        <v>0.0</v>
      </c>
      <c r="F14" s="459">
        <v>-500.0</v>
      </c>
      <c r="G14" s="457"/>
      <c r="H14" s="458"/>
      <c r="I14" s="57"/>
      <c r="J14" s="12"/>
      <c r="K14" s="12"/>
      <c r="L14" s="12"/>
      <c r="M14" s="12"/>
      <c r="N14" s="12"/>
      <c r="O14" s="12"/>
      <c r="P14" s="12"/>
      <c r="Q14" s="12"/>
      <c r="R14" s="12"/>
      <c r="S14" s="12"/>
      <c r="T14" s="12"/>
      <c r="U14" s="12"/>
      <c r="V14" s="12"/>
      <c r="W14" s="12"/>
      <c r="X14" s="12"/>
      <c r="Y14" s="12"/>
      <c r="Z14" s="12"/>
    </row>
    <row r="15">
      <c r="A15" s="12"/>
      <c r="B15" s="57"/>
      <c r="C15" s="57" t="s">
        <v>1000</v>
      </c>
      <c r="D15" s="461">
        <v>6541.0</v>
      </c>
      <c r="E15" s="456">
        <v>0.0</v>
      </c>
      <c r="F15" s="459">
        <v>-4000.0</v>
      </c>
      <c r="G15" s="457"/>
      <c r="H15" s="458"/>
      <c r="I15" s="57"/>
      <c r="J15" s="12"/>
      <c r="K15" s="12"/>
      <c r="L15" s="12"/>
      <c r="M15" s="12"/>
      <c r="N15" s="12"/>
      <c r="O15" s="12"/>
      <c r="P15" s="12"/>
      <c r="Q15" s="12"/>
      <c r="R15" s="12"/>
      <c r="S15" s="12"/>
      <c r="T15" s="12"/>
      <c r="U15" s="12"/>
      <c r="V15" s="12"/>
      <c r="W15" s="12"/>
      <c r="X15" s="12"/>
      <c r="Y15" s="12"/>
      <c r="Z15" s="12"/>
    </row>
    <row r="16">
      <c r="A16" s="12"/>
      <c r="B16" s="57"/>
      <c r="C16" s="57" t="s">
        <v>1003</v>
      </c>
      <c r="D16" s="57"/>
      <c r="E16" s="456">
        <v>0.0</v>
      </c>
      <c r="F16" s="459">
        <v>-1500.0</v>
      </c>
      <c r="G16" s="457"/>
      <c r="H16" s="458"/>
      <c r="I16" s="57"/>
      <c r="J16" s="12"/>
      <c r="K16" s="12"/>
      <c r="L16" s="12"/>
      <c r="M16" s="12"/>
      <c r="N16" s="12"/>
      <c r="O16" s="12"/>
      <c r="P16" s="12"/>
      <c r="Q16" s="12"/>
      <c r="R16" s="12"/>
      <c r="S16" s="12"/>
      <c r="T16" s="12"/>
      <c r="U16" s="12"/>
      <c r="V16" s="12"/>
      <c r="W16" s="12"/>
      <c r="X16" s="12"/>
      <c r="Y16" s="12"/>
      <c r="Z16" s="12"/>
    </row>
    <row r="17">
      <c r="A17" s="12"/>
      <c r="B17" s="57"/>
      <c r="C17" s="57" t="s">
        <v>790</v>
      </c>
      <c r="D17" s="461">
        <v>4053.0</v>
      </c>
      <c r="E17" s="456">
        <v>0.0</v>
      </c>
      <c r="F17" s="459">
        <v>-20000.0</v>
      </c>
      <c r="G17" s="457"/>
      <c r="H17" s="458"/>
      <c r="I17" s="57"/>
      <c r="J17" s="12"/>
      <c r="K17" s="12"/>
      <c r="L17" s="12"/>
      <c r="M17" s="12"/>
      <c r="N17" s="12"/>
      <c r="O17" s="12"/>
      <c r="P17" s="12"/>
      <c r="Q17" s="12"/>
      <c r="R17" s="12"/>
      <c r="S17" s="12"/>
      <c r="T17" s="12"/>
      <c r="U17" s="12"/>
      <c r="V17" s="12"/>
      <c r="W17" s="12"/>
      <c r="X17" s="12"/>
      <c r="Y17" s="12"/>
      <c r="Z17" s="12"/>
    </row>
    <row r="18">
      <c r="A18" s="12"/>
      <c r="B18" s="57"/>
      <c r="C18" s="57"/>
      <c r="D18" s="57"/>
      <c r="E18" s="457"/>
      <c r="F18" s="457"/>
      <c r="G18" s="457"/>
      <c r="H18" s="57"/>
      <c r="I18" s="57"/>
      <c r="J18" s="12"/>
      <c r="K18" s="12"/>
      <c r="L18" s="12"/>
      <c r="M18" s="12"/>
      <c r="N18" s="12"/>
      <c r="O18" s="12"/>
      <c r="P18" s="12"/>
      <c r="Q18" s="12"/>
      <c r="R18" s="12"/>
      <c r="S18" s="12"/>
      <c r="T18" s="12"/>
      <c r="U18" s="12"/>
      <c r="V18" s="12"/>
      <c r="W18" s="12"/>
      <c r="X18" s="12"/>
      <c r="Y18" s="12"/>
      <c r="Z18" s="12"/>
    </row>
    <row r="19">
      <c r="A19" s="12"/>
      <c r="B19" s="57"/>
      <c r="C19" s="83" t="s">
        <v>64</v>
      </c>
      <c r="D19" s="57"/>
      <c r="E19" s="456">
        <f t="shared" ref="E19:F19" si="2">SUM(E12:E17)</f>
        <v>0</v>
      </c>
      <c r="F19" s="456">
        <f t="shared" si="2"/>
        <v>-37500</v>
      </c>
      <c r="G19" s="456">
        <f>SUM(E19:F19)</f>
        <v>-37500</v>
      </c>
      <c r="H19" s="458"/>
      <c r="I19" s="57"/>
      <c r="J19" s="12"/>
      <c r="K19" s="12"/>
      <c r="L19" s="12"/>
      <c r="M19" s="12"/>
      <c r="N19" s="12"/>
      <c r="O19" s="12"/>
      <c r="P19" s="12"/>
      <c r="Q19" s="12"/>
      <c r="R19" s="12"/>
      <c r="S19" s="12"/>
      <c r="T19" s="12"/>
      <c r="U19" s="12"/>
      <c r="V19" s="12"/>
      <c r="W19" s="12"/>
      <c r="X19" s="12"/>
      <c r="Y19" s="12"/>
      <c r="Z19" s="12"/>
    </row>
    <row r="20">
      <c r="A20" s="12"/>
      <c r="B20" s="57"/>
      <c r="C20" s="57"/>
      <c r="D20" s="57"/>
      <c r="E20" s="457"/>
      <c r="F20" s="457"/>
      <c r="G20" s="457"/>
      <c r="H20" s="458"/>
      <c r="I20" s="57"/>
      <c r="J20" s="12"/>
      <c r="K20" s="12"/>
      <c r="L20" s="12"/>
      <c r="M20" s="12"/>
      <c r="N20" s="12"/>
      <c r="O20" s="12"/>
      <c r="P20" s="12"/>
      <c r="Q20" s="12"/>
      <c r="R20" s="12"/>
      <c r="S20" s="12"/>
      <c r="T20" s="12"/>
      <c r="U20" s="12"/>
      <c r="V20" s="12"/>
      <c r="W20" s="12"/>
      <c r="X20" s="12"/>
      <c r="Y20" s="12"/>
      <c r="Z20" s="12"/>
    </row>
    <row r="21">
      <c r="A21" s="12"/>
      <c r="B21" s="83" t="s">
        <v>367</v>
      </c>
      <c r="C21" s="57"/>
      <c r="D21" s="57"/>
      <c r="E21" s="457"/>
      <c r="F21" s="457"/>
      <c r="G21" s="457"/>
      <c r="H21" s="458"/>
      <c r="I21" s="57"/>
      <c r="J21" s="12"/>
      <c r="K21" s="12"/>
      <c r="L21" s="12"/>
      <c r="M21" s="12"/>
      <c r="N21" s="12"/>
      <c r="O21" s="12"/>
      <c r="P21" s="12"/>
      <c r="Q21" s="12"/>
      <c r="R21" s="12"/>
      <c r="S21" s="12"/>
      <c r="T21" s="12"/>
      <c r="U21" s="12"/>
      <c r="V21" s="12"/>
      <c r="W21" s="12"/>
      <c r="X21" s="12"/>
      <c r="Y21" s="12"/>
      <c r="Z21" s="12"/>
    </row>
    <row r="22">
      <c r="A22" s="12"/>
      <c r="B22" s="57"/>
      <c r="C22" s="57" t="s">
        <v>561</v>
      </c>
      <c r="D22" s="461">
        <v>5800.0</v>
      </c>
      <c r="E22" s="456">
        <v>0.0</v>
      </c>
      <c r="F22" s="459">
        <v>-312500.0</v>
      </c>
      <c r="G22" s="457"/>
      <c r="H22" s="458"/>
      <c r="I22" s="57"/>
      <c r="J22" s="12"/>
      <c r="K22" s="12"/>
      <c r="L22" s="12"/>
      <c r="M22" s="12"/>
      <c r="N22" s="12"/>
      <c r="O22" s="12"/>
      <c r="P22" s="12"/>
      <c r="Q22" s="12"/>
      <c r="R22" s="12"/>
      <c r="S22" s="12"/>
      <c r="T22" s="12"/>
      <c r="U22" s="12"/>
      <c r="V22" s="12"/>
      <c r="W22" s="12"/>
      <c r="X22" s="12"/>
      <c r="Y22" s="12"/>
      <c r="Z22" s="12"/>
    </row>
    <row r="23">
      <c r="A23" s="12"/>
      <c r="B23" s="57"/>
      <c r="C23" s="57" t="s">
        <v>365</v>
      </c>
      <c r="D23" s="461">
        <v>5830.0</v>
      </c>
      <c r="E23" s="456">
        <v>0.0</v>
      </c>
      <c r="F23" s="459">
        <v>-210000.0</v>
      </c>
      <c r="G23" s="457"/>
      <c r="H23" s="458"/>
      <c r="I23" s="57"/>
      <c r="J23" s="12"/>
      <c r="K23" s="12"/>
      <c r="L23" s="12"/>
      <c r="M23" s="12"/>
      <c r="N23" s="12"/>
      <c r="O23" s="12"/>
      <c r="P23" s="12"/>
      <c r="Q23" s="12"/>
      <c r="R23" s="12"/>
      <c r="S23" s="12"/>
      <c r="T23" s="12"/>
      <c r="U23" s="12"/>
      <c r="V23" s="12"/>
      <c r="W23" s="12"/>
      <c r="X23" s="12"/>
      <c r="Y23" s="12"/>
      <c r="Z23" s="12"/>
    </row>
    <row r="24">
      <c r="A24" s="12"/>
      <c r="B24" s="57"/>
      <c r="C24" s="57" t="s">
        <v>1011</v>
      </c>
      <c r="D24" s="461">
        <v>5890.0</v>
      </c>
      <c r="E24" s="456">
        <v>0.0</v>
      </c>
      <c r="F24" s="459">
        <v>-80000.0</v>
      </c>
      <c r="G24" s="457"/>
      <c r="H24" s="458"/>
      <c r="I24" s="57"/>
      <c r="J24" s="12"/>
      <c r="K24" s="12"/>
      <c r="L24" s="12"/>
      <c r="M24" s="12"/>
      <c r="N24" s="12"/>
      <c r="O24" s="12"/>
      <c r="P24" s="12"/>
      <c r="Q24" s="12"/>
      <c r="R24" s="12"/>
      <c r="S24" s="12"/>
      <c r="T24" s="12"/>
      <c r="U24" s="12"/>
      <c r="V24" s="12"/>
      <c r="W24" s="12"/>
      <c r="X24" s="12"/>
      <c r="Y24" s="12"/>
      <c r="Z24" s="12"/>
    </row>
    <row r="25">
      <c r="A25" s="12"/>
      <c r="B25" s="57"/>
      <c r="C25" s="57" t="s">
        <v>78</v>
      </c>
      <c r="D25" s="461">
        <v>7692.0</v>
      </c>
      <c r="E25" s="456">
        <v>0.0</v>
      </c>
      <c r="F25" s="459">
        <v>-175000.0</v>
      </c>
      <c r="G25" s="457"/>
      <c r="H25" s="458" t="s">
        <v>1012</v>
      </c>
      <c r="I25" s="57"/>
      <c r="J25" s="12"/>
      <c r="K25" s="12"/>
      <c r="L25" s="12"/>
      <c r="M25" s="12"/>
      <c r="N25" s="12"/>
      <c r="O25" s="12"/>
      <c r="P25" s="12"/>
      <c r="Q25" s="12"/>
      <c r="R25" s="12"/>
      <c r="S25" s="12"/>
      <c r="T25" s="12"/>
      <c r="U25" s="12"/>
      <c r="V25" s="12"/>
      <c r="W25" s="12"/>
      <c r="X25" s="12"/>
      <c r="Y25" s="12"/>
      <c r="Z25" s="12"/>
    </row>
    <row r="26">
      <c r="A26" s="12"/>
      <c r="B26" s="57"/>
      <c r="C26" s="57"/>
      <c r="D26" s="57"/>
      <c r="E26" s="457"/>
      <c r="F26" s="457"/>
      <c r="G26" s="457"/>
      <c r="H26" s="458"/>
      <c r="I26" s="57"/>
      <c r="J26" s="12"/>
      <c r="K26" s="12"/>
      <c r="L26" s="12"/>
      <c r="M26" s="12"/>
      <c r="N26" s="12"/>
      <c r="O26" s="12"/>
      <c r="P26" s="12"/>
      <c r="Q26" s="12"/>
      <c r="R26" s="12"/>
      <c r="S26" s="12"/>
      <c r="T26" s="12"/>
      <c r="U26" s="12"/>
      <c r="V26" s="12"/>
      <c r="W26" s="12"/>
      <c r="X26" s="12"/>
      <c r="Y26" s="12"/>
      <c r="Z26" s="12"/>
    </row>
    <row r="27">
      <c r="A27" s="12"/>
      <c r="B27" s="57"/>
      <c r="C27" s="83" t="s">
        <v>64</v>
      </c>
      <c r="D27" s="57"/>
      <c r="E27" s="456">
        <f t="shared" ref="E27:F27" si="3">SUM(E22:E25)</f>
        <v>0</v>
      </c>
      <c r="F27" s="456">
        <f t="shared" si="3"/>
        <v>-777500</v>
      </c>
      <c r="G27" s="456">
        <f>SUM(E27:F27)</f>
        <v>-777500</v>
      </c>
      <c r="H27" s="458"/>
      <c r="I27" s="57"/>
      <c r="J27" s="12"/>
      <c r="K27" s="12"/>
      <c r="L27" s="12"/>
      <c r="M27" s="12"/>
      <c r="N27" s="12"/>
      <c r="O27" s="12"/>
      <c r="P27" s="12"/>
      <c r="Q27" s="12"/>
      <c r="R27" s="12"/>
      <c r="S27" s="12"/>
      <c r="T27" s="12"/>
      <c r="U27" s="12"/>
      <c r="V27" s="12"/>
      <c r="W27" s="12"/>
      <c r="X27" s="12"/>
      <c r="Y27" s="12"/>
      <c r="Z27" s="12"/>
    </row>
    <row r="28">
      <c r="A28" s="12"/>
      <c r="B28" s="57"/>
      <c r="C28" s="57"/>
      <c r="D28" s="57"/>
      <c r="E28" s="457"/>
      <c r="F28" s="457"/>
      <c r="G28" s="457"/>
      <c r="H28" s="458"/>
      <c r="I28" s="57"/>
      <c r="J28" s="12"/>
      <c r="K28" s="12"/>
      <c r="L28" s="12"/>
      <c r="M28" s="12"/>
      <c r="N28" s="12"/>
      <c r="O28" s="12"/>
      <c r="P28" s="12"/>
      <c r="Q28" s="12"/>
      <c r="R28" s="12"/>
      <c r="S28" s="12"/>
      <c r="T28" s="12"/>
      <c r="U28" s="12"/>
      <c r="V28" s="12"/>
      <c r="W28" s="12"/>
      <c r="X28" s="12"/>
      <c r="Y28" s="12"/>
      <c r="Z28" s="12"/>
    </row>
    <row r="29">
      <c r="A29" s="12"/>
      <c r="B29" s="83" t="s">
        <v>1006</v>
      </c>
      <c r="C29" s="57"/>
      <c r="D29" s="57"/>
      <c r="E29" s="457"/>
      <c r="F29" s="457"/>
      <c r="G29" s="457"/>
      <c r="H29" s="458"/>
      <c r="I29" s="57"/>
      <c r="J29" s="12"/>
      <c r="K29" s="12"/>
      <c r="L29" s="12"/>
      <c r="M29" s="12"/>
      <c r="N29" s="12"/>
      <c r="O29" s="12"/>
      <c r="P29" s="12"/>
      <c r="Q29" s="12"/>
      <c r="R29" s="12"/>
      <c r="S29" s="12"/>
      <c r="T29" s="12"/>
      <c r="U29" s="12"/>
      <c r="V29" s="12"/>
      <c r="W29" s="12"/>
      <c r="X29" s="12"/>
      <c r="Y29" s="12"/>
      <c r="Z29" s="12"/>
    </row>
    <row r="30">
      <c r="A30" s="12"/>
      <c r="B30" s="57"/>
      <c r="C30" s="57" t="s">
        <v>76</v>
      </c>
      <c r="D30" s="57"/>
      <c r="E30" s="456">
        <v>0.0</v>
      </c>
      <c r="F30" s="459">
        <v>-850.0</v>
      </c>
      <c r="G30" s="457"/>
      <c r="H30" s="458"/>
      <c r="I30" s="57"/>
      <c r="J30" s="12"/>
      <c r="K30" s="12"/>
      <c r="L30" s="12"/>
      <c r="M30" s="12"/>
      <c r="N30" s="12"/>
      <c r="O30" s="12"/>
      <c r="P30" s="12"/>
      <c r="Q30" s="12"/>
      <c r="R30" s="12"/>
      <c r="S30" s="12"/>
      <c r="T30" s="12"/>
      <c r="U30" s="12"/>
      <c r="V30" s="12"/>
      <c r="W30" s="12"/>
      <c r="X30" s="12"/>
      <c r="Y30" s="12"/>
      <c r="Z30" s="12"/>
    </row>
    <row r="31">
      <c r="A31" s="12"/>
      <c r="B31" s="57"/>
      <c r="C31" s="57" t="s">
        <v>127</v>
      </c>
      <c r="D31" s="57"/>
      <c r="E31" s="456">
        <v>0.0</v>
      </c>
      <c r="F31" s="459">
        <v>-9000.0</v>
      </c>
      <c r="G31" s="457"/>
      <c r="H31" s="458"/>
      <c r="I31" s="57"/>
      <c r="J31" s="12"/>
      <c r="K31" s="12"/>
      <c r="L31" s="12"/>
      <c r="M31" s="12"/>
      <c r="N31" s="12"/>
      <c r="O31" s="12"/>
      <c r="P31" s="12"/>
      <c r="Q31" s="12"/>
      <c r="R31" s="12"/>
      <c r="S31" s="12"/>
      <c r="T31" s="12"/>
      <c r="U31" s="12"/>
      <c r="V31" s="12"/>
      <c r="W31" s="12"/>
      <c r="X31" s="12"/>
      <c r="Y31" s="12"/>
      <c r="Z31" s="12"/>
    </row>
    <row r="32">
      <c r="A32" s="12"/>
      <c r="B32" s="57"/>
      <c r="C32" s="57" t="s">
        <v>85</v>
      </c>
      <c r="D32" s="57"/>
      <c r="E32" s="456">
        <v>0.0</v>
      </c>
      <c r="F32" s="459">
        <v>-300.0</v>
      </c>
      <c r="G32" s="457"/>
      <c r="H32" s="458"/>
      <c r="I32" s="57"/>
      <c r="J32" s="12"/>
      <c r="K32" s="12"/>
      <c r="L32" s="12"/>
      <c r="M32" s="12"/>
      <c r="N32" s="12"/>
      <c r="O32" s="12"/>
      <c r="P32" s="12"/>
      <c r="Q32" s="12"/>
      <c r="R32" s="12"/>
      <c r="S32" s="12"/>
      <c r="T32" s="12"/>
      <c r="U32" s="12"/>
      <c r="V32" s="12"/>
      <c r="W32" s="12"/>
      <c r="X32" s="12"/>
      <c r="Y32" s="12"/>
      <c r="Z32" s="12"/>
    </row>
    <row r="33">
      <c r="A33" s="12"/>
      <c r="B33" s="57"/>
      <c r="C33" s="57"/>
      <c r="D33" s="57"/>
      <c r="E33" s="457"/>
      <c r="F33" s="457"/>
      <c r="G33" s="457"/>
      <c r="H33" s="458"/>
      <c r="I33" s="57"/>
      <c r="J33" s="12"/>
      <c r="K33" s="12"/>
      <c r="L33" s="12"/>
      <c r="M33" s="12"/>
      <c r="N33" s="12"/>
      <c r="O33" s="12"/>
      <c r="P33" s="12"/>
      <c r="Q33" s="12"/>
      <c r="R33" s="12"/>
      <c r="S33" s="12"/>
      <c r="T33" s="12"/>
      <c r="U33" s="12"/>
      <c r="V33" s="12"/>
      <c r="W33" s="12"/>
      <c r="X33" s="12"/>
      <c r="Y33" s="12"/>
      <c r="Z33" s="12"/>
    </row>
    <row r="34">
      <c r="A34" s="12"/>
      <c r="B34" s="57"/>
      <c r="C34" s="83" t="s">
        <v>64</v>
      </c>
      <c r="D34" s="57"/>
      <c r="E34" s="456">
        <f t="shared" ref="E34:F34" si="4">SUM(E30:E32)</f>
        <v>0</v>
      </c>
      <c r="F34" s="456">
        <f t="shared" si="4"/>
        <v>-10150</v>
      </c>
      <c r="G34" s="456">
        <f>SUM(E34:F34)</f>
        <v>-10150</v>
      </c>
      <c r="H34" s="458"/>
      <c r="I34" s="57"/>
      <c r="J34" s="12"/>
      <c r="K34" s="12"/>
      <c r="L34" s="12"/>
      <c r="M34" s="12"/>
      <c r="N34" s="12"/>
      <c r="O34" s="12"/>
      <c r="P34" s="12"/>
      <c r="Q34" s="12"/>
      <c r="R34" s="12"/>
      <c r="S34" s="12"/>
      <c r="T34" s="12"/>
      <c r="U34" s="12"/>
      <c r="V34" s="12"/>
      <c r="W34" s="12"/>
      <c r="X34" s="12"/>
      <c r="Y34" s="12"/>
      <c r="Z34" s="12"/>
    </row>
    <row r="35">
      <c r="A35" s="12"/>
      <c r="B35" s="57"/>
      <c r="C35" s="57"/>
      <c r="D35" s="57"/>
      <c r="E35" s="457"/>
      <c r="F35" s="457"/>
      <c r="G35" s="457"/>
      <c r="H35" s="458"/>
      <c r="I35" s="57"/>
      <c r="J35" s="12"/>
      <c r="K35" s="12"/>
      <c r="L35" s="12"/>
      <c r="M35" s="12"/>
      <c r="N35" s="12"/>
      <c r="O35" s="12"/>
      <c r="P35" s="12"/>
      <c r="Q35" s="12"/>
      <c r="R35" s="12"/>
      <c r="S35" s="12"/>
      <c r="T35" s="12"/>
      <c r="U35" s="12"/>
      <c r="V35" s="12"/>
      <c r="W35" s="12"/>
      <c r="X35" s="12"/>
      <c r="Y35" s="12"/>
      <c r="Z35" s="12"/>
    </row>
    <row r="36">
      <c r="A36" s="12"/>
      <c r="B36" s="83" t="s">
        <v>1007</v>
      </c>
      <c r="C36" s="57"/>
      <c r="D36" s="57"/>
      <c r="E36" s="457"/>
      <c r="F36" s="457"/>
      <c r="G36" s="457"/>
      <c r="H36" s="458"/>
      <c r="I36" s="57"/>
      <c r="J36" s="12"/>
      <c r="K36" s="12"/>
      <c r="L36" s="12"/>
      <c r="M36" s="12"/>
      <c r="N36" s="12"/>
      <c r="O36" s="12"/>
      <c r="P36" s="12"/>
      <c r="Q36" s="12"/>
      <c r="R36" s="12"/>
      <c r="S36" s="12"/>
      <c r="T36" s="12"/>
      <c r="U36" s="12"/>
      <c r="V36" s="12"/>
      <c r="W36" s="12"/>
      <c r="X36" s="12"/>
      <c r="Y36" s="12"/>
      <c r="Z36" s="12"/>
    </row>
    <row r="37">
      <c r="A37" s="12"/>
      <c r="B37" s="57"/>
      <c r="C37" s="57" t="s">
        <v>127</v>
      </c>
      <c r="D37" s="57"/>
      <c r="E37" s="456">
        <v>0.0</v>
      </c>
      <c r="F37" s="459">
        <v>-12000.0</v>
      </c>
      <c r="G37" s="457"/>
      <c r="H37" s="458"/>
      <c r="I37" s="57"/>
      <c r="J37" s="12"/>
      <c r="K37" s="12"/>
      <c r="L37" s="12"/>
      <c r="M37" s="12"/>
      <c r="N37" s="12"/>
      <c r="O37" s="12"/>
      <c r="P37" s="12"/>
      <c r="Q37" s="12"/>
      <c r="R37" s="12"/>
      <c r="S37" s="12"/>
      <c r="T37" s="12"/>
      <c r="U37" s="12"/>
      <c r="V37" s="12"/>
      <c r="W37" s="12"/>
      <c r="X37" s="12"/>
      <c r="Y37" s="12"/>
      <c r="Z37" s="12"/>
    </row>
    <row r="38">
      <c r="A38" s="12"/>
      <c r="B38" s="57"/>
      <c r="C38" s="57"/>
      <c r="D38" s="57"/>
      <c r="E38" s="457"/>
      <c r="F38" s="457"/>
      <c r="G38" s="457"/>
      <c r="H38" s="458"/>
      <c r="I38" s="57"/>
      <c r="J38" s="12"/>
      <c r="K38" s="12"/>
      <c r="L38" s="12"/>
      <c r="M38" s="12"/>
      <c r="N38" s="12"/>
      <c r="O38" s="12"/>
      <c r="P38" s="12"/>
      <c r="Q38" s="12"/>
      <c r="R38" s="12"/>
      <c r="S38" s="12"/>
      <c r="T38" s="12"/>
      <c r="U38" s="12"/>
      <c r="V38" s="12"/>
      <c r="W38" s="12"/>
      <c r="X38" s="12"/>
      <c r="Y38" s="12"/>
      <c r="Z38" s="12"/>
    </row>
    <row r="39">
      <c r="A39" s="12"/>
      <c r="B39" s="57"/>
      <c r="C39" s="83" t="s">
        <v>64</v>
      </c>
      <c r="D39" s="57"/>
      <c r="E39" s="456">
        <f t="shared" ref="E39:F39" si="5">SUM(E37)</f>
        <v>0</v>
      </c>
      <c r="F39" s="456">
        <f t="shared" si="5"/>
        <v>-12000</v>
      </c>
      <c r="G39" s="456">
        <f>SUM(E39:F39)</f>
        <v>-12000</v>
      </c>
      <c r="H39" s="458"/>
      <c r="I39" s="57"/>
      <c r="J39" s="12"/>
      <c r="K39" s="12"/>
      <c r="L39" s="12"/>
      <c r="M39" s="12"/>
      <c r="N39" s="12"/>
      <c r="O39" s="12"/>
      <c r="P39" s="12"/>
      <c r="Q39" s="12"/>
      <c r="R39" s="12"/>
      <c r="S39" s="12"/>
      <c r="T39" s="12"/>
      <c r="U39" s="12"/>
      <c r="V39" s="12"/>
      <c r="W39" s="12"/>
      <c r="X39" s="12"/>
      <c r="Y39" s="12"/>
      <c r="Z39" s="12"/>
    </row>
    <row r="40">
      <c r="A40" s="12"/>
      <c r="B40" s="57"/>
      <c r="C40" s="57"/>
      <c r="D40" s="57"/>
      <c r="E40" s="457"/>
      <c r="F40" s="457"/>
      <c r="G40" s="457"/>
      <c r="H40" s="458"/>
      <c r="I40" s="57"/>
      <c r="J40" s="12"/>
      <c r="K40" s="12"/>
      <c r="L40" s="12"/>
      <c r="M40" s="12"/>
      <c r="N40" s="12"/>
      <c r="O40" s="12"/>
      <c r="P40" s="12"/>
      <c r="Q40" s="12"/>
      <c r="R40" s="12"/>
      <c r="S40" s="12"/>
      <c r="T40" s="12"/>
      <c r="U40" s="12"/>
      <c r="V40" s="12"/>
      <c r="W40" s="12"/>
      <c r="X40" s="12"/>
      <c r="Y40" s="12"/>
      <c r="Z40" s="12"/>
    </row>
    <row r="41">
      <c r="A41" s="12"/>
      <c r="B41" s="83" t="s">
        <v>65</v>
      </c>
      <c r="C41" s="57"/>
      <c r="D41" s="57"/>
      <c r="E41" s="457"/>
      <c r="F41" s="457"/>
      <c r="G41" s="457"/>
      <c r="H41" s="458"/>
      <c r="I41" s="57"/>
      <c r="J41" s="12"/>
      <c r="K41" s="12"/>
      <c r="L41" s="12"/>
      <c r="M41" s="12"/>
      <c r="N41" s="12"/>
      <c r="O41" s="12"/>
      <c r="P41" s="12"/>
      <c r="Q41" s="12"/>
      <c r="R41" s="12"/>
      <c r="S41" s="12"/>
      <c r="T41" s="12"/>
      <c r="U41" s="12"/>
      <c r="V41" s="12"/>
      <c r="W41" s="12"/>
      <c r="X41" s="12"/>
      <c r="Y41" s="12"/>
      <c r="Z41" s="12"/>
    </row>
    <row r="42">
      <c r="A42" s="12"/>
      <c r="B42" s="57"/>
      <c r="C42" s="57" t="s">
        <v>121</v>
      </c>
      <c r="D42" s="57"/>
      <c r="E42" s="456">
        <v>0.0</v>
      </c>
      <c r="F42" s="459">
        <v>-1300.0</v>
      </c>
      <c r="G42" s="457"/>
      <c r="H42" s="458"/>
      <c r="I42" s="57"/>
      <c r="J42" s="12"/>
      <c r="K42" s="12"/>
      <c r="L42" s="12"/>
      <c r="M42" s="12"/>
      <c r="N42" s="12"/>
      <c r="O42" s="12"/>
      <c r="P42" s="12"/>
      <c r="Q42" s="12"/>
      <c r="R42" s="12"/>
      <c r="S42" s="12"/>
      <c r="T42" s="12"/>
      <c r="U42" s="12"/>
      <c r="V42" s="12"/>
      <c r="W42" s="12"/>
      <c r="X42" s="12"/>
      <c r="Y42" s="12"/>
      <c r="Z42" s="12"/>
    </row>
    <row r="43">
      <c r="A43" s="12"/>
      <c r="B43" s="57"/>
      <c r="C43" s="57" t="s">
        <v>68</v>
      </c>
      <c r="D43" s="461">
        <v>7691.0</v>
      </c>
      <c r="E43" s="456">
        <v>0.0</v>
      </c>
      <c r="F43" s="459">
        <v>-12600.0</v>
      </c>
      <c r="G43" s="457"/>
      <c r="H43" s="458"/>
      <c r="I43" s="57"/>
      <c r="J43" s="12"/>
      <c r="K43" s="12"/>
      <c r="L43" s="12"/>
      <c r="M43" s="12"/>
      <c r="N43" s="12"/>
      <c r="O43" s="12"/>
      <c r="P43" s="12"/>
      <c r="Q43" s="12"/>
      <c r="R43" s="12"/>
      <c r="S43" s="12"/>
      <c r="T43" s="12"/>
      <c r="U43" s="12"/>
      <c r="V43" s="12"/>
      <c r="W43" s="12"/>
      <c r="X43" s="12"/>
      <c r="Y43" s="12"/>
      <c r="Z43" s="12"/>
    </row>
    <row r="44">
      <c r="A44" s="12"/>
      <c r="B44" s="57"/>
      <c r="C44" s="57" t="s">
        <v>1001</v>
      </c>
      <c r="D44" s="57"/>
      <c r="E44" s="456">
        <v>0.0</v>
      </c>
      <c r="F44" s="459">
        <v>-20000.0</v>
      </c>
      <c r="G44" s="457"/>
      <c r="H44" s="458"/>
      <c r="I44" s="57"/>
      <c r="J44" s="12"/>
      <c r="K44" s="12"/>
      <c r="L44" s="12"/>
      <c r="M44" s="12"/>
      <c r="N44" s="12"/>
      <c r="O44" s="12"/>
      <c r="P44" s="12"/>
      <c r="Q44" s="12"/>
      <c r="R44" s="12"/>
      <c r="S44" s="12"/>
      <c r="T44" s="12"/>
      <c r="U44" s="12"/>
      <c r="V44" s="12"/>
      <c r="W44" s="12"/>
      <c r="X44" s="12"/>
      <c r="Y44" s="12"/>
      <c r="Z44" s="12"/>
    </row>
    <row r="45">
      <c r="A45" s="12"/>
      <c r="B45" s="57"/>
      <c r="C45" s="57" t="s">
        <v>1002</v>
      </c>
      <c r="D45" s="57"/>
      <c r="E45" s="456">
        <v>0.0</v>
      </c>
      <c r="F45" s="459">
        <v>-7000.0</v>
      </c>
      <c r="G45" s="457"/>
      <c r="H45" s="458"/>
      <c r="I45" s="57"/>
      <c r="J45" s="12"/>
      <c r="K45" s="12"/>
      <c r="L45" s="12"/>
      <c r="M45" s="12"/>
      <c r="N45" s="12"/>
      <c r="O45" s="12"/>
      <c r="P45" s="12"/>
      <c r="Q45" s="12"/>
      <c r="R45" s="12"/>
      <c r="S45" s="12"/>
      <c r="T45" s="12"/>
      <c r="U45" s="12"/>
      <c r="V45" s="12"/>
      <c r="W45" s="12"/>
      <c r="X45" s="12"/>
      <c r="Y45" s="12"/>
      <c r="Z45" s="12"/>
    </row>
    <row r="46">
      <c r="A46" s="12"/>
      <c r="B46" s="57"/>
      <c r="C46" s="57" t="s">
        <v>66</v>
      </c>
      <c r="D46" s="461">
        <v>7631.0</v>
      </c>
      <c r="E46" s="456">
        <v>0.0</v>
      </c>
      <c r="F46" s="459">
        <v>-25000.0</v>
      </c>
      <c r="G46" s="457"/>
      <c r="H46" s="458"/>
      <c r="I46" s="57"/>
      <c r="J46" s="12"/>
      <c r="K46" s="12"/>
      <c r="L46" s="12"/>
      <c r="M46" s="12"/>
      <c r="N46" s="12"/>
      <c r="O46" s="12"/>
      <c r="P46" s="12"/>
      <c r="Q46" s="12"/>
      <c r="R46" s="12"/>
      <c r="S46" s="12"/>
      <c r="T46" s="12"/>
      <c r="U46" s="12"/>
      <c r="V46" s="12"/>
      <c r="W46" s="12"/>
      <c r="X46" s="12"/>
      <c r="Y46" s="12"/>
      <c r="Z46" s="12"/>
    </row>
    <row r="47">
      <c r="A47" s="12"/>
      <c r="B47" s="57"/>
      <c r="C47" s="57"/>
      <c r="D47" s="57"/>
      <c r="E47" s="457"/>
      <c r="F47" s="457"/>
      <c r="G47" s="457"/>
      <c r="H47" s="458"/>
      <c r="I47" s="57"/>
      <c r="J47" s="12"/>
      <c r="K47" s="12"/>
      <c r="L47" s="12"/>
      <c r="M47" s="12"/>
      <c r="N47" s="12"/>
      <c r="O47" s="12"/>
      <c r="P47" s="12"/>
      <c r="Q47" s="12"/>
      <c r="R47" s="12"/>
      <c r="S47" s="12"/>
      <c r="T47" s="12"/>
      <c r="U47" s="12"/>
      <c r="V47" s="12"/>
      <c r="W47" s="12"/>
      <c r="X47" s="12"/>
      <c r="Y47" s="12"/>
      <c r="Z47" s="12"/>
    </row>
    <row r="48">
      <c r="A48" s="12"/>
      <c r="B48" s="57"/>
      <c r="C48" s="83" t="s">
        <v>64</v>
      </c>
      <c r="D48" s="57"/>
      <c r="E48" s="456">
        <f t="shared" ref="E48:F48" si="6">SUM(E42:E46)</f>
        <v>0</v>
      </c>
      <c r="F48" s="456">
        <f t="shared" si="6"/>
        <v>-65900</v>
      </c>
      <c r="G48" s="456">
        <f>SUM(E48:F48)</f>
        <v>-65900</v>
      </c>
      <c r="H48" s="458"/>
      <c r="I48" s="57"/>
      <c r="J48" s="12"/>
      <c r="K48" s="12"/>
      <c r="L48" s="12"/>
      <c r="M48" s="12"/>
      <c r="N48" s="12"/>
      <c r="O48" s="12"/>
      <c r="P48" s="12"/>
      <c r="Q48" s="12"/>
      <c r="R48" s="12"/>
      <c r="S48" s="12"/>
      <c r="T48" s="12"/>
      <c r="U48" s="12"/>
      <c r="V48" s="12"/>
      <c r="W48" s="12"/>
      <c r="X48" s="12"/>
      <c r="Y48" s="12"/>
      <c r="Z48" s="12"/>
    </row>
    <row r="49">
      <c r="A49" s="12"/>
      <c r="B49" s="57"/>
      <c r="C49" s="57"/>
      <c r="D49" s="57"/>
      <c r="E49" s="457"/>
      <c r="F49" s="457"/>
      <c r="G49" s="457"/>
      <c r="H49" s="458"/>
      <c r="I49" s="57"/>
      <c r="J49" s="12"/>
      <c r="K49" s="12"/>
      <c r="L49" s="12"/>
      <c r="M49" s="12"/>
      <c r="N49" s="12"/>
      <c r="O49" s="12"/>
      <c r="P49" s="12"/>
      <c r="Q49" s="12"/>
      <c r="R49" s="12"/>
      <c r="S49" s="12"/>
      <c r="T49" s="12"/>
      <c r="U49" s="12"/>
      <c r="V49" s="12"/>
      <c r="W49" s="12"/>
      <c r="X49" s="12"/>
      <c r="Y49" s="12"/>
      <c r="Z49" s="12"/>
    </row>
    <row r="50">
      <c r="A50" s="12"/>
      <c r="B50" s="57"/>
      <c r="C50" s="57"/>
      <c r="D50" s="57"/>
      <c r="E50" s="457"/>
      <c r="F50" s="457"/>
      <c r="G50" s="457"/>
      <c r="H50" s="458"/>
      <c r="I50" s="57"/>
      <c r="J50" s="12"/>
      <c r="K50" s="12"/>
      <c r="L50" s="12"/>
      <c r="M50" s="12"/>
      <c r="N50" s="12"/>
      <c r="O50" s="12"/>
      <c r="P50" s="12"/>
      <c r="Q50" s="12"/>
      <c r="R50" s="12"/>
      <c r="S50" s="12"/>
      <c r="T50" s="12"/>
      <c r="U50" s="12"/>
      <c r="V50" s="12"/>
      <c r="W50" s="12"/>
      <c r="X50" s="12"/>
      <c r="Y50" s="12"/>
      <c r="Z50" s="12"/>
    </row>
    <row r="51">
      <c r="A51" s="12"/>
      <c r="B51" s="57"/>
      <c r="C51" s="83" t="s">
        <v>83</v>
      </c>
      <c r="D51" s="57"/>
      <c r="E51" s="462">
        <f t="shared" ref="E51:F51" si="7">SUMIFS(E4:E49, $C4:$C49, "Subsubtotal")</f>
        <v>851800</v>
      </c>
      <c r="F51" s="462">
        <f t="shared" si="7"/>
        <v>-911810</v>
      </c>
      <c r="G51" s="456">
        <f>SUM(E51:F51)</f>
        <v>-60010</v>
      </c>
      <c r="H51" s="458"/>
      <c r="I51" s="57"/>
      <c r="J51" s="12"/>
      <c r="K51" s="12"/>
      <c r="L51" s="12"/>
      <c r="M51" s="12"/>
      <c r="N51" s="12"/>
      <c r="O51" s="12"/>
      <c r="P51" s="12"/>
      <c r="Q51" s="12"/>
      <c r="R51" s="12"/>
      <c r="S51" s="12"/>
      <c r="T51" s="12"/>
      <c r="U51" s="12"/>
      <c r="V51" s="12"/>
      <c r="W51" s="12"/>
      <c r="X51" s="12"/>
      <c r="Y51" s="12"/>
      <c r="Z51" s="12"/>
    </row>
    <row r="52">
      <c r="A52" s="12"/>
      <c r="B52" s="12"/>
      <c r="C52" s="12"/>
      <c r="D52" s="12"/>
      <c r="E52" s="463"/>
      <c r="F52" s="463"/>
      <c r="G52" s="463"/>
      <c r="H52" s="12"/>
      <c r="I52" s="12"/>
      <c r="J52" s="12"/>
      <c r="K52" s="12"/>
      <c r="L52" s="12"/>
      <c r="M52" s="12"/>
      <c r="N52" s="12"/>
      <c r="O52" s="12"/>
      <c r="P52" s="12"/>
      <c r="Q52" s="12"/>
      <c r="R52" s="12"/>
      <c r="S52" s="12"/>
      <c r="T52" s="12"/>
      <c r="U52" s="12"/>
      <c r="V52" s="12"/>
      <c r="W52" s="12"/>
      <c r="X52" s="12"/>
      <c r="Y52" s="12"/>
      <c r="Z52" s="12"/>
    </row>
  </sheetData>
  <conditionalFormatting sqref="E51:F51">
    <cfRule type="cellIs" dxfId="1" priority="1" operator="greaterThan">
      <formula>0</formula>
    </cfRule>
  </conditionalFormatting>
  <conditionalFormatting sqref="F1 G11 G13">
    <cfRule type="cellIs" dxfId="0" priority="2" operator="greaterThan">
      <formula>0</formula>
    </cfRule>
  </conditionalFormatting>
  <conditionalFormatting sqref="E1 E11:G11 E13:F13">
    <cfRule type="cellIs" dxfId="5" priority="3" operator="greaterThan">
      <formula>0</formula>
    </cfRule>
  </conditionalFormatting>
  <conditionalFormatting sqref="F1">
    <cfRule type="cellIs" dxfId="1" priority="4" operator="lessThan">
      <formula>0</formula>
    </cfRule>
  </conditionalFormatting>
  <conditionalFormatting sqref="F1">
    <cfRule type="cellIs" dxfId="1" priority="5" operator="lessThan">
      <formula>0</formula>
    </cfRule>
  </conditionalFormatting>
  <conditionalFormatting sqref="E4:G52">
    <cfRule type="cellIs" dxfId="4" priority="6" operator="greaterThan">
      <formula>0</formula>
    </cfRule>
  </conditionalFormatting>
  <conditionalFormatting sqref="E4:G52">
    <cfRule type="cellIs" dxfId="1" priority="7" operator="lessThan">
      <formula>0</formula>
    </cfRule>
  </conditionalFormatting>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7.5"/>
    <col customWidth="1" min="8" max="26" width="77.75"/>
  </cols>
  <sheetData>
    <row r="1">
      <c r="A1" s="212" t="s">
        <v>3</v>
      </c>
      <c r="B1" s="212" t="s">
        <v>56</v>
      </c>
      <c r="C1" s="212" t="s">
        <v>57</v>
      </c>
      <c r="D1" s="59"/>
      <c r="E1" s="55" t="s">
        <v>4</v>
      </c>
      <c r="F1" s="55" t="s">
        <v>5</v>
      </c>
      <c r="G1" s="55" t="s">
        <v>59</v>
      </c>
      <c r="H1" s="212" t="s">
        <v>2</v>
      </c>
      <c r="I1" s="1"/>
      <c r="J1" s="1"/>
      <c r="K1" s="1"/>
      <c r="L1" s="1"/>
      <c r="M1" s="1"/>
      <c r="N1" s="1"/>
      <c r="O1" s="1"/>
      <c r="P1" s="1"/>
      <c r="Q1" s="1"/>
      <c r="R1" s="1"/>
      <c r="S1" s="1"/>
      <c r="T1" s="1"/>
      <c r="U1" s="1"/>
      <c r="V1" s="1"/>
      <c r="W1" s="1"/>
      <c r="X1" s="1"/>
      <c r="Y1" s="1"/>
      <c r="Z1" s="1"/>
    </row>
    <row r="2">
      <c r="A2" s="91" t="s">
        <v>47</v>
      </c>
      <c r="B2" s="57"/>
      <c r="C2" s="57"/>
      <c r="D2" s="58"/>
      <c r="E2" s="58"/>
      <c r="F2" s="58"/>
      <c r="G2" s="153"/>
      <c r="H2" s="153"/>
      <c r="I2" s="1"/>
      <c r="J2" s="1"/>
      <c r="K2" s="1"/>
      <c r="L2" s="1"/>
      <c r="M2" s="1"/>
      <c r="N2" s="1"/>
      <c r="O2" s="1"/>
      <c r="P2" s="1"/>
      <c r="Q2" s="1"/>
      <c r="R2" s="1"/>
      <c r="S2" s="1"/>
      <c r="T2" s="1"/>
      <c r="U2" s="1"/>
      <c r="V2" s="1"/>
      <c r="W2" s="1"/>
      <c r="X2" s="1"/>
      <c r="Y2" s="1"/>
      <c r="Z2" s="1"/>
    </row>
    <row r="3">
      <c r="A3" s="44" t="s">
        <v>36</v>
      </c>
      <c r="B3" s="83" t="s">
        <v>61</v>
      </c>
      <c r="C3" s="57"/>
      <c r="D3" s="58"/>
      <c r="E3" s="58"/>
      <c r="F3" s="58"/>
      <c r="G3" s="153"/>
      <c r="H3" s="153"/>
      <c r="I3" s="1"/>
      <c r="J3" s="1"/>
      <c r="K3" s="1"/>
      <c r="L3" s="1"/>
      <c r="M3" s="1"/>
      <c r="N3" s="1"/>
      <c r="O3" s="1"/>
      <c r="P3" s="1"/>
      <c r="Q3" s="1"/>
      <c r="R3" s="1"/>
      <c r="S3" s="1"/>
      <c r="T3" s="1"/>
      <c r="U3" s="1"/>
      <c r="V3" s="1"/>
      <c r="W3" s="1"/>
      <c r="X3" s="1"/>
      <c r="Y3" s="1"/>
      <c r="Z3" s="1"/>
    </row>
    <row r="4">
      <c r="A4" s="57"/>
      <c r="B4" s="57"/>
      <c r="C4" s="57" t="s">
        <v>66</v>
      </c>
      <c r="D4" s="58"/>
      <c r="E4" s="86">
        <v>0.0</v>
      </c>
      <c r="F4" s="96">
        <v>-1750.0</v>
      </c>
      <c r="G4" s="153"/>
      <c r="H4" s="153"/>
      <c r="I4" s="1"/>
      <c r="J4" s="1"/>
      <c r="K4" s="1"/>
      <c r="L4" s="1"/>
      <c r="M4" s="1"/>
      <c r="N4" s="1"/>
      <c r="O4" s="1"/>
      <c r="P4" s="1"/>
      <c r="Q4" s="1"/>
      <c r="R4" s="1"/>
      <c r="S4" s="1"/>
      <c r="T4" s="1"/>
      <c r="U4" s="1"/>
      <c r="V4" s="1"/>
      <c r="W4" s="1"/>
      <c r="X4" s="1"/>
      <c r="Y4" s="1"/>
      <c r="Z4" s="1"/>
    </row>
    <row r="5">
      <c r="A5" s="57"/>
      <c r="B5" s="57"/>
      <c r="C5" s="57" t="s">
        <v>254</v>
      </c>
      <c r="D5" s="58"/>
      <c r="E5" s="86">
        <v>0.0</v>
      </c>
      <c r="F5" s="86">
        <v>-1100.0</v>
      </c>
      <c r="G5" s="153"/>
      <c r="H5" s="153"/>
      <c r="I5" s="1"/>
      <c r="J5" s="1"/>
      <c r="K5" s="1"/>
      <c r="L5" s="1"/>
      <c r="M5" s="1"/>
      <c r="N5" s="1"/>
      <c r="O5" s="1"/>
      <c r="P5" s="1"/>
      <c r="Q5" s="1"/>
      <c r="R5" s="1"/>
      <c r="S5" s="1"/>
      <c r="T5" s="1"/>
      <c r="U5" s="1"/>
      <c r="V5" s="1"/>
      <c r="W5" s="1"/>
      <c r="X5" s="1"/>
      <c r="Y5" s="1"/>
      <c r="Z5" s="1"/>
    </row>
    <row r="6">
      <c r="A6" s="57"/>
      <c r="B6" s="57"/>
      <c r="C6" s="57" t="s">
        <v>790</v>
      </c>
      <c r="D6" s="58"/>
      <c r="E6" s="86">
        <v>0.0</v>
      </c>
      <c r="F6" s="96">
        <v>-1500.0</v>
      </c>
      <c r="G6" s="153"/>
      <c r="H6" s="153"/>
      <c r="I6" s="1"/>
      <c r="J6" s="1"/>
      <c r="K6" s="1"/>
      <c r="L6" s="1"/>
      <c r="M6" s="1"/>
      <c r="N6" s="1"/>
      <c r="O6" s="1"/>
      <c r="P6" s="1"/>
      <c r="Q6" s="1"/>
      <c r="R6" s="1"/>
      <c r="S6" s="1"/>
      <c r="T6" s="1"/>
      <c r="U6" s="1"/>
      <c r="V6" s="1"/>
      <c r="W6" s="1"/>
      <c r="X6" s="1"/>
      <c r="Y6" s="1"/>
      <c r="Z6" s="1"/>
    </row>
    <row r="7" ht="16.5" customHeight="1">
      <c r="A7" s="57"/>
      <c r="B7" s="57"/>
      <c r="C7" s="57" t="s">
        <v>68</v>
      </c>
      <c r="D7" s="58"/>
      <c r="E7" s="86">
        <v>0.0</v>
      </c>
      <c r="F7" s="96">
        <v>-700.0</v>
      </c>
      <c r="G7" s="153"/>
      <c r="H7" s="153"/>
      <c r="I7" s="1"/>
      <c r="J7" s="1"/>
      <c r="K7" s="1"/>
      <c r="L7" s="1"/>
      <c r="M7" s="1"/>
      <c r="N7" s="1"/>
      <c r="O7" s="1"/>
      <c r="P7" s="1"/>
      <c r="Q7" s="1"/>
      <c r="R7" s="1"/>
      <c r="S7" s="1"/>
      <c r="T7" s="1"/>
      <c r="U7" s="1"/>
      <c r="V7" s="1"/>
      <c r="W7" s="1"/>
      <c r="X7" s="1"/>
      <c r="Y7" s="1"/>
      <c r="Z7" s="1"/>
    </row>
    <row r="8">
      <c r="A8" s="57"/>
      <c r="B8" s="57"/>
      <c r="C8" s="60" t="s">
        <v>121</v>
      </c>
      <c r="D8" s="58"/>
      <c r="E8" s="86">
        <v>0.0</v>
      </c>
      <c r="F8" s="96">
        <v>-400.0</v>
      </c>
      <c r="G8" s="153"/>
      <c r="H8" s="153"/>
      <c r="I8" s="1"/>
      <c r="J8" s="1"/>
      <c r="K8" s="1"/>
      <c r="L8" s="1"/>
      <c r="M8" s="1"/>
      <c r="N8" s="1"/>
      <c r="O8" s="1"/>
      <c r="P8" s="1"/>
      <c r="Q8" s="1"/>
      <c r="R8" s="1"/>
      <c r="S8" s="1"/>
      <c r="T8" s="1"/>
      <c r="U8" s="1"/>
      <c r="V8" s="1"/>
      <c r="W8" s="1"/>
      <c r="X8" s="1"/>
      <c r="Y8" s="1"/>
      <c r="Z8" s="1"/>
    </row>
    <row r="9">
      <c r="A9" s="57"/>
      <c r="B9" s="57"/>
      <c r="C9" s="57"/>
      <c r="D9" s="58"/>
      <c r="E9" s="58"/>
      <c r="F9" s="58"/>
      <c r="G9" s="153"/>
      <c r="H9" s="153"/>
      <c r="I9" s="1"/>
      <c r="J9" s="1"/>
      <c r="K9" s="1"/>
      <c r="L9" s="1"/>
      <c r="M9" s="1"/>
      <c r="N9" s="1"/>
      <c r="O9" s="1"/>
      <c r="P9" s="1"/>
      <c r="Q9" s="1"/>
      <c r="R9" s="1"/>
      <c r="S9" s="1"/>
      <c r="T9" s="1"/>
      <c r="U9" s="1"/>
      <c r="V9" s="1"/>
      <c r="W9" s="1"/>
      <c r="X9" s="1"/>
      <c r="Y9" s="1"/>
      <c r="Z9" s="1"/>
    </row>
    <row r="10">
      <c r="A10" s="57"/>
      <c r="B10" s="57"/>
      <c r="C10" s="57" t="s">
        <v>64</v>
      </c>
      <c r="D10" s="58"/>
      <c r="E10" s="86">
        <f t="shared" ref="E10:F10" si="1">SUM(E4:E8)</f>
        <v>0</v>
      </c>
      <c r="F10" s="86">
        <f t="shared" si="1"/>
        <v>-5450</v>
      </c>
      <c r="G10" s="464">
        <f>SUM(E10:F10)</f>
        <v>-5450</v>
      </c>
      <c r="H10" s="465" t="s">
        <v>336</v>
      </c>
      <c r="I10" s="1"/>
      <c r="J10" s="1"/>
      <c r="K10" s="1"/>
      <c r="L10" s="1"/>
      <c r="M10" s="1"/>
      <c r="N10" s="1"/>
      <c r="O10" s="1"/>
      <c r="P10" s="1"/>
      <c r="Q10" s="1"/>
      <c r="R10" s="1"/>
      <c r="S10" s="1"/>
      <c r="T10" s="1"/>
      <c r="U10" s="1"/>
      <c r="V10" s="1"/>
      <c r="W10" s="1"/>
      <c r="X10" s="1"/>
      <c r="Y10" s="1"/>
      <c r="Z10" s="1"/>
    </row>
    <row r="11" ht="15.0" customHeight="1">
      <c r="A11" s="57"/>
      <c r="B11" s="57"/>
      <c r="C11" s="57"/>
      <c r="D11" s="58"/>
      <c r="E11" s="58"/>
      <c r="F11" s="58"/>
      <c r="G11" s="153"/>
      <c r="H11" s="153"/>
      <c r="I11" s="1"/>
      <c r="J11" s="1"/>
      <c r="K11" s="1"/>
      <c r="L11" s="1"/>
      <c r="M11" s="1"/>
      <c r="N11" s="1"/>
      <c r="O11" s="1"/>
      <c r="P11" s="1"/>
      <c r="Q11" s="1"/>
      <c r="R11" s="1"/>
      <c r="S11" s="1"/>
      <c r="T11" s="1"/>
      <c r="U11" s="1"/>
      <c r="V11" s="1"/>
      <c r="W11" s="1"/>
      <c r="X11" s="1"/>
      <c r="Y11" s="1"/>
      <c r="Z11" s="1"/>
    </row>
    <row r="12">
      <c r="A12" s="57"/>
      <c r="B12" s="83" t="s">
        <v>1013</v>
      </c>
      <c r="C12" s="57"/>
      <c r="D12" s="58"/>
      <c r="E12" s="58"/>
      <c r="F12" s="58"/>
      <c r="G12" s="153"/>
      <c r="H12" s="153"/>
      <c r="I12" s="1"/>
      <c r="J12" s="1"/>
      <c r="K12" s="1"/>
      <c r="L12" s="1"/>
      <c r="M12" s="1"/>
      <c r="N12" s="1"/>
      <c r="O12" s="1"/>
      <c r="P12" s="1"/>
      <c r="Q12" s="1"/>
      <c r="R12" s="1"/>
      <c r="S12" s="1"/>
      <c r="T12" s="1"/>
      <c r="U12" s="1"/>
      <c r="V12" s="1"/>
      <c r="W12" s="1"/>
      <c r="X12" s="1"/>
      <c r="Y12" s="1"/>
      <c r="Z12" s="1"/>
    </row>
    <row r="13">
      <c r="A13" s="57"/>
      <c r="B13" s="57"/>
      <c r="C13" s="57" t="s">
        <v>75</v>
      </c>
      <c r="D13" s="58"/>
      <c r="E13" s="96">
        <v>99500.0</v>
      </c>
      <c r="F13" s="86">
        <v>0.0</v>
      </c>
      <c r="G13" s="153"/>
      <c r="H13" s="156" t="s">
        <v>1014</v>
      </c>
      <c r="I13" s="1"/>
      <c r="J13" s="1"/>
      <c r="K13" s="1"/>
      <c r="L13" s="1"/>
      <c r="M13" s="1"/>
      <c r="N13" s="1"/>
      <c r="O13" s="1"/>
      <c r="P13" s="1"/>
      <c r="Q13" s="1"/>
      <c r="R13" s="1"/>
      <c r="S13" s="1"/>
      <c r="T13" s="1"/>
      <c r="U13" s="1"/>
      <c r="V13" s="1"/>
      <c r="W13" s="1"/>
      <c r="X13" s="1"/>
      <c r="Y13" s="1"/>
      <c r="Z13" s="1"/>
    </row>
    <row r="14">
      <c r="A14" s="57"/>
      <c r="B14" s="57"/>
      <c r="C14" s="57" t="s">
        <v>91</v>
      </c>
      <c r="D14" s="58"/>
      <c r="E14" s="86">
        <v>0.0</v>
      </c>
      <c r="F14" s="96">
        <v>-36000.0</v>
      </c>
      <c r="G14" s="153"/>
      <c r="H14" s="156" t="s">
        <v>1015</v>
      </c>
      <c r="I14" s="1"/>
      <c r="J14" s="1"/>
      <c r="K14" s="1"/>
      <c r="L14" s="1"/>
      <c r="M14" s="1"/>
      <c r="N14" s="1"/>
      <c r="O14" s="1"/>
      <c r="P14" s="1"/>
      <c r="Q14" s="1"/>
      <c r="R14" s="1"/>
      <c r="S14" s="1"/>
      <c r="T14" s="1"/>
      <c r="U14" s="1"/>
      <c r="V14" s="1"/>
      <c r="W14" s="1"/>
      <c r="X14" s="1"/>
      <c r="Y14" s="1"/>
      <c r="Z14" s="1"/>
    </row>
    <row r="15">
      <c r="A15" s="57"/>
      <c r="B15" s="57"/>
      <c r="C15" s="57" t="s">
        <v>539</v>
      </c>
      <c r="D15" s="58"/>
      <c r="E15" s="86">
        <v>0.0</v>
      </c>
      <c r="F15" s="96">
        <v>-13000.0</v>
      </c>
      <c r="G15" s="153"/>
      <c r="H15" s="153"/>
      <c r="I15" s="1"/>
      <c r="J15" s="1"/>
      <c r="K15" s="1"/>
      <c r="L15" s="1"/>
      <c r="M15" s="1"/>
      <c r="N15" s="1"/>
      <c r="O15" s="1"/>
      <c r="P15" s="1"/>
      <c r="Q15" s="1"/>
      <c r="R15" s="1"/>
      <c r="S15" s="1"/>
      <c r="T15" s="1"/>
      <c r="U15" s="1"/>
      <c r="V15" s="1"/>
      <c r="W15" s="1"/>
      <c r="X15" s="1"/>
      <c r="Y15" s="1"/>
      <c r="Z15" s="1"/>
    </row>
    <row r="16">
      <c r="A16" s="57"/>
      <c r="B16" s="57"/>
      <c r="C16" s="57" t="s">
        <v>1016</v>
      </c>
      <c r="D16" s="58"/>
      <c r="E16" s="86">
        <v>0.0</v>
      </c>
      <c r="F16" s="96">
        <v>-8700.0</v>
      </c>
      <c r="G16" s="153"/>
      <c r="H16" s="153"/>
      <c r="I16" s="1"/>
      <c r="J16" s="1"/>
      <c r="K16" s="1"/>
      <c r="L16" s="1"/>
      <c r="M16" s="1"/>
      <c r="N16" s="1"/>
      <c r="O16" s="1"/>
      <c r="P16" s="1"/>
      <c r="Q16" s="1"/>
      <c r="R16" s="1"/>
      <c r="S16" s="1"/>
      <c r="T16" s="1"/>
      <c r="U16" s="1"/>
      <c r="V16" s="1"/>
      <c r="W16" s="1"/>
      <c r="X16" s="1"/>
      <c r="Y16" s="1"/>
      <c r="Z16" s="1"/>
    </row>
    <row r="17">
      <c r="A17" s="57"/>
      <c r="B17" s="57"/>
      <c r="C17" s="57" t="s">
        <v>78</v>
      </c>
      <c r="D17" s="58"/>
      <c r="E17" s="86">
        <v>0.0</v>
      </c>
      <c r="F17" s="96">
        <v>-122500.0</v>
      </c>
      <c r="G17" s="153"/>
      <c r="H17" s="153"/>
      <c r="I17" s="1"/>
      <c r="J17" s="1"/>
      <c r="K17" s="1"/>
      <c r="L17" s="1"/>
      <c r="M17" s="1"/>
      <c r="N17" s="1"/>
      <c r="O17" s="1"/>
      <c r="P17" s="1"/>
      <c r="Q17" s="1"/>
      <c r="R17" s="1"/>
      <c r="S17" s="1"/>
      <c r="T17" s="1"/>
      <c r="U17" s="1"/>
      <c r="V17" s="1"/>
      <c r="W17" s="1"/>
      <c r="X17" s="1"/>
      <c r="Y17" s="1"/>
      <c r="Z17" s="1"/>
    </row>
    <row r="18">
      <c r="A18" s="57"/>
      <c r="B18" s="57"/>
      <c r="C18" s="57" t="s">
        <v>1017</v>
      </c>
      <c r="D18" s="58"/>
      <c r="E18" s="86">
        <v>0.0</v>
      </c>
      <c r="F18" s="96">
        <v>-4000.0</v>
      </c>
      <c r="G18" s="153"/>
      <c r="H18" s="153"/>
      <c r="I18" s="1"/>
      <c r="J18" s="1"/>
      <c r="K18" s="1"/>
      <c r="L18" s="1"/>
      <c r="M18" s="1"/>
      <c r="N18" s="1"/>
      <c r="O18" s="1"/>
      <c r="P18" s="1"/>
      <c r="Q18" s="1"/>
      <c r="R18" s="1"/>
      <c r="S18" s="1"/>
      <c r="T18" s="1"/>
      <c r="U18" s="1"/>
      <c r="V18" s="1"/>
      <c r="W18" s="1"/>
      <c r="X18" s="1"/>
      <c r="Y18" s="1"/>
      <c r="Z18" s="1"/>
    </row>
    <row r="19">
      <c r="A19" s="57"/>
      <c r="B19" s="57"/>
      <c r="C19" s="60" t="s">
        <v>1018</v>
      </c>
      <c r="D19" s="58"/>
      <c r="E19" s="86">
        <v>0.0</v>
      </c>
      <c r="F19" s="96">
        <v>-20000.0</v>
      </c>
      <c r="G19" s="153"/>
      <c r="H19" s="153"/>
      <c r="I19" s="1"/>
      <c r="J19" s="1"/>
      <c r="K19" s="1"/>
      <c r="L19" s="1"/>
      <c r="M19" s="1"/>
      <c r="N19" s="1"/>
      <c r="O19" s="1"/>
      <c r="P19" s="1"/>
      <c r="Q19" s="1"/>
      <c r="R19" s="1"/>
      <c r="S19" s="1"/>
      <c r="T19" s="1"/>
      <c r="U19" s="1"/>
      <c r="V19" s="1"/>
      <c r="W19" s="1"/>
      <c r="X19" s="1"/>
      <c r="Y19" s="1"/>
      <c r="Z19" s="1"/>
    </row>
    <row r="20">
      <c r="A20" s="57"/>
      <c r="B20" s="57"/>
      <c r="C20" s="57" t="s">
        <v>76</v>
      </c>
      <c r="D20" s="58"/>
      <c r="E20" s="86">
        <v>0.0</v>
      </c>
      <c r="F20" s="96">
        <v>-6000.0</v>
      </c>
      <c r="G20" s="153"/>
      <c r="H20" s="153"/>
      <c r="I20" s="1"/>
      <c r="J20" s="1"/>
      <c r="K20" s="1"/>
      <c r="L20" s="1"/>
      <c r="M20" s="1"/>
      <c r="N20" s="1"/>
      <c r="O20" s="1"/>
      <c r="P20" s="1"/>
      <c r="Q20" s="1"/>
      <c r="R20" s="1"/>
      <c r="S20" s="1"/>
      <c r="T20" s="1"/>
      <c r="U20" s="1"/>
      <c r="V20" s="1"/>
      <c r="W20" s="1"/>
      <c r="X20" s="1"/>
      <c r="Y20" s="1"/>
      <c r="Z20" s="1"/>
    </row>
    <row r="21">
      <c r="A21" s="57"/>
      <c r="B21" s="57"/>
      <c r="C21" s="57" t="s">
        <v>81</v>
      </c>
      <c r="D21" s="58"/>
      <c r="E21" s="86">
        <v>0.0</v>
      </c>
      <c r="F21" s="96">
        <v>-2300.0</v>
      </c>
      <c r="G21" s="153"/>
      <c r="H21" s="153"/>
      <c r="I21" s="1"/>
      <c r="J21" s="1"/>
      <c r="K21" s="1"/>
      <c r="L21" s="1"/>
      <c r="M21" s="1"/>
      <c r="N21" s="1"/>
      <c r="O21" s="1"/>
      <c r="P21" s="1"/>
      <c r="Q21" s="1"/>
      <c r="R21" s="1"/>
      <c r="S21" s="1"/>
      <c r="T21" s="1"/>
      <c r="U21" s="1"/>
      <c r="V21" s="1"/>
      <c r="W21" s="1"/>
      <c r="X21" s="1"/>
      <c r="Y21" s="1"/>
      <c r="Z21" s="1"/>
    </row>
    <row r="22">
      <c r="A22" s="57"/>
      <c r="B22" s="57"/>
      <c r="C22" s="57" t="s">
        <v>1019</v>
      </c>
      <c r="D22" s="58"/>
      <c r="E22" s="86">
        <v>0.0</v>
      </c>
      <c r="F22" s="96">
        <v>-10000.0</v>
      </c>
      <c r="G22" s="153"/>
      <c r="H22" s="153"/>
      <c r="I22" s="1"/>
      <c r="J22" s="1"/>
      <c r="K22" s="1"/>
      <c r="L22" s="1"/>
      <c r="M22" s="1"/>
      <c r="N22" s="1"/>
      <c r="O22" s="1"/>
      <c r="P22" s="1"/>
      <c r="Q22" s="1"/>
      <c r="R22" s="1"/>
      <c r="S22" s="1"/>
      <c r="T22" s="1"/>
      <c r="U22" s="1"/>
      <c r="V22" s="1"/>
      <c r="W22" s="1"/>
      <c r="X22" s="1"/>
      <c r="Y22" s="1"/>
      <c r="Z22" s="1"/>
    </row>
    <row r="23">
      <c r="A23" s="57"/>
      <c r="B23" s="57"/>
      <c r="C23" s="57" t="s">
        <v>1020</v>
      </c>
      <c r="D23" s="58"/>
      <c r="E23" s="86">
        <v>0.0</v>
      </c>
      <c r="F23" s="86">
        <v>-8000.0</v>
      </c>
      <c r="G23" s="153"/>
      <c r="H23" s="153"/>
      <c r="I23" s="1"/>
      <c r="J23" s="1"/>
      <c r="K23" s="1"/>
      <c r="L23" s="1"/>
      <c r="M23" s="1"/>
      <c r="N23" s="1"/>
      <c r="O23" s="1"/>
      <c r="P23" s="1"/>
      <c r="Q23" s="1"/>
      <c r="R23" s="1"/>
      <c r="S23" s="1"/>
      <c r="T23" s="1"/>
      <c r="U23" s="1"/>
      <c r="V23" s="1"/>
      <c r="W23" s="1"/>
      <c r="X23" s="1"/>
      <c r="Y23" s="1"/>
      <c r="Z23" s="1"/>
    </row>
    <row r="24">
      <c r="A24" s="57"/>
      <c r="B24" s="57"/>
      <c r="C24" s="57" t="s">
        <v>181</v>
      </c>
      <c r="D24" s="58"/>
      <c r="E24" s="86">
        <v>0.0</v>
      </c>
      <c r="F24" s="96">
        <v>-2500.0</v>
      </c>
      <c r="G24" s="153"/>
      <c r="H24" s="153"/>
      <c r="I24" s="1"/>
      <c r="J24" s="1"/>
      <c r="K24" s="1"/>
      <c r="L24" s="1"/>
      <c r="M24" s="1"/>
      <c r="N24" s="1"/>
      <c r="O24" s="1"/>
      <c r="P24" s="1"/>
      <c r="Q24" s="1"/>
      <c r="R24" s="1"/>
      <c r="S24" s="1"/>
      <c r="T24" s="1"/>
      <c r="U24" s="1"/>
      <c r="V24" s="1"/>
      <c r="W24" s="1"/>
      <c r="X24" s="1"/>
      <c r="Y24" s="1"/>
      <c r="Z24" s="1"/>
    </row>
    <row r="25">
      <c r="A25" s="57"/>
      <c r="B25" s="57"/>
      <c r="C25" s="57" t="s">
        <v>179</v>
      </c>
      <c r="D25" s="58"/>
      <c r="E25" s="86">
        <v>0.0</v>
      </c>
      <c r="F25" s="86">
        <v>-3000.0</v>
      </c>
      <c r="G25" s="153"/>
      <c r="H25" s="153"/>
      <c r="I25" s="1"/>
      <c r="J25" s="1"/>
      <c r="K25" s="1"/>
      <c r="L25" s="1"/>
      <c r="M25" s="1"/>
      <c r="N25" s="1"/>
      <c r="O25" s="1"/>
      <c r="P25" s="1"/>
      <c r="Q25" s="1"/>
      <c r="R25" s="1"/>
      <c r="S25" s="1"/>
      <c r="T25" s="1"/>
      <c r="U25" s="1"/>
      <c r="V25" s="1"/>
      <c r="W25" s="1"/>
      <c r="X25" s="1"/>
      <c r="Y25" s="1"/>
      <c r="Z25" s="1"/>
    </row>
    <row r="26">
      <c r="A26" s="57"/>
      <c r="B26" s="57"/>
      <c r="C26" s="57"/>
      <c r="D26" s="58"/>
      <c r="E26" s="58"/>
      <c r="F26" s="58"/>
      <c r="G26" s="153"/>
      <c r="H26" s="153"/>
      <c r="I26" s="1"/>
      <c r="J26" s="1"/>
      <c r="K26" s="1"/>
      <c r="L26" s="1"/>
      <c r="M26" s="1"/>
      <c r="N26" s="1"/>
      <c r="O26" s="1"/>
      <c r="P26" s="1"/>
      <c r="Q26" s="1"/>
      <c r="R26" s="1"/>
      <c r="S26" s="1"/>
      <c r="T26" s="1"/>
      <c r="U26" s="1"/>
      <c r="V26" s="1"/>
      <c r="W26" s="1"/>
      <c r="X26" s="1"/>
      <c r="Y26" s="1"/>
      <c r="Z26" s="1"/>
    </row>
    <row r="27">
      <c r="A27" s="57"/>
      <c r="B27" s="57"/>
      <c r="C27" s="83" t="s">
        <v>64</v>
      </c>
      <c r="D27" s="58"/>
      <c r="E27" s="86">
        <f t="shared" ref="E27:F27" si="2">SUM(E13:E25)</f>
        <v>99500</v>
      </c>
      <c r="F27" s="86">
        <f t="shared" si="2"/>
        <v>-236000</v>
      </c>
      <c r="G27" s="464">
        <f>SUM(E27:F27)</f>
        <v>-136500</v>
      </c>
      <c r="H27" s="153"/>
      <c r="I27" s="1"/>
      <c r="J27" s="1"/>
      <c r="K27" s="1"/>
      <c r="L27" s="1"/>
      <c r="M27" s="1"/>
      <c r="N27" s="1"/>
      <c r="O27" s="1"/>
      <c r="P27" s="1"/>
      <c r="Q27" s="1"/>
      <c r="R27" s="1"/>
      <c r="S27" s="1"/>
      <c r="T27" s="1"/>
      <c r="U27" s="1"/>
      <c r="V27" s="1"/>
      <c r="W27" s="1"/>
      <c r="X27" s="1"/>
      <c r="Y27" s="1"/>
      <c r="Z27" s="1"/>
    </row>
    <row r="28">
      <c r="A28" s="57"/>
      <c r="B28" s="83"/>
      <c r="C28" s="57"/>
      <c r="D28" s="58"/>
      <c r="E28" s="58"/>
      <c r="F28" s="58"/>
      <c r="G28" s="153"/>
      <c r="H28" s="153"/>
      <c r="I28" s="1"/>
      <c r="J28" s="1"/>
      <c r="K28" s="1"/>
      <c r="L28" s="1"/>
      <c r="M28" s="1"/>
      <c r="N28" s="1"/>
      <c r="O28" s="1"/>
      <c r="P28" s="1"/>
      <c r="Q28" s="1"/>
      <c r="R28" s="1"/>
      <c r="S28" s="1"/>
      <c r="T28" s="1"/>
      <c r="U28" s="1"/>
      <c r="V28" s="1"/>
      <c r="W28" s="1"/>
      <c r="X28" s="1"/>
      <c r="Y28" s="1"/>
      <c r="Z28" s="1"/>
    </row>
    <row r="29">
      <c r="A29" s="57"/>
      <c r="B29" s="83" t="s">
        <v>1021</v>
      </c>
      <c r="C29" s="57"/>
      <c r="D29" s="58"/>
      <c r="E29" s="58"/>
      <c r="F29" s="58"/>
      <c r="G29" s="153"/>
      <c r="H29" s="153"/>
      <c r="I29" s="1"/>
      <c r="J29" s="1"/>
      <c r="K29" s="1"/>
      <c r="L29" s="1"/>
      <c r="M29" s="1"/>
      <c r="N29" s="1"/>
      <c r="O29" s="1"/>
      <c r="P29" s="1"/>
      <c r="Q29" s="1"/>
      <c r="R29" s="1"/>
      <c r="S29" s="1"/>
      <c r="T29" s="1"/>
      <c r="U29" s="1"/>
      <c r="V29" s="1"/>
      <c r="W29" s="1"/>
      <c r="X29" s="1"/>
      <c r="Y29" s="1"/>
      <c r="Z29" s="1"/>
    </row>
    <row r="30">
      <c r="A30" s="57"/>
      <c r="B30" s="57"/>
      <c r="C30" s="57" t="s">
        <v>1022</v>
      </c>
      <c r="D30" s="58"/>
      <c r="E30" s="86">
        <v>0.0</v>
      </c>
      <c r="F30" s="96">
        <v>-3600.0</v>
      </c>
      <c r="G30" s="153"/>
      <c r="H30" s="153"/>
      <c r="I30" s="1"/>
      <c r="J30" s="1"/>
      <c r="K30" s="1"/>
      <c r="L30" s="1"/>
      <c r="M30" s="1"/>
      <c r="N30" s="1"/>
      <c r="O30" s="1"/>
      <c r="P30" s="1"/>
      <c r="Q30" s="1"/>
      <c r="R30" s="1"/>
      <c r="S30" s="1"/>
      <c r="T30" s="1"/>
      <c r="U30" s="1"/>
      <c r="V30" s="1"/>
      <c r="W30" s="1"/>
      <c r="X30" s="1"/>
      <c r="Y30" s="1"/>
      <c r="Z30" s="1"/>
    </row>
    <row r="31">
      <c r="A31" s="57"/>
      <c r="B31" s="57"/>
      <c r="C31" s="60" t="s">
        <v>76</v>
      </c>
      <c r="D31" s="58"/>
      <c r="E31" s="86">
        <v>0.0</v>
      </c>
      <c r="F31" s="96">
        <v>-300.0</v>
      </c>
      <c r="G31" s="153"/>
      <c r="H31" s="153"/>
      <c r="I31" s="1"/>
      <c r="J31" s="1"/>
      <c r="K31" s="1"/>
      <c r="L31" s="1"/>
      <c r="M31" s="1"/>
      <c r="N31" s="1"/>
      <c r="O31" s="1"/>
      <c r="P31" s="1"/>
      <c r="Q31" s="1"/>
      <c r="R31" s="1"/>
      <c r="S31" s="1"/>
      <c r="T31" s="1"/>
      <c r="U31" s="1"/>
      <c r="V31" s="1"/>
      <c r="W31" s="1"/>
      <c r="X31" s="1"/>
      <c r="Y31" s="1"/>
      <c r="Z31" s="1"/>
    </row>
    <row r="32">
      <c r="A32" s="57"/>
      <c r="B32" s="57"/>
      <c r="C32" s="60" t="s">
        <v>81</v>
      </c>
      <c r="D32" s="58"/>
      <c r="E32" s="96">
        <v>0.0</v>
      </c>
      <c r="F32" s="96">
        <v>-1400.0</v>
      </c>
      <c r="G32" s="153"/>
      <c r="H32" s="153"/>
      <c r="I32" s="1"/>
      <c r="J32" s="1"/>
      <c r="K32" s="1"/>
      <c r="L32" s="1"/>
      <c r="M32" s="1"/>
      <c r="N32" s="1"/>
      <c r="O32" s="1"/>
      <c r="P32" s="1"/>
      <c r="Q32" s="1"/>
      <c r="R32" s="1"/>
      <c r="S32" s="1"/>
      <c r="T32" s="1"/>
      <c r="U32" s="1"/>
      <c r="V32" s="1"/>
      <c r="W32" s="1"/>
      <c r="X32" s="1"/>
      <c r="Y32" s="1"/>
      <c r="Z32" s="1"/>
    </row>
    <row r="33">
      <c r="A33" s="57"/>
      <c r="B33" s="57"/>
      <c r="C33" s="57" t="s">
        <v>78</v>
      </c>
      <c r="D33" s="58"/>
      <c r="E33" s="86">
        <v>0.0</v>
      </c>
      <c r="F33" s="86">
        <v>-3000.0</v>
      </c>
      <c r="G33" s="153"/>
      <c r="H33" s="153"/>
      <c r="I33" s="1"/>
      <c r="J33" s="1"/>
      <c r="K33" s="1"/>
      <c r="L33" s="1"/>
      <c r="M33" s="1"/>
      <c r="N33" s="1"/>
      <c r="O33" s="1"/>
      <c r="P33" s="1"/>
      <c r="Q33" s="1"/>
      <c r="R33" s="1"/>
      <c r="S33" s="1"/>
      <c r="T33" s="1"/>
      <c r="U33" s="1"/>
      <c r="V33" s="1"/>
      <c r="W33" s="1"/>
      <c r="X33" s="1"/>
      <c r="Y33" s="1"/>
      <c r="Z33" s="1"/>
    </row>
    <row r="34">
      <c r="A34" s="57"/>
      <c r="B34" s="57"/>
      <c r="C34" s="57" t="s">
        <v>126</v>
      </c>
      <c r="D34" s="58"/>
      <c r="E34" s="96">
        <v>3000.0</v>
      </c>
      <c r="F34" s="86">
        <v>0.0</v>
      </c>
      <c r="G34" s="153"/>
      <c r="H34" s="153"/>
      <c r="I34" s="1"/>
      <c r="J34" s="1"/>
      <c r="K34" s="1"/>
      <c r="L34" s="1"/>
      <c r="M34" s="1"/>
      <c r="N34" s="1"/>
      <c r="O34" s="1"/>
      <c r="P34" s="1"/>
      <c r="Q34" s="1"/>
      <c r="R34" s="1"/>
      <c r="S34" s="1"/>
      <c r="T34" s="1"/>
      <c r="U34" s="1"/>
      <c r="V34" s="1"/>
      <c r="W34" s="1"/>
      <c r="X34" s="1"/>
      <c r="Y34" s="1"/>
      <c r="Z34" s="1"/>
    </row>
    <row r="35">
      <c r="A35" s="57"/>
      <c r="B35" s="57"/>
      <c r="C35" s="57"/>
      <c r="D35" s="58"/>
      <c r="E35" s="58"/>
      <c r="F35" s="58"/>
      <c r="G35" s="153"/>
      <c r="H35" s="153"/>
      <c r="I35" s="1"/>
      <c r="J35" s="1"/>
      <c r="K35" s="1"/>
      <c r="L35" s="1"/>
      <c r="M35" s="1"/>
      <c r="N35" s="1"/>
      <c r="O35" s="1"/>
      <c r="P35" s="1"/>
      <c r="Q35" s="1"/>
      <c r="R35" s="1"/>
      <c r="S35" s="1"/>
      <c r="T35" s="1"/>
      <c r="U35" s="1"/>
      <c r="V35" s="1"/>
      <c r="W35" s="1"/>
      <c r="X35" s="1"/>
      <c r="Y35" s="1"/>
      <c r="Z35" s="1"/>
    </row>
    <row r="36">
      <c r="A36" s="57"/>
      <c r="B36" s="57"/>
      <c r="C36" s="57" t="s">
        <v>64</v>
      </c>
      <c r="D36" s="58"/>
      <c r="E36" s="86">
        <f t="shared" ref="E36:F36" si="3">SUM(E30:E34)</f>
        <v>3000</v>
      </c>
      <c r="F36" s="86">
        <f t="shared" si="3"/>
        <v>-8300</v>
      </c>
      <c r="G36" s="464">
        <f>SUM(E36:F36)</f>
        <v>-5300</v>
      </c>
      <c r="H36" s="153"/>
      <c r="I36" s="1"/>
      <c r="J36" s="1"/>
      <c r="K36" s="1"/>
      <c r="L36" s="1"/>
      <c r="M36" s="1"/>
      <c r="N36" s="1"/>
      <c r="O36" s="1"/>
      <c r="P36" s="1"/>
      <c r="Q36" s="1"/>
      <c r="R36" s="1"/>
      <c r="S36" s="1"/>
      <c r="T36" s="1"/>
      <c r="U36" s="1"/>
      <c r="V36" s="1"/>
      <c r="W36" s="1"/>
      <c r="X36" s="1"/>
      <c r="Y36" s="1"/>
      <c r="Z36" s="1"/>
    </row>
    <row r="37">
      <c r="A37" s="57"/>
      <c r="B37" s="57"/>
      <c r="C37" s="57"/>
      <c r="D37" s="58"/>
      <c r="E37" s="58"/>
      <c r="F37" s="58"/>
      <c r="G37" s="153"/>
      <c r="H37" s="153"/>
      <c r="I37" s="1"/>
      <c r="J37" s="1"/>
      <c r="K37" s="1"/>
      <c r="L37" s="1"/>
      <c r="M37" s="1"/>
      <c r="N37" s="1"/>
      <c r="O37" s="1"/>
      <c r="P37" s="1"/>
      <c r="Q37" s="1"/>
      <c r="R37" s="1"/>
      <c r="S37" s="1"/>
      <c r="T37" s="1"/>
      <c r="U37" s="1"/>
      <c r="V37" s="1"/>
      <c r="W37" s="1"/>
      <c r="X37" s="1"/>
      <c r="Y37" s="1"/>
      <c r="Z37" s="1"/>
    </row>
    <row r="38">
      <c r="A38" s="57"/>
      <c r="B38" s="83" t="s">
        <v>1023</v>
      </c>
      <c r="C38" s="57"/>
      <c r="D38" s="58"/>
      <c r="E38" s="58"/>
      <c r="F38" s="58"/>
      <c r="G38" s="153"/>
      <c r="H38" s="153"/>
      <c r="I38" s="1"/>
      <c r="J38" s="1"/>
      <c r="K38" s="1"/>
      <c r="L38" s="1"/>
      <c r="M38" s="1"/>
      <c r="N38" s="1"/>
      <c r="O38" s="1"/>
      <c r="P38" s="1"/>
      <c r="Q38" s="1"/>
      <c r="R38" s="1"/>
      <c r="S38" s="1"/>
      <c r="T38" s="1"/>
      <c r="U38" s="1"/>
      <c r="V38" s="1"/>
      <c r="W38" s="1"/>
      <c r="X38" s="1"/>
      <c r="Y38" s="1"/>
      <c r="Z38" s="1"/>
    </row>
    <row r="39">
      <c r="A39" s="57"/>
      <c r="B39" s="57"/>
      <c r="C39" s="57" t="s">
        <v>517</v>
      </c>
      <c r="D39" s="58"/>
      <c r="E39" s="86">
        <v>8000.0</v>
      </c>
      <c r="F39" s="86">
        <v>-6000.0</v>
      </c>
      <c r="G39" s="153"/>
      <c r="H39" s="153"/>
      <c r="I39" s="1"/>
      <c r="J39" s="1"/>
      <c r="K39" s="1"/>
      <c r="L39" s="1"/>
      <c r="M39" s="1"/>
      <c r="N39" s="1"/>
      <c r="O39" s="1"/>
      <c r="P39" s="1"/>
      <c r="Q39" s="1"/>
      <c r="R39" s="1"/>
      <c r="S39" s="1"/>
      <c r="T39" s="1"/>
      <c r="U39" s="1"/>
      <c r="V39" s="1"/>
      <c r="W39" s="1"/>
      <c r="X39" s="1"/>
      <c r="Y39" s="1"/>
      <c r="Z39" s="1"/>
    </row>
    <row r="40">
      <c r="A40" s="57"/>
      <c r="B40" s="57"/>
      <c r="C40" s="57" t="s">
        <v>80</v>
      </c>
      <c r="D40" s="58"/>
      <c r="E40" s="86">
        <v>0.0</v>
      </c>
      <c r="F40" s="86">
        <v>-1700.0</v>
      </c>
      <c r="G40" s="153"/>
      <c r="H40" s="153"/>
      <c r="I40" s="1"/>
      <c r="J40" s="1"/>
      <c r="K40" s="1"/>
      <c r="L40" s="1"/>
      <c r="M40" s="1"/>
      <c r="N40" s="1"/>
      <c r="O40" s="1"/>
      <c r="P40" s="1"/>
      <c r="Q40" s="1"/>
      <c r="R40" s="1"/>
      <c r="S40" s="1"/>
      <c r="T40" s="1"/>
      <c r="U40" s="1"/>
      <c r="V40" s="1"/>
      <c r="W40" s="1"/>
      <c r="X40" s="1"/>
      <c r="Y40" s="1"/>
      <c r="Z40" s="1"/>
    </row>
    <row r="41">
      <c r="A41" s="57"/>
      <c r="B41" s="57"/>
      <c r="C41" s="57"/>
      <c r="D41" s="58"/>
      <c r="E41" s="58"/>
      <c r="F41" s="58"/>
      <c r="G41" s="153"/>
      <c r="H41" s="153"/>
      <c r="I41" s="1"/>
      <c r="J41" s="1"/>
      <c r="K41" s="1"/>
      <c r="L41" s="1"/>
      <c r="M41" s="1"/>
      <c r="N41" s="1"/>
      <c r="O41" s="1"/>
      <c r="P41" s="1"/>
      <c r="Q41" s="1"/>
      <c r="R41" s="1"/>
      <c r="S41" s="1"/>
      <c r="T41" s="1"/>
      <c r="U41" s="1"/>
      <c r="V41" s="1"/>
      <c r="W41" s="1"/>
      <c r="X41" s="1"/>
      <c r="Y41" s="1"/>
      <c r="Z41" s="1"/>
    </row>
    <row r="42">
      <c r="A42" s="57"/>
      <c r="B42" s="57"/>
      <c r="C42" s="57" t="s">
        <v>64</v>
      </c>
      <c r="D42" s="58"/>
      <c r="E42" s="86">
        <f t="shared" ref="E42:F42" si="4">SUM(E39:E40)</f>
        <v>8000</v>
      </c>
      <c r="F42" s="86">
        <f t="shared" si="4"/>
        <v>-7700</v>
      </c>
      <c r="G42" s="464">
        <f>SUM(E42:F42)</f>
        <v>300</v>
      </c>
      <c r="H42" s="153"/>
      <c r="I42" s="1"/>
      <c r="J42" s="1"/>
      <c r="K42" s="1"/>
      <c r="L42" s="1"/>
      <c r="M42" s="1"/>
      <c r="N42" s="1"/>
      <c r="O42" s="1"/>
      <c r="P42" s="1"/>
      <c r="Q42" s="1"/>
      <c r="R42" s="1"/>
      <c r="S42" s="1"/>
      <c r="T42" s="1"/>
      <c r="U42" s="1"/>
      <c r="V42" s="1"/>
      <c r="W42" s="1"/>
      <c r="X42" s="1"/>
      <c r="Y42" s="1"/>
      <c r="Z42" s="1"/>
    </row>
    <row r="43">
      <c r="A43" s="57"/>
      <c r="B43" s="57"/>
      <c r="C43" s="57"/>
      <c r="D43" s="58"/>
      <c r="E43" s="58"/>
      <c r="F43" s="58"/>
      <c r="G43" s="153"/>
      <c r="H43" s="153"/>
      <c r="I43" s="1"/>
      <c r="J43" s="1"/>
      <c r="K43" s="1"/>
      <c r="L43" s="1"/>
      <c r="M43" s="1"/>
      <c r="N43" s="1"/>
      <c r="O43" s="1"/>
      <c r="P43" s="1"/>
      <c r="Q43" s="1"/>
      <c r="R43" s="1"/>
      <c r="S43" s="1"/>
      <c r="T43" s="1"/>
      <c r="U43" s="1"/>
      <c r="V43" s="1"/>
      <c r="W43" s="1"/>
      <c r="X43" s="1"/>
      <c r="Y43" s="1"/>
      <c r="Z43" s="1"/>
    </row>
    <row r="44">
      <c r="A44" s="57"/>
      <c r="B44" s="57"/>
      <c r="C44" s="83" t="s">
        <v>83</v>
      </c>
      <c r="D44" s="58"/>
      <c r="E44" s="86">
        <f>SUMIFS(E6:E43,C6:C43,"Subsubtotal")</f>
        <v>110500</v>
      </c>
      <c r="F44" s="86">
        <f>SUMIFS(F6:F43,C6:C43,"Subsubtotal")</f>
        <v>-257450</v>
      </c>
      <c r="G44" s="464">
        <f>SUM(E44:F44)</f>
        <v>-146950</v>
      </c>
      <c r="H44" s="153"/>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sheetData>
  <conditionalFormatting sqref="E1:E45">
    <cfRule type="cellIs" dxfId="0" priority="1" operator="greaterThan">
      <formula>0</formula>
    </cfRule>
  </conditionalFormatting>
  <conditionalFormatting sqref="F1:F45">
    <cfRule type="cellIs" dxfId="1" priority="2" operator="lessThan">
      <formula>0</formula>
    </cfRule>
  </conditionalFormatting>
  <conditionalFormatting sqref="G1:G45">
    <cfRule type="cellIs" dxfId="1" priority="3" operator="lessThan">
      <formula>0</formula>
    </cfRule>
  </conditionalFormatting>
  <conditionalFormatting sqref="G1:G45">
    <cfRule type="cellIs" dxfId="0" priority="4" operator="greaterThan">
      <formula>0</formula>
    </cfRule>
  </conditionalFormatting>
  <printOptions gridLines="1" horizontalCentered="1"/>
  <pageMargins bottom="0.75" footer="0.0" header="0.0" left="0.25" right="0.25"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7.13"/>
    <col customWidth="1" min="8" max="8" width="68.38"/>
  </cols>
  <sheetData>
    <row r="1">
      <c r="A1" s="53" t="s">
        <v>3</v>
      </c>
      <c r="B1" s="53" t="s">
        <v>56</v>
      </c>
      <c r="C1" s="53" t="s">
        <v>57</v>
      </c>
      <c r="D1" s="90" t="s">
        <v>58</v>
      </c>
      <c r="E1" s="53" t="s">
        <v>4</v>
      </c>
      <c r="F1" s="54" t="s">
        <v>5</v>
      </c>
      <c r="G1" s="53" t="s">
        <v>59</v>
      </c>
      <c r="H1" s="53" t="s">
        <v>2</v>
      </c>
    </row>
    <row r="2">
      <c r="A2" s="91" t="s">
        <v>10</v>
      </c>
      <c r="B2" s="57"/>
      <c r="C2" s="57"/>
      <c r="D2" s="58"/>
      <c r="E2" s="58"/>
      <c r="F2" s="92"/>
      <c r="G2" s="58"/>
      <c r="H2" s="58"/>
    </row>
    <row r="3">
      <c r="A3" s="60" t="s">
        <v>60</v>
      </c>
      <c r="B3" s="91" t="s">
        <v>61</v>
      </c>
      <c r="C3" s="57"/>
      <c r="D3" s="58"/>
      <c r="E3" s="61"/>
      <c r="F3" s="93"/>
      <c r="G3" s="58"/>
      <c r="H3" s="58"/>
    </row>
    <row r="4">
      <c r="A4" s="57"/>
      <c r="B4" s="83"/>
      <c r="C4" s="60" t="s">
        <v>93</v>
      </c>
      <c r="D4" s="89"/>
      <c r="E4" s="93">
        <v>0.0</v>
      </c>
      <c r="F4" s="93">
        <v>-3000.0</v>
      </c>
      <c r="G4" s="61"/>
      <c r="H4" s="61"/>
    </row>
    <row r="5">
      <c r="A5" s="57"/>
      <c r="B5" s="83"/>
      <c r="C5" s="60" t="s">
        <v>94</v>
      </c>
      <c r="D5" s="89"/>
      <c r="E5" s="93">
        <v>0.0</v>
      </c>
      <c r="F5" s="93">
        <v>-1500.0</v>
      </c>
      <c r="G5" s="61"/>
      <c r="H5" s="61"/>
    </row>
    <row r="6">
      <c r="A6" s="57"/>
      <c r="B6" s="83"/>
      <c r="C6" s="62"/>
      <c r="D6" s="58"/>
      <c r="E6" s="58"/>
      <c r="F6" s="92"/>
      <c r="G6" s="58"/>
      <c r="H6" s="58"/>
    </row>
    <row r="7">
      <c r="A7" s="57"/>
      <c r="B7" s="83"/>
      <c r="C7" s="56" t="s">
        <v>64</v>
      </c>
      <c r="D7" s="89"/>
      <c r="E7" s="92">
        <f t="shared" ref="E7:F7" si="1">SUM(E4:E6)</f>
        <v>0</v>
      </c>
      <c r="F7" s="92">
        <f t="shared" si="1"/>
        <v>-4500</v>
      </c>
      <c r="G7" s="89"/>
      <c r="H7" s="89"/>
    </row>
    <row r="8">
      <c r="A8" s="57"/>
      <c r="B8" s="83"/>
      <c r="C8" s="56"/>
      <c r="D8" s="89"/>
      <c r="E8" s="92"/>
      <c r="F8" s="92"/>
      <c r="G8" s="89"/>
      <c r="H8" s="89"/>
    </row>
    <row r="9">
      <c r="A9" s="57"/>
      <c r="B9" s="66" t="s">
        <v>65</v>
      </c>
      <c r="C9" s="67"/>
      <c r="D9" s="68"/>
      <c r="E9" s="69"/>
      <c r="F9" s="69"/>
      <c r="G9" s="59"/>
      <c r="H9" s="59"/>
    </row>
    <row r="10">
      <c r="A10" s="57"/>
      <c r="B10" s="57"/>
      <c r="C10" s="62" t="s">
        <v>66</v>
      </c>
      <c r="D10" s="70"/>
      <c r="E10" s="63">
        <v>0.0</v>
      </c>
      <c r="F10" s="93">
        <v>-1500.0</v>
      </c>
      <c r="G10" s="62"/>
      <c r="H10" s="72" t="s">
        <v>95</v>
      </c>
    </row>
    <row r="11" ht="15.0" customHeight="1">
      <c r="A11" s="57"/>
      <c r="B11" s="57"/>
      <c r="C11" s="62" t="s">
        <v>68</v>
      </c>
      <c r="D11" s="70"/>
      <c r="E11" s="63">
        <v>0.0</v>
      </c>
      <c r="F11" s="93">
        <v>-1000.0</v>
      </c>
      <c r="G11" s="62"/>
      <c r="H11" s="72" t="s">
        <v>95</v>
      </c>
    </row>
    <row r="12">
      <c r="A12" s="57"/>
      <c r="B12" s="74"/>
      <c r="C12" s="74"/>
      <c r="D12" s="81"/>
      <c r="E12" s="82"/>
      <c r="F12" s="82"/>
      <c r="G12" s="59"/>
      <c r="H12" s="59"/>
    </row>
    <row r="13">
      <c r="A13" s="57"/>
      <c r="B13" s="74"/>
      <c r="C13" s="67" t="s">
        <v>64</v>
      </c>
      <c r="D13" s="68"/>
      <c r="E13" s="69">
        <f t="shared" ref="E13:F13" si="2">SUM(E9:E12)</f>
        <v>0</v>
      </c>
      <c r="F13" s="69">
        <f t="shared" si="2"/>
        <v>-2500</v>
      </c>
      <c r="G13" s="59"/>
      <c r="H13" s="59"/>
    </row>
    <row r="14">
      <c r="A14" s="57"/>
      <c r="B14" s="74"/>
      <c r="C14" s="67"/>
      <c r="D14" s="68"/>
      <c r="E14" s="69"/>
      <c r="F14" s="69"/>
      <c r="G14" s="59"/>
      <c r="H14" s="59"/>
    </row>
    <row r="15">
      <c r="A15" s="57"/>
      <c r="B15" s="91" t="s">
        <v>96</v>
      </c>
      <c r="C15" s="57"/>
      <c r="D15" s="89"/>
      <c r="E15" s="86"/>
      <c r="F15" s="93"/>
      <c r="G15" s="94"/>
      <c r="H15" s="94"/>
    </row>
    <row r="16">
      <c r="A16" s="57"/>
      <c r="B16" s="83"/>
      <c r="C16" s="60" t="s">
        <v>97</v>
      </c>
      <c r="D16" s="89"/>
      <c r="E16" s="93">
        <v>0.0</v>
      </c>
      <c r="F16" s="93">
        <v>-35000.0</v>
      </c>
      <c r="G16" s="1"/>
      <c r="H16" s="94" t="s">
        <v>98</v>
      </c>
    </row>
    <row r="17">
      <c r="A17" s="57"/>
      <c r="B17" s="83"/>
      <c r="C17" s="60" t="s">
        <v>99</v>
      </c>
      <c r="D17" s="89"/>
      <c r="E17" s="93">
        <v>0.0</v>
      </c>
      <c r="F17" s="93">
        <v>-17000.0</v>
      </c>
      <c r="G17" s="94"/>
      <c r="H17" s="94" t="s">
        <v>100</v>
      </c>
    </row>
    <row r="18">
      <c r="A18" s="57"/>
      <c r="B18" s="83"/>
      <c r="C18" s="60" t="s">
        <v>101</v>
      </c>
      <c r="D18" s="89"/>
      <c r="E18" s="93">
        <v>0.0</v>
      </c>
      <c r="F18" s="93">
        <v>-15000.0</v>
      </c>
      <c r="G18" s="95"/>
      <c r="H18" s="94" t="s">
        <v>100</v>
      </c>
    </row>
    <row r="19">
      <c r="A19" s="57"/>
      <c r="B19" s="83"/>
      <c r="C19" s="60" t="s">
        <v>102</v>
      </c>
      <c r="D19" s="89"/>
      <c r="E19" s="93">
        <v>0.0</v>
      </c>
      <c r="F19" s="93">
        <v>-27000.0</v>
      </c>
      <c r="G19" s="95"/>
      <c r="H19" s="95"/>
    </row>
    <row r="20">
      <c r="A20" s="57"/>
      <c r="B20" s="83"/>
      <c r="C20" s="60" t="s">
        <v>103</v>
      </c>
      <c r="D20" s="89"/>
      <c r="E20" s="93">
        <v>0.0</v>
      </c>
      <c r="F20" s="93">
        <v>-30000.0</v>
      </c>
      <c r="G20" s="89"/>
      <c r="H20" s="94"/>
    </row>
    <row r="21">
      <c r="A21" s="57"/>
      <c r="B21" s="83"/>
      <c r="C21" s="60" t="s">
        <v>104</v>
      </c>
      <c r="D21" s="89"/>
      <c r="E21" s="96">
        <v>0.0</v>
      </c>
      <c r="F21" s="93">
        <v>-6200.0</v>
      </c>
      <c r="G21" s="89"/>
      <c r="H21" s="89"/>
    </row>
    <row r="22">
      <c r="A22" s="57"/>
      <c r="B22" s="83"/>
      <c r="C22" s="62"/>
      <c r="D22" s="89"/>
      <c r="E22" s="86"/>
      <c r="F22" s="92"/>
      <c r="G22" s="89"/>
      <c r="H22" s="89"/>
    </row>
    <row r="23">
      <c r="A23" s="57"/>
      <c r="B23" s="83"/>
      <c r="C23" s="56" t="s">
        <v>64</v>
      </c>
      <c r="D23" s="89"/>
      <c r="E23" s="92">
        <f t="shared" ref="E23:F23" si="3">SUM(E16:E22)</f>
        <v>0</v>
      </c>
      <c r="F23" s="92">
        <f t="shared" si="3"/>
        <v>-130200</v>
      </c>
      <c r="G23" s="89"/>
      <c r="H23" s="89"/>
    </row>
    <row r="24">
      <c r="A24" s="57"/>
      <c r="B24" s="83"/>
      <c r="C24" s="56"/>
      <c r="D24" s="89"/>
      <c r="E24" s="86"/>
      <c r="F24" s="92"/>
      <c r="G24" s="89"/>
      <c r="H24" s="89"/>
    </row>
    <row r="25">
      <c r="A25" s="57"/>
      <c r="B25" s="83"/>
      <c r="C25" s="91" t="s">
        <v>83</v>
      </c>
      <c r="D25" s="89"/>
      <c r="E25" s="92">
        <f t="shared" ref="E25:F25" si="4">SUMIFS(E4:E24,$C4:$C24,"Subsubtotal")</f>
        <v>0</v>
      </c>
      <c r="F25" s="92">
        <f t="shared" si="4"/>
        <v>-137200</v>
      </c>
      <c r="G25" s="89"/>
      <c r="H25" s="89"/>
    </row>
    <row r="26">
      <c r="A26" s="57"/>
      <c r="B26" s="57"/>
      <c r="C26" s="62"/>
      <c r="D26" s="59"/>
      <c r="E26" s="59"/>
      <c r="F26" s="93"/>
      <c r="G26" s="59"/>
      <c r="H26" s="59"/>
    </row>
  </sheetData>
  <conditionalFormatting sqref="D1 F1:F26 E4:E5 E7:E12 G9:G14 E16:E20 E23 E25">
    <cfRule type="cellIs" dxfId="0" priority="1" operator="greaterThan">
      <formula>0</formula>
    </cfRule>
  </conditionalFormatting>
  <conditionalFormatting sqref="E1:E26 D9:D14 F9:F14">
    <cfRule type="cellIs" dxfId="1" priority="2" operator="greaterThan">
      <formula>0</formula>
    </cfRule>
  </conditionalFormatting>
  <conditionalFormatting sqref="D1:D26">
    <cfRule type="cellIs" dxfId="0" priority="3" operator="greaterThan">
      <formula>0</formula>
    </cfRule>
  </conditionalFormatting>
  <conditionalFormatting sqref="D1:D26 F1 F9:F14">
    <cfRule type="cellIs" dxfId="1" priority="4" operator="lessThan">
      <formula>0</formula>
    </cfRule>
  </conditionalFormatting>
  <conditionalFormatting sqref="F1:F26 E4:E5 E7:E12 E16:E20 E23 E25">
    <cfRule type="cellIs" dxfId="1" priority="5" operator="lessThan">
      <formula>0</formula>
    </cfRule>
  </conditionalFormatting>
  <printOptions gridLines="1" horizontalCentered="1"/>
  <pageMargins bottom="0.75" footer="0.0" header="0.0" left="0.25" right="0.25" top="0.75"/>
  <pageSetup fitToHeight="0" paperSize="9" cellComments="atEnd" orientation="landscape" pageOrder="overThenDown"/>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53" t="s">
        <v>3</v>
      </c>
      <c r="B1" s="53" t="s">
        <v>56</v>
      </c>
      <c r="C1" s="53" t="s">
        <v>57</v>
      </c>
      <c r="D1" s="59"/>
      <c r="E1" s="55" t="s">
        <v>4</v>
      </c>
      <c r="F1" s="55" t="s">
        <v>5</v>
      </c>
      <c r="G1" s="55" t="s">
        <v>59</v>
      </c>
      <c r="H1" s="53" t="s">
        <v>2</v>
      </c>
    </row>
    <row r="2">
      <c r="A2" s="466" t="s">
        <v>50</v>
      </c>
      <c r="B2" s="74"/>
      <c r="C2" s="74"/>
      <c r="D2" s="105"/>
      <c r="E2" s="105"/>
      <c r="F2" s="97"/>
      <c r="G2" s="173"/>
      <c r="H2" s="173"/>
    </row>
    <row r="3">
      <c r="A3" s="75" t="s">
        <v>49</v>
      </c>
      <c r="B3" s="67" t="s">
        <v>1024</v>
      </c>
      <c r="C3" s="74"/>
      <c r="D3" s="105"/>
      <c r="E3" s="82"/>
      <c r="F3" s="79"/>
      <c r="G3" s="173"/>
      <c r="H3" s="173"/>
    </row>
    <row r="4">
      <c r="A4" s="74"/>
      <c r="B4" s="74"/>
      <c r="C4" s="75" t="s">
        <v>1025</v>
      </c>
      <c r="D4" s="105"/>
      <c r="E4" s="101">
        <v>0.0</v>
      </c>
      <c r="F4" s="101">
        <v>-40000.0</v>
      </c>
      <c r="G4" s="173"/>
      <c r="H4" s="173"/>
    </row>
    <row r="5">
      <c r="A5" s="74"/>
      <c r="B5" s="74"/>
      <c r="C5" s="75" t="s">
        <v>1026</v>
      </c>
      <c r="D5" s="105"/>
      <c r="E5" s="101">
        <v>0.0</v>
      </c>
      <c r="F5" s="78">
        <v>-12000.0</v>
      </c>
      <c r="G5" s="173"/>
      <c r="H5" s="180"/>
    </row>
    <row r="6">
      <c r="A6" s="74"/>
      <c r="B6" s="74"/>
      <c r="C6" s="74"/>
      <c r="D6" s="105"/>
      <c r="E6" s="82"/>
      <c r="F6" s="79"/>
      <c r="G6" s="173"/>
      <c r="H6" s="173"/>
    </row>
    <row r="7">
      <c r="A7" s="74"/>
      <c r="B7" s="74"/>
      <c r="C7" s="67" t="s">
        <v>64</v>
      </c>
      <c r="D7" s="105"/>
      <c r="E7" s="101">
        <f t="shared" ref="E7:F7" si="1">SUM(E4:E6)</f>
        <v>0</v>
      </c>
      <c r="F7" s="101">
        <f t="shared" si="1"/>
        <v>-52000</v>
      </c>
      <c r="G7" s="467" t="s">
        <v>336</v>
      </c>
      <c r="H7" s="180"/>
    </row>
    <row r="8">
      <c r="A8" s="74"/>
      <c r="B8" s="74"/>
      <c r="C8" s="74"/>
      <c r="D8" s="105"/>
      <c r="E8" s="82"/>
      <c r="F8" s="79"/>
      <c r="G8" s="180"/>
      <c r="H8" s="180"/>
    </row>
    <row r="9">
      <c r="A9" s="74"/>
      <c r="B9" s="98" t="s">
        <v>1027</v>
      </c>
      <c r="C9" s="74"/>
      <c r="D9" s="105"/>
      <c r="E9" s="82"/>
      <c r="F9" s="79"/>
      <c r="G9" s="97"/>
      <c r="H9" s="97"/>
    </row>
    <row r="10">
      <c r="A10" s="74"/>
      <c r="B10" s="74"/>
      <c r="C10" s="75" t="s">
        <v>1028</v>
      </c>
      <c r="D10" s="105"/>
      <c r="E10" s="179">
        <v>0.0</v>
      </c>
      <c r="F10" s="78">
        <v>-23345.0</v>
      </c>
      <c r="G10" s="100"/>
      <c r="H10" s="395"/>
    </row>
    <row r="11">
      <c r="A11" s="74"/>
      <c r="B11" s="74"/>
      <c r="C11" s="75" t="s">
        <v>1029</v>
      </c>
      <c r="D11" s="105"/>
      <c r="E11" s="179">
        <v>0.0</v>
      </c>
      <c r="F11" s="78">
        <v>-3500.0</v>
      </c>
      <c r="G11" s="100"/>
      <c r="H11" s="395"/>
    </row>
    <row r="12">
      <c r="A12" s="74"/>
      <c r="B12" s="74"/>
      <c r="C12" s="75" t="s">
        <v>1030</v>
      </c>
      <c r="D12" s="105"/>
      <c r="E12" s="106">
        <v>0.0</v>
      </c>
      <c r="F12" s="80">
        <v>-13350.0</v>
      </c>
      <c r="G12" s="97"/>
      <c r="H12" s="97"/>
    </row>
    <row r="13">
      <c r="A13" s="74"/>
      <c r="B13" s="74"/>
      <c r="C13" s="75" t="s">
        <v>1031</v>
      </c>
      <c r="D13" s="105"/>
      <c r="E13" s="106">
        <v>0.0</v>
      </c>
      <c r="F13" s="80">
        <v>-1300.0</v>
      </c>
      <c r="G13" s="97"/>
      <c r="H13" s="97"/>
    </row>
    <row r="14">
      <c r="A14" s="74"/>
      <c r="B14" s="74"/>
      <c r="C14" s="75" t="s">
        <v>1032</v>
      </c>
      <c r="D14" s="105"/>
      <c r="E14" s="106">
        <v>0.0</v>
      </c>
      <c r="F14" s="80">
        <v>-700.0</v>
      </c>
      <c r="G14" s="97"/>
      <c r="H14" s="97"/>
    </row>
    <row r="15">
      <c r="A15" s="74"/>
      <c r="B15" s="74"/>
      <c r="C15" s="75" t="s">
        <v>1033</v>
      </c>
      <c r="D15" s="105"/>
      <c r="E15" s="106">
        <v>0.0</v>
      </c>
      <c r="F15" s="80">
        <v>-10000.0</v>
      </c>
      <c r="G15" s="97"/>
      <c r="H15" s="97"/>
    </row>
    <row r="16">
      <c r="A16" s="74"/>
      <c r="B16" s="74"/>
      <c r="C16" s="75" t="s">
        <v>1034</v>
      </c>
      <c r="D16" s="105"/>
      <c r="E16" s="106">
        <v>0.0</v>
      </c>
      <c r="F16" s="80">
        <v>-2000.0</v>
      </c>
      <c r="G16" s="97"/>
      <c r="H16" s="97"/>
    </row>
    <row r="17">
      <c r="A17" s="74"/>
      <c r="B17" s="74"/>
      <c r="C17" s="74"/>
      <c r="D17" s="105"/>
      <c r="E17" s="82"/>
      <c r="F17" s="79"/>
      <c r="G17" s="97"/>
      <c r="H17" s="97"/>
    </row>
    <row r="18">
      <c r="A18" s="74"/>
      <c r="B18" s="74"/>
      <c r="C18" s="67" t="s">
        <v>64</v>
      </c>
      <c r="D18" s="105"/>
      <c r="E18" s="101">
        <f t="shared" ref="E18:F18" si="2">SUM(E9:E17)</f>
        <v>0</v>
      </c>
      <c r="F18" s="101">
        <f t="shared" si="2"/>
        <v>-54195</v>
      </c>
      <c r="G18" s="97"/>
      <c r="H18" s="97"/>
    </row>
    <row r="19">
      <c r="A19" s="74"/>
      <c r="B19" s="74"/>
      <c r="C19" s="74"/>
      <c r="D19" s="105"/>
      <c r="E19" s="82"/>
      <c r="F19" s="79"/>
      <c r="G19" s="173"/>
      <c r="H19" s="173"/>
    </row>
    <row r="20">
      <c r="A20" s="74"/>
      <c r="B20" s="74"/>
      <c r="C20" s="67" t="s">
        <v>83</v>
      </c>
      <c r="D20" s="105"/>
      <c r="E20" s="101">
        <f>SUMIFS(E3:E19,C3:C19,"Subsubtotal")</f>
        <v>0</v>
      </c>
      <c r="F20" s="101">
        <f>SUMIFS(F3:F19,C3:C19,"Subsubtotal")</f>
        <v>-106195</v>
      </c>
      <c r="G20" s="173"/>
      <c r="H20" s="173"/>
    </row>
    <row r="21">
      <c r="A21" s="74"/>
      <c r="B21" s="74"/>
      <c r="C21" s="74"/>
      <c r="D21" s="97"/>
      <c r="E21" s="97"/>
      <c r="F21" s="97"/>
      <c r="G21" s="173"/>
      <c r="H21" s="173"/>
    </row>
  </sheetData>
  <conditionalFormatting sqref="D1 F1 G9:G18">
    <cfRule type="cellIs" dxfId="0" priority="1" operator="greaterThan">
      <formula>0</formula>
    </cfRule>
  </conditionalFormatting>
  <conditionalFormatting sqref="E1:G18">
    <cfRule type="cellIs" dxfId="4" priority="2" operator="greaterThan">
      <formula>0</formula>
    </cfRule>
  </conditionalFormatting>
  <conditionalFormatting sqref="D1">
    <cfRule type="cellIs" dxfId="0" priority="3" operator="greaterThan">
      <formula>0</formula>
    </cfRule>
  </conditionalFormatting>
  <conditionalFormatting sqref="E1:G18">
    <cfRule type="cellIs" dxfId="1" priority="4" operator="lessThan">
      <formula>0</formula>
    </cfRule>
  </conditionalFormatting>
  <conditionalFormatting sqref="F1">
    <cfRule type="cellIs" dxfId="1" priority="5" operator="lessThan">
      <formula>0</formula>
    </cfRule>
  </conditionalFormatting>
  <printOptions gridLines="1" horizontalCentered="1"/>
  <pageMargins bottom="0.75" footer="0.0" header="0.0" left="0.7" right="0.7" top="0.75"/>
  <pageSetup fitToHeight="0" paperSize="9" cellComments="atEnd" orientation="portrait" pageOrder="overThenDown"/>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7.75"/>
    <col customWidth="1" min="8" max="8" width="50.75"/>
  </cols>
  <sheetData>
    <row r="1">
      <c r="A1" s="53" t="s">
        <v>3</v>
      </c>
      <c r="B1" s="53" t="s">
        <v>56</v>
      </c>
      <c r="C1" s="53" t="s">
        <v>57</v>
      </c>
      <c r="D1" s="90" t="s">
        <v>58</v>
      </c>
      <c r="E1" s="53" t="s">
        <v>4</v>
      </c>
      <c r="F1" s="53" t="s">
        <v>5</v>
      </c>
      <c r="G1" s="53" t="s">
        <v>59</v>
      </c>
      <c r="H1" s="53" t="s">
        <v>2</v>
      </c>
    </row>
    <row r="2">
      <c r="A2" s="83" t="s">
        <v>51</v>
      </c>
      <c r="B2" s="83"/>
      <c r="C2" s="184"/>
      <c r="D2" s="186"/>
      <c r="E2" s="186"/>
      <c r="F2" s="186"/>
      <c r="G2" s="206"/>
      <c r="H2" s="208"/>
    </row>
    <row r="3">
      <c r="A3" s="189" t="s">
        <v>49</v>
      </c>
      <c r="B3" s="56" t="s">
        <v>61</v>
      </c>
      <c r="C3" s="184"/>
      <c r="D3" s="185"/>
      <c r="E3" s="130"/>
      <c r="F3" s="186"/>
      <c r="G3" s="206"/>
      <c r="H3" s="208" t="s">
        <v>1035</v>
      </c>
    </row>
    <row r="4">
      <c r="A4" s="184"/>
      <c r="B4" s="83"/>
      <c r="C4" s="62" t="s">
        <v>1036</v>
      </c>
      <c r="D4" s="188" t="s">
        <v>916</v>
      </c>
      <c r="E4" s="154">
        <v>50000.0</v>
      </c>
      <c r="F4" s="86">
        <v>0.0</v>
      </c>
      <c r="G4" s="203"/>
      <c r="H4" s="208" t="s">
        <v>1037</v>
      </c>
    </row>
    <row r="5">
      <c r="A5" s="184"/>
      <c r="B5" s="83"/>
      <c r="C5" s="62" t="s">
        <v>1038</v>
      </c>
      <c r="D5" s="188" t="s">
        <v>916</v>
      </c>
      <c r="E5" s="187">
        <v>160000.0</v>
      </c>
      <c r="F5" s="86">
        <v>0.0</v>
      </c>
      <c r="G5" s="203"/>
      <c r="H5" s="207"/>
    </row>
    <row r="6">
      <c r="A6" s="184"/>
      <c r="B6" s="83"/>
      <c r="C6" s="62" t="s">
        <v>1039</v>
      </c>
      <c r="D6" s="188" t="s">
        <v>916</v>
      </c>
      <c r="E6" s="187">
        <v>26000.0</v>
      </c>
      <c r="F6" s="86">
        <v>0.0</v>
      </c>
      <c r="G6" s="203"/>
      <c r="H6" s="207"/>
    </row>
    <row r="7">
      <c r="A7" s="184"/>
      <c r="B7" s="83"/>
      <c r="C7" s="62" t="s">
        <v>1040</v>
      </c>
      <c r="D7" s="188" t="s">
        <v>916</v>
      </c>
      <c r="E7" s="187">
        <v>9000.0</v>
      </c>
      <c r="F7" s="86">
        <v>0.0</v>
      </c>
      <c r="G7" s="203"/>
      <c r="H7" s="207"/>
    </row>
    <row r="8">
      <c r="A8" s="184"/>
      <c r="B8" s="83"/>
      <c r="C8" s="62" t="s">
        <v>1041</v>
      </c>
      <c r="D8" s="188" t="s">
        <v>916</v>
      </c>
      <c r="E8" s="187">
        <v>9000.0</v>
      </c>
      <c r="F8" s="86">
        <v>0.0</v>
      </c>
      <c r="G8" s="203"/>
      <c r="H8" s="207"/>
    </row>
    <row r="9">
      <c r="A9" s="184"/>
      <c r="B9" s="184"/>
      <c r="C9" s="184" t="s">
        <v>1042</v>
      </c>
      <c r="D9" s="188" t="s">
        <v>1043</v>
      </c>
      <c r="E9" s="86">
        <v>0.0</v>
      </c>
      <c r="F9" s="87">
        <v>-35000.0</v>
      </c>
      <c r="H9" s="189" t="s">
        <v>1044</v>
      </c>
    </row>
    <row r="10">
      <c r="A10" s="184"/>
      <c r="B10" s="184"/>
      <c r="C10" s="60" t="s">
        <v>1045</v>
      </c>
      <c r="D10" s="188" t="s">
        <v>277</v>
      </c>
      <c r="E10" s="86">
        <v>0.0</v>
      </c>
      <c r="F10" s="89">
        <v>-20000.0</v>
      </c>
      <c r="G10" s="184"/>
      <c r="H10" s="208" t="s">
        <v>1046</v>
      </c>
    </row>
    <row r="11">
      <c r="A11" s="184"/>
      <c r="B11" s="184"/>
      <c r="C11" s="60" t="s">
        <v>1047</v>
      </c>
      <c r="D11" s="188" t="s">
        <v>1048</v>
      </c>
      <c r="E11" s="86">
        <v>0.0</v>
      </c>
      <c r="F11" s="87">
        <v>-45000.0</v>
      </c>
      <c r="G11" s="184"/>
      <c r="H11" s="208" t="s">
        <v>1049</v>
      </c>
    </row>
    <row r="12">
      <c r="A12" s="184"/>
      <c r="B12" s="184"/>
      <c r="C12" s="60" t="s">
        <v>1050</v>
      </c>
      <c r="D12" s="188" t="s">
        <v>1051</v>
      </c>
      <c r="E12" s="96">
        <v>0.0</v>
      </c>
      <c r="F12" s="87">
        <v>-25000.0</v>
      </c>
      <c r="G12" s="184"/>
      <c r="H12" s="208" t="s">
        <v>1049</v>
      </c>
    </row>
    <row r="13">
      <c r="A13" s="184"/>
      <c r="B13" s="184"/>
      <c r="C13" s="184" t="s">
        <v>1052</v>
      </c>
      <c r="D13" s="188" t="s">
        <v>255</v>
      </c>
      <c r="E13" s="86">
        <v>0.0</v>
      </c>
      <c r="F13" s="87">
        <v>-10000.0</v>
      </c>
      <c r="G13" s="203"/>
      <c r="H13" s="208" t="s">
        <v>1053</v>
      </c>
    </row>
    <row r="14">
      <c r="A14" s="184"/>
      <c r="B14" s="184"/>
      <c r="C14" s="468" t="s">
        <v>1054</v>
      </c>
      <c r="D14" s="469" t="s">
        <v>269</v>
      </c>
      <c r="E14" s="470">
        <v>0.0</v>
      </c>
      <c r="F14" s="471">
        <v>-120000.0</v>
      </c>
      <c r="G14" s="468"/>
      <c r="H14" s="472" t="s">
        <v>1055</v>
      </c>
    </row>
    <row r="15">
      <c r="A15" s="184"/>
      <c r="B15" s="184"/>
      <c r="C15" s="62" t="s">
        <v>1056</v>
      </c>
      <c r="D15" s="188" t="s">
        <v>1057</v>
      </c>
      <c r="E15" s="86">
        <v>0.0</v>
      </c>
      <c r="F15" s="87">
        <v>-25000.0</v>
      </c>
      <c r="H15" s="189" t="s">
        <v>1058</v>
      </c>
    </row>
    <row r="16">
      <c r="A16" s="184"/>
      <c r="B16" s="83"/>
      <c r="C16" s="184" t="s">
        <v>1059</v>
      </c>
      <c r="D16" s="188" t="s">
        <v>253</v>
      </c>
      <c r="E16" s="86">
        <v>0.0</v>
      </c>
      <c r="F16" s="87">
        <v>-1000.0</v>
      </c>
      <c r="G16" s="203"/>
      <c r="H16" s="208" t="s">
        <v>1060</v>
      </c>
    </row>
    <row r="17">
      <c r="A17" s="184"/>
      <c r="B17" s="184"/>
      <c r="C17" s="184" t="s">
        <v>99</v>
      </c>
      <c r="D17" s="188" t="s">
        <v>1061</v>
      </c>
      <c r="E17" s="86">
        <v>0.0</v>
      </c>
      <c r="F17" s="89">
        <v>-30000.0</v>
      </c>
      <c r="G17" s="203"/>
      <c r="H17" s="207"/>
    </row>
    <row r="18">
      <c r="A18" s="184"/>
      <c r="B18" s="184"/>
      <c r="C18" s="184" t="s">
        <v>442</v>
      </c>
      <c r="D18" s="188" t="s">
        <v>1062</v>
      </c>
      <c r="E18" s="86">
        <v>0.0</v>
      </c>
      <c r="F18" s="87">
        <v>-3000.0</v>
      </c>
      <c r="G18" s="203"/>
      <c r="H18" s="208" t="s">
        <v>1063</v>
      </c>
    </row>
    <row r="19">
      <c r="A19" s="184"/>
      <c r="B19" s="184"/>
      <c r="C19" s="62" t="s">
        <v>1064</v>
      </c>
      <c r="D19" s="188" t="s">
        <v>1065</v>
      </c>
      <c r="E19" s="86">
        <v>0.0</v>
      </c>
      <c r="F19" s="87">
        <v>-7000.0</v>
      </c>
      <c r="H19" s="189"/>
    </row>
    <row r="20">
      <c r="A20" s="184"/>
      <c r="B20" s="184"/>
      <c r="C20" s="57" t="s">
        <v>1066</v>
      </c>
      <c r="D20" s="188" t="s">
        <v>304</v>
      </c>
      <c r="E20" s="86">
        <v>0.0</v>
      </c>
      <c r="F20" s="87">
        <v>-2000.0</v>
      </c>
      <c r="G20" s="203"/>
      <c r="H20" s="208" t="s">
        <v>1067</v>
      </c>
    </row>
    <row r="21">
      <c r="A21" s="184"/>
      <c r="B21" s="184"/>
      <c r="C21" s="60" t="s">
        <v>1068</v>
      </c>
      <c r="D21" s="188" t="s">
        <v>710</v>
      </c>
      <c r="E21" s="96">
        <v>0.0</v>
      </c>
      <c r="F21" s="87">
        <v>-325.0</v>
      </c>
      <c r="G21" s="203"/>
      <c r="H21" s="189"/>
    </row>
    <row r="22">
      <c r="A22" s="184"/>
      <c r="B22" s="184"/>
      <c r="C22" s="60" t="s">
        <v>1069</v>
      </c>
      <c r="D22" s="185"/>
      <c r="E22" s="96">
        <v>0.0</v>
      </c>
      <c r="F22" s="87">
        <v>0.0</v>
      </c>
      <c r="G22" s="203"/>
      <c r="H22" s="208" t="s">
        <v>1070</v>
      </c>
    </row>
    <row r="23">
      <c r="A23" s="184"/>
      <c r="B23" s="184"/>
      <c r="C23" s="60" t="s">
        <v>1071</v>
      </c>
      <c r="D23" s="185"/>
      <c r="E23" s="96">
        <v>0.0</v>
      </c>
      <c r="F23" s="87">
        <v>0.0</v>
      </c>
      <c r="G23" s="203"/>
      <c r="H23" s="208" t="s">
        <v>1072</v>
      </c>
    </row>
    <row r="24">
      <c r="A24" s="184"/>
      <c r="B24" s="184"/>
      <c r="C24" s="60" t="s">
        <v>1073</v>
      </c>
      <c r="D24" s="185"/>
      <c r="E24" s="96">
        <v>0.0</v>
      </c>
      <c r="F24" s="87">
        <v>0.0</v>
      </c>
      <c r="G24" s="203"/>
      <c r="H24" s="473" t="s">
        <v>1074</v>
      </c>
    </row>
    <row r="25">
      <c r="A25" s="184"/>
      <c r="B25" s="184"/>
      <c r="C25" s="184"/>
      <c r="D25" s="185"/>
      <c r="E25" s="186"/>
      <c r="F25" s="186"/>
    </row>
    <row r="26">
      <c r="A26" s="184"/>
      <c r="B26" s="184"/>
      <c r="C26" s="83" t="s">
        <v>64</v>
      </c>
      <c r="D26" s="185"/>
      <c r="E26" s="187">
        <f t="shared" ref="E26:F26" si="1">SUM(E4:E25)</f>
        <v>254000</v>
      </c>
      <c r="F26" s="89">
        <f t="shared" si="1"/>
        <v>-323325</v>
      </c>
      <c r="G26" s="184"/>
      <c r="H26" s="206"/>
    </row>
    <row r="27">
      <c r="A27" s="184"/>
      <c r="B27" s="184"/>
      <c r="C27" s="203"/>
      <c r="D27" s="185"/>
      <c r="E27" s="186"/>
      <c r="F27" s="186"/>
      <c r="G27" s="184"/>
      <c r="H27" s="206"/>
    </row>
    <row r="28">
      <c r="A28" s="184"/>
      <c r="B28" s="83" t="s">
        <v>240</v>
      </c>
      <c r="C28" s="203"/>
      <c r="D28" s="185"/>
      <c r="E28" s="186"/>
      <c r="F28" s="186"/>
      <c r="G28" s="184"/>
      <c r="H28" s="206"/>
    </row>
    <row r="29">
      <c r="A29" s="184"/>
      <c r="B29" s="83"/>
      <c r="C29" s="57" t="s">
        <v>78</v>
      </c>
      <c r="D29" s="188" t="s">
        <v>286</v>
      </c>
      <c r="E29" s="86">
        <v>0.0</v>
      </c>
      <c r="F29" s="89">
        <v>-25000.0</v>
      </c>
      <c r="G29" s="184"/>
      <c r="H29" s="206"/>
    </row>
    <row r="30">
      <c r="A30" s="184"/>
      <c r="B30" s="83"/>
      <c r="C30" s="57" t="s">
        <v>68</v>
      </c>
      <c r="D30" s="188" t="s">
        <v>355</v>
      </c>
      <c r="E30" s="86">
        <v>0.0</v>
      </c>
      <c r="F30" s="89">
        <v>-5000.0</v>
      </c>
      <c r="G30" s="206"/>
      <c r="H30" s="206"/>
    </row>
    <row r="31">
      <c r="A31" s="184"/>
      <c r="B31" s="83"/>
      <c r="C31" s="184"/>
      <c r="D31" s="185"/>
      <c r="E31" s="186"/>
      <c r="F31" s="186"/>
      <c r="G31" s="206"/>
      <c r="H31" s="206"/>
    </row>
    <row r="32">
      <c r="A32" s="184"/>
      <c r="B32" s="83"/>
      <c r="C32" s="56" t="s">
        <v>64</v>
      </c>
      <c r="D32" s="185"/>
      <c r="E32" s="86">
        <f t="shared" ref="E32:F32" si="2">SUM(E29:E31)</f>
        <v>0</v>
      </c>
      <c r="F32" s="89">
        <f t="shared" si="2"/>
        <v>-30000</v>
      </c>
      <c r="G32" s="206"/>
      <c r="H32" s="206"/>
    </row>
    <row r="33">
      <c r="A33" s="184"/>
      <c r="B33" s="83"/>
      <c r="C33" s="184"/>
      <c r="D33" s="185"/>
      <c r="E33" s="186"/>
      <c r="F33" s="186"/>
      <c r="G33" s="206"/>
      <c r="H33" s="206"/>
    </row>
    <row r="34">
      <c r="A34" s="184"/>
      <c r="B34" s="83" t="s">
        <v>1075</v>
      </c>
      <c r="C34" s="184"/>
      <c r="D34" s="185"/>
      <c r="E34" s="130"/>
      <c r="F34" s="186"/>
      <c r="G34" s="206"/>
      <c r="H34" s="206"/>
    </row>
    <row r="35">
      <c r="A35" s="184"/>
      <c r="B35" s="83"/>
      <c r="C35" s="189" t="s">
        <v>1076</v>
      </c>
      <c r="D35" s="188" t="s">
        <v>286</v>
      </c>
      <c r="E35" s="86">
        <v>0.0</v>
      </c>
      <c r="F35" s="89">
        <v>-55000.0</v>
      </c>
      <c r="G35" s="207"/>
      <c r="H35" s="208" t="s">
        <v>1077</v>
      </c>
    </row>
    <row r="36">
      <c r="A36" s="184"/>
      <c r="B36" s="83"/>
      <c r="C36" s="189" t="s">
        <v>68</v>
      </c>
      <c r="D36" s="188" t="s">
        <v>355</v>
      </c>
      <c r="E36" s="96">
        <v>0.0</v>
      </c>
      <c r="F36" s="87">
        <v>-1500.0</v>
      </c>
      <c r="G36" s="207"/>
      <c r="H36" s="208" t="s">
        <v>1078</v>
      </c>
    </row>
    <row r="37">
      <c r="A37" s="184"/>
      <c r="B37" s="83"/>
      <c r="C37" s="203" t="s">
        <v>81</v>
      </c>
      <c r="D37" s="188" t="s">
        <v>306</v>
      </c>
      <c r="E37" s="86">
        <v>0.0</v>
      </c>
      <c r="F37" s="87">
        <v>-1500.0</v>
      </c>
      <c r="G37" s="207"/>
      <c r="H37" s="208" t="s">
        <v>1079</v>
      </c>
    </row>
    <row r="38">
      <c r="A38" s="184"/>
      <c r="B38" s="83"/>
      <c r="C38" s="184"/>
      <c r="D38" s="185"/>
      <c r="E38" s="186"/>
      <c r="F38" s="186"/>
      <c r="G38" s="206"/>
      <c r="H38" s="206"/>
    </row>
    <row r="39">
      <c r="A39" s="184"/>
      <c r="B39" s="83"/>
      <c r="C39" s="83" t="s">
        <v>64</v>
      </c>
      <c r="D39" s="185"/>
      <c r="E39" s="86">
        <f>SUM(E35:E37)</f>
        <v>0</v>
      </c>
      <c r="F39" s="89">
        <f>SUM(F35:F38)</f>
        <v>-58000</v>
      </c>
      <c r="G39" s="206"/>
      <c r="H39" s="206"/>
    </row>
    <row r="40">
      <c r="A40" s="184"/>
      <c r="B40" s="83"/>
      <c r="C40" s="83"/>
      <c r="D40" s="185"/>
      <c r="E40" s="186"/>
      <c r="F40" s="186"/>
      <c r="G40" s="206"/>
      <c r="H40" s="206"/>
    </row>
    <row r="41">
      <c r="A41" s="184"/>
      <c r="B41" s="56"/>
      <c r="C41" s="83" t="s">
        <v>83</v>
      </c>
      <c r="D41" s="185"/>
      <c r="E41" s="187">
        <f>SUMIFS(E2:E39,$C2:$C39,"Subsubtotal")</f>
        <v>254000</v>
      </c>
      <c r="F41" s="89">
        <f>SUMIFS(F2:F40,$C2:$C40,"Subsubtotal")</f>
        <v>-411325</v>
      </c>
      <c r="G41" s="206"/>
      <c r="H41" s="206"/>
    </row>
    <row r="42">
      <c r="A42" s="184"/>
      <c r="B42" s="83"/>
      <c r="C42" s="83"/>
      <c r="D42" s="185"/>
      <c r="E42" s="186"/>
      <c r="F42" s="186"/>
      <c r="G42" s="206"/>
      <c r="H42" s="206"/>
    </row>
  </sheetData>
  <conditionalFormatting sqref="D1:D42">
    <cfRule type="cellIs" dxfId="0" priority="1" operator="greaterThan">
      <formula>0</formula>
    </cfRule>
  </conditionalFormatting>
  <conditionalFormatting sqref="E1:E42">
    <cfRule type="cellIs" dxfId="5" priority="2" operator="greaterThan">
      <formula>0</formula>
    </cfRule>
  </conditionalFormatting>
  <conditionalFormatting sqref="F1:F42 E32 E39">
    <cfRule type="cellIs" dxfId="0" priority="3" operator="greaterThan">
      <formula>0</formula>
    </cfRule>
  </conditionalFormatting>
  <conditionalFormatting sqref="F1:F42 E32 E39">
    <cfRule type="cellIs" dxfId="1" priority="4" operator="lessThan">
      <formula>0</formula>
    </cfRule>
  </conditionalFormatting>
  <conditionalFormatting sqref="D1:D42">
    <cfRule type="cellIs" dxfId="1" priority="5" operator="lessThan">
      <formula>0</formula>
    </cfRule>
  </conditionalFormatting>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8.5"/>
    <col customWidth="1" min="8" max="8" width="62.63"/>
  </cols>
  <sheetData>
    <row r="1">
      <c r="A1" s="53" t="s">
        <v>3</v>
      </c>
      <c r="B1" s="53" t="s">
        <v>56</v>
      </c>
      <c r="C1" s="53" t="s">
        <v>57</v>
      </c>
      <c r="D1" s="54" t="s">
        <v>58</v>
      </c>
      <c r="E1" s="53" t="s">
        <v>4</v>
      </c>
      <c r="F1" s="55" t="s">
        <v>5</v>
      </c>
      <c r="G1" s="53" t="s">
        <v>59</v>
      </c>
      <c r="H1" s="53" t="s">
        <v>2</v>
      </c>
    </row>
    <row r="2">
      <c r="A2" s="91" t="s">
        <v>52</v>
      </c>
      <c r="B2" s="184"/>
      <c r="C2" s="184"/>
      <c r="D2" s="186"/>
      <c r="E2" s="186"/>
      <c r="F2" s="199"/>
      <c r="G2" s="186"/>
      <c r="H2" s="183"/>
    </row>
    <row r="3">
      <c r="A3" s="189" t="s">
        <v>49</v>
      </c>
      <c r="B3" s="200" t="s">
        <v>61</v>
      </c>
      <c r="C3" s="184"/>
      <c r="D3" s="186"/>
      <c r="E3" s="186"/>
      <c r="F3" s="199"/>
      <c r="G3" s="186"/>
      <c r="H3" s="186"/>
    </row>
    <row r="4">
      <c r="A4" s="184"/>
      <c r="B4" s="184"/>
      <c r="C4" s="60" t="s">
        <v>1080</v>
      </c>
      <c r="D4" s="186"/>
      <c r="E4" s="86">
        <v>0.0</v>
      </c>
      <c r="F4" s="389">
        <f>-49*240</f>
        <v>-11760</v>
      </c>
      <c r="G4" s="186"/>
      <c r="H4" s="183"/>
    </row>
    <row r="5">
      <c r="A5" s="184"/>
      <c r="B5" s="184"/>
      <c r="C5" s="60" t="s">
        <v>1081</v>
      </c>
      <c r="D5" s="186"/>
      <c r="E5" s="86">
        <v>0.0</v>
      </c>
      <c r="F5" s="389">
        <v>-5000.0</v>
      </c>
      <c r="G5" s="186"/>
      <c r="H5" s="183" t="s">
        <v>1082</v>
      </c>
    </row>
    <row r="6">
      <c r="A6" s="184"/>
      <c r="B6" s="184"/>
      <c r="C6" s="60" t="s">
        <v>1083</v>
      </c>
      <c r="D6" s="186"/>
      <c r="E6" s="96">
        <v>0.0</v>
      </c>
      <c r="F6" s="389">
        <v>-8000.0</v>
      </c>
      <c r="G6" s="186"/>
      <c r="H6" s="183"/>
    </row>
    <row r="7">
      <c r="A7" s="184"/>
      <c r="B7" s="184"/>
      <c r="C7" s="62" t="s">
        <v>1084</v>
      </c>
      <c r="D7" s="186"/>
      <c r="E7" s="86">
        <v>0.0</v>
      </c>
      <c r="F7" s="389">
        <v>0.0</v>
      </c>
      <c r="G7" s="186"/>
      <c r="H7" s="183" t="s">
        <v>1085</v>
      </c>
    </row>
    <row r="8">
      <c r="A8" s="184"/>
      <c r="B8" s="184"/>
      <c r="C8" s="203"/>
      <c r="D8" s="186"/>
      <c r="E8" s="186"/>
      <c r="F8" s="199"/>
      <c r="G8" s="186"/>
      <c r="H8" s="186"/>
    </row>
    <row r="9">
      <c r="A9" s="184"/>
      <c r="B9" s="184"/>
      <c r="C9" s="91" t="s">
        <v>64</v>
      </c>
      <c r="D9" s="186"/>
      <c r="E9" s="202">
        <f t="shared" ref="E9:F9" si="1">SUM(E4:E8)</f>
        <v>0</v>
      </c>
      <c r="F9" s="361">
        <f t="shared" si="1"/>
        <v>-24760</v>
      </c>
      <c r="G9" s="186"/>
      <c r="H9" s="186"/>
    </row>
    <row r="10">
      <c r="A10" s="184"/>
      <c r="B10" s="184"/>
      <c r="C10" s="56"/>
      <c r="D10" s="186"/>
      <c r="E10" s="186"/>
      <c r="F10" s="199"/>
      <c r="G10" s="186"/>
      <c r="H10" s="186"/>
    </row>
    <row r="11">
      <c r="A11" s="184"/>
      <c r="B11" s="226"/>
      <c r="C11" s="56"/>
      <c r="D11" s="315"/>
      <c r="E11" s="199"/>
      <c r="F11" s="199"/>
      <c r="G11" s="199"/>
      <c r="H11" s="199"/>
    </row>
    <row r="12">
      <c r="A12" s="184"/>
      <c r="B12" s="204" t="s">
        <v>1086</v>
      </c>
      <c r="C12" s="56"/>
      <c r="D12" s="315"/>
      <c r="E12" s="199"/>
      <c r="F12" s="199"/>
      <c r="G12" s="199"/>
      <c r="H12" s="306" t="s">
        <v>1087</v>
      </c>
    </row>
    <row r="13">
      <c r="A13" s="184"/>
      <c r="B13" s="226"/>
      <c r="C13" s="60" t="s">
        <v>1088</v>
      </c>
      <c r="D13" s="315"/>
      <c r="E13" s="474">
        <v>0.0</v>
      </c>
      <c r="F13" s="475">
        <v>-10000.0</v>
      </c>
      <c r="G13" s="199"/>
    </row>
    <row r="14">
      <c r="A14" s="184"/>
      <c r="B14" s="226"/>
      <c r="C14" s="60" t="s">
        <v>85</v>
      </c>
      <c r="D14" s="315"/>
      <c r="E14" s="474">
        <v>0.0</v>
      </c>
      <c r="F14" s="475">
        <v>-1000.0</v>
      </c>
      <c r="G14" s="199"/>
      <c r="H14" s="199"/>
    </row>
    <row r="15">
      <c r="A15" s="184"/>
      <c r="B15" s="226"/>
      <c r="C15" s="56"/>
      <c r="D15" s="315"/>
      <c r="E15" s="199"/>
      <c r="F15" s="199"/>
      <c r="G15" s="199"/>
      <c r="H15" s="199"/>
    </row>
    <row r="16">
      <c r="A16" s="184"/>
      <c r="B16" s="226"/>
      <c r="C16" s="91" t="s">
        <v>64</v>
      </c>
      <c r="D16" s="315"/>
      <c r="E16" s="187">
        <f t="shared" ref="E16:F16" si="2">SUM(E13:E15)</f>
        <v>0</v>
      </c>
      <c r="F16" s="89">
        <f t="shared" si="2"/>
        <v>-11000</v>
      </c>
      <c r="G16" s="199"/>
      <c r="H16" s="199"/>
    </row>
    <row r="17">
      <c r="A17" s="184"/>
      <c r="B17" s="226"/>
      <c r="C17" s="56"/>
      <c r="D17" s="315"/>
      <c r="E17" s="199"/>
      <c r="F17" s="199"/>
      <c r="G17" s="199"/>
      <c r="H17" s="199"/>
    </row>
    <row r="18">
      <c r="A18" s="184"/>
      <c r="B18" s="226"/>
      <c r="C18" s="91" t="s">
        <v>83</v>
      </c>
      <c r="D18" s="315"/>
      <c r="E18" s="187">
        <f t="shared" ref="E18:F18" si="3">SUMIFS(E4:E17, $C4:$C17, "Subsubtotal")</f>
        <v>0</v>
      </c>
      <c r="F18" s="89">
        <f t="shared" si="3"/>
        <v>-35760</v>
      </c>
      <c r="G18" s="199"/>
      <c r="H18" s="199"/>
    </row>
    <row r="19">
      <c r="A19" s="184"/>
      <c r="B19" s="184"/>
      <c r="C19" s="203"/>
      <c r="D19" s="315"/>
      <c r="E19" s="199"/>
      <c r="F19" s="199"/>
      <c r="G19" s="199"/>
      <c r="H19" s="199"/>
    </row>
  </sheetData>
  <conditionalFormatting sqref="D1:D19">
    <cfRule type="cellIs" dxfId="0" priority="1" operator="greaterThan">
      <formula>0</formula>
    </cfRule>
  </conditionalFormatting>
  <conditionalFormatting sqref="E1:E19 F9 F16">
    <cfRule type="cellIs" dxfId="0" priority="2" operator="greaterThan">
      <formula>0</formula>
    </cfRule>
  </conditionalFormatting>
  <conditionalFormatting sqref="F1:F19">
    <cfRule type="cellIs" dxfId="1" priority="3" operator="greaterThan">
      <formula>0</formula>
    </cfRule>
  </conditionalFormatting>
  <conditionalFormatting sqref="D1:D19">
    <cfRule type="cellIs" dxfId="1" priority="4" operator="lessThan">
      <formula>0</formula>
    </cfRule>
  </conditionalFormatting>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4" max="4" width="7.25"/>
    <col customWidth="1" min="7" max="7" width="13.25"/>
    <col customWidth="1" min="8" max="8" width="54.13"/>
  </cols>
  <sheetData>
    <row r="1">
      <c r="A1" s="53" t="s">
        <v>3</v>
      </c>
      <c r="B1" s="53" t="s">
        <v>56</v>
      </c>
      <c r="C1" s="53" t="s">
        <v>57</v>
      </c>
      <c r="D1" s="54" t="s">
        <v>58</v>
      </c>
      <c r="E1" s="53" t="s">
        <v>4</v>
      </c>
      <c r="F1" s="55" t="s">
        <v>5</v>
      </c>
      <c r="G1" s="53" t="s">
        <v>59</v>
      </c>
      <c r="H1" s="53" t="s">
        <v>2</v>
      </c>
    </row>
    <row r="2">
      <c r="A2" s="56" t="s">
        <v>53</v>
      </c>
      <c r="B2" s="57"/>
      <c r="C2" s="57"/>
      <c r="D2" s="58"/>
      <c r="E2" s="58"/>
      <c r="F2" s="59"/>
      <c r="G2" s="58"/>
      <c r="H2" s="58"/>
    </row>
    <row r="3">
      <c r="A3" s="60" t="s">
        <v>49</v>
      </c>
      <c r="B3" s="56" t="s">
        <v>61</v>
      </c>
      <c r="C3" s="57"/>
      <c r="D3" s="58"/>
      <c r="E3" s="58"/>
      <c r="F3" s="59"/>
      <c r="G3" s="1"/>
      <c r="H3" s="61"/>
    </row>
    <row r="4">
      <c r="A4" s="57"/>
      <c r="B4" s="57"/>
      <c r="C4" s="60" t="s">
        <v>1089</v>
      </c>
      <c r="D4" s="58"/>
      <c r="E4" s="86">
        <v>0.0</v>
      </c>
      <c r="F4" s="71">
        <v>-1500.0</v>
      </c>
      <c r="G4" s="58"/>
      <c r="H4" s="61"/>
    </row>
    <row r="5">
      <c r="A5" s="57"/>
      <c r="B5" s="57"/>
      <c r="C5" s="60" t="s">
        <v>1090</v>
      </c>
      <c r="D5" s="58"/>
      <c r="E5" s="476">
        <v>242.0</v>
      </c>
      <c r="F5" s="93">
        <v>0.0</v>
      </c>
      <c r="G5" s="58"/>
      <c r="H5" s="58"/>
    </row>
    <row r="6" ht="15.0" customHeight="1">
      <c r="A6" s="57"/>
      <c r="B6" s="57"/>
      <c r="C6" s="60" t="s">
        <v>1091</v>
      </c>
      <c r="D6" s="70"/>
      <c r="E6" s="63">
        <v>0.0</v>
      </c>
      <c r="F6" s="71">
        <v>-1000.0</v>
      </c>
      <c r="G6" s="62"/>
      <c r="H6" s="61" t="s">
        <v>1092</v>
      </c>
    </row>
    <row r="7">
      <c r="A7" s="57"/>
      <c r="B7" s="57"/>
      <c r="C7" s="56"/>
      <c r="D7" s="58"/>
      <c r="E7" s="63"/>
      <c r="F7" s="64"/>
      <c r="G7" s="58"/>
      <c r="H7" s="58"/>
    </row>
    <row r="8">
      <c r="A8" s="57"/>
      <c r="B8" s="57"/>
      <c r="C8" s="56" t="s">
        <v>64</v>
      </c>
      <c r="D8" s="58"/>
      <c r="E8" s="63">
        <f t="shared" ref="E8:F8" si="1">SUM(E4:E7)</f>
        <v>242</v>
      </c>
      <c r="F8" s="64">
        <f t="shared" si="1"/>
        <v>-2500</v>
      </c>
      <c r="G8" s="58"/>
      <c r="H8" s="58"/>
    </row>
    <row r="9">
      <c r="A9" s="57"/>
      <c r="B9" s="57"/>
      <c r="C9" s="56"/>
      <c r="D9" s="58"/>
      <c r="E9" s="63"/>
      <c r="F9" s="64"/>
      <c r="G9" s="58"/>
      <c r="H9" s="58"/>
    </row>
    <row r="10">
      <c r="A10" s="57"/>
      <c r="B10" s="66" t="s">
        <v>65</v>
      </c>
      <c r="C10" s="67"/>
      <c r="D10" s="68"/>
      <c r="E10" s="69"/>
      <c r="F10" s="69"/>
      <c r="G10" s="59"/>
      <c r="H10" s="59"/>
    </row>
    <row r="11">
      <c r="A11" s="57"/>
      <c r="B11" s="57"/>
      <c r="C11" s="62" t="s">
        <v>66</v>
      </c>
      <c r="D11" s="70"/>
      <c r="E11" s="63">
        <v>0.0</v>
      </c>
      <c r="F11" s="93">
        <v>-500.0</v>
      </c>
      <c r="G11" s="62"/>
      <c r="H11" s="72" t="s">
        <v>95</v>
      </c>
    </row>
    <row r="12">
      <c r="A12" s="57"/>
      <c r="B12" s="74"/>
      <c r="C12" s="74"/>
      <c r="D12" s="81"/>
      <c r="E12" s="82"/>
      <c r="F12" s="82"/>
      <c r="G12" s="59"/>
      <c r="H12" s="59"/>
    </row>
    <row r="13">
      <c r="A13" s="57"/>
      <c r="B13" s="74"/>
      <c r="C13" s="67" t="s">
        <v>64</v>
      </c>
      <c r="D13" s="68"/>
      <c r="E13" s="69">
        <f t="shared" ref="E13:F13" si="2">SUM(E10:E12)</f>
        <v>0</v>
      </c>
      <c r="F13" s="69">
        <f t="shared" si="2"/>
        <v>-500</v>
      </c>
      <c r="G13" s="59"/>
      <c r="H13" s="59"/>
    </row>
    <row r="14">
      <c r="A14" s="57"/>
      <c r="B14" s="74"/>
      <c r="C14" s="67"/>
      <c r="D14" s="68"/>
      <c r="E14" s="69"/>
      <c r="F14" s="69"/>
      <c r="G14" s="59"/>
      <c r="H14" s="59"/>
    </row>
    <row r="15">
      <c r="A15" s="57"/>
      <c r="B15" s="57"/>
      <c r="C15" s="56" t="s">
        <v>83</v>
      </c>
      <c r="D15" s="58"/>
      <c r="E15" s="63">
        <f t="shared" ref="E15:F15" si="3">SUMIFS(E4:E13,$C4:$C13,"Subsubtotal")</f>
        <v>242</v>
      </c>
      <c r="F15" s="63">
        <f t="shared" si="3"/>
        <v>-3000</v>
      </c>
      <c r="G15" s="130">
        <f>E15+F15</f>
        <v>-2758</v>
      </c>
      <c r="H15" s="58"/>
    </row>
    <row r="16">
      <c r="A16" s="57"/>
      <c r="B16" s="57"/>
      <c r="C16" s="62"/>
      <c r="D16" s="59"/>
      <c r="E16" s="59"/>
      <c r="F16" s="59"/>
      <c r="G16" s="59"/>
      <c r="H16" s="59"/>
    </row>
  </sheetData>
  <conditionalFormatting sqref="D6:F6 D10:F14">
    <cfRule type="cellIs" dxfId="1" priority="1" operator="greaterThan">
      <formula>0</formula>
    </cfRule>
  </conditionalFormatting>
  <conditionalFormatting sqref="D1:D16 G6 G10:G14">
    <cfRule type="cellIs" dxfId="0" priority="2" operator="greaterThan">
      <formula>0</formula>
    </cfRule>
  </conditionalFormatting>
  <conditionalFormatting sqref="E1:E16 F15">
    <cfRule type="cellIs" dxfId="0" priority="3" operator="greaterThan">
      <formula>0</formula>
    </cfRule>
  </conditionalFormatting>
  <conditionalFormatting sqref="F1:F16">
    <cfRule type="cellIs" dxfId="0" priority="4" operator="greaterThan">
      <formula>0</formula>
    </cfRule>
  </conditionalFormatting>
  <conditionalFormatting sqref="F1:F16">
    <cfRule type="cellIs" dxfId="1" priority="5" operator="lessThan">
      <formula>0</formula>
    </cfRule>
  </conditionalFormatting>
  <conditionalFormatting sqref="D1:D16">
    <cfRule type="cellIs" dxfId="1" priority="6" operator="lessThan">
      <formula>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6.5"/>
    <col customWidth="1" min="8" max="8" width="71.63"/>
  </cols>
  <sheetData>
    <row r="1">
      <c r="A1" s="53" t="s">
        <v>3</v>
      </c>
      <c r="B1" s="53" t="s">
        <v>56</v>
      </c>
      <c r="C1" s="53" t="s">
        <v>57</v>
      </c>
      <c r="D1" s="90" t="s">
        <v>58</v>
      </c>
      <c r="E1" s="53" t="s">
        <v>4</v>
      </c>
      <c r="F1" s="54" t="s">
        <v>5</v>
      </c>
      <c r="G1" s="90" t="s">
        <v>59</v>
      </c>
      <c r="H1" s="90" t="s">
        <v>2</v>
      </c>
    </row>
    <row r="2">
      <c r="A2" s="66" t="s">
        <v>11</v>
      </c>
      <c r="B2" s="74"/>
      <c r="C2" s="74"/>
      <c r="D2" s="97"/>
      <c r="E2" s="97"/>
      <c r="F2" s="80"/>
      <c r="G2" s="97"/>
      <c r="H2" s="97"/>
    </row>
    <row r="3">
      <c r="A3" s="75" t="s">
        <v>60</v>
      </c>
      <c r="B3" s="98" t="s">
        <v>61</v>
      </c>
      <c r="C3" s="74"/>
      <c r="D3" s="97"/>
      <c r="E3" s="97"/>
      <c r="F3" s="80"/>
      <c r="G3" s="97"/>
      <c r="H3" s="99"/>
    </row>
    <row r="4">
      <c r="A4" s="74"/>
      <c r="B4" s="74"/>
      <c r="C4" s="100" t="s">
        <v>105</v>
      </c>
      <c r="D4" s="79"/>
      <c r="E4" s="79">
        <v>0.0</v>
      </c>
      <c r="F4" s="80">
        <v>-34903.0</v>
      </c>
      <c r="G4" s="97"/>
      <c r="H4" s="97" t="s">
        <v>106</v>
      </c>
    </row>
    <row r="5">
      <c r="A5" s="74"/>
      <c r="B5" s="74"/>
      <c r="C5" s="100" t="s">
        <v>107</v>
      </c>
      <c r="D5" s="101"/>
      <c r="E5" s="101">
        <v>0.0</v>
      </c>
      <c r="F5" s="80">
        <v>-20000.0</v>
      </c>
      <c r="G5" s="97"/>
      <c r="H5" s="97" t="s">
        <v>108</v>
      </c>
    </row>
    <row r="6">
      <c r="A6" s="74"/>
      <c r="B6" s="74"/>
      <c r="C6" s="100" t="s">
        <v>109</v>
      </c>
      <c r="D6" s="101"/>
      <c r="E6" s="101">
        <v>0.0</v>
      </c>
      <c r="F6" s="80">
        <v>-24000.0</v>
      </c>
      <c r="G6" s="97"/>
      <c r="H6" s="81" t="s">
        <v>110</v>
      </c>
    </row>
    <row r="7">
      <c r="A7" s="74"/>
      <c r="B7" s="74"/>
      <c r="C7" s="75" t="s">
        <v>111</v>
      </c>
      <c r="D7" s="101"/>
      <c r="E7" s="101">
        <v>0.0</v>
      </c>
      <c r="F7" s="80">
        <v>-4000.0</v>
      </c>
      <c r="G7" s="102"/>
      <c r="H7" s="81" t="s">
        <v>112</v>
      </c>
    </row>
    <row r="8">
      <c r="A8" s="74"/>
      <c r="B8" s="74"/>
      <c r="C8" s="74" t="s">
        <v>113</v>
      </c>
      <c r="D8" s="97"/>
      <c r="E8" s="79">
        <v>0.0</v>
      </c>
      <c r="F8" s="80">
        <v>-9000.0</v>
      </c>
      <c r="G8" s="102"/>
      <c r="H8" s="81" t="s">
        <v>114</v>
      </c>
    </row>
    <row r="9">
      <c r="A9" s="74"/>
      <c r="B9" s="74"/>
      <c r="C9" s="67"/>
      <c r="D9" s="80"/>
      <c r="E9" s="80"/>
      <c r="F9" s="80"/>
      <c r="G9" s="102"/>
      <c r="H9" s="102"/>
    </row>
    <row r="10">
      <c r="A10" s="74"/>
      <c r="B10" s="74"/>
      <c r="C10" s="67" t="s">
        <v>64</v>
      </c>
      <c r="D10" s="80"/>
      <c r="E10" s="80">
        <f t="shared" ref="E10:F10" si="1">SUM(E4:E9)</f>
        <v>0</v>
      </c>
      <c r="F10" s="80">
        <f t="shared" si="1"/>
        <v>-91903</v>
      </c>
      <c r="G10" s="102"/>
      <c r="H10" s="102"/>
    </row>
    <row r="11">
      <c r="A11" s="74"/>
      <c r="B11" s="74"/>
      <c r="C11" s="67"/>
      <c r="D11" s="80"/>
      <c r="E11" s="80"/>
      <c r="F11" s="80"/>
      <c r="G11" s="102"/>
      <c r="H11" s="102"/>
    </row>
    <row r="12">
      <c r="A12" s="74"/>
      <c r="B12" s="66" t="s">
        <v>65</v>
      </c>
      <c r="C12" s="67"/>
      <c r="D12" s="68"/>
      <c r="E12" s="69"/>
      <c r="F12" s="69"/>
      <c r="G12" s="97"/>
      <c r="H12" s="97"/>
    </row>
    <row r="13">
      <c r="A13" s="74"/>
      <c r="B13" s="74"/>
      <c r="C13" s="100" t="s">
        <v>115</v>
      </c>
      <c r="D13" s="101"/>
      <c r="E13" s="101">
        <v>0.0</v>
      </c>
      <c r="F13" s="80">
        <v>-27000.0</v>
      </c>
      <c r="G13" s="102"/>
      <c r="H13" s="76" t="s">
        <v>116</v>
      </c>
    </row>
    <row r="14">
      <c r="A14" s="74"/>
      <c r="B14" s="74"/>
      <c r="C14" s="100" t="s">
        <v>117</v>
      </c>
      <c r="D14" s="101"/>
      <c r="E14" s="101">
        <v>0.0</v>
      </c>
      <c r="F14" s="80">
        <v>-34000.0</v>
      </c>
      <c r="G14" s="102"/>
      <c r="H14" s="81" t="s">
        <v>118</v>
      </c>
    </row>
    <row r="15">
      <c r="A15" s="74"/>
      <c r="B15" s="74"/>
      <c r="C15" s="75" t="s">
        <v>119</v>
      </c>
      <c r="D15" s="81"/>
      <c r="E15" s="101">
        <v>0.0</v>
      </c>
      <c r="F15" s="80">
        <v>-16200.0</v>
      </c>
      <c r="G15" s="100"/>
      <c r="H15" s="103" t="s">
        <v>120</v>
      </c>
    </row>
    <row r="16">
      <c r="A16" s="74"/>
      <c r="B16" s="74"/>
      <c r="C16" s="100" t="s">
        <v>121</v>
      </c>
      <c r="D16" s="101"/>
      <c r="E16" s="101">
        <v>0.0</v>
      </c>
      <c r="F16" s="80">
        <v>-3500.0</v>
      </c>
      <c r="G16" s="97"/>
      <c r="H16" s="104" t="s">
        <v>95</v>
      </c>
    </row>
    <row r="17">
      <c r="A17" s="74"/>
      <c r="B17" s="74"/>
      <c r="C17" s="75" t="s">
        <v>72</v>
      </c>
      <c r="D17" s="105"/>
      <c r="E17" s="69">
        <v>0.0</v>
      </c>
      <c r="F17" s="80">
        <v>-27000.0</v>
      </c>
      <c r="G17" s="105"/>
      <c r="H17" s="104" t="s">
        <v>95</v>
      </c>
    </row>
    <row r="18">
      <c r="A18" s="74"/>
      <c r="B18" s="74"/>
      <c r="C18" s="75" t="s">
        <v>122</v>
      </c>
      <c r="D18" s="81"/>
      <c r="E18" s="106">
        <v>0.0</v>
      </c>
      <c r="F18" s="106">
        <v>-1500.0</v>
      </c>
      <c r="G18" s="97"/>
      <c r="H18" s="97"/>
    </row>
    <row r="19">
      <c r="A19" s="74"/>
      <c r="B19" s="74"/>
      <c r="C19" s="74"/>
      <c r="D19" s="81"/>
      <c r="E19" s="82"/>
      <c r="F19" s="82"/>
      <c r="G19" s="97"/>
      <c r="H19" s="97"/>
    </row>
    <row r="20">
      <c r="A20" s="74"/>
      <c r="B20" s="74"/>
      <c r="C20" s="67" t="s">
        <v>64</v>
      </c>
      <c r="D20" s="68"/>
      <c r="E20" s="69">
        <f t="shared" ref="E20:F20" si="2">SUM(E12:E19)</f>
        <v>0</v>
      </c>
      <c r="F20" s="69">
        <f t="shared" si="2"/>
        <v>-109200</v>
      </c>
      <c r="G20" s="97"/>
      <c r="H20" s="97"/>
    </row>
    <row r="21">
      <c r="A21" s="74"/>
      <c r="B21" s="74"/>
      <c r="C21" s="67"/>
      <c r="D21" s="80"/>
      <c r="E21" s="80"/>
      <c r="F21" s="80"/>
      <c r="G21" s="102"/>
      <c r="H21" s="102"/>
    </row>
    <row r="22">
      <c r="A22" s="74"/>
      <c r="B22" s="66" t="s">
        <v>123</v>
      </c>
      <c r="C22" s="74"/>
      <c r="D22" s="97"/>
      <c r="E22" s="107"/>
      <c r="F22" s="107"/>
      <c r="G22" s="107"/>
      <c r="H22" s="108"/>
    </row>
    <row r="23">
      <c r="A23" s="74"/>
      <c r="B23" s="66"/>
      <c r="C23" s="74" t="s">
        <v>124</v>
      </c>
      <c r="D23" s="97"/>
      <c r="E23" s="80">
        <v>0.0</v>
      </c>
      <c r="F23" s="109">
        <v>-5700.0</v>
      </c>
      <c r="G23" s="107"/>
      <c r="H23" s="81"/>
    </row>
    <row r="24">
      <c r="A24" s="74"/>
      <c r="B24" s="66"/>
      <c r="C24" s="74" t="s">
        <v>80</v>
      </c>
      <c r="D24" s="97"/>
      <c r="E24" s="80">
        <v>0.0</v>
      </c>
      <c r="F24" s="109">
        <v>-400.0</v>
      </c>
      <c r="G24" s="107"/>
      <c r="H24" s="81"/>
    </row>
    <row r="25">
      <c r="A25" s="74"/>
      <c r="B25" s="66"/>
      <c r="C25" s="74" t="s">
        <v>125</v>
      </c>
      <c r="D25" s="97"/>
      <c r="E25" s="80">
        <v>0.0</v>
      </c>
      <c r="F25" s="109">
        <v>-400.0</v>
      </c>
      <c r="G25" s="107"/>
      <c r="H25" s="81"/>
    </row>
    <row r="26">
      <c r="A26" s="74"/>
      <c r="B26" s="66"/>
      <c r="C26" s="74" t="s">
        <v>126</v>
      </c>
      <c r="D26" s="97"/>
      <c r="E26" s="101">
        <v>4000.0</v>
      </c>
      <c r="F26" s="101">
        <v>0.0</v>
      </c>
      <c r="G26" s="110"/>
      <c r="H26" s="81"/>
    </row>
    <row r="27">
      <c r="A27" s="74"/>
      <c r="B27" s="66"/>
      <c r="C27" s="74" t="s">
        <v>76</v>
      </c>
      <c r="D27" s="97"/>
      <c r="E27" s="80">
        <v>0.0</v>
      </c>
      <c r="F27" s="109">
        <v>-3500.0</v>
      </c>
      <c r="G27" s="107"/>
      <c r="H27" s="81"/>
    </row>
    <row r="28">
      <c r="A28" s="74"/>
      <c r="B28" s="66"/>
      <c r="C28" s="74" t="s">
        <v>127</v>
      </c>
      <c r="D28" s="97"/>
      <c r="E28" s="80">
        <v>0.0</v>
      </c>
      <c r="F28" s="109">
        <v>-5500.0</v>
      </c>
      <c r="G28" s="107"/>
      <c r="H28" s="81"/>
    </row>
    <row r="29">
      <c r="A29" s="74"/>
      <c r="B29" s="66"/>
      <c r="C29" s="74" t="s">
        <v>81</v>
      </c>
      <c r="D29" s="97"/>
      <c r="E29" s="80">
        <v>0.0</v>
      </c>
      <c r="F29" s="109">
        <v>-2500.0</v>
      </c>
      <c r="G29" s="107"/>
      <c r="H29" s="81"/>
    </row>
    <row r="30">
      <c r="A30" s="74"/>
      <c r="B30" s="66"/>
      <c r="C30" s="66"/>
      <c r="D30" s="78"/>
      <c r="E30" s="78"/>
      <c r="F30" s="78"/>
      <c r="G30" s="102"/>
      <c r="H30" s="111"/>
    </row>
    <row r="31">
      <c r="A31" s="74"/>
      <c r="B31" s="66"/>
      <c r="C31" s="66" t="s">
        <v>64</v>
      </c>
      <c r="D31" s="78"/>
      <c r="E31" s="78">
        <f t="shared" ref="E31:F31" si="3">SUM(E23:E30)</f>
        <v>4000</v>
      </c>
      <c r="F31" s="78">
        <f t="shared" si="3"/>
        <v>-18000</v>
      </c>
      <c r="G31" s="102"/>
      <c r="H31" s="111" t="s">
        <v>128</v>
      </c>
    </row>
    <row r="32">
      <c r="A32" s="74"/>
      <c r="B32" s="66"/>
      <c r="C32" s="74"/>
      <c r="D32" s="97"/>
      <c r="E32" s="79"/>
      <c r="F32" s="80"/>
      <c r="G32" s="102"/>
      <c r="H32" s="111"/>
    </row>
    <row r="33">
      <c r="A33" s="74"/>
      <c r="B33" s="66" t="s">
        <v>129</v>
      </c>
      <c r="C33" s="74"/>
      <c r="D33" s="97"/>
      <c r="E33" s="79"/>
      <c r="F33" s="80"/>
      <c r="G33" s="102"/>
      <c r="H33" s="111"/>
    </row>
    <row r="34">
      <c r="A34" s="74"/>
      <c r="B34" s="74"/>
      <c r="C34" s="100" t="s">
        <v>130</v>
      </c>
      <c r="D34" s="101"/>
      <c r="E34" s="101">
        <v>17000.0</v>
      </c>
      <c r="F34" s="79">
        <v>0.0</v>
      </c>
      <c r="G34" s="102"/>
      <c r="H34" s="81" t="s">
        <v>131</v>
      </c>
    </row>
    <row r="35">
      <c r="A35" s="74"/>
      <c r="B35" s="74"/>
      <c r="C35" s="100" t="s">
        <v>132</v>
      </c>
      <c r="D35" s="79"/>
      <c r="E35" s="79">
        <v>105000.0</v>
      </c>
      <c r="F35" s="80">
        <v>0.0</v>
      </c>
      <c r="G35" s="102"/>
      <c r="H35" s="76" t="s">
        <v>133</v>
      </c>
    </row>
    <row r="36">
      <c r="A36" s="74"/>
      <c r="B36" s="74"/>
      <c r="C36" s="75" t="s">
        <v>134</v>
      </c>
      <c r="D36" s="97"/>
      <c r="E36" s="80">
        <v>0.0</v>
      </c>
      <c r="F36" s="80">
        <v>-39000.0</v>
      </c>
      <c r="G36" s="102"/>
      <c r="H36" s="111" t="s">
        <v>135</v>
      </c>
    </row>
    <row r="37">
      <c r="A37" s="74"/>
      <c r="B37" s="74"/>
      <c r="C37" s="74"/>
      <c r="D37" s="97"/>
      <c r="E37" s="79"/>
      <c r="F37" s="80"/>
      <c r="G37" s="102"/>
      <c r="H37" s="102"/>
    </row>
    <row r="38">
      <c r="A38" s="74"/>
      <c r="B38" s="74"/>
      <c r="C38" s="66" t="s">
        <v>64</v>
      </c>
      <c r="D38" s="78"/>
      <c r="E38" s="78">
        <f t="shared" ref="E38:F38" si="4">SUM(E34:E37)</f>
        <v>122000</v>
      </c>
      <c r="F38" s="78">
        <f t="shared" si="4"/>
        <v>-39000</v>
      </c>
      <c r="G38" s="102"/>
      <c r="H38" s="102"/>
    </row>
    <row r="39">
      <c r="A39" s="74"/>
      <c r="B39" s="74"/>
      <c r="C39" s="74"/>
      <c r="D39" s="97"/>
      <c r="E39" s="79"/>
      <c r="F39" s="80"/>
      <c r="G39" s="102"/>
      <c r="H39" s="102"/>
    </row>
    <row r="40">
      <c r="A40" s="74"/>
      <c r="B40" s="66" t="s">
        <v>136</v>
      </c>
      <c r="C40" s="74"/>
      <c r="D40" s="97"/>
      <c r="E40" s="79"/>
      <c r="F40" s="80"/>
      <c r="G40" s="102"/>
      <c r="H40" s="102"/>
    </row>
    <row r="41">
      <c r="A41" s="74"/>
      <c r="B41" s="74"/>
      <c r="C41" s="100" t="s">
        <v>137</v>
      </c>
      <c r="D41" s="79"/>
      <c r="E41" s="79">
        <v>180000.0</v>
      </c>
      <c r="F41" s="79">
        <v>0.0</v>
      </c>
      <c r="G41" s="112"/>
      <c r="H41" s="81"/>
    </row>
    <row r="42">
      <c r="A42" s="74"/>
      <c r="B42" s="74"/>
      <c r="C42" s="75" t="s">
        <v>138</v>
      </c>
      <c r="D42" s="79"/>
      <c r="E42" s="79">
        <v>3096000.0</v>
      </c>
      <c r="F42" s="79">
        <v>0.0</v>
      </c>
      <c r="G42" s="112"/>
      <c r="H42" s="81" t="s">
        <v>139</v>
      </c>
    </row>
    <row r="43">
      <c r="A43" s="74"/>
      <c r="B43" s="74"/>
      <c r="C43" s="75" t="s">
        <v>140</v>
      </c>
      <c r="D43" s="79"/>
      <c r="E43" s="80">
        <v>705000.0</v>
      </c>
      <c r="F43" s="79">
        <v>0.0</v>
      </c>
      <c r="G43" s="112"/>
      <c r="H43" s="81" t="s">
        <v>141</v>
      </c>
    </row>
    <row r="44">
      <c r="A44" s="74"/>
      <c r="B44" s="74"/>
      <c r="C44" s="75" t="s">
        <v>142</v>
      </c>
      <c r="D44" s="79"/>
      <c r="E44" s="79">
        <v>342000.0</v>
      </c>
      <c r="F44" s="79">
        <v>0.0</v>
      </c>
      <c r="G44" s="112"/>
      <c r="H44" s="81" t="s">
        <v>143</v>
      </c>
    </row>
    <row r="45">
      <c r="A45" s="74"/>
      <c r="B45" s="74"/>
      <c r="C45" s="100" t="s">
        <v>144</v>
      </c>
      <c r="D45" s="79"/>
      <c r="E45" s="79">
        <v>30000.0</v>
      </c>
      <c r="F45" s="79">
        <v>0.0</v>
      </c>
      <c r="G45" s="112"/>
      <c r="H45" s="81" t="s">
        <v>145</v>
      </c>
    </row>
    <row r="46">
      <c r="A46" s="74"/>
      <c r="B46" s="74"/>
      <c r="C46" s="100" t="s">
        <v>146</v>
      </c>
      <c r="D46" s="79"/>
      <c r="E46" s="79">
        <v>75000.0</v>
      </c>
      <c r="F46" s="79">
        <v>0.0</v>
      </c>
      <c r="G46" s="112"/>
      <c r="H46" s="81" t="s">
        <v>147</v>
      </c>
    </row>
    <row r="47">
      <c r="A47" s="74"/>
      <c r="B47" s="74"/>
      <c r="C47" s="100" t="s">
        <v>91</v>
      </c>
      <c r="D47" s="79"/>
      <c r="E47" s="79">
        <v>0.0</v>
      </c>
      <c r="F47" s="80">
        <v>-350500.0</v>
      </c>
      <c r="G47" s="112"/>
      <c r="H47" s="81" t="s">
        <v>148</v>
      </c>
    </row>
    <row r="48">
      <c r="A48" s="74"/>
      <c r="B48" s="74"/>
      <c r="C48" s="100" t="s">
        <v>149</v>
      </c>
      <c r="D48" s="79"/>
      <c r="E48" s="79">
        <v>0.0</v>
      </c>
      <c r="F48" s="80">
        <v>-23000.0</v>
      </c>
      <c r="G48" s="112"/>
      <c r="H48" s="81"/>
    </row>
    <row r="49">
      <c r="A49" s="74"/>
      <c r="B49" s="74"/>
      <c r="C49" s="100" t="s">
        <v>76</v>
      </c>
      <c r="D49" s="101"/>
      <c r="E49" s="101">
        <v>0.0</v>
      </c>
      <c r="F49" s="80">
        <v>-30000.0</v>
      </c>
      <c r="G49" s="102"/>
      <c r="H49" s="81" t="s">
        <v>150</v>
      </c>
    </row>
    <row r="50">
      <c r="A50" s="74"/>
      <c r="B50" s="74"/>
      <c r="C50" s="100" t="s">
        <v>151</v>
      </c>
      <c r="D50" s="101"/>
      <c r="E50" s="101">
        <v>0.0</v>
      </c>
      <c r="F50" s="80">
        <v>-70000.0</v>
      </c>
      <c r="G50" s="102"/>
      <c r="H50" s="81"/>
    </row>
    <row r="51">
      <c r="A51" s="74"/>
      <c r="B51" s="74"/>
      <c r="C51" s="100" t="s">
        <v>152</v>
      </c>
      <c r="D51" s="101"/>
      <c r="E51" s="101">
        <v>0.0</v>
      </c>
      <c r="F51" s="80">
        <v>-65000.0</v>
      </c>
      <c r="G51" s="102"/>
      <c r="H51" s="81" t="s">
        <v>153</v>
      </c>
    </row>
    <row r="52">
      <c r="A52" s="74"/>
      <c r="B52" s="74"/>
      <c r="C52" s="100" t="s">
        <v>154</v>
      </c>
      <c r="D52" s="101"/>
      <c r="E52" s="101">
        <v>0.0</v>
      </c>
      <c r="F52" s="80">
        <v>-75000.0</v>
      </c>
      <c r="G52" s="102"/>
      <c r="H52" s="108" t="s">
        <v>155</v>
      </c>
    </row>
    <row r="53">
      <c r="A53" s="74"/>
      <c r="B53" s="74"/>
      <c r="C53" s="100" t="s">
        <v>156</v>
      </c>
      <c r="D53" s="101"/>
      <c r="E53" s="101">
        <v>0.0</v>
      </c>
      <c r="F53" s="80">
        <v>-20000.0</v>
      </c>
      <c r="G53" s="102"/>
      <c r="H53" s="81" t="s">
        <v>157</v>
      </c>
    </row>
    <row r="54">
      <c r="A54" s="74"/>
      <c r="B54" s="74"/>
      <c r="C54" s="100" t="s">
        <v>158</v>
      </c>
      <c r="D54" s="101"/>
      <c r="E54" s="101">
        <v>0.0</v>
      </c>
      <c r="F54" s="80">
        <v>-100000.0</v>
      </c>
      <c r="G54" s="102"/>
      <c r="H54" s="81" t="s">
        <v>159</v>
      </c>
    </row>
    <row r="55">
      <c r="A55" s="74"/>
      <c r="B55" s="74"/>
      <c r="C55" s="100" t="s">
        <v>160</v>
      </c>
      <c r="D55" s="101"/>
      <c r="E55" s="101">
        <v>0.0</v>
      </c>
      <c r="F55" s="80">
        <v>-105000.0</v>
      </c>
      <c r="G55" s="102"/>
      <c r="H55" s="81" t="s">
        <v>161</v>
      </c>
    </row>
    <row r="56">
      <c r="A56" s="74"/>
      <c r="B56" s="74"/>
      <c r="C56" s="100" t="s">
        <v>125</v>
      </c>
      <c r="D56" s="101"/>
      <c r="E56" s="101">
        <v>0.0</v>
      </c>
      <c r="F56" s="80">
        <v>-26250.0</v>
      </c>
      <c r="G56" s="102"/>
      <c r="H56" s="81" t="s">
        <v>162</v>
      </c>
    </row>
    <row r="57">
      <c r="A57" s="74"/>
      <c r="B57" s="74"/>
      <c r="C57" s="100" t="s">
        <v>163</v>
      </c>
      <c r="D57" s="101"/>
      <c r="E57" s="101">
        <v>0.0</v>
      </c>
      <c r="F57" s="80">
        <v>-12000.0</v>
      </c>
      <c r="G57" s="102"/>
      <c r="H57" s="81"/>
    </row>
    <row r="58">
      <c r="A58" s="74"/>
      <c r="B58" s="74"/>
      <c r="C58" s="100" t="s">
        <v>164</v>
      </c>
      <c r="D58" s="101"/>
      <c r="E58" s="101">
        <v>0.0</v>
      </c>
      <c r="F58" s="80">
        <v>-8000.0</v>
      </c>
      <c r="G58" s="102"/>
      <c r="H58" s="81"/>
    </row>
    <row r="59">
      <c r="A59" s="74"/>
      <c r="B59" s="74"/>
      <c r="C59" s="74" t="s">
        <v>165</v>
      </c>
      <c r="D59" s="101"/>
      <c r="E59" s="101">
        <v>0.0</v>
      </c>
      <c r="F59" s="80">
        <v>-3500.0</v>
      </c>
      <c r="G59" s="102"/>
      <c r="H59" s="81"/>
    </row>
    <row r="60">
      <c r="A60" s="74"/>
      <c r="B60" s="74"/>
      <c r="C60" s="75" t="s">
        <v>166</v>
      </c>
      <c r="D60" s="80"/>
      <c r="E60" s="80">
        <v>0.0</v>
      </c>
      <c r="F60" s="80">
        <v>-4000.0</v>
      </c>
      <c r="G60" s="102"/>
      <c r="H60" s="102"/>
    </row>
    <row r="61">
      <c r="A61" s="74"/>
      <c r="B61" s="74"/>
      <c r="C61" s="75" t="s">
        <v>167</v>
      </c>
      <c r="D61" s="80"/>
      <c r="E61" s="80">
        <v>0.0</v>
      </c>
      <c r="F61" s="80">
        <v>-1000.0</v>
      </c>
      <c r="G61" s="102"/>
      <c r="H61" s="102"/>
    </row>
    <row r="62">
      <c r="A62" s="74"/>
      <c r="B62" s="74"/>
      <c r="C62" s="100" t="s">
        <v>168</v>
      </c>
      <c r="D62" s="113"/>
      <c r="E62" s="101">
        <v>0.0</v>
      </c>
      <c r="F62" s="107">
        <v>-2000.0</v>
      </c>
      <c r="G62" s="102"/>
      <c r="H62" s="102"/>
    </row>
    <row r="63">
      <c r="A63" s="74"/>
      <c r="B63" s="74"/>
      <c r="C63" s="100" t="s">
        <v>169</v>
      </c>
      <c r="D63" s="113"/>
      <c r="E63" s="110">
        <v>2000.0</v>
      </c>
      <c r="F63" s="101">
        <v>0.0</v>
      </c>
      <c r="G63" s="102"/>
      <c r="H63" s="102"/>
    </row>
    <row r="64">
      <c r="A64" s="74"/>
      <c r="B64" s="74"/>
      <c r="C64" s="66"/>
      <c r="D64" s="80"/>
      <c r="E64" s="80"/>
      <c r="F64" s="80"/>
      <c r="G64" s="102"/>
      <c r="H64" s="102"/>
    </row>
    <row r="65">
      <c r="A65" s="74"/>
      <c r="B65" s="74"/>
      <c r="C65" s="66" t="s">
        <v>64</v>
      </c>
      <c r="D65" s="80"/>
      <c r="E65" s="80">
        <f t="shared" ref="E65:F65" si="5">SUM(E41:E64)</f>
        <v>4430000</v>
      </c>
      <c r="F65" s="80">
        <f t="shared" si="5"/>
        <v>-895250</v>
      </c>
      <c r="G65" s="102"/>
      <c r="H65" s="102"/>
    </row>
    <row r="66">
      <c r="A66" s="74"/>
      <c r="B66" s="74"/>
      <c r="C66" s="74"/>
      <c r="D66" s="97"/>
      <c r="E66" s="79"/>
      <c r="F66" s="80"/>
      <c r="G66" s="102"/>
      <c r="H66" s="102"/>
    </row>
    <row r="67">
      <c r="A67" s="74"/>
      <c r="B67" s="66" t="s">
        <v>170</v>
      </c>
      <c r="C67" s="74"/>
      <c r="D67" s="97"/>
      <c r="E67" s="79"/>
      <c r="F67" s="80"/>
      <c r="G67" s="102"/>
      <c r="H67" s="102"/>
    </row>
    <row r="68">
      <c r="A68" s="74"/>
      <c r="B68" s="74"/>
      <c r="C68" s="75" t="s">
        <v>171</v>
      </c>
      <c r="D68" s="79"/>
      <c r="E68" s="79">
        <v>30000.0</v>
      </c>
      <c r="F68" s="79">
        <v>0.0</v>
      </c>
      <c r="G68" s="112"/>
      <c r="H68" s="81" t="s">
        <v>172</v>
      </c>
    </row>
    <row r="69">
      <c r="A69" s="74"/>
      <c r="B69" s="74"/>
      <c r="C69" s="100" t="s">
        <v>91</v>
      </c>
      <c r="D69" s="101"/>
      <c r="E69" s="101">
        <v>0.0</v>
      </c>
      <c r="F69" s="80">
        <v>-95625.0</v>
      </c>
      <c r="G69" s="102"/>
      <c r="H69" s="81" t="s">
        <v>173</v>
      </c>
    </row>
    <row r="70">
      <c r="A70" s="74"/>
      <c r="B70" s="74"/>
      <c r="C70" s="100" t="s">
        <v>174</v>
      </c>
      <c r="D70" s="101"/>
      <c r="E70" s="101">
        <v>0.0</v>
      </c>
      <c r="F70" s="80">
        <v>-42500.0</v>
      </c>
      <c r="G70" s="102"/>
      <c r="H70" s="81" t="s">
        <v>175</v>
      </c>
    </row>
    <row r="71">
      <c r="A71" s="74"/>
      <c r="B71" s="74"/>
      <c r="C71" s="100" t="s">
        <v>160</v>
      </c>
      <c r="D71" s="101"/>
      <c r="E71" s="101">
        <v>0.0</v>
      </c>
      <c r="F71" s="80">
        <v>-481500.0</v>
      </c>
      <c r="G71" s="102"/>
      <c r="H71" s="108" t="s">
        <v>176</v>
      </c>
    </row>
    <row r="72">
      <c r="A72" s="74"/>
      <c r="B72" s="74"/>
      <c r="C72" s="100" t="s">
        <v>76</v>
      </c>
      <c r="D72" s="79"/>
      <c r="E72" s="79">
        <v>0.0</v>
      </c>
      <c r="F72" s="80">
        <v>-5000.0</v>
      </c>
      <c r="G72" s="102"/>
      <c r="H72" s="81"/>
    </row>
    <row r="73">
      <c r="A73" s="74"/>
      <c r="B73" s="74"/>
      <c r="C73" s="100" t="s">
        <v>177</v>
      </c>
      <c r="D73" s="79"/>
      <c r="E73" s="79">
        <v>0.0</v>
      </c>
      <c r="F73" s="80">
        <v>-23000.0</v>
      </c>
      <c r="G73" s="102"/>
      <c r="H73" s="81" t="s">
        <v>178</v>
      </c>
    </row>
    <row r="74">
      <c r="A74" s="74"/>
      <c r="B74" s="74"/>
      <c r="C74" s="100" t="s">
        <v>179</v>
      </c>
      <c r="D74" s="79"/>
      <c r="E74" s="79">
        <v>0.0</v>
      </c>
      <c r="F74" s="80">
        <v>-35000.0</v>
      </c>
      <c r="G74" s="102"/>
      <c r="H74" s="81" t="s">
        <v>180</v>
      </c>
    </row>
    <row r="75">
      <c r="A75" s="74"/>
      <c r="B75" s="74"/>
      <c r="C75" s="100" t="s">
        <v>181</v>
      </c>
      <c r="D75" s="79"/>
      <c r="E75" s="79">
        <v>0.0</v>
      </c>
      <c r="F75" s="80">
        <v>-10000.0</v>
      </c>
      <c r="G75" s="102"/>
      <c r="H75" s="81" t="s">
        <v>182</v>
      </c>
    </row>
    <row r="76">
      <c r="A76" s="74"/>
      <c r="B76" s="74"/>
      <c r="C76" s="100" t="s">
        <v>183</v>
      </c>
      <c r="D76" s="79"/>
      <c r="E76" s="79">
        <v>0.0</v>
      </c>
      <c r="F76" s="80">
        <v>-65000.0</v>
      </c>
      <c r="G76" s="102"/>
      <c r="H76" s="81" t="s">
        <v>184</v>
      </c>
    </row>
    <row r="77">
      <c r="A77" s="74"/>
      <c r="B77" s="74"/>
      <c r="C77" s="75"/>
      <c r="D77" s="110"/>
      <c r="E77" s="110"/>
      <c r="F77" s="80"/>
      <c r="G77" s="102"/>
      <c r="H77" s="102"/>
    </row>
    <row r="78">
      <c r="A78" s="74"/>
      <c r="B78" s="74"/>
      <c r="C78" s="66" t="s">
        <v>64</v>
      </c>
      <c r="D78" s="80"/>
      <c r="E78" s="80">
        <f t="shared" ref="E78:F78" si="6">SUM(E68:E77)</f>
        <v>30000</v>
      </c>
      <c r="F78" s="80">
        <f t="shared" si="6"/>
        <v>-757625</v>
      </c>
      <c r="G78" s="102"/>
      <c r="H78" s="102"/>
    </row>
    <row r="79">
      <c r="A79" s="74"/>
      <c r="B79" s="74"/>
      <c r="C79" s="74"/>
      <c r="D79" s="110"/>
      <c r="E79" s="110"/>
      <c r="F79" s="80"/>
      <c r="G79" s="102"/>
      <c r="H79" s="102"/>
    </row>
    <row r="80">
      <c r="A80" s="74"/>
      <c r="B80" s="74"/>
      <c r="C80" s="66" t="s">
        <v>83</v>
      </c>
      <c r="D80" s="80"/>
      <c r="E80" s="80">
        <f t="shared" ref="E80:F80" si="7">SUMIFS(E4:E79,$C4:$C79,"Subsubtotal")</f>
        <v>4586000</v>
      </c>
      <c r="F80" s="80">
        <f t="shared" si="7"/>
        <v>-1910978</v>
      </c>
      <c r="G80" s="80">
        <f>E80 + F80</f>
        <v>2675022</v>
      </c>
      <c r="H80" s="102"/>
    </row>
    <row r="81">
      <c r="A81" s="74"/>
      <c r="B81" s="74"/>
      <c r="C81" s="66"/>
      <c r="D81" s="110"/>
      <c r="E81" s="110"/>
      <c r="F81" s="80"/>
      <c r="G81" s="102"/>
      <c r="H81" s="102"/>
    </row>
  </sheetData>
  <conditionalFormatting sqref="F1:F81">
    <cfRule type="cellIs" dxfId="1" priority="1" operator="lessThan">
      <formula>0</formula>
    </cfRule>
  </conditionalFormatting>
  <conditionalFormatting sqref="E1:E81">
    <cfRule type="cellIs" dxfId="2" priority="2" operator="greaterThan">
      <formula>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8.13"/>
    <col customWidth="1" min="8" max="8" width="76.5"/>
  </cols>
  <sheetData>
    <row r="1">
      <c r="A1" s="114" t="s">
        <v>3</v>
      </c>
      <c r="B1" s="114" t="s">
        <v>56</v>
      </c>
      <c r="C1" s="114" t="s">
        <v>57</v>
      </c>
      <c r="D1" s="115" t="s">
        <v>58</v>
      </c>
      <c r="E1" s="114" t="s">
        <v>4</v>
      </c>
      <c r="F1" s="114" t="s">
        <v>5</v>
      </c>
      <c r="G1" s="114" t="s">
        <v>59</v>
      </c>
      <c r="H1" s="114" t="s">
        <v>2</v>
      </c>
    </row>
    <row r="2">
      <c r="A2" s="116" t="s">
        <v>12</v>
      </c>
      <c r="B2" s="117"/>
      <c r="C2" s="117"/>
      <c r="D2" s="118"/>
      <c r="E2" s="119"/>
      <c r="F2" s="119"/>
      <c r="G2" s="119"/>
      <c r="H2" s="119"/>
    </row>
    <row r="3">
      <c r="A3" s="120" t="s">
        <v>60</v>
      </c>
      <c r="B3" s="116" t="s">
        <v>61</v>
      </c>
      <c r="C3" s="117"/>
      <c r="D3" s="121"/>
      <c r="E3" s="122"/>
      <c r="F3" s="119"/>
      <c r="G3" s="119"/>
      <c r="H3" s="119"/>
    </row>
    <row r="4">
      <c r="A4" s="117"/>
      <c r="B4" s="123"/>
      <c r="C4" s="120" t="s">
        <v>185</v>
      </c>
      <c r="E4" s="124">
        <v>0.0</v>
      </c>
      <c r="F4" s="121">
        <v>-1665.0</v>
      </c>
      <c r="G4" s="122"/>
      <c r="H4" s="122"/>
    </row>
    <row r="5">
      <c r="A5" s="117"/>
      <c r="B5" s="123"/>
      <c r="C5" s="120" t="s">
        <v>186</v>
      </c>
      <c r="E5" s="124">
        <v>0.0</v>
      </c>
      <c r="F5" s="121">
        <v>-15335.0</v>
      </c>
      <c r="G5" s="119"/>
      <c r="H5" s="122" t="s">
        <v>187</v>
      </c>
    </row>
    <row r="6">
      <c r="A6" s="117"/>
      <c r="B6" s="123"/>
      <c r="C6" s="125"/>
      <c r="E6" s="119"/>
      <c r="F6" s="118"/>
      <c r="G6" s="119"/>
      <c r="H6" s="119"/>
    </row>
    <row r="7">
      <c r="A7" s="117"/>
      <c r="B7" s="123"/>
      <c r="C7" s="126" t="s">
        <v>64</v>
      </c>
      <c r="E7" s="127">
        <f t="shared" ref="E7:F7" si="1">SUM(E4:E6)</f>
        <v>0</v>
      </c>
      <c r="F7" s="127">
        <f t="shared" si="1"/>
        <v>-17000</v>
      </c>
      <c r="G7" s="128"/>
      <c r="H7" s="128"/>
    </row>
    <row r="8">
      <c r="A8" s="117"/>
      <c r="B8" s="123"/>
      <c r="C8" s="126"/>
      <c r="E8" s="127"/>
      <c r="F8" s="118"/>
      <c r="G8" s="128"/>
      <c r="H8" s="128"/>
    </row>
    <row r="9">
      <c r="A9" s="117"/>
      <c r="B9" s="123"/>
      <c r="C9" s="116" t="s">
        <v>83</v>
      </c>
      <c r="E9" s="118">
        <f>SUMIFS(E4:E8,$C4:$C8,"Subsubtotal")</f>
        <v>0</v>
      </c>
      <c r="F9" s="118">
        <f>SUMIFS(F4:F8,C4:C8,"Subsubtotal")</f>
        <v>-17000</v>
      </c>
      <c r="G9" s="128"/>
      <c r="H9" s="128"/>
    </row>
    <row r="10">
      <c r="A10" s="117"/>
      <c r="B10" s="117"/>
      <c r="C10" s="125"/>
      <c r="E10" s="129"/>
      <c r="F10" s="118"/>
      <c r="G10" s="129"/>
      <c r="H10" s="129"/>
    </row>
  </sheetData>
  <conditionalFormatting sqref="D1:D3 F1 F4:F10 E9">
    <cfRule type="cellIs" dxfId="0" priority="1" operator="greaterThan">
      <formula>0</formula>
    </cfRule>
  </conditionalFormatting>
  <conditionalFormatting sqref="E1:E10 F7">
    <cfRule type="cellIs" dxfId="1" priority="2" operator="greaterThan">
      <formula>0</formula>
    </cfRule>
  </conditionalFormatting>
  <conditionalFormatting sqref="F1:F3">
    <cfRule type="cellIs" dxfId="0" priority="3" operator="greaterThan">
      <formula>0</formula>
    </cfRule>
  </conditionalFormatting>
  <conditionalFormatting sqref="D1 F1:F3">
    <cfRule type="cellIs" dxfId="1" priority="4" operator="lessThan">
      <formula>0</formula>
    </cfRule>
  </conditionalFormatting>
  <conditionalFormatting sqref="D1:D3 F4:F10 E9">
    <cfRule type="cellIs" dxfId="1" priority="5" operator="lessThan">
      <formula>0</formula>
    </cfRule>
  </conditionalFormatting>
  <printOptions gridLines="1" horizontalCentered="1"/>
  <pageMargins bottom="0.75" footer="0.0" header="0.0" left="0.25" right="0.25"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11.75"/>
    <col customWidth="1" min="8" max="8" width="50.75"/>
  </cols>
  <sheetData>
    <row r="1">
      <c r="A1" s="53" t="s">
        <v>3</v>
      </c>
      <c r="B1" s="53" t="s">
        <v>56</v>
      </c>
      <c r="C1" s="53" t="s">
        <v>57</v>
      </c>
      <c r="D1" s="54" t="s">
        <v>58</v>
      </c>
      <c r="E1" s="53" t="s">
        <v>4</v>
      </c>
      <c r="F1" s="53" t="s">
        <v>5</v>
      </c>
      <c r="G1" s="53" t="s">
        <v>59</v>
      </c>
      <c r="H1" s="53" t="s">
        <v>2</v>
      </c>
    </row>
    <row r="2">
      <c r="A2" s="56" t="s">
        <v>13</v>
      </c>
      <c r="B2" s="57"/>
      <c r="C2" s="57"/>
      <c r="D2" s="59"/>
      <c r="E2" s="130"/>
      <c r="F2" s="130"/>
      <c r="G2" s="58"/>
      <c r="H2" s="58"/>
    </row>
    <row r="3">
      <c r="A3" s="60" t="s">
        <v>60</v>
      </c>
      <c r="B3" s="56" t="s">
        <v>61</v>
      </c>
      <c r="C3" s="57"/>
      <c r="D3" s="59"/>
      <c r="E3" s="130"/>
      <c r="F3" s="130"/>
      <c r="G3" s="58"/>
      <c r="H3" s="58"/>
    </row>
    <row r="4">
      <c r="A4" s="57"/>
      <c r="B4" s="57"/>
      <c r="C4" s="60" t="s">
        <v>89</v>
      </c>
      <c r="D4" s="59"/>
      <c r="E4" s="63">
        <v>0.0</v>
      </c>
      <c r="F4" s="63">
        <v>-1000.0</v>
      </c>
      <c r="G4" s="58"/>
      <c r="H4" s="58"/>
    </row>
    <row r="5">
      <c r="A5" s="57"/>
      <c r="B5" s="57"/>
      <c r="C5" s="60" t="s">
        <v>188</v>
      </c>
      <c r="D5" s="59"/>
      <c r="E5" s="63">
        <v>0.0</v>
      </c>
      <c r="F5" s="77">
        <v>-2500.0</v>
      </c>
      <c r="G5" s="58"/>
      <c r="H5" s="61"/>
    </row>
    <row r="6">
      <c r="A6" s="57"/>
      <c r="B6" s="57"/>
      <c r="C6" s="60" t="s">
        <v>189</v>
      </c>
      <c r="D6" s="59"/>
      <c r="E6" s="63">
        <v>0.0</v>
      </c>
      <c r="F6" s="77">
        <v>-1500.0</v>
      </c>
      <c r="G6" s="58"/>
      <c r="H6" s="61" t="s">
        <v>190</v>
      </c>
    </row>
    <row r="7">
      <c r="A7" s="57"/>
      <c r="B7" s="57"/>
      <c r="C7" s="62"/>
      <c r="D7" s="59"/>
      <c r="E7" s="130"/>
      <c r="F7" s="92"/>
      <c r="G7" s="58"/>
      <c r="H7" s="58"/>
    </row>
    <row r="8">
      <c r="A8" s="57"/>
      <c r="B8" s="57"/>
      <c r="C8" s="56" t="s">
        <v>64</v>
      </c>
      <c r="D8" s="59"/>
      <c r="E8" s="63">
        <f t="shared" ref="E8:F8" si="1">SUM(E4:E7)</f>
        <v>0</v>
      </c>
      <c r="F8" s="63">
        <f t="shared" si="1"/>
        <v>-5000</v>
      </c>
      <c r="G8" s="58"/>
      <c r="H8" s="58"/>
    </row>
    <row r="9">
      <c r="A9" s="57"/>
      <c r="B9" s="57"/>
      <c r="C9" s="56"/>
      <c r="D9" s="59"/>
      <c r="E9" s="63"/>
      <c r="F9" s="63"/>
      <c r="G9" s="58"/>
      <c r="H9" s="58"/>
    </row>
    <row r="10">
      <c r="A10" s="57"/>
      <c r="B10" s="66" t="s">
        <v>65</v>
      </c>
      <c r="C10" s="67"/>
      <c r="D10" s="68"/>
      <c r="E10" s="69"/>
      <c r="F10" s="69"/>
      <c r="G10" s="59"/>
      <c r="H10" s="59"/>
    </row>
    <row r="11">
      <c r="A11" s="57"/>
      <c r="B11" s="57"/>
      <c r="C11" s="62" t="s">
        <v>68</v>
      </c>
      <c r="D11" s="70"/>
      <c r="E11" s="63">
        <v>0.0</v>
      </c>
      <c r="F11" s="77">
        <v>-600.0</v>
      </c>
      <c r="G11" s="62"/>
      <c r="H11" s="73" t="s">
        <v>95</v>
      </c>
    </row>
    <row r="12">
      <c r="A12" s="57"/>
      <c r="B12" s="74"/>
      <c r="C12" s="74"/>
      <c r="D12" s="81"/>
      <c r="E12" s="82"/>
      <c r="F12" s="82"/>
      <c r="G12" s="59"/>
      <c r="H12" s="59"/>
    </row>
    <row r="13">
      <c r="A13" s="57"/>
      <c r="B13" s="74"/>
      <c r="C13" s="67" t="s">
        <v>64</v>
      </c>
      <c r="D13" s="68"/>
      <c r="E13" s="69">
        <f t="shared" ref="E13:F13" si="2">SUM(E10:E12)</f>
        <v>0</v>
      </c>
      <c r="F13" s="69">
        <f t="shared" si="2"/>
        <v>-600</v>
      </c>
      <c r="G13" s="59"/>
      <c r="H13" s="59"/>
    </row>
    <row r="14">
      <c r="A14" s="57"/>
      <c r="B14" s="74"/>
      <c r="C14" s="67"/>
      <c r="D14" s="68"/>
      <c r="E14" s="69"/>
      <c r="F14" s="69"/>
      <c r="G14" s="59"/>
      <c r="H14" s="59"/>
    </row>
    <row r="15">
      <c r="A15" s="57"/>
      <c r="B15" s="83" t="s">
        <v>129</v>
      </c>
      <c r="C15" s="62"/>
      <c r="D15" s="59"/>
      <c r="E15" s="130"/>
      <c r="F15" s="92"/>
      <c r="G15" s="58"/>
      <c r="H15" s="58"/>
    </row>
    <row r="16">
      <c r="A16" s="57"/>
      <c r="B16" s="57"/>
      <c r="C16" s="62" t="s">
        <v>191</v>
      </c>
      <c r="D16" s="59"/>
      <c r="E16" s="63">
        <v>0.0</v>
      </c>
      <c r="F16" s="63">
        <v>-1500.0</v>
      </c>
      <c r="G16" s="58"/>
      <c r="H16" s="58"/>
    </row>
    <row r="17">
      <c r="A17" s="57"/>
      <c r="B17" s="57"/>
      <c r="C17" s="60" t="s">
        <v>192</v>
      </c>
      <c r="D17" s="59"/>
      <c r="E17" s="63">
        <v>0.0</v>
      </c>
      <c r="F17" s="63">
        <v>-9000.0</v>
      </c>
      <c r="G17" s="58"/>
      <c r="H17" s="58"/>
    </row>
    <row r="18">
      <c r="A18" s="57"/>
      <c r="B18" s="57"/>
      <c r="C18" s="62"/>
      <c r="D18" s="59"/>
      <c r="E18" s="130"/>
      <c r="F18" s="92"/>
      <c r="G18" s="58"/>
      <c r="H18" s="58"/>
    </row>
    <row r="19">
      <c r="A19" s="57"/>
      <c r="B19" s="57"/>
      <c r="C19" s="56" t="s">
        <v>64</v>
      </c>
      <c r="D19" s="59"/>
      <c r="E19" s="63">
        <f t="shared" ref="E19:F19" si="3">SUM(E16:E18)</f>
        <v>0</v>
      </c>
      <c r="F19" s="63">
        <f t="shared" si="3"/>
        <v>-10500</v>
      </c>
      <c r="G19" s="58"/>
      <c r="H19" s="58"/>
    </row>
    <row r="20">
      <c r="A20" s="57"/>
      <c r="B20" s="57"/>
      <c r="C20" s="56"/>
      <c r="D20" s="59"/>
      <c r="E20" s="130"/>
      <c r="F20" s="92"/>
      <c r="G20" s="58"/>
      <c r="H20" s="58"/>
    </row>
    <row r="21">
      <c r="A21" s="57"/>
      <c r="B21" s="91" t="s">
        <v>193</v>
      </c>
      <c r="C21" s="56"/>
      <c r="D21" s="59"/>
      <c r="E21" s="92"/>
      <c r="F21" s="92"/>
      <c r="G21" s="59"/>
      <c r="H21" s="59"/>
    </row>
    <row r="22">
      <c r="A22" s="57"/>
      <c r="B22" s="57"/>
      <c r="C22" s="131" t="s">
        <v>194</v>
      </c>
      <c r="D22" s="59"/>
      <c r="E22" s="93">
        <v>0.0</v>
      </c>
      <c r="F22" s="93">
        <v>-8000.0</v>
      </c>
      <c r="G22" s="59"/>
      <c r="H22" s="59"/>
    </row>
    <row r="23">
      <c r="A23" s="57"/>
      <c r="B23" s="57"/>
      <c r="C23" s="60" t="s">
        <v>68</v>
      </c>
      <c r="D23" s="59"/>
      <c r="E23" s="93">
        <v>0.0</v>
      </c>
      <c r="F23" s="93">
        <v>-1000.0</v>
      </c>
      <c r="G23" s="59"/>
      <c r="H23" s="59"/>
    </row>
    <row r="24">
      <c r="A24" s="57"/>
      <c r="B24" s="57"/>
      <c r="C24" s="60" t="s">
        <v>129</v>
      </c>
      <c r="D24" s="59"/>
      <c r="E24" s="93">
        <v>0.0</v>
      </c>
      <c r="F24" s="93">
        <v>-1500.0</v>
      </c>
      <c r="G24" s="59"/>
      <c r="H24" s="59"/>
    </row>
    <row r="25">
      <c r="A25" s="57"/>
      <c r="B25" s="57"/>
      <c r="C25" s="60" t="s">
        <v>195</v>
      </c>
      <c r="D25" s="59"/>
      <c r="E25" s="93">
        <v>0.0</v>
      </c>
      <c r="F25" s="93">
        <v>-1250.0</v>
      </c>
      <c r="G25" s="59"/>
      <c r="H25" s="59"/>
    </row>
    <row r="26">
      <c r="A26" s="57"/>
      <c r="B26" s="57"/>
      <c r="C26" s="62"/>
      <c r="D26" s="59"/>
      <c r="E26" s="93"/>
      <c r="F26" s="92"/>
      <c r="G26" s="59"/>
      <c r="H26" s="59"/>
    </row>
    <row r="27">
      <c r="A27" s="57"/>
      <c r="B27" s="57"/>
      <c r="C27" s="91" t="s">
        <v>64</v>
      </c>
      <c r="D27" s="59"/>
      <c r="E27" s="93">
        <f t="shared" ref="E27:F27" si="4">SUM(E22:E25)</f>
        <v>0</v>
      </c>
      <c r="F27" s="92">
        <f t="shared" si="4"/>
        <v>-11750</v>
      </c>
      <c r="G27" s="59"/>
      <c r="H27" s="59"/>
    </row>
    <row r="28">
      <c r="A28" s="57"/>
      <c r="B28" s="57"/>
      <c r="C28" s="56"/>
      <c r="D28" s="59"/>
      <c r="E28" s="93"/>
      <c r="F28" s="92"/>
      <c r="G28" s="59"/>
      <c r="H28" s="59"/>
    </row>
    <row r="29">
      <c r="A29" s="57"/>
      <c r="B29" s="57"/>
      <c r="C29" s="56" t="s">
        <v>83</v>
      </c>
      <c r="D29" s="59"/>
      <c r="E29" s="63">
        <f t="shared" ref="E29:F29" si="5">SUMIFS(E4:E27,B4:B27,"Subsubtotal")</f>
        <v>0</v>
      </c>
      <c r="F29" s="63">
        <f t="shared" si="5"/>
        <v>-27850</v>
      </c>
      <c r="G29" s="59"/>
      <c r="H29" s="59"/>
    </row>
    <row r="30">
      <c r="A30" s="57"/>
      <c r="B30" s="57"/>
      <c r="C30" s="62"/>
      <c r="D30" s="59"/>
      <c r="E30" s="92"/>
      <c r="F30" s="92"/>
      <c r="G30" s="59"/>
      <c r="H30" s="59"/>
    </row>
  </sheetData>
  <conditionalFormatting sqref="D1:D30 E10:F14">
    <cfRule type="cellIs" dxfId="0" priority="1" operator="greaterThan">
      <formula>0</formula>
    </cfRule>
  </conditionalFormatting>
  <conditionalFormatting sqref="E1:E30 F10:F14">
    <cfRule type="cellIs" dxfId="1" priority="2" operator="greaterThan">
      <formula>0</formula>
    </cfRule>
  </conditionalFormatting>
  <conditionalFormatting sqref="F1:F30 E29">
    <cfRule type="cellIs" dxfId="0" priority="3" operator="greaterThan">
      <formula>0</formula>
    </cfRule>
  </conditionalFormatting>
  <conditionalFormatting sqref="F1:F30 D10:D14 E29">
    <cfRule type="cellIs" dxfId="1" priority="4" operator="lessThan">
      <formula>0</formula>
    </cfRule>
  </conditionalFormatting>
  <conditionalFormatting sqref="D1:D30">
    <cfRule type="cellIs" dxfId="1" priority="5" operator="lessThan">
      <formula>0</formula>
    </cfRule>
  </conditionalFormatting>
  <printOptions gridLines="1" horizontalCentered="1"/>
  <pageMargins bottom="0.75" footer="0.0" header="0.0" left="0.25" right="0.25" top="0.75"/>
  <pageSetup fitToHeight="0" paperSize="9"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3</v>
      </c>
      <c r="B1" s="53" t="s">
        <v>56</v>
      </c>
      <c r="C1" s="53" t="s">
        <v>57</v>
      </c>
      <c r="D1" s="54" t="s">
        <v>58</v>
      </c>
      <c r="E1" s="53" t="s">
        <v>4</v>
      </c>
      <c r="F1" s="53" t="s">
        <v>5</v>
      </c>
      <c r="G1" s="53" t="s">
        <v>59</v>
      </c>
      <c r="H1" s="53" t="s">
        <v>2</v>
      </c>
      <c r="I1" s="1"/>
      <c r="J1" s="1"/>
      <c r="K1" s="1"/>
      <c r="L1" s="1"/>
      <c r="M1" s="1"/>
      <c r="N1" s="1"/>
      <c r="O1" s="1"/>
      <c r="P1" s="1"/>
      <c r="Q1" s="1"/>
      <c r="R1" s="1"/>
      <c r="S1" s="1"/>
      <c r="T1" s="1"/>
      <c r="U1" s="1"/>
      <c r="V1" s="1"/>
      <c r="W1" s="1"/>
      <c r="X1" s="1"/>
      <c r="Y1" s="1"/>
      <c r="Z1" s="1"/>
    </row>
    <row r="2">
      <c r="A2" s="132" t="s">
        <v>14</v>
      </c>
      <c r="B2" s="133"/>
      <c r="C2" s="133"/>
      <c r="D2" s="134"/>
      <c r="E2" s="135"/>
      <c r="F2" s="136"/>
      <c r="G2" s="135"/>
      <c r="H2" s="133"/>
      <c r="I2" s="12"/>
      <c r="J2" s="12"/>
      <c r="K2" s="12"/>
      <c r="L2" s="12"/>
      <c r="M2" s="12"/>
      <c r="N2" s="12"/>
      <c r="O2" s="12"/>
      <c r="P2" s="12"/>
      <c r="Q2" s="12"/>
      <c r="R2" s="12"/>
      <c r="S2" s="12"/>
      <c r="T2" s="12"/>
      <c r="U2" s="12"/>
      <c r="V2" s="12"/>
      <c r="W2" s="12"/>
      <c r="X2" s="12"/>
      <c r="Y2" s="12"/>
      <c r="Z2" s="12"/>
    </row>
    <row r="3">
      <c r="A3" s="137" t="s">
        <v>60</v>
      </c>
      <c r="B3" s="132" t="s">
        <v>61</v>
      </c>
      <c r="C3" s="133"/>
      <c r="D3" s="134"/>
      <c r="E3" s="135"/>
      <c r="F3" s="136"/>
      <c r="G3" s="135"/>
      <c r="H3" s="133"/>
      <c r="I3" s="12"/>
      <c r="J3" s="12"/>
      <c r="K3" s="12"/>
      <c r="L3" s="12"/>
      <c r="M3" s="12"/>
      <c r="N3" s="12"/>
      <c r="O3" s="12"/>
      <c r="P3" s="12"/>
      <c r="Q3" s="12"/>
      <c r="R3" s="12"/>
      <c r="S3" s="12"/>
      <c r="T3" s="12"/>
      <c r="U3" s="12"/>
      <c r="V3" s="12"/>
      <c r="W3" s="12"/>
      <c r="X3" s="12"/>
      <c r="Y3" s="12"/>
      <c r="Z3" s="12"/>
    </row>
    <row r="4">
      <c r="A4" s="133"/>
      <c r="B4" s="133"/>
      <c r="C4" s="137" t="s">
        <v>196</v>
      </c>
      <c r="E4" s="135">
        <v>0.0</v>
      </c>
      <c r="F4" s="136">
        <v>-30000.0</v>
      </c>
      <c r="G4" s="135"/>
      <c r="H4" s="137" t="s">
        <v>197</v>
      </c>
      <c r="I4" s="12"/>
      <c r="J4" s="12"/>
      <c r="K4" s="12"/>
      <c r="L4" s="12"/>
      <c r="M4" s="12"/>
      <c r="N4" s="12"/>
      <c r="O4" s="12"/>
      <c r="P4" s="12"/>
      <c r="Q4" s="12"/>
      <c r="R4" s="12"/>
      <c r="S4" s="12"/>
      <c r="T4" s="12"/>
      <c r="U4" s="12"/>
      <c r="V4" s="12"/>
      <c r="W4" s="12"/>
      <c r="X4" s="12"/>
      <c r="Y4" s="12"/>
      <c r="Z4" s="12"/>
    </row>
    <row r="5">
      <c r="A5" s="133"/>
      <c r="B5" s="134"/>
      <c r="C5" s="133"/>
      <c r="D5" s="134"/>
      <c r="E5" s="138"/>
      <c r="F5" s="139"/>
      <c r="G5" s="138"/>
      <c r="H5" s="133"/>
      <c r="I5" s="12"/>
      <c r="J5" s="12"/>
      <c r="K5" s="12"/>
      <c r="L5" s="12"/>
      <c r="M5" s="12"/>
      <c r="N5" s="12"/>
      <c r="O5" s="12"/>
      <c r="P5" s="12"/>
      <c r="Q5" s="12"/>
      <c r="R5" s="12"/>
      <c r="S5" s="12"/>
      <c r="T5" s="12"/>
      <c r="U5" s="12"/>
      <c r="V5" s="12"/>
      <c r="W5" s="12"/>
      <c r="X5" s="12"/>
      <c r="Y5" s="12"/>
      <c r="Z5" s="12"/>
    </row>
    <row r="6">
      <c r="A6" s="133"/>
      <c r="B6" s="134"/>
      <c r="C6" s="132" t="s">
        <v>64</v>
      </c>
      <c r="D6" s="134"/>
      <c r="E6" s="138">
        <f t="shared" ref="E6:F6" si="1">E4</f>
        <v>0</v>
      </c>
      <c r="F6" s="138">
        <f t="shared" si="1"/>
        <v>-30000</v>
      </c>
      <c r="G6" s="135">
        <f>E6+F6</f>
        <v>-30000</v>
      </c>
      <c r="H6" s="133"/>
      <c r="I6" s="12"/>
      <c r="J6" s="12"/>
      <c r="K6" s="12"/>
      <c r="L6" s="12"/>
      <c r="M6" s="12"/>
      <c r="N6" s="12"/>
      <c r="O6" s="12"/>
      <c r="P6" s="12"/>
      <c r="Q6" s="12"/>
      <c r="R6" s="12"/>
      <c r="S6" s="12"/>
      <c r="T6" s="12"/>
      <c r="U6" s="12"/>
      <c r="V6" s="12"/>
      <c r="W6" s="12"/>
      <c r="X6" s="12"/>
      <c r="Y6" s="12"/>
      <c r="Z6" s="12"/>
    </row>
    <row r="7">
      <c r="A7" s="133"/>
      <c r="B7" s="134"/>
      <c r="C7" s="133"/>
      <c r="D7" s="134"/>
      <c r="E7" s="138"/>
      <c r="F7" s="139"/>
      <c r="G7" s="138"/>
      <c r="H7" s="133"/>
      <c r="I7" s="12"/>
      <c r="J7" s="12"/>
      <c r="K7" s="12"/>
      <c r="L7" s="12"/>
      <c r="M7" s="12"/>
      <c r="N7" s="12"/>
      <c r="O7" s="12"/>
      <c r="P7" s="12"/>
      <c r="Q7" s="12"/>
      <c r="R7" s="12"/>
      <c r="S7" s="12"/>
      <c r="T7" s="12"/>
      <c r="U7" s="12"/>
      <c r="V7" s="12"/>
      <c r="W7" s="12"/>
      <c r="X7" s="12"/>
      <c r="Y7" s="12"/>
      <c r="Z7" s="12"/>
    </row>
    <row r="8">
      <c r="A8" s="133"/>
      <c r="B8" s="132" t="s">
        <v>198</v>
      </c>
      <c r="C8" s="133"/>
      <c r="D8" s="134"/>
      <c r="E8" s="135"/>
      <c r="F8" s="136"/>
      <c r="G8" s="135"/>
      <c r="H8" s="140"/>
      <c r="I8" s="12"/>
      <c r="J8" s="12"/>
      <c r="K8" s="12"/>
      <c r="L8" s="12"/>
      <c r="M8" s="12"/>
      <c r="N8" s="12"/>
      <c r="O8" s="12"/>
      <c r="P8" s="12"/>
      <c r="Q8" s="12"/>
      <c r="R8" s="12"/>
      <c r="S8" s="12"/>
      <c r="T8" s="12"/>
      <c r="U8" s="12"/>
      <c r="V8" s="12"/>
      <c r="W8" s="12"/>
      <c r="X8" s="12"/>
      <c r="Y8" s="12"/>
      <c r="Z8" s="12"/>
    </row>
    <row r="9">
      <c r="A9" s="133"/>
      <c r="B9" s="133"/>
      <c r="C9" s="137" t="s">
        <v>127</v>
      </c>
      <c r="D9" s="133"/>
      <c r="E9" s="135">
        <v>0.0</v>
      </c>
      <c r="F9" s="136">
        <v>-2000.0</v>
      </c>
      <c r="G9" s="135"/>
      <c r="H9" s="137" t="s">
        <v>199</v>
      </c>
      <c r="I9" s="12"/>
      <c r="J9" s="12"/>
      <c r="K9" s="12"/>
      <c r="L9" s="12"/>
      <c r="M9" s="12"/>
      <c r="N9" s="12"/>
      <c r="O9" s="12"/>
      <c r="P9" s="12"/>
      <c r="Q9" s="12"/>
      <c r="R9" s="12"/>
      <c r="S9" s="12"/>
      <c r="T9" s="12"/>
      <c r="U9" s="12"/>
      <c r="V9" s="12"/>
      <c r="W9" s="12"/>
      <c r="X9" s="12"/>
      <c r="Y9" s="12"/>
      <c r="Z9" s="12"/>
    </row>
    <row r="10">
      <c r="A10" s="133"/>
      <c r="B10" s="133"/>
      <c r="C10" s="137" t="s">
        <v>200</v>
      </c>
      <c r="D10" s="133"/>
      <c r="E10" s="135">
        <v>2000.0</v>
      </c>
      <c r="F10" s="136">
        <v>0.0</v>
      </c>
      <c r="G10" s="135"/>
      <c r="H10" s="137" t="s">
        <v>201</v>
      </c>
      <c r="I10" s="12"/>
      <c r="J10" s="12"/>
      <c r="K10" s="12"/>
      <c r="L10" s="12"/>
      <c r="M10" s="12"/>
      <c r="N10" s="12"/>
      <c r="O10" s="12"/>
      <c r="P10" s="12"/>
      <c r="Q10" s="12"/>
      <c r="R10" s="12"/>
      <c r="S10" s="12"/>
      <c r="T10" s="12"/>
      <c r="U10" s="12"/>
      <c r="V10" s="12"/>
      <c r="W10" s="12"/>
      <c r="X10" s="12"/>
      <c r="Y10" s="12"/>
      <c r="Z10" s="12"/>
    </row>
    <row r="11">
      <c r="A11" s="133"/>
      <c r="B11" s="134"/>
      <c r="C11" s="133"/>
      <c r="D11" s="134"/>
      <c r="E11" s="138"/>
      <c r="F11" s="139"/>
      <c r="G11" s="138"/>
      <c r="H11" s="133"/>
      <c r="I11" s="12"/>
      <c r="J11" s="12"/>
      <c r="K11" s="12"/>
      <c r="L11" s="12"/>
      <c r="M11" s="12"/>
      <c r="N11" s="12"/>
      <c r="O11" s="12"/>
      <c r="P11" s="12"/>
      <c r="Q11" s="12"/>
      <c r="R11" s="12"/>
      <c r="S11" s="12"/>
      <c r="T11" s="12"/>
      <c r="U11" s="12"/>
      <c r="V11" s="12"/>
      <c r="W11" s="12"/>
      <c r="X11" s="12"/>
      <c r="Y11" s="12"/>
      <c r="Z11" s="12"/>
    </row>
    <row r="12">
      <c r="A12" s="133"/>
      <c r="B12" s="134"/>
      <c r="C12" s="132" t="s">
        <v>64</v>
      </c>
      <c r="D12" s="134"/>
      <c r="E12" s="138">
        <f t="shared" ref="E12:F12" si="2">SUM(E8:E10)</f>
        <v>2000</v>
      </c>
      <c r="F12" s="138">
        <f t="shared" si="2"/>
        <v>-2000</v>
      </c>
      <c r="G12" s="135">
        <f>E12+F12</f>
        <v>0</v>
      </c>
      <c r="H12" s="137" t="s">
        <v>202</v>
      </c>
      <c r="I12" s="12"/>
      <c r="J12" s="12"/>
      <c r="K12" s="12"/>
      <c r="L12" s="12"/>
      <c r="M12" s="12"/>
      <c r="N12" s="12"/>
      <c r="O12" s="12"/>
      <c r="P12" s="12"/>
      <c r="Q12" s="12"/>
      <c r="R12" s="12"/>
      <c r="S12" s="12"/>
      <c r="T12" s="12"/>
      <c r="U12" s="12"/>
      <c r="V12" s="12"/>
      <c r="W12" s="12"/>
      <c r="X12" s="12"/>
      <c r="Y12" s="12"/>
      <c r="Z12" s="12"/>
    </row>
    <row r="13">
      <c r="A13" s="133"/>
      <c r="B13" s="134"/>
      <c r="C13" s="133"/>
      <c r="D13" s="134"/>
      <c r="E13" s="138"/>
      <c r="F13" s="139"/>
      <c r="G13" s="138"/>
      <c r="H13" s="133"/>
      <c r="I13" s="12"/>
      <c r="J13" s="12"/>
      <c r="K13" s="12"/>
      <c r="L13" s="12"/>
      <c r="M13" s="12"/>
      <c r="N13" s="12"/>
      <c r="O13" s="12"/>
      <c r="P13" s="12"/>
      <c r="Q13" s="12"/>
      <c r="R13" s="12"/>
      <c r="S13" s="12"/>
      <c r="T13" s="12"/>
      <c r="U13" s="12"/>
      <c r="V13" s="12"/>
      <c r="W13" s="12"/>
      <c r="X13" s="12"/>
      <c r="Y13" s="12"/>
      <c r="Z13" s="12"/>
    </row>
    <row r="14">
      <c r="A14" s="133"/>
      <c r="B14" s="132" t="s">
        <v>203</v>
      </c>
      <c r="C14" s="133"/>
      <c r="D14" s="134"/>
      <c r="E14" s="135"/>
      <c r="F14" s="136"/>
      <c r="G14" s="135"/>
      <c r="H14" s="140"/>
      <c r="I14" s="12"/>
      <c r="J14" s="12"/>
      <c r="K14" s="12"/>
      <c r="L14" s="12"/>
      <c r="M14" s="12"/>
      <c r="N14" s="12"/>
      <c r="O14" s="12"/>
      <c r="P14" s="12"/>
      <c r="Q14" s="12"/>
      <c r="R14" s="12"/>
      <c r="S14" s="12"/>
      <c r="T14" s="12"/>
      <c r="U14" s="12"/>
      <c r="V14" s="12"/>
      <c r="W14" s="12"/>
      <c r="X14" s="12"/>
      <c r="Y14" s="12"/>
      <c r="Z14" s="12"/>
    </row>
    <row r="15">
      <c r="A15" s="133"/>
      <c r="B15" s="133"/>
      <c r="C15" s="137" t="s">
        <v>204</v>
      </c>
      <c r="D15" s="133"/>
      <c r="E15" s="135">
        <v>9000.0</v>
      </c>
      <c r="F15" s="136">
        <v>0.0</v>
      </c>
      <c r="G15" s="135"/>
      <c r="H15" s="137" t="s">
        <v>205</v>
      </c>
      <c r="I15" s="12"/>
      <c r="J15" s="12"/>
      <c r="K15" s="12"/>
      <c r="L15" s="12"/>
      <c r="M15" s="12"/>
      <c r="N15" s="12"/>
      <c r="O15" s="12"/>
      <c r="P15" s="12"/>
      <c r="Q15" s="12"/>
      <c r="R15" s="12"/>
      <c r="S15" s="12"/>
      <c r="T15" s="12"/>
      <c r="U15" s="12"/>
      <c r="V15" s="12"/>
      <c r="W15" s="12"/>
      <c r="X15" s="12"/>
      <c r="Y15" s="12"/>
      <c r="Z15" s="12"/>
    </row>
    <row r="16">
      <c r="A16" s="133"/>
      <c r="B16" s="133"/>
      <c r="C16" s="137" t="s">
        <v>75</v>
      </c>
      <c r="D16" s="133"/>
      <c r="E16" s="135">
        <v>40000.0</v>
      </c>
      <c r="F16" s="136">
        <v>0.0</v>
      </c>
      <c r="G16" s="135"/>
      <c r="H16" s="137" t="s">
        <v>206</v>
      </c>
      <c r="I16" s="12"/>
      <c r="J16" s="12"/>
      <c r="K16" s="12"/>
      <c r="L16" s="12"/>
      <c r="M16" s="12"/>
      <c r="N16" s="12"/>
      <c r="O16" s="12"/>
      <c r="P16" s="12"/>
      <c r="Q16" s="12"/>
      <c r="R16" s="12"/>
      <c r="S16" s="12"/>
      <c r="T16" s="12"/>
      <c r="U16" s="12"/>
      <c r="V16" s="12"/>
      <c r="W16" s="12"/>
      <c r="X16" s="12"/>
      <c r="Y16" s="12"/>
      <c r="Z16" s="12"/>
    </row>
    <row r="17">
      <c r="A17" s="133"/>
      <c r="B17" s="133"/>
      <c r="C17" s="137" t="s">
        <v>76</v>
      </c>
      <c r="D17" s="133"/>
      <c r="E17" s="135">
        <v>0.0</v>
      </c>
      <c r="F17" s="136">
        <v>-3000.0</v>
      </c>
      <c r="G17" s="135"/>
      <c r="H17" s="137" t="s">
        <v>207</v>
      </c>
      <c r="I17" s="12"/>
      <c r="J17" s="12"/>
      <c r="K17" s="12"/>
      <c r="L17" s="12"/>
      <c r="M17" s="12"/>
      <c r="N17" s="12"/>
      <c r="O17" s="12"/>
      <c r="P17" s="12"/>
      <c r="Q17" s="12"/>
      <c r="R17" s="12"/>
      <c r="S17" s="12"/>
      <c r="T17" s="12"/>
      <c r="U17" s="12"/>
      <c r="V17" s="12"/>
      <c r="W17" s="12"/>
      <c r="X17" s="12"/>
      <c r="Y17" s="12"/>
      <c r="Z17" s="12"/>
    </row>
    <row r="18">
      <c r="A18" s="133"/>
      <c r="B18" s="141"/>
      <c r="C18" s="137" t="s">
        <v>85</v>
      </c>
      <c r="D18" s="142"/>
      <c r="E18" s="135">
        <v>0.0</v>
      </c>
      <c r="F18" s="136">
        <v>-1500.0</v>
      </c>
      <c r="G18" s="135"/>
      <c r="H18" s="143"/>
      <c r="I18" s="12"/>
      <c r="J18" s="12"/>
      <c r="K18" s="12"/>
      <c r="L18" s="12"/>
      <c r="M18" s="12"/>
      <c r="N18" s="12"/>
      <c r="O18" s="12"/>
      <c r="P18" s="12"/>
      <c r="Q18" s="12"/>
      <c r="R18" s="12"/>
      <c r="S18" s="12"/>
      <c r="T18" s="12"/>
      <c r="U18" s="12"/>
      <c r="V18" s="12"/>
      <c r="W18" s="12"/>
      <c r="X18" s="12"/>
      <c r="Y18" s="12"/>
      <c r="Z18" s="12"/>
    </row>
    <row r="19">
      <c r="A19" s="133"/>
      <c r="B19" s="133"/>
      <c r="C19" s="137" t="s">
        <v>208</v>
      </c>
      <c r="D19" s="143"/>
      <c r="E19" s="135">
        <v>0.0</v>
      </c>
      <c r="F19" s="136">
        <v>-10700.0</v>
      </c>
      <c r="G19" s="135"/>
      <c r="H19" s="144" t="s">
        <v>209</v>
      </c>
      <c r="I19" s="12"/>
      <c r="J19" s="12"/>
      <c r="K19" s="12"/>
      <c r="L19" s="12"/>
      <c r="M19" s="12"/>
      <c r="N19" s="12"/>
      <c r="O19" s="12"/>
      <c r="P19" s="12"/>
      <c r="Q19" s="12"/>
      <c r="R19" s="12"/>
      <c r="S19" s="12"/>
      <c r="T19" s="12"/>
      <c r="U19" s="12"/>
      <c r="V19" s="12"/>
      <c r="W19" s="12"/>
      <c r="X19" s="12"/>
      <c r="Y19" s="12"/>
      <c r="Z19" s="12"/>
    </row>
    <row r="20">
      <c r="A20" s="133"/>
      <c r="B20" s="133"/>
      <c r="C20" s="137" t="s">
        <v>127</v>
      </c>
      <c r="D20" s="143"/>
      <c r="E20" s="135">
        <v>0.0</v>
      </c>
      <c r="F20" s="136">
        <v>-10000.0</v>
      </c>
      <c r="G20" s="135"/>
      <c r="H20" s="144" t="s">
        <v>210</v>
      </c>
      <c r="I20" s="12"/>
      <c r="J20" s="12"/>
      <c r="K20" s="12"/>
      <c r="L20" s="12"/>
      <c r="M20" s="12"/>
      <c r="N20" s="12"/>
      <c r="O20" s="12"/>
      <c r="P20" s="12"/>
      <c r="Q20" s="12"/>
      <c r="R20" s="12"/>
      <c r="S20" s="12"/>
      <c r="T20" s="12"/>
      <c r="U20" s="12"/>
      <c r="V20" s="12"/>
      <c r="W20" s="12"/>
      <c r="X20" s="12"/>
      <c r="Y20" s="12"/>
      <c r="Z20" s="12"/>
    </row>
    <row r="21">
      <c r="A21" s="133"/>
      <c r="B21" s="133"/>
      <c r="C21" s="137" t="s">
        <v>81</v>
      </c>
      <c r="D21" s="143"/>
      <c r="E21" s="135">
        <v>0.0</v>
      </c>
      <c r="F21" s="136">
        <v>-3000.0</v>
      </c>
      <c r="G21" s="135"/>
      <c r="H21" s="144" t="s">
        <v>211</v>
      </c>
      <c r="I21" s="12"/>
      <c r="J21" s="12"/>
      <c r="K21" s="12"/>
      <c r="L21" s="12"/>
      <c r="M21" s="12"/>
      <c r="N21" s="12"/>
      <c r="O21" s="12"/>
      <c r="P21" s="12"/>
      <c r="Q21" s="12"/>
      <c r="R21" s="12"/>
      <c r="S21" s="12"/>
      <c r="T21" s="12"/>
      <c r="U21" s="12"/>
      <c r="V21" s="12"/>
      <c r="W21" s="12"/>
      <c r="X21" s="12"/>
      <c r="Y21" s="12"/>
      <c r="Z21" s="12"/>
    </row>
    <row r="22">
      <c r="A22" s="133"/>
      <c r="B22" s="133"/>
      <c r="C22" s="137" t="s">
        <v>212</v>
      </c>
      <c r="D22" s="143"/>
      <c r="E22" s="135">
        <v>0.0</v>
      </c>
      <c r="F22" s="136">
        <v>-1000.0</v>
      </c>
      <c r="G22" s="135"/>
      <c r="H22" s="144" t="s">
        <v>213</v>
      </c>
      <c r="I22" s="12"/>
      <c r="J22" s="12"/>
      <c r="K22" s="12"/>
      <c r="L22" s="12"/>
      <c r="M22" s="12"/>
      <c r="N22" s="12"/>
      <c r="O22" s="12"/>
      <c r="P22" s="12"/>
      <c r="Q22" s="12"/>
      <c r="R22" s="12"/>
      <c r="S22" s="12"/>
      <c r="T22" s="12"/>
      <c r="U22" s="12"/>
      <c r="V22" s="12"/>
      <c r="W22" s="12"/>
      <c r="X22" s="12"/>
      <c r="Y22" s="12"/>
      <c r="Z22" s="12"/>
    </row>
    <row r="23">
      <c r="A23" s="133"/>
      <c r="B23" s="133"/>
      <c r="C23" s="137" t="s">
        <v>77</v>
      </c>
      <c r="D23" s="143"/>
      <c r="E23" s="135">
        <v>0.0</v>
      </c>
      <c r="F23" s="136">
        <v>-20000.0</v>
      </c>
      <c r="G23" s="135"/>
      <c r="H23" s="144" t="s">
        <v>214</v>
      </c>
      <c r="I23" s="12"/>
      <c r="J23" s="12"/>
      <c r="K23" s="12"/>
      <c r="L23" s="12"/>
      <c r="M23" s="12"/>
      <c r="N23" s="12"/>
      <c r="O23" s="12"/>
      <c r="P23" s="12"/>
      <c r="Q23" s="12"/>
      <c r="R23" s="12"/>
      <c r="S23" s="12"/>
      <c r="T23" s="12"/>
      <c r="U23" s="12"/>
      <c r="V23" s="12"/>
      <c r="W23" s="12"/>
      <c r="X23" s="12"/>
      <c r="Y23" s="12"/>
      <c r="Z23" s="12"/>
    </row>
    <row r="24">
      <c r="A24" s="133"/>
      <c r="B24" s="133"/>
      <c r="C24" s="137" t="s">
        <v>215</v>
      </c>
      <c r="D24" s="143"/>
      <c r="E24" s="135">
        <v>0.0</v>
      </c>
      <c r="F24" s="136">
        <v>-1800.0</v>
      </c>
      <c r="G24" s="135"/>
      <c r="H24" s="144" t="s">
        <v>216</v>
      </c>
      <c r="I24" s="12"/>
      <c r="J24" s="12"/>
      <c r="K24" s="12"/>
      <c r="L24" s="12"/>
      <c r="M24" s="12"/>
      <c r="N24" s="12"/>
      <c r="O24" s="12"/>
      <c r="P24" s="12"/>
      <c r="Q24" s="12"/>
      <c r="R24" s="12"/>
      <c r="S24" s="12"/>
      <c r="T24" s="12"/>
      <c r="U24" s="12"/>
      <c r="V24" s="12"/>
      <c r="W24" s="12"/>
      <c r="X24" s="12"/>
      <c r="Y24" s="12"/>
      <c r="Z24" s="12"/>
    </row>
    <row r="25">
      <c r="A25" s="133"/>
      <c r="B25" s="134"/>
      <c r="C25" s="141"/>
      <c r="D25" s="145"/>
      <c r="E25" s="138"/>
      <c r="F25" s="139"/>
      <c r="G25" s="138"/>
      <c r="H25" s="143"/>
      <c r="I25" s="12"/>
      <c r="J25" s="12"/>
      <c r="K25" s="12"/>
      <c r="L25" s="12"/>
      <c r="M25" s="12"/>
      <c r="N25" s="12"/>
      <c r="O25" s="12"/>
      <c r="P25" s="12"/>
      <c r="Q25" s="12"/>
      <c r="R25" s="12"/>
      <c r="S25" s="12"/>
      <c r="T25" s="12"/>
      <c r="U25" s="12"/>
      <c r="V25" s="12"/>
      <c r="W25" s="12"/>
      <c r="X25" s="12"/>
      <c r="Y25" s="12"/>
      <c r="Z25" s="12"/>
    </row>
    <row r="26">
      <c r="A26" s="133"/>
      <c r="B26" s="134"/>
      <c r="C26" s="132" t="s">
        <v>64</v>
      </c>
      <c r="D26" s="145"/>
      <c r="E26" s="138">
        <f t="shared" ref="E26:F26" si="3">SUM(E14:E24)</f>
        <v>49000</v>
      </c>
      <c r="F26" s="138">
        <f t="shared" si="3"/>
        <v>-51000</v>
      </c>
      <c r="G26" s="135">
        <f>E26+F26</f>
        <v>-2000</v>
      </c>
      <c r="H26" s="137" t="s">
        <v>217</v>
      </c>
      <c r="I26" s="12"/>
      <c r="J26" s="12"/>
      <c r="K26" s="12"/>
      <c r="L26" s="12"/>
      <c r="M26" s="12"/>
      <c r="N26" s="12"/>
      <c r="O26" s="12"/>
      <c r="P26" s="12"/>
      <c r="Q26" s="12"/>
      <c r="R26" s="12"/>
      <c r="S26" s="12"/>
      <c r="T26" s="12"/>
      <c r="U26" s="12"/>
      <c r="V26" s="12"/>
      <c r="W26" s="12"/>
      <c r="X26" s="12"/>
      <c r="Y26" s="12"/>
      <c r="Z26" s="12"/>
    </row>
    <row r="27">
      <c r="A27" s="133"/>
      <c r="B27" s="134"/>
      <c r="C27" s="141"/>
      <c r="D27" s="145"/>
      <c r="E27" s="138"/>
      <c r="F27" s="139"/>
      <c r="G27" s="138"/>
      <c r="H27" s="143"/>
      <c r="I27" s="12"/>
      <c r="J27" s="12"/>
      <c r="K27" s="12"/>
      <c r="L27" s="12"/>
      <c r="M27" s="12"/>
      <c r="N27" s="12"/>
      <c r="O27" s="12"/>
      <c r="P27" s="12"/>
      <c r="Q27" s="12"/>
      <c r="R27" s="12"/>
      <c r="S27" s="12"/>
      <c r="T27" s="12"/>
      <c r="U27" s="12"/>
      <c r="V27" s="12"/>
      <c r="W27" s="12"/>
      <c r="X27" s="12"/>
      <c r="Y27" s="12"/>
      <c r="Z27" s="12"/>
    </row>
    <row r="28">
      <c r="A28" s="133"/>
      <c r="B28" s="132" t="s">
        <v>218</v>
      </c>
      <c r="C28" s="141"/>
      <c r="D28" s="146"/>
      <c r="E28" s="135"/>
      <c r="F28" s="136"/>
      <c r="G28" s="135"/>
      <c r="H28" s="140"/>
      <c r="I28" s="12"/>
      <c r="J28" s="12"/>
      <c r="K28" s="12"/>
      <c r="L28" s="12"/>
      <c r="M28" s="12"/>
      <c r="N28" s="12"/>
      <c r="O28" s="12"/>
      <c r="P28" s="12"/>
      <c r="Q28" s="12"/>
      <c r="R28" s="12"/>
      <c r="S28" s="12"/>
      <c r="T28" s="12"/>
      <c r="U28" s="12"/>
      <c r="V28" s="12"/>
      <c r="W28" s="12"/>
      <c r="X28" s="12"/>
      <c r="Y28" s="12"/>
      <c r="Z28" s="12"/>
    </row>
    <row r="29">
      <c r="A29" s="133"/>
      <c r="B29" s="133"/>
      <c r="C29" s="137" t="s">
        <v>75</v>
      </c>
      <c r="D29" s="142"/>
      <c r="E29" s="135">
        <v>0.0</v>
      </c>
      <c r="F29" s="136">
        <v>0.0</v>
      </c>
      <c r="G29" s="135"/>
      <c r="H29" s="143"/>
      <c r="I29" s="12"/>
      <c r="J29" s="12"/>
      <c r="K29" s="12"/>
      <c r="L29" s="12"/>
      <c r="M29" s="12"/>
      <c r="N29" s="12"/>
      <c r="O29" s="12"/>
      <c r="P29" s="12"/>
      <c r="Q29" s="12"/>
      <c r="R29" s="12"/>
      <c r="S29" s="12"/>
      <c r="T29" s="12"/>
      <c r="U29" s="12"/>
      <c r="V29" s="12"/>
      <c r="W29" s="12"/>
      <c r="X29" s="12"/>
      <c r="Y29" s="12"/>
      <c r="Z29" s="12"/>
    </row>
    <row r="30">
      <c r="A30" s="133"/>
      <c r="B30" s="133"/>
      <c r="C30" s="137" t="s">
        <v>80</v>
      </c>
      <c r="D30" s="142"/>
      <c r="E30" s="135">
        <v>0.0</v>
      </c>
      <c r="F30" s="136">
        <v>0.0</v>
      </c>
      <c r="G30" s="135"/>
      <c r="H30" s="144" t="s">
        <v>219</v>
      </c>
      <c r="I30" s="12"/>
      <c r="J30" s="12"/>
      <c r="K30" s="12"/>
      <c r="L30" s="12"/>
      <c r="M30" s="12"/>
      <c r="N30" s="12"/>
      <c r="O30" s="12"/>
      <c r="P30" s="12"/>
      <c r="Q30" s="12"/>
      <c r="R30" s="12"/>
      <c r="S30" s="12"/>
      <c r="T30" s="12"/>
      <c r="U30" s="12"/>
      <c r="V30" s="12"/>
      <c r="W30" s="12"/>
      <c r="X30" s="12"/>
      <c r="Y30" s="12"/>
      <c r="Z30" s="12"/>
    </row>
    <row r="31">
      <c r="A31" s="133"/>
      <c r="B31" s="133"/>
      <c r="C31" s="137" t="s">
        <v>76</v>
      </c>
      <c r="D31" s="142"/>
      <c r="E31" s="135">
        <v>0.0</v>
      </c>
      <c r="F31" s="136">
        <v>0.0</v>
      </c>
      <c r="G31" s="135"/>
      <c r="H31" s="147" t="s">
        <v>220</v>
      </c>
      <c r="I31" s="12"/>
      <c r="J31" s="12"/>
      <c r="K31" s="12"/>
      <c r="L31" s="12"/>
      <c r="M31" s="12"/>
      <c r="N31" s="12"/>
      <c r="O31" s="12"/>
      <c r="P31" s="12"/>
      <c r="Q31" s="12"/>
      <c r="R31" s="12"/>
      <c r="S31" s="12"/>
      <c r="T31" s="12"/>
      <c r="U31" s="12"/>
      <c r="V31" s="12"/>
      <c r="W31" s="12"/>
      <c r="X31" s="12"/>
      <c r="Y31" s="12"/>
      <c r="Z31" s="12"/>
    </row>
    <row r="32">
      <c r="A32" s="133"/>
      <c r="B32" s="133"/>
      <c r="C32" s="137" t="s">
        <v>85</v>
      </c>
      <c r="D32" s="133"/>
      <c r="E32" s="135">
        <v>0.0</v>
      </c>
      <c r="F32" s="136">
        <v>0.0</v>
      </c>
      <c r="G32" s="135"/>
      <c r="H32" s="148" t="s">
        <v>220</v>
      </c>
      <c r="I32" s="12"/>
      <c r="J32" s="12"/>
      <c r="K32" s="12"/>
      <c r="L32" s="12"/>
      <c r="M32" s="12"/>
      <c r="N32" s="12"/>
      <c r="O32" s="12"/>
      <c r="P32" s="12"/>
      <c r="Q32" s="12"/>
      <c r="R32" s="12"/>
      <c r="S32" s="12"/>
      <c r="T32" s="12"/>
      <c r="U32" s="12"/>
      <c r="V32" s="12"/>
      <c r="W32" s="12"/>
      <c r="X32" s="12"/>
      <c r="Y32" s="12"/>
      <c r="Z32" s="12"/>
    </row>
    <row r="33">
      <c r="A33" s="133"/>
      <c r="B33" s="133"/>
      <c r="C33" s="137" t="s">
        <v>200</v>
      </c>
      <c r="D33" s="133"/>
      <c r="E33" s="135">
        <v>2000.0</v>
      </c>
      <c r="F33" s="136">
        <v>0.0</v>
      </c>
      <c r="G33" s="135"/>
      <c r="H33" s="149" t="s">
        <v>221</v>
      </c>
      <c r="I33" s="12"/>
      <c r="J33" s="12"/>
      <c r="K33" s="12"/>
      <c r="L33" s="12"/>
      <c r="M33" s="12"/>
      <c r="N33" s="12"/>
      <c r="O33" s="12"/>
      <c r="P33" s="12"/>
      <c r="Q33" s="12"/>
      <c r="R33" s="12"/>
      <c r="S33" s="12"/>
      <c r="T33" s="12"/>
      <c r="U33" s="12"/>
      <c r="V33" s="12"/>
      <c r="W33" s="12"/>
      <c r="X33" s="12"/>
      <c r="Y33" s="12"/>
      <c r="Z33" s="12"/>
    </row>
    <row r="34">
      <c r="A34" s="133"/>
      <c r="B34" s="133"/>
      <c r="C34" s="137" t="s">
        <v>127</v>
      </c>
      <c r="D34" s="133"/>
      <c r="E34" s="135">
        <v>0.0</v>
      </c>
      <c r="F34" s="136">
        <v>-2000.0</v>
      </c>
      <c r="G34" s="135"/>
      <c r="H34" s="133"/>
      <c r="I34" s="12"/>
      <c r="J34" s="12"/>
      <c r="K34" s="12"/>
      <c r="L34" s="12"/>
      <c r="M34" s="12"/>
      <c r="N34" s="12"/>
      <c r="O34" s="12"/>
      <c r="P34" s="12"/>
      <c r="Q34" s="12"/>
      <c r="R34" s="12"/>
      <c r="S34" s="12"/>
      <c r="T34" s="12"/>
      <c r="U34" s="12"/>
      <c r="V34" s="12"/>
      <c r="W34" s="12"/>
      <c r="X34" s="12"/>
      <c r="Y34" s="12"/>
      <c r="Z34" s="12"/>
    </row>
    <row r="35">
      <c r="A35" s="133"/>
      <c r="B35" s="133"/>
      <c r="C35" s="137" t="s">
        <v>81</v>
      </c>
      <c r="D35" s="133"/>
      <c r="E35" s="135">
        <v>0.0</v>
      </c>
      <c r="F35" s="136">
        <v>0.0</v>
      </c>
      <c r="G35" s="135"/>
      <c r="H35" s="137" t="s">
        <v>219</v>
      </c>
      <c r="I35" s="12"/>
      <c r="J35" s="12"/>
      <c r="K35" s="12"/>
      <c r="L35" s="12"/>
      <c r="M35" s="12"/>
      <c r="N35" s="12"/>
      <c r="O35" s="12"/>
      <c r="P35" s="12"/>
      <c r="Q35" s="12"/>
      <c r="R35" s="12"/>
      <c r="S35" s="12"/>
      <c r="T35" s="12"/>
      <c r="U35" s="12"/>
      <c r="V35" s="12"/>
      <c r="W35" s="12"/>
      <c r="X35" s="12"/>
      <c r="Y35" s="12"/>
      <c r="Z35" s="12"/>
    </row>
    <row r="36">
      <c r="A36" s="133"/>
      <c r="B36" s="133"/>
      <c r="C36" s="137" t="s">
        <v>212</v>
      </c>
      <c r="D36" s="133"/>
      <c r="E36" s="135">
        <v>0.0</v>
      </c>
      <c r="F36" s="136">
        <v>0.0</v>
      </c>
      <c r="G36" s="135"/>
      <c r="H36" s="148" t="s">
        <v>220</v>
      </c>
      <c r="I36" s="12"/>
      <c r="J36" s="12"/>
      <c r="K36" s="12"/>
      <c r="L36" s="12"/>
      <c r="M36" s="12"/>
      <c r="N36" s="12"/>
      <c r="O36" s="12"/>
      <c r="P36" s="12"/>
      <c r="Q36" s="12"/>
      <c r="R36" s="12"/>
      <c r="S36" s="12"/>
      <c r="T36" s="12"/>
      <c r="U36" s="12"/>
      <c r="V36" s="12"/>
      <c r="W36" s="12"/>
      <c r="X36" s="12"/>
      <c r="Y36" s="12"/>
      <c r="Z36" s="12"/>
    </row>
    <row r="37">
      <c r="A37" s="133"/>
      <c r="B37" s="134"/>
      <c r="C37" s="133"/>
      <c r="D37" s="134"/>
      <c r="E37" s="138"/>
      <c r="F37" s="139"/>
      <c r="G37" s="138"/>
      <c r="H37" s="133"/>
      <c r="I37" s="12"/>
      <c r="J37" s="12"/>
      <c r="K37" s="12"/>
      <c r="L37" s="12"/>
      <c r="M37" s="12"/>
      <c r="N37" s="12"/>
      <c r="O37" s="12"/>
      <c r="P37" s="12"/>
      <c r="Q37" s="12"/>
      <c r="R37" s="12"/>
      <c r="S37" s="12"/>
      <c r="T37" s="12"/>
      <c r="U37" s="12"/>
      <c r="V37" s="12"/>
      <c r="W37" s="12"/>
      <c r="X37" s="12"/>
      <c r="Y37" s="12"/>
      <c r="Z37" s="12"/>
    </row>
    <row r="38">
      <c r="A38" s="133"/>
      <c r="B38" s="134"/>
      <c r="C38" s="132" t="s">
        <v>64</v>
      </c>
      <c r="D38" s="134"/>
      <c r="E38" s="138">
        <f t="shared" ref="E38:F38" si="4">SUM(E28:E36)</f>
        <v>2000</v>
      </c>
      <c r="F38" s="138">
        <f t="shared" si="4"/>
        <v>-2000</v>
      </c>
      <c r="G38" s="135">
        <f>E38+F38</f>
        <v>0</v>
      </c>
      <c r="H38" s="144" t="s">
        <v>222</v>
      </c>
      <c r="I38" s="12"/>
      <c r="J38" s="12"/>
      <c r="K38" s="12"/>
      <c r="L38" s="12"/>
      <c r="M38" s="12"/>
      <c r="N38" s="12"/>
      <c r="O38" s="12"/>
      <c r="P38" s="12"/>
      <c r="Q38" s="12"/>
      <c r="R38" s="12"/>
      <c r="S38" s="12"/>
      <c r="T38" s="12"/>
      <c r="U38" s="12"/>
      <c r="V38" s="12"/>
      <c r="W38" s="12"/>
      <c r="X38" s="12"/>
      <c r="Y38" s="12"/>
      <c r="Z38" s="12"/>
    </row>
    <row r="39">
      <c r="A39" s="133"/>
      <c r="B39" s="134"/>
      <c r="C39" s="133"/>
      <c r="D39" s="134"/>
      <c r="E39" s="138"/>
      <c r="F39" s="139"/>
      <c r="G39" s="138"/>
      <c r="H39" s="133"/>
      <c r="I39" s="12"/>
      <c r="J39" s="12"/>
      <c r="K39" s="12"/>
      <c r="L39" s="12"/>
      <c r="M39" s="12"/>
      <c r="N39" s="12"/>
      <c r="O39" s="12"/>
      <c r="P39" s="12"/>
      <c r="Q39" s="12"/>
      <c r="R39" s="12"/>
      <c r="S39" s="12"/>
      <c r="T39" s="12"/>
      <c r="U39" s="12"/>
      <c r="V39" s="12"/>
      <c r="W39" s="12"/>
      <c r="X39" s="12"/>
      <c r="Y39" s="12"/>
      <c r="Z39" s="12"/>
    </row>
    <row r="40">
      <c r="A40" s="133"/>
      <c r="B40" s="132" t="s">
        <v>65</v>
      </c>
      <c r="C40" s="133"/>
      <c r="D40" s="134"/>
      <c r="E40" s="135"/>
      <c r="F40" s="136"/>
      <c r="G40" s="135"/>
      <c r="H40" s="140"/>
      <c r="I40" s="12"/>
      <c r="J40" s="12"/>
      <c r="K40" s="12"/>
      <c r="L40" s="12"/>
      <c r="M40" s="12"/>
      <c r="N40" s="12"/>
      <c r="O40" s="12"/>
      <c r="P40" s="12"/>
      <c r="Q40" s="12"/>
      <c r="R40" s="12"/>
      <c r="S40" s="12"/>
      <c r="T40" s="12"/>
      <c r="U40" s="12"/>
      <c r="V40" s="12"/>
      <c r="W40" s="12"/>
      <c r="X40" s="12"/>
      <c r="Y40" s="12"/>
      <c r="Z40" s="12"/>
    </row>
    <row r="41">
      <c r="A41" s="133"/>
      <c r="B41" s="133"/>
      <c r="C41" s="137" t="s">
        <v>223</v>
      </c>
      <c r="D41" s="133"/>
      <c r="E41" s="135">
        <v>0.0</v>
      </c>
      <c r="F41" s="136">
        <v>-2800.0</v>
      </c>
      <c r="G41" s="135"/>
      <c r="H41" s="137" t="s">
        <v>224</v>
      </c>
      <c r="I41" s="12"/>
      <c r="J41" s="12"/>
      <c r="K41" s="12"/>
      <c r="L41" s="12"/>
      <c r="M41" s="12"/>
      <c r="N41" s="12"/>
      <c r="O41" s="12"/>
      <c r="P41" s="12"/>
      <c r="Q41" s="12"/>
      <c r="R41" s="12"/>
      <c r="S41" s="12"/>
      <c r="T41" s="12"/>
      <c r="U41" s="12"/>
      <c r="V41" s="12"/>
      <c r="W41" s="12"/>
      <c r="X41" s="12"/>
      <c r="Y41" s="12"/>
      <c r="Z41" s="12"/>
    </row>
    <row r="42">
      <c r="A42" s="133"/>
      <c r="B42" s="133"/>
      <c r="C42" s="137" t="s">
        <v>195</v>
      </c>
      <c r="D42" s="133"/>
      <c r="E42" s="135">
        <v>0.0</v>
      </c>
      <c r="F42" s="136">
        <v>-3500.0</v>
      </c>
      <c r="G42" s="135"/>
      <c r="H42" s="137" t="s">
        <v>225</v>
      </c>
      <c r="I42" s="12"/>
      <c r="J42" s="12"/>
      <c r="K42" s="12"/>
      <c r="L42" s="12"/>
      <c r="M42" s="12"/>
      <c r="N42" s="12"/>
      <c r="O42" s="12"/>
      <c r="P42" s="12"/>
      <c r="Q42" s="12"/>
      <c r="R42" s="12"/>
      <c r="S42" s="12"/>
      <c r="T42" s="12"/>
      <c r="U42" s="12"/>
      <c r="V42" s="12"/>
      <c r="W42" s="12"/>
      <c r="X42" s="12"/>
      <c r="Y42" s="12"/>
      <c r="Z42" s="12"/>
    </row>
    <row r="43">
      <c r="A43" s="133"/>
      <c r="B43" s="134"/>
      <c r="C43" s="133"/>
      <c r="D43" s="134"/>
      <c r="E43" s="138"/>
      <c r="F43" s="139"/>
      <c r="G43" s="138"/>
      <c r="H43" s="133"/>
      <c r="I43" s="12"/>
      <c r="J43" s="12"/>
      <c r="K43" s="12"/>
      <c r="L43" s="12"/>
      <c r="M43" s="12"/>
      <c r="N43" s="12"/>
      <c r="O43" s="12"/>
      <c r="P43" s="12"/>
      <c r="Q43" s="12"/>
      <c r="R43" s="12"/>
      <c r="S43" s="12"/>
      <c r="T43" s="12"/>
      <c r="U43" s="12"/>
      <c r="V43" s="12"/>
      <c r="W43" s="12"/>
      <c r="X43" s="12"/>
      <c r="Y43" s="12"/>
      <c r="Z43" s="12"/>
    </row>
    <row r="44">
      <c r="A44" s="133"/>
      <c r="B44" s="134"/>
      <c r="C44" s="132" t="s">
        <v>64</v>
      </c>
      <c r="D44" s="134"/>
      <c r="E44" s="138">
        <f t="shared" ref="E44:F44" si="5">SUM(E40:E42)</f>
        <v>0</v>
      </c>
      <c r="F44" s="138">
        <f t="shared" si="5"/>
        <v>-6300</v>
      </c>
      <c r="G44" s="135">
        <f>E44+F44</f>
        <v>-6300</v>
      </c>
      <c r="H44" s="137" t="s">
        <v>226</v>
      </c>
      <c r="I44" s="12"/>
      <c r="J44" s="12"/>
      <c r="K44" s="12"/>
      <c r="L44" s="12"/>
      <c r="M44" s="12"/>
      <c r="N44" s="12"/>
      <c r="O44" s="12"/>
      <c r="P44" s="12"/>
      <c r="Q44" s="12"/>
      <c r="R44" s="12"/>
      <c r="S44" s="12"/>
      <c r="T44" s="12"/>
      <c r="U44" s="12"/>
      <c r="V44" s="12"/>
      <c r="W44" s="12"/>
      <c r="X44" s="12"/>
      <c r="Y44" s="12"/>
      <c r="Z44" s="12"/>
    </row>
    <row r="45">
      <c r="A45" s="133"/>
      <c r="B45" s="134"/>
      <c r="C45" s="133"/>
      <c r="D45" s="134"/>
      <c r="E45" s="138"/>
      <c r="F45" s="139"/>
      <c r="G45" s="138"/>
      <c r="H45" s="133"/>
      <c r="I45" s="12"/>
      <c r="J45" s="12"/>
      <c r="K45" s="12"/>
      <c r="L45" s="12"/>
      <c r="M45" s="12"/>
      <c r="N45" s="12"/>
      <c r="O45" s="12"/>
      <c r="P45" s="12"/>
      <c r="Q45" s="12"/>
      <c r="R45" s="12"/>
      <c r="S45" s="12"/>
      <c r="T45" s="12"/>
      <c r="U45" s="12"/>
      <c r="V45" s="12"/>
      <c r="W45" s="12"/>
      <c r="X45" s="12"/>
      <c r="Y45" s="12"/>
      <c r="Z45" s="12"/>
    </row>
    <row r="46">
      <c r="A46" s="133"/>
      <c r="B46" s="132" t="s">
        <v>227</v>
      </c>
      <c r="C46" s="133"/>
      <c r="D46" s="134"/>
      <c r="E46" s="135"/>
      <c r="F46" s="136"/>
      <c r="G46" s="135"/>
      <c r="H46" s="133"/>
      <c r="I46" s="12"/>
      <c r="J46" s="12"/>
      <c r="K46" s="12"/>
      <c r="L46" s="12"/>
      <c r="M46" s="12"/>
      <c r="N46" s="12"/>
      <c r="O46" s="12"/>
      <c r="P46" s="12"/>
      <c r="Q46" s="12"/>
      <c r="R46" s="12"/>
      <c r="S46" s="12"/>
      <c r="T46" s="12"/>
      <c r="U46" s="12"/>
      <c r="V46" s="12"/>
      <c r="W46" s="12"/>
      <c r="X46" s="12"/>
      <c r="Y46" s="12"/>
      <c r="Z46" s="12"/>
    </row>
    <row r="47">
      <c r="A47" s="133"/>
      <c r="B47" s="133"/>
      <c r="C47" s="137" t="s">
        <v>80</v>
      </c>
      <c r="D47" s="133"/>
      <c r="E47" s="135">
        <v>0.0</v>
      </c>
      <c r="F47" s="136">
        <v>-300.0</v>
      </c>
      <c r="G47" s="135"/>
      <c r="H47" s="133"/>
      <c r="I47" s="12"/>
      <c r="J47" s="12"/>
      <c r="K47" s="12"/>
      <c r="L47" s="12"/>
      <c r="M47" s="12"/>
      <c r="N47" s="12"/>
      <c r="O47" s="12"/>
      <c r="P47" s="12"/>
      <c r="Q47" s="12"/>
      <c r="R47" s="12"/>
      <c r="S47" s="12"/>
      <c r="T47" s="12"/>
      <c r="U47" s="12"/>
      <c r="V47" s="12"/>
      <c r="W47" s="12"/>
      <c r="X47" s="12"/>
      <c r="Y47" s="12"/>
      <c r="Z47" s="12"/>
    </row>
    <row r="48">
      <c r="A48" s="133"/>
      <c r="B48" s="133"/>
      <c r="C48" s="137" t="s">
        <v>75</v>
      </c>
      <c r="D48" s="133"/>
      <c r="E48" s="135">
        <v>5000.0</v>
      </c>
      <c r="F48" s="136">
        <v>0.0</v>
      </c>
      <c r="G48" s="135"/>
      <c r="H48" s="133"/>
      <c r="I48" s="12"/>
      <c r="J48" s="12"/>
      <c r="K48" s="12"/>
      <c r="L48" s="12"/>
      <c r="M48" s="12"/>
      <c r="N48" s="12"/>
      <c r="O48" s="12"/>
      <c r="P48" s="12"/>
      <c r="Q48" s="12"/>
      <c r="R48" s="12"/>
      <c r="S48" s="12"/>
      <c r="T48" s="12"/>
      <c r="U48" s="12"/>
      <c r="V48" s="12"/>
      <c r="W48" s="12"/>
      <c r="X48" s="12"/>
      <c r="Y48" s="12"/>
      <c r="Z48" s="12"/>
    </row>
    <row r="49">
      <c r="A49" s="133"/>
      <c r="B49" s="133"/>
      <c r="C49" s="137" t="s">
        <v>76</v>
      </c>
      <c r="D49" s="133"/>
      <c r="E49" s="135">
        <v>0.0</v>
      </c>
      <c r="F49" s="136">
        <v>-1000.0</v>
      </c>
      <c r="G49" s="135"/>
      <c r="H49" s="133"/>
      <c r="I49" s="12"/>
      <c r="J49" s="12"/>
      <c r="K49" s="12"/>
      <c r="L49" s="12"/>
      <c r="M49" s="12"/>
      <c r="N49" s="12"/>
      <c r="O49" s="12"/>
      <c r="P49" s="12"/>
      <c r="Q49" s="12"/>
      <c r="R49" s="12"/>
      <c r="S49" s="12"/>
      <c r="T49" s="12"/>
      <c r="U49" s="12"/>
      <c r="V49" s="12"/>
      <c r="W49" s="12"/>
      <c r="X49" s="12"/>
      <c r="Y49" s="12"/>
      <c r="Z49" s="12"/>
    </row>
    <row r="50">
      <c r="A50" s="133"/>
      <c r="B50" s="133"/>
      <c r="C50" s="137" t="s">
        <v>85</v>
      </c>
      <c r="D50" s="133"/>
      <c r="E50" s="135">
        <v>0.0</v>
      </c>
      <c r="F50" s="136">
        <v>-400.0</v>
      </c>
      <c r="G50" s="135"/>
      <c r="H50" s="133"/>
      <c r="I50" s="12"/>
      <c r="J50" s="12"/>
      <c r="K50" s="12"/>
      <c r="L50" s="12"/>
      <c r="M50" s="12"/>
      <c r="N50" s="12"/>
      <c r="O50" s="12"/>
      <c r="P50" s="12"/>
      <c r="Q50" s="12"/>
      <c r="R50" s="12"/>
      <c r="S50" s="12"/>
      <c r="T50" s="12"/>
      <c r="U50" s="12"/>
      <c r="V50" s="12"/>
      <c r="W50" s="12"/>
      <c r="X50" s="12"/>
      <c r="Y50" s="12"/>
      <c r="Z50" s="12"/>
    </row>
    <row r="51">
      <c r="A51" s="133"/>
      <c r="B51" s="133"/>
      <c r="C51" s="137" t="s">
        <v>127</v>
      </c>
      <c r="D51" s="133"/>
      <c r="E51" s="135">
        <v>0.0</v>
      </c>
      <c r="F51" s="136">
        <v>-2000.0</v>
      </c>
      <c r="G51" s="135"/>
      <c r="H51" s="133"/>
      <c r="I51" s="12"/>
      <c r="J51" s="12"/>
      <c r="K51" s="12"/>
      <c r="L51" s="12"/>
      <c r="M51" s="12"/>
      <c r="N51" s="12"/>
      <c r="O51" s="12"/>
      <c r="P51" s="12"/>
      <c r="Q51" s="12"/>
      <c r="R51" s="12"/>
      <c r="S51" s="12"/>
      <c r="T51" s="12"/>
      <c r="U51" s="12"/>
      <c r="V51" s="12"/>
      <c r="W51" s="12"/>
      <c r="X51" s="12"/>
      <c r="Y51" s="12"/>
      <c r="Z51" s="12"/>
    </row>
    <row r="52">
      <c r="A52" s="133"/>
      <c r="B52" s="133"/>
      <c r="C52" s="137" t="s">
        <v>228</v>
      </c>
      <c r="D52" s="133"/>
      <c r="E52" s="135">
        <v>0.0</v>
      </c>
      <c r="F52" s="136">
        <v>-400.0</v>
      </c>
      <c r="G52" s="135"/>
      <c r="H52" s="133"/>
      <c r="I52" s="12"/>
      <c r="J52" s="12"/>
      <c r="K52" s="12"/>
      <c r="L52" s="12"/>
      <c r="M52" s="12"/>
      <c r="N52" s="12"/>
      <c r="O52" s="12"/>
      <c r="P52" s="12"/>
      <c r="Q52" s="12"/>
      <c r="R52" s="12"/>
      <c r="S52" s="12"/>
      <c r="T52" s="12"/>
      <c r="U52" s="12"/>
      <c r="V52" s="12"/>
      <c r="W52" s="12"/>
      <c r="X52" s="12"/>
      <c r="Y52" s="12"/>
      <c r="Z52" s="12"/>
    </row>
    <row r="53">
      <c r="A53" s="133"/>
      <c r="B53" s="133"/>
      <c r="C53" s="137" t="s">
        <v>81</v>
      </c>
      <c r="D53" s="133"/>
      <c r="E53" s="135">
        <v>0.0</v>
      </c>
      <c r="F53" s="136">
        <v>-1375.0</v>
      </c>
      <c r="G53" s="135"/>
      <c r="H53" s="137" t="s">
        <v>229</v>
      </c>
      <c r="I53" s="12"/>
      <c r="J53" s="12"/>
      <c r="K53" s="12"/>
      <c r="L53" s="12"/>
      <c r="M53" s="12"/>
      <c r="N53" s="12"/>
      <c r="O53" s="12"/>
      <c r="P53" s="12"/>
      <c r="Q53" s="12"/>
      <c r="R53" s="12"/>
      <c r="S53" s="12"/>
      <c r="T53" s="12"/>
      <c r="U53" s="12"/>
      <c r="V53" s="12"/>
      <c r="W53" s="12"/>
      <c r="X53" s="12"/>
      <c r="Y53" s="12"/>
      <c r="Z53" s="12"/>
    </row>
    <row r="54">
      <c r="A54" s="133"/>
      <c r="B54" s="133"/>
      <c r="C54" s="137" t="s">
        <v>212</v>
      </c>
      <c r="D54" s="133"/>
      <c r="E54" s="135">
        <v>0.0</v>
      </c>
      <c r="F54" s="136">
        <v>-200.0</v>
      </c>
      <c r="G54" s="135"/>
      <c r="H54" s="133"/>
      <c r="I54" s="12"/>
      <c r="J54" s="12"/>
      <c r="K54" s="12"/>
      <c r="L54" s="12"/>
      <c r="M54" s="12"/>
      <c r="N54" s="12"/>
      <c r="O54" s="12"/>
      <c r="P54" s="12"/>
      <c r="Q54" s="12"/>
      <c r="R54" s="12"/>
      <c r="S54" s="12"/>
      <c r="T54" s="12"/>
      <c r="U54" s="12"/>
      <c r="V54" s="12"/>
      <c r="W54" s="12"/>
      <c r="X54" s="12"/>
      <c r="Y54" s="12"/>
      <c r="Z54" s="12"/>
    </row>
    <row r="55">
      <c r="A55" s="133"/>
      <c r="B55" s="133"/>
      <c r="C55" s="137" t="s">
        <v>77</v>
      </c>
      <c r="D55" s="133"/>
      <c r="E55" s="135">
        <v>0.0</v>
      </c>
      <c r="F55" s="136">
        <v>-2000.0</v>
      </c>
      <c r="G55" s="135"/>
      <c r="H55" s="133"/>
      <c r="I55" s="12"/>
      <c r="J55" s="12"/>
      <c r="K55" s="12"/>
      <c r="L55" s="12"/>
      <c r="M55" s="12"/>
      <c r="N55" s="12"/>
      <c r="O55" s="12"/>
      <c r="P55" s="12"/>
      <c r="Q55" s="12"/>
      <c r="R55" s="12"/>
      <c r="S55" s="12"/>
      <c r="T55" s="12"/>
      <c r="U55" s="12"/>
      <c r="V55" s="12"/>
      <c r="W55" s="12"/>
      <c r="X55" s="12"/>
      <c r="Y55" s="12"/>
      <c r="Z55" s="12"/>
    </row>
    <row r="56">
      <c r="A56" s="133"/>
      <c r="B56" s="134"/>
      <c r="C56" s="133"/>
      <c r="D56" s="134"/>
      <c r="E56" s="138"/>
      <c r="F56" s="139"/>
      <c r="G56" s="138"/>
      <c r="H56" s="133"/>
      <c r="I56" s="12"/>
      <c r="J56" s="12"/>
      <c r="K56" s="12"/>
      <c r="L56" s="12"/>
      <c r="M56" s="12"/>
      <c r="N56" s="12"/>
      <c r="O56" s="12"/>
      <c r="P56" s="12"/>
      <c r="Q56" s="12"/>
      <c r="R56" s="12"/>
      <c r="S56" s="12"/>
      <c r="T56" s="12"/>
      <c r="U56" s="12"/>
      <c r="V56" s="12"/>
      <c r="W56" s="12"/>
      <c r="X56" s="12"/>
      <c r="Y56" s="12"/>
      <c r="Z56" s="12"/>
    </row>
    <row r="57">
      <c r="A57" s="133"/>
      <c r="B57" s="134"/>
      <c r="C57" s="132" t="s">
        <v>64</v>
      </c>
      <c r="D57" s="134"/>
      <c r="E57" s="138">
        <f t="shared" ref="E57:F57" si="6">SUM(E47:E55)</f>
        <v>5000</v>
      </c>
      <c r="F57" s="138">
        <f t="shared" si="6"/>
        <v>-7675</v>
      </c>
      <c r="G57" s="135">
        <f>E57+F57</f>
        <v>-2675</v>
      </c>
      <c r="H57" s="133"/>
      <c r="I57" s="12"/>
      <c r="J57" s="12"/>
      <c r="K57" s="12"/>
      <c r="L57" s="12"/>
      <c r="M57" s="12"/>
      <c r="N57" s="12"/>
      <c r="O57" s="12"/>
      <c r="P57" s="12"/>
      <c r="Q57" s="12"/>
      <c r="R57" s="12"/>
      <c r="S57" s="12"/>
      <c r="T57" s="12"/>
      <c r="U57" s="12"/>
      <c r="V57" s="12"/>
      <c r="W57" s="12"/>
      <c r="X57" s="12"/>
      <c r="Y57" s="12"/>
      <c r="Z57" s="12"/>
    </row>
    <row r="58">
      <c r="A58" s="133"/>
      <c r="B58" s="134"/>
      <c r="C58" s="133"/>
      <c r="D58" s="134"/>
      <c r="E58" s="138"/>
      <c r="F58" s="139"/>
      <c r="G58" s="138"/>
      <c r="H58" s="133"/>
      <c r="I58" s="12"/>
      <c r="J58" s="12"/>
      <c r="K58" s="12"/>
      <c r="L58" s="12"/>
      <c r="M58" s="12"/>
      <c r="N58" s="12"/>
      <c r="O58" s="12"/>
      <c r="P58" s="12"/>
      <c r="Q58" s="12"/>
      <c r="R58" s="12"/>
      <c r="S58" s="12"/>
      <c r="T58" s="12"/>
      <c r="U58" s="12"/>
      <c r="V58" s="12"/>
      <c r="W58" s="12"/>
      <c r="X58" s="12"/>
      <c r="Y58" s="12"/>
      <c r="Z58" s="12"/>
    </row>
    <row r="59">
      <c r="A59" s="133"/>
      <c r="B59" s="132" t="s">
        <v>230</v>
      </c>
      <c r="C59" s="133"/>
      <c r="D59" s="134"/>
      <c r="E59" s="135"/>
      <c r="F59" s="136"/>
      <c r="G59" s="135"/>
      <c r="H59" s="133"/>
      <c r="I59" s="12"/>
      <c r="J59" s="12"/>
      <c r="K59" s="12"/>
      <c r="L59" s="12"/>
      <c r="M59" s="12"/>
      <c r="N59" s="12"/>
      <c r="O59" s="12"/>
      <c r="P59" s="12"/>
      <c r="Q59" s="12"/>
      <c r="R59" s="12"/>
      <c r="S59" s="12"/>
      <c r="T59" s="12"/>
      <c r="U59" s="12"/>
      <c r="V59" s="12"/>
      <c r="W59" s="12"/>
      <c r="X59" s="12"/>
      <c r="Y59" s="12"/>
      <c r="Z59" s="12"/>
    </row>
    <row r="60">
      <c r="A60" s="133"/>
      <c r="B60" s="133"/>
      <c r="C60" s="137" t="s">
        <v>80</v>
      </c>
      <c r="D60" s="133"/>
      <c r="E60" s="135">
        <v>0.0</v>
      </c>
      <c r="F60" s="136">
        <v>-300.0</v>
      </c>
      <c r="G60" s="135"/>
      <c r="H60" s="133"/>
      <c r="I60" s="12"/>
      <c r="J60" s="12"/>
      <c r="K60" s="12"/>
      <c r="L60" s="12"/>
      <c r="M60" s="12"/>
      <c r="N60" s="12"/>
      <c r="O60" s="12"/>
      <c r="P60" s="12"/>
      <c r="Q60" s="12"/>
      <c r="R60" s="12"/>
      <c r="S60" s="12"/>
      <c r="T60" s="12"/>
      <c r="U60" s="12"/>
      <c r="V60" s="12"/>
      <c r="W60" s="12"/>
      <c r="X60" s="12"/>
      <c r="Y60" s="12"/>
      <c r="Z60" s="12"/>
    </row>
    <row r="61">
      <c r="A61" s="133"/>
      <c r="B61" s="133"/>
      <c r="C61" s="137" t="s">
        <v>75</v>
      </c>
      <c r="D61" s="133"/>
      <c r="E61" s="135">
        <v>5000.0</v>
      </c>
      <c r="F61" s="136">
        <v>0.0</v>
      </c>
      <c r="G61" s="135"/>
      <c r="H61" s="133"/>
      <c r="I61" s="12"/>
      <c r="J61" s="12"/>
      <c r="K61" s="12"/>
      <c r="L61" s="12"/>
      <c r="M61" s="12"/>
      <c r="N61" s="12"/>
      <c r="O61" s="12"/>
      <c r="P61" s="12"/>
      <c r="Q61" s="12"/>
      <c r="R61" s="12"/>
      <c r="S61" s="12"/>
      <c r="T61" s="12"/>
      <c r="U61" s="12"/>
      <c r="V61" s="12"/>
      <c r="W61" s="12"/>
      <c r="X61" s="12"/>
      <c r="Y61" s="12"/>
      <c r="Z61" s="12"/>
    </row>
    <row r="62">
      <c r="A62" s="133"/>
      <c r="B62" s="133"/>
      <c r="C62" s="137" t="s">
        <v>76</v>
      </c>
      <c r="D62" s="133"/>
      <c r="E62" s="135">
        <v>0.0</v>
      </c>
      <c r="F62" s="136">
        <v>-1000.0</v>
      </c>
      <c r="G62" s="135"/>
      <c r="H62" s="133"/>
      <c r="I62" s="12"/>
      <c r="J62" s="12"/>
      <c r="K62" s="12"/>
      <c r="L62" s="12"/>
      <c r="M62" s="12"/>
      <c r="N62" s="12"/>
      <c r="O62" s="12"/>
      <c r="P62" s="12"/>
      <c r="Q62" s="12"/>
      <c r="R62" s="12"/>
      <c r="S62" s="12"/>
      <c r="T62" s="12"/>
      <c r="U62" s="12"/>
      <c r="V62" s="12"/>
      <c r="W62" s="12"/>
      <c r="X62" s="12"/>
      <c r="Y62" s="12"/>
      <c r="Z62" s="12"/>
    </row>
    <row r="63">
      <c r="A63" s="133"/>
      <c r="B63" s="133"/>
      <c r="C63" s="137" t="s">
        <v>85</v>
      </c>
      <c r="D63" s="133"/>
      <c r="E63" s="135">
        <v>0.0</v>
      </c>
      <c r="F63" s="136">
        <v>-400.0</v>
      </c>
      <c r="G63" s="135"/>
      <c r="H63" s="133"/>
      <c r="I63" s="12"/>
      <c r="J63" s="12"/>
      <c r="K63" s="12"/>
      <c r="L63" s="12"/>
      <c r="M63" s="12"/>
      <c r="N63" s="12"/>
      <c r="O63" s="12"/>
      <c r="P63" s="12"/>
      <c r="Q63" s="12"/>
      <c r="R63" s="12"/>
      <c r="S63" s="12"/>
      <c r="T63" s="12"/>
      <c r="U63" s="12"/>
      <c r="V63" s="12"/>
      <c r="W63" s="12"/>
      <c r="X63" s="12"/>
      <c r="Y63" s="12"/>
      <c r="Z63" s="12"/>
    </row>
    <row r="64">
      <c r="A64" s="133"/>
      <c r="B64" s="133"/>
      <c r="C64" s="137" t="s">
        <v>127</v>
      </c>
      <c r="D64" s="133"/>
      <c r="E64" s="135">
        <v>0.0</v>
      </c>
      <c r="F64" s="136">
        <v>-2000.0</v>
      </c>
      <c r="G64" s="135"/>
      <c r="H64" s="137" t="s">
        <v>231</v>
      </c>
      <c r="I64" s="12"/>
      <c r="J64" s="12"/>
      <c r="K64" s="12"/>
      <c r="L64" s="12"/>
      <c r="M64" s="12"/>
      <c r="N64" s="12"/>
      <c r="O64" s="12"/>
      <c r="P64" s="12"/>
      <c r="Q64" s="12"/>
      <c r="R64" s="12"/>
      <c r="S64" s="12"/>
      <c r="T64" s="12"/>
      <c r="U64" s="12"/>
      <c r="V64" s="12"/>
      <c r="W64" s="12"/>
      <c r="X64" s="12"/>
      <c r="Y64" s="12"/>
      <c r="Z64" s="12"/>
    </row>
    <row r="65">
      <c r="A65" s="133"/>
      <c r="B65" s="133"/>
      <c r="C65" s="137" t="s">
        <v>228</v>
      </c>
      <c r="D65" s="133"/>
      <c r="E65" s="135">
        <v>0.0</v>
      </c>
      <c r="F65" s="136">
        <v>-400.0</v>
      </c>
      <c r="G65" s="135"/>
      <c r="H65" s="133"/>
      <c r="I65" s="12"/>
      <c r="J65" s="12"/>
      <c r="K65" s="12"/>
      <c r="L65" s="12"/>
      <c r="M65" s="12"/>
      <c r="N65" s="12"/>
      <c r="O65" s="12"/>
      <c r="P65" s="12"/>
      <c r="Q65" s="12"/>
      <c r="R65" s="12"/>
      <c r="S65" s="12"/>
      <c r="T65" s="12"/>
      <c r="U65" s="12"/>
      <c r="V65" s="12"/>
      <c r="W65" s="12"/>
      <c r="X65" s="12"/>
      <c r="Y65" s="12"/>
      <c r="Z65" s="12"/>
    </row>
    <row r="66">
      <c r="A66" s="133"/>
      <c r="B66" s="133"/>
      <c r="C66" s="137" t="s">
        <v>81</v>
      </c>
      <c r="D66" s="133"/>
      <c r="E66" s="135">
        <v>0.0</v>
      </c>
      <c r="F66" s="136">
        <v>-1375.0</v>
      </c>
      <c r="G66" s="135"/>
      <c r="H66" s="137" t="s">
        <v>229</v>
      </c>
      <c r="I66" s="12"/>
      <c r="J66" s="12"/>
      <c r="K66" s="12"/>
      <c r="L66" s="12"/>
      <c r="M66" s="12"/>
      <c r="N66" s="12"/>
      <c r="O66" s="12"/>
      <c r="P66" s="12"/>
      <c r="Q66" s="12"/>
      <c r="R66" s="12"/>
      <c r="S66" s="12"/>
      <c r="T66" s="12"/>
      <c r="U66" s="12"/>
      <c r="V66" s="12"/>
      <c r="W66" s="12"/>
      <c r="X66" s="12"/>
      <c r="Y66" s="12"/>
      <c r="Z66" s="12"/>
    </row>
    <row r="67">
      <c r="A67" s="133"/>
      <c r="B67" s="133"/>
      <c r="C67" s="137" t="s">
        <v>212</v>
      </c>
      <c r="D67" s="133"/>
      <c r="E67" s="135">
        <v>0.0</v>
      </c>
      <c r="F67" s="136">
        <v>-200.0</v>
      </c>
      <c r="G67" s="135"/>
      <c r="H67" s="133"/>
      <c r="I67" s="12"/>
      <c r="J67" s="12"/>
      <c r="K67" s="12"/>
      <c r="L67" s="12"/>
      <c r="M67" s="12"/>
      <c r="N67" s="12"/>
      <c r="O67" s="12"/>
      <c r="P67" s="12"/>
      <c r="Q67" s="12"/>
      <c r="R67" s="12"/>
      <c r="S67" s="12"/>
      <c r="T67" s="12"/>
      <c r="U67" s="12"/>
      <c r="V67" s="12"/>
      <c r="W67" s="12"/>
      <c r="X67" s="12"/>
      <c r="Y67" s="12"/>
      <c r="Z67" s="12"/>
    </row>
    <row r="68">
      <c r="A68" s="133"/>
      <c r="B68" s="133"/>
      <c r="C68" s="137" t="s">
        <v>77</v>
      </c>
      <c r="D68" s="133"/>
      <c r="E68" s="135">
        <v>0.0</v>
      </c>
      <c r="F68" s="136">
        <v>-2000.0</v>
      </c>
      <c r="G68" s="135"/>
      <c r="H68" s="133"/>
      <c r="I68" s="12"/>
      <c r="J68" s="12"/>
      <c r="K68" s="12"/>
      <c r="L68" s="12"/>
      <c r="M68" s="12"/>
      <c r="N68" s="12"/>
      <c r="O68" s="12"/>
      <c r="P68" s="12"/>
      <c r="Q68" s="12"/>
      <c r="R68" s="12"/>
      <c r="S68" s="12"/>
      <c r="T68" s="12"/>
      <c r="U68" s="12"/>
      <c r="V68" s="12"/>
      <c r="W68" s="12"/>
      <c r="X68" s="12"/>
      <c r="Y68" s="12"/>
      <c r="Z68" s="12"/>
    </row>
    <row r="69">
      <c r="A69" s="133"/>
      <c r="B69" s="134"/>
      <c r="C69" s="133"/>
      <c r="D69" s="134"/>
      <c r="E69" s="138"/>
      <c r="F69" s="139"/>
      <c r="G69" s="138"/>
      <c r="H69" s="133"/>
      <c r="I69" s="12"/>
      <c r="J69" s="12"/>
      <c r="K69" s="12"/>
      <c r="L69" s="12"/>
      <c r="M69" s="12"/>
      <c r="N69" s="12"/>
      <c r="O69" s="12"/>
      <c r="P69" s="12"/>
      <c r="Q69" s="12"/>
      <c r="R69" s="12"/>
      <c r="S69" s="12"/>
      <c r="T69" s="12"/>
      <c r="U69" s="12"/>
      <c r="V69" s="12"/>
      <c r="W69" s="12"/>
      <c r="X69" s="12"/>
      <c r="Y69" s="12"/>
      <c r="Z69" s="12"/>
    </row>
    <row r="70">
      <c r="A70" s="133"/>
      <c r="B70" s="134"/>
      <c r="C70" s="132" t="s">
        <v>64</v>
      </c>
      <c r="D70" s="134"/>
      <c r="E70" s="138">
        <f t="shared" ref="E70:F70" si="7">SUM(E59:E68)</f>
        <v>5000</v>
      </c>
      <c r="F70" s="139">
        <f t="shared" si="7"/>
        <v>-7675</v>
      </c>
      <c r="G70" s="135">
        <f>E70+F70</f>
        <v>-2675</v>
      </c>
      <c r="H70" s="133"/>
      <c r="I70" s="12"/>
      <c r="J70" s="12"/>
      <c r="K70" s="12"/>
      <c r="L70" s="12"/>
      <c r="M70" s="12"/>
      <c r="N70" s="12"/>
      <c r="O70" s="12"/>
      <c r="P70" s="12"/>
      <c r="Q70" s="12"/>
      <c r="R70" s="12"/>
      <c r="S70" s="12"/>
      <c r="T70" s="12"/>
      <c r="U70" s="12"/>
      <c r="V70" s="12"/>
      <c r="W70" s="12"/>
      <c r="X70" s="12"/>
      <c r="Y70" s="12"/>
      <c r="Z70" s="12"/>
    </row>
    <row r="71">
      <c r="A71" s="133"/>
      <c r="B71" s="134"/>
      <c r="C71" s="133"/>
      <c r="D71" s="134"/>
      <c r="E71" s="138"/>
      <c r="F71" s="139"/>
      <c r="G71" s="138"/>
      <c r="H71" s="133"/>
      <c r="I71" s="12"/>
      <c r="J71" s="12"/>
      <c r="K71" s="12"/>
      <c r="L71" s="12"/>
      <c r="M71" s="12"/>
      <c r="N71" s="12"/>
      <c r="O71" s="12"/>
      <c r="P71" s="12"/>
      <c r="Q71" s="12"/>
      <c r="R71" s="12"/>
      <c r="S71" s="12"/>
      <c r="T71" s="12"/>
      <c r="U71" s="12"/>
      <c r="V71" s="12"/>
      <c r="W71" s="12"/>
      <c r="X71" s="12"/>
      <c r="Y71" s="12"/>
      <c r="Z71" s="12"/>
    </row>
    <row r="72">
      <c r="A72" s="133"/>
      <c r="B72" s="132" t="s">
        <v>232</v>
      </c>
      <c r="C72" s="133"/>
      <c r="D72" s="134"/>
      <c r="E72" s="135"/>
      <c r="F72" s="136"/>
      <c r="G72" s="135"/>
      <c r="H72" s="140"/>
      <c r="I72" s="12"/>
      <c r="J72" s="12"/>
      <c r="K72" s="12"/>
      <c r="L72" s="12"/>
      <c r="M72" s="12"/>
      <c r="N72" s="12"/>
      <c r="O72" s="12"/>
      <c r="P72" s="12"/>
      <c r="Q72" s="12"/>
      <c r="R72" s="12"/>
      <c r="S72" s="12"/>
      <c r="T72" s="12"/>
      <c r="U72" s="12"/>
      <c r="V72" s="12"/>
      <c r="W72" s="12"/>
      <c r="X72" s="12"/>
      <c r="Y72" s="12"/>
      <c r="Z72" s="12"/>
    </row>
    <row r="73">
      <c r="A73" s="133"/>
      <c r="B73" s="133"/>
      <c r="C73" s="137" t="s">
        <v>80</v>
      </c>
      <c r="D73" s="133"/>
      <c r="E73" s="135">
        <v>0.0</v>
      </c>
      <c r="F73" s="136">
        <v>-300.0</v>
      </c>
      <c r="G73" s="135"/>
      <c r="H73" s="133"/>
      <c r="I73" s="12"/>
      <c r="J73" s="12"/>
      <c r="K73" s="12"/>
      <c r="L73" s="12"/>
      <c r="M73" s="12"/>
      <c r="N73" s="12"/>
      <c r="O73" s="12"/>
      <c r="P73" s="12"/>
      <c r="Q73" s="12"/>
      <c r="R73" s="12"/>
      <c r="S73" s="12"/>
      <c r="T73" s="12"/>
      <c r="U73" s="12"/>
      <c r="V73" s="12"/>
      <c r="W73" s="12"/>
      <c r="X73" s="12"/>
      <c r="Y73" s="12"/>
      <c r="Z73" s="12"/>
    </row>
    <row r="74">
      <c r="A74" s="133"/>
      <c r="B74" s="133"/>
      <c r="C74" s="137" t="s">
        <v>75</v>
      </c>
      <c r="D74" s="133"/>
      <c r="E74" s="135">
        <v>7080.0</v>
      </c>
      <c r="F74" s="135">
        <v>0.0</v>
      </c>
      <c r="G74" s="135"/>
      <c r="H74" s="133"/>
      <c r="I74" s="12"/>
      <c r="J74" s="12"/>
      <c r="K74" s="12"/>
      <c r="L74" s="12"/>
      <c r="M74" s="12"/>
      <c r="N74" s="12"/>
      <c r="O74" s="12"/>
      <c r="P74" s="12"/>
      <c r="Q74" s="12"/>
      <c r="R74" s="12"/>
      <c r="S74" s="12"/>
      <c r="T74" s="12"/>
      <c r="U74" s="12"/>
      <c r="V74" s="12"/>
      <c r="W74" s="12"/>
      <c r="X74" s="12"/>
      <c r="Y74" s="12"/>
      <c r="Z74" s="12"/>
    </row>
    <row r="75">
      <c r="A75" s="133"/>
      <c r="B75" s="133"/>
      <c r="C75" s="137" t="s">
        <v>76</v>
      </c>
      <c r="D75" s="133"/>
      <c r="E75" s="135">
        <v>0.0</v>
      </c>
      <c r="F75" s="135">
        <v>-1000.0</v>
      </c>
      <c r="G75" s="135"/>
      <c r="H75" s="133"/>
      <c r="I75" s="12"/>
      <c r="J75" s="12"/>
      <c r="K75" s="12"/>
      <c r="L75" s="12"/>
      <c r="M75" s="12"/>
      <c r="N75" s="12"/>
      <c r="O75" s="12"/>
      <c r="P75" s="12"/>
      <c r="Q75" s="12"/>
      <c r="R75" s="12"/>
      <c r="S75" s="12"/>
      <c r="T75" s="12"/>
      <c r="U75" s="12"/>
      <c r="V75" s="12"/>
      <c r="W75" s="12"/>
      <c r="X75" s="12"/>
      <c r="Y75" s="12"/>
      <c r="Z75" s="12"/>
    </row>
    <row r="76">
      <c r="A76" s="133"/>
      <c r="B76" s="133"/>
      <c r="C76" s="137" t="s">
        <v>127</v>
      </c>
      <c r="D76" s="133"/>
      <c r="E76" s="135">
        <v>0.0</v>
      </c>
      <c r="F76" s="136">
        <v>-3000.0</v>
      </c>
      <c r="G76" s="135"/>
      <c r="H76" s="133"/>
      <c r="I76" s="12"/>
      <c r="J76" s="12"/>
      <c r="K76" s="12"/>
      <c r="L76" s="12"/>
      <c r="M76" s="12"/>
      <c r="N76" s="12"/>
      <c r="O76" s="12"/>
      <c r="P76" s="12"/>
      <c r="Q76" s="12"/>
      <c r="R76" s="12"/>
      <c r="S76" s="12"/>
      <c r="T76" s="12"/>
      <c r="U76" s="12"/>
      <c r="V76" s="12"/>
      <c r="W76" s="12"/>
      <c r="X76" s="12"/>
      <c r="Y76" s="12"/>
      <c r="Z76" s="12"/>
    </row>
    <row r="77">
      <c r="A77" s="133"/>
      <c r="B77" s="133"/>
      <c r="C77" s="137" t="s">
        <v>228</v>
      </c>
      <c r="D77" s="133"/>
      <c r="E77" s="135">
        <v>0.0</v>
      </c>
      <c r="F77" s="136">
        <v>-600.0</v>
      </c>
      <c r="G77" s="135"/>
      <c r="H77" s="133"/>
      <c r="I77" s="12"/>
      <c r="J77" s="12"/>
      <c r="K77" s="12"/>
      <c r="L77" s="12"/>
      <c r="M77" s="12"/>
      <c r="N77" s="12"/>
      <c r="O77" s="12"/>
      <c r="P77" s="12"/>
      <c r="Q77" s="12"/>
      <c r="R77" s="12"/>
      <c r="S77" s="12"/>
      <c r="T77" s="12"/>
      <c r="U77" s="12"/>
      <c r="V77" s="12"/>
      <c r="W77" s="12"/>
      <c r="X77" s="12"/>
      <c r="Y77" s="12"/>
      <c r="Z77" s="12"/>
    </row>
    <row r="78">
      <c r="A78" s="133"/>
      <c r="B78" s="133"/>
      <c r="C78" s="137" t="s">
        <v>81</v>
      </c>
      <c r="D78" s="133"/>
      <c r="E78" s="135">
        <v>0.0</v>
      </c>
      <c r="F78" s="136">
        <v>-1400.0</v>
      </c>
      <c r="G78" s="135"/>
      <c r="H78" s="133"/>
      <c r="I78" s="12"/>
      <c r="J78" s="12"/>
      <c r="K78" s="12"/>
      <c r="L78" s="12"/>
      <c r="M78" s="12"/>
      <c r="N78" s="12"/>
      <c r="O78" s="12"/>
      <c r="P78" s="12"/>
      <c r="Q78" s="12"/>
      <c r="R78" s="12"/>
      <c r="S78" s="12"/>
      <c r="T78" s="12"/>
      <c r="U78" s="12"/>
      <c r="V78" s="12"/>
      <c r="W78" s="12"/>
      <c r="X78" s="12"/>
      <c r="Y78" s="12"/>
      <c r="Z78" s="12"/>
    </row>
    <row r="79">
      <c r="A79" s="133"/>
      <c r="B79" s="133"/>
      <c r="C79" s="137" t="s">
        <v>77</v>
      </c>
      <c r="D79" s="133"/>
      <c r="E79" s="135">
        <v>0.0</v>
      </c>
      <c r="F79" s="136">
        <v>-3600.0</v>
      </c>
      <c r="G79" s="135"/>
      <c r="H79" s="133"/>
      <c r="I79" s="12"/>
      <c r="J79" s="12"/>
      <c r="K79" s="12"/>
      <c r="L79" s="12"/>
      <c r="M79" s="12"/>
      <c r="N79" s="12"/>
      <c r="O79" s="12"/>
      <c r="P79" s="12"/>
      <c r="Q79" s="12"/>
      <c r="R79" s="12"/>
      <c r="S79" s="12"/>
      <c r="T79" s="12"/>
      <c r="U79" s="12"/>
      <c r="V79" s="12"/>
      <c r="W79" s="12"/>
      <c r="X79" s="12"/>
      <c r="Y79" s="12"/>
      <c r="Z79" s="12"/>
    </row>
    <row r="80">
      <c r="A80" s="133"/>
      <c r="B80" s="133"/>
      <c r="C80" s="133"/>
      <c r="D80" s="133"/>
      <c r="E80" s="134"/>
      <c r="F80" s="134"/>
      <c r="G80" s="134"/>
      <c r="H80" s="133"/>
      <c r="I80" s="12"/>
      <c r="J80" s="12"/>
      <c r="K80" s="12"/>
      <c r="L80" s="12"/>
      <c r="M80" s="12"/>
      <c r="N80" s="12"/>
      <c r="O80" s="12"/>
      <c r="P80" s="12"/>
      <c r="Q80" s="12"/>
      <c r="R80" s="12"/>
      <c r="S80" s="12"/>
      <c r="T80" s="12"/>
      <c r="U80" s="12"/>
      <c r="V80" s="12"/>
      <c r="W80" s="12"/>
      <c r="X80" s="12"/>
      <c r="Y80" s="12"/>
      <c r="Z80" s="12"/>
    </row>
    <row r="81">
      <c r="A81" s="133"/>
      <c r="B81" s="133"/>
      <c r="C81" s="132" t="s">
        <v>64</v>
      </c>
      <c r="D81" s="133"/>
      <c r="E81" s="150">
        <f t="shared" ref="E81:F81" si="8">SUM(E71:E80)</f>
        <v>7080</v>
      </c>
      <c r="F81" s="150">
        <f t="shared" si="8"/>
        <v>-9900</v>
      </c>
      <c r="G81" s="135">
        <f>E81+F81</f>
        <v>-2820</v>
      </c>
      <c r="H81" s="137" t="s">
        <v>233</v>
      </c>
      <c r="I81" s="12"/>
      <c r="J81" s="12"/>
      <c r="K81" s="12"/>
      <c r="L81" s="12"/>
      <c r="M81" s="12"/>
      <c r="N81" s="12"/>
      <c r="O81" s="12"/>
      <c r="P81" s="12"/>
      <c r="Q81" s="12"/>
      <c r="R81" s="12"/>
      <c r="S81" s="12"/>
      <c r="T81" s="12"/>
      <c r="U81" s="12"/>
      <c r="V81" s="12"/>
      <c r="W81" s="12"/>
      <c r="X81" s="12"/>
      <c r="Y81" s="12"/>
      <c r="Z81" s="12"/>
    </row>
    <row r="82">
      <c r="A82" s="133"/>
      <c r="B82" s="133"/>
      <c r="C82" s="133"/>
      <c r="D82" s="133"/>
      <c r="E82" s="150"/>
      <c r="F82" s="150"/>
      <c r="G82" s="150"/>
      <c r="H82" s="133"/>
      <c r="I82" s="12"/>
      <c r="J82" s="12"/>
      <c r="K82" s="12"/>
      <c r="L82" s="12"/>
      <c r="M82" s="12"/>
      <c r="N82" s="12"/>
      <c r="O82" s="12"/>
      <c r="P82" s="12"/>
      <c r="Q82" s="12"/>
      <c r="R82" s="12"/>
      <c r="S82" s="12"/>
      <c r="T82" s="12"/>
      <c r="U82" s="12"/>
      <c r="V82" s="12"/>
      <c r="W82" s="12"/>
      <c r="X82" s="12"/>
      <c r="Y82" s="12"/>
      <c r="Z82" s="12"/>
    </row>
    <row r="83">
      <c r="A83" s="133"/>
      <c r="B83" s="132" t="s">
        <v>234</v>
      </c>
      <c r="C83" s="133"/>
      <c r="D83" s="134"/>
      <c r="E83" s="135"/>
      <c r="F83" s="136"/>
      <c r="G83" s="135"/>
      <c r="H83" s="133"/>
      <c r="I83" s="12"/>
      <c r="J83" s="12"/>
      <c r="K83" s="12"/>
      <c r="L83" s="12"/>
      <c r="M83" s="12"/>
      <c r="N83" s="12"/>
      <c r="O83" s="12"/>
      <c r="P83" s="12"/>
      <c r="Q83" s="12"/>
      <c r="R83" s="12"/>
      <c r="S83" s="12"/>
      <c r="T83" s="12"/>
      <c r="U83" s="12"/>
      <c r="V83" s="12"/>
      <c r="W83" s="12"/>
      <c r="X83" s="12"/>
      <c r="Y83" s="12"/>
      <c r="Z83" s="12"/>
    </row>
    <row r="84">
      <c r="A84" s="133"/>
      <c r="B84" s="133"/>
      <c r="C84" s="137" t="s">
        <v>75</v>
      </c>
      <c r="D84" s="133"/>
      <c r="E84" s="135">
        <v>4600.0</v>
      </c>
      <c r="F84" s="136">
        <v>0.0</v>
      </c>
      <c r="G84" s="135"/>
      <c r="H84" s="133"/>
      <c r="I84" s="12"/>
      <c r="J84" s="12"/>
      <c r="K84" s="12"/>
      <c r="L84" s="12"/>
      <c r="M84" s="12"/>
      <c r="N84" s="12"/>
      <c r="O84" s="12"/>
      <c r="P84" s="12"/>
      <c r="Q84" s="12"/>
      <c r="R84" s="12"/>
      <c r="S84" s="12"/>
      <c r="T84" s="12"/>
      <c r="U84" s="12"/>
      <c r="V84" s="12"/>
      <c r="W84" s="12"/>
      <c r="X84" s="12"/>
      <c r="Y84" s="12"/>
      <c r="Z84" s="12"/>
    </row>
    <row r="85">
      <c r="A85" s="133"/>
      <c r="B85" s="133"/>
      <c r="C85" s="137" t="s">
        <v>76</v>
      </c>
      <c r="D85" s="133"/>
      <c r="E85" s="135">
        <v>0.0</v>
      </c>
      <c r="F85" s="135">
        <v>-200.0</v>
      </c>
      <c r="G85" s="135"/>
      <c r="H85" s="133"/>
      <c r="I85" s="12"/>
      <c r="J85" s="12"/>
      <c r="K85" s="12"/>
      <c r="L85" s="12"/>
      <c r="M85" s="12"/>
      <c r="N85" s="12"/>
      <c r="O85" s="12"/>
      <c r="P85" s="12"/>
      <c r="Q85" s="12"/>
      <c r="R85" s="12"/>
      <c r="S85" s="12"/>
      <c r="T85" s="12"/>
      <c r="U85" s="12"/>
      <c r="V85" s="12"/>
      <c r="W85" s="12"/>
      <c r="X85" s="12"/>
      <c r="Y85" s="12"/>
      <c r="Z85" s="12"/>
    </row>
    <row r="86">
      <c r="A86" s="133"/>
      <c r="B86" s="133"/>
      <c r="C86" s="137" t="s">
        <v>127</v>
      </c>
      <c r="D86" s="133"/>
      <c r="E86" s="135">
        <v>0.0</v>
      </c>
      <c r="F86" s="135">
        <v>-3000.0</v>
      </c>
      <c r="G86" s="135"/>
      <c r="H86" s="133"/>
      <c r="I86" s="12"/>
      <c r="J86" s="12"/>
      <c r="K86" s="12"/>
      <c r="L86" s="12"/>
      <c r="M86" s="12"/>
      <c r="N86" s="12"/>
      <c r="O86" s="12"/>
      <c r="P86" s="12"/>
      <c r="Q86" s="12"/>
      <c r="R86" s="12"/>
      <c r="S86" s="12"/>
      <c r="T86" s="12"/>
      <c r="U86" s="12"/>
      <c r="V86" s="12"/>
      <c r="W86" s="12"/>
      <c r="X86" s="12"/>
      <c r="Y86" s="12"/>
      <c r="Z86" s="12"/>
    </row>
    <row r="87">
      <c r="A87" s="133"/>
      <c r="B87" s="133"/>
      <c r="C87" s="137" t="s">
        <v>77</v>
      </c>
      <c r="D87" s="133"/>
      <c r="E87" s="135">
        <v>0.0</v>
      </c>
      <c r="F87" s="136">
        <v>-2500.0</v>
      </c>
      <c r="G87" s="135"/>
      <c r="H87" s="133"/>
      <c r="I87" s="12"/>
      <c r="J87" s="12"/>
      <c r="K87" s="12"/>
      <c r="L87" s="12"/>
      <c r="M87" s="12"/>
      <c r="N87" s="12"/>
      <c r="O87" s="12"/>
      <c r="P87" s="12"/>
      <c r="Q87" s="12"/>
      <c r="R87" s="12"/>
      <c r="S87" s="12"/>
      <c r="T87" s="12"/>
      <c r="U87" s="12"/>
      <c r="V87" s="12"/>
      <c r="W87" s="12"/>
      <c r="X87" s="12"/>
      <c r="Y87" s="12"/>
      <c r="Z87" s="12"/>
    </row>
    <row r="88">
      <c r="A88" s="133"/>
      <c r="B88" s="133"/>
      <c r="C88" s="137" t="s">
        <v>228</v>
      </c>
      <c r="D88" s="133"/>
      <c r="E88" s="135">
        <v>0.0</v>
      </c>
      <c r="F88" s="136">
        <v>-600.0</v>
      </c>
      <c r="G88" s="135"/>
      <c r="H88" s="133"/>
      <c r="I88" s="12"/>
      <c r="J88" s="12"/>
      <c r="K88" s="12"/>
      <c r="L88" s="12"/>
      <c r="M88" s="12"/>
      <c r="N88" s="12"/>
      <c r="O88" s="12"/>
      <c r="P88" s="12"/>
      <c r="Q88" s="12"/>
      <c r="R88" s="12"/>
      <c r="S88" s="12"/>
      <c r="T88" s="12"/>
      <c r="U88" s="12"/>
      <c r="V88" s="12"/>
      <c r="W88" s="12"/>
      <c r="X88" s="12"/>
      <c r="Y88" s="12"/>
      <c r="Z88" s="12"/>
    </row>
    <row r="89">
      <c r="A89" s="133"/>
      <c r="B89" s="133"/>
      <c r="C89" s="137"/>
      <c r="D89" s="133"/>
      <c r="E89" s="135"/>
      <c r="F89" s="136"/>
      <c r="G89" s="135"/>
      <c r="H89" s="133"/>
      <c r="I89" s="12"/>
      <c r="J89" s="12"/>
      <c r="K89" s="12"/>
      <c r="L89" s="12"/>
      <c r="M89" s="12"/>
      <c r="N89" s="12"/>
      <c r="O89" s="12"/>
      <c r="P89" s="12"/>
      <c r="Q89" s="12"/>
      <c r="R89" s="12"/>
      <c r="S89" s="12"/>
      <c r="T89" s="12"/>
      <c r="U89" s="12"/>
      <c r="V89" s="12"/>
      <c r="W89" s="12"/>
      <c r="X89" s="12"/>
      <c r="Y89" s="12"/>
      <c r="Z89" s="12"/>
    </row>
    <row r="90">
      <c r="A90" s="133"/>
      <c r="B90" s="133"/>
      <c r="C90" s="137" t="s">
        <v>64</v>
      </c>
      <c r="D90" s="133"/>
      <c r="E90" s="135">
        <f>SUM(E84:E87)</f>
        <v>4600</v>
      </c>
      <c r="F90" s="135">
        <f>SUM(F84:F89)</f>
        <v>-6300</v>
      </c>
      <c r="G90" s="135">
        <f>E90+F90</f>
        <v>-1700</v>
      </c>
      <c r="H90" s="133"/>
      <c r="I90" s="12"/>
      <c r="J90" s="12"/>
      <c r="K90" s="12"/>
      <c r="L90" s="12"/>
      <c r="M90" s="12"/>
      <c r="N90" s="12"/>
      <c r="O90" s="12"/>
      <c r="P90" s="12"/>
      <c r="Q90" s="12"/>
      <c r="R90" s="12"/>
      <c r="S90" s="12"/>
      <c r="T90" s="12"/>
      <c r="U90" s="12"/>
      <c r="V90" s="12"/>
      <c r="W90" s="12"/>
      <c r="X90" s="12"/>
      <c r="Y90" s="12"/>
      <c r="Z90" s="12"/>
    </row>
    <row r="91">
      <c r="A91" s="133"/>
      <c r="B91" s="133"/>
      <c r="C91" s="137"/>
      <c r="D91" s="133"/>
      <c r="E91" s="135"/>
      <c r="F91" s="136"/>
      <c r="G91" s="135"/>
      <c r="H91" s="133"/>
      <c r="I91" s="12"/>
      <c r="J91" s="12"/>
      <c r="K91" s="12"/>
      <c r="L91" s="12"/>
      <c r="M91" s="12"/>
      <c r="N91" s="12"/>
      <c r="O91" s="12"/>
      <c r="P91" s="12"/>
      <c r="Q91" s="12"/>
      <c r="R91" s="12"/>
      <c r="S91" s="12"/>
      <c r="T91" s="12"/>
      <c r="U91" s="12"/>
      <c r="V91" s="12"/>
      <c r="W91" s="12"/>
      <c r="X91" s="12"/>
      <c r="Y91" s="12"/>
      <c r="Z91" s="12"/>
    </row>
    <row r="92">
      <c r="A92" s="133"/>
      <c r="B92" s="132" t="s">
        <v>235</v>
      </c>
      <c r="C92" s="133"/>
      <c r="D92" s="134"/>
      <c r="E92" s="135"/>
      <c r="F92" s="136"/>
      <c r="G92" s="135"/>
      <c r="H92" s="133"/>
      <c r="I92" s="12"/>
      <c r="J92" s="12"/>
      <c r="K92" s="12"/>
      <c r="L92" s="12"/>
      <c r="M92" s="12"/>
      <c r="N92" s="12"/>
      <c r="O92" s="12"/>
      <c r="P92" s="12"/>
      <c r="Q92" s="12"/>
      <c r="R92" s="12"/>
      <c r="S92" s="12"/>
      <c r="T92" s="12"/>
      <c r="U92" s="12"/>
      <c r="V92" s="12"/>
      <c r="W92" s="12"/>
      <c r="X92" s="12"/>
      <c r="Y92" s="12"/>
      <c r="Z92" s="12"/>
    </row>
    <row r="93">
      <c r="A93" s="133"/>
      <c r="B93" s="133"/>
      <c r="C93" s="137" t="s">
        <v>75</v>
      </c>
      <c r="D93" s="133"/>
      <c r="E93" s="135">
        <v>5600.0</v>
      </c>
      <c r="F93" s="136">
        <v>0.0</v>
      </c>
      <c r="G93" s="135"/>
      <c r="H93" s="133"/>
      <c r="I93" s="12"/>
      <c r="J93" s="12"/>
      <c r="K93" s="12"/>
      <c r="L93" s="12"/>
      <c r="M93" s="12"/>
      <c r="N93" s="12"/>
      <c r="O93" s="12"/>
      <c r="P93" s="12"/>
      <c r="Q93" s="12"/>
      <c r="R93" s="12"/>
      <c r="S93" s="12"/>
      <c r="T93" s="12"/>
      <c r="U93" s="12"/>
      <c r="V93" s="12"/>
      <c r="W93" s="12"/>
      <c r="X93" s="12"/>
      <c r="Y93" s="12"/>
      <c r="Z93" s="12"/>
    </row>
    <row r="94">
      <c r="A94" s="133"/>
      <c r="B94" s="133"/>
      <c r="C94" s="137" t="s">
        <v>76</v>
      </c>
      <c r="D94" s="133"/>
      <c r="E94" s="135">
        <v>0.0</v>
      </c>
      <c r="F94" s="135">
        <v>-500.0</v>
      </c>
      <c r="G94" s="135"/>
      <c r="H94" s="133"/>
      <c r="I94" s="12"/>
      <c r="J94" s="12"/>
      <c r="K94" s="12"/>
      <c r="L94" s="12"/>
      <c r="M94" s="12"/>
      <c r="N94" s="12"/>
      <c r="O94" s="12"/>
      <c r="P94" s="12"/>
      <c r="Q94" s="12"/>
      <c r="R94" s="12"/>
      <c r="S94" s="12"/>
      <c r="T94" s="12"/>
      <c r="U94" s="12"/>
      <c r="V94" s="12"/>
      <c r="W94" s="12"/>
      <c r="X94" s="12"/>
      <c r="Y94" s="12"/>
      <c r="Z94" s="12"/>
    </row>
    <row r="95">
      <c r="A95" s="133"/>
      <c r="B95" s="133"/>
      <c r="C95" s="137" t="s">
        <v>127</v>
      </c>
      <c r="D95" s="133"/>
      <c r="E95" s="135">
        <v>0.0</v>
      </c>
      <c r="F95" s="135">
        <v>-4000.0</v>
      </c>
      <c r="G95" s="135"/>
      <c r="H95" s="133"/>
      <c r="I95" s="12"/>
      <c r="J95" s="12"/>
      <c r="K95" s="12"/>
      <c r="L95" s="12"/>
      <c r="M95" s="12"/>
      <c r="N95" s="12"/>
      <c r="O95" s="12"/>
      <c r="P95" s="12"/>
      <c r="Q95" s="12"/>
      <c r="R95" s="12"/>
      <c r="S95" s="12"/>
      <c r="T95" s="12"/>
      <c r="U95" s="12"/>
      <c r="V95" s="12"/>
      <c r="W95" s="12"/>
      <c r="X95" s="12"/>
      <c r="Y95" s="12"/>
      <c r="Z95" s="12"/>
    </row>
    <row r="96">
      <c r="A96" s="133"/>
      <c r="B96" s="133"/>
      <c r="C96" s="137" t="s">
        <v>77</v>
      </c>
      <c r="D96" s="133"/>
      <c r="E96" s="135">
        <v>0.0</v>
      </c>
      <c r="F96" s="136">
        <v>-3000.0</v>
      </c>
      <c r="G96" s="135"/>
      <c r="H96" s="133"/>
      <c r="I96" s="12"/>
      <c r="J96" s="12"/>
      <c r="K96" s="12"/>
      <c r="L96" s="12"/>
      <c r="M96" s="12"/>
      <c r="N96" s="12"/>
      <c r="O96" s="12"/>
      <c r="P96" s="12"/>
      <c r="Q96" s="12"/>
      <c r="R96" s="12"/>
      <c r="S96" s="12"/>
      <c r="T96" s="12"/>
      <c r="U96" s="12"/>
      <c r="V96" s="12"/>
      <c r="W96" s="12"/>
      <c r="X96" s="12"/>
      <c r="Y96" s="12"/>
      <c r="Z96" s="12"/>
    </row>
    <row r="97">
      <c r="A97" s="133"/>
      <c r="B97" s="133"/>
      <c r="C97" s="137" t="s">
        <v>228</v>
      </c>
      <c r="D97" s="133"/>
      <c r="E97" s="135">
        <v>0.0</v>
      </c>
      <c r="F97" s="136">
        <v>-600.0</v>
      </c>
      <c r="G97" s="135"/>
      <c r="H97" s="133"/>
      <c r="I97" s="12"/>
      <c r="J97" s="12"/>
      <c r="K97" s="12"/>
      <c r="L97" s="12"/>
      <c r="M97" s="12"/>
      <c r="N97" s="12"/>
      <c r="O97" s="12"/>
      <c r="P97" s="12"/>
      <c r="Q97" s="12"/>
      <c r="R97" s="12"/>
      <c r="S97" s="12"/>
      <c r="T97" s="12"/>
      <c r="U97" s="12"/>
      <c r="V97" s="12"/>
      <c r="W97" s="12"/>
      <c r="X97" s="12"/>
      <c r="Y97" s="12"/>
      <c r="Z97" s="12"/>
    </row>
    <row r="98">
      <c r="A98" s="133"/>
      <c r="B98" s="133"/>
      <c r="C98" s="137"/>
      <c r="D98" s="133"/>
      <c r="E98" s="135"/>
      <c r="F98" s="136"/>
      <c r="G98" s="135"/>
      <c r="H98" s="133"/>
      <c r="I98" s="12"/>
      <c r="J98" s="12"/>
      <c r="K98" s="12"/>
      <c r="L98" s="12"/>
      <c r="M98" s="12"/>
      <c r="N98" s="12"/>
      <c r="O98" s="12"/>
      <c r="P98" s="12"/>
      <c r="Q98" s="12"/>
      <c r="R98" s="12"/>
      <c r="S98" s="12"/>
      <c r="T98" s="12"/>
      <c r="U98" s="12"/>
      <c r="V98" s="12"/>
      <c r="W98" s="12"/>
      <c r="X98" s="12"/>
      <c r="Y98" s="12"/>
      <c r="Z98" s="12"/>
    </row>
    <row r="99">
      <c r="A99" s="133"/>
      <c r="B99" s="133"/>
      <c r="C99" s="137" t="s">
        <v>64</v>
      </c>
      <c r="D99" s="133"/>
      <c r="E99" s="135">
        <f>SUM(E93:E96)</f>
        <v>5600</v>
      </c>
      <c r="F99" s="135">
        <f>SUM(F93:F98)</f>
        <v>-8100</v>
      </c>
      <c r="G99" s="135">
        <f>E99+F99</f>
        <v>-2500</v>
      </c>
      <c r="H99" s="133"/>
      <c r="I99" s="12"/>
      <c r="J99" s="12"/>
      <c r="K99" s="12"/>
      <c r="L99" s="12"/>
      <c r="M99" s="12"/>
      <c r="N99" s="12"/>
      <c r="O99" s="12"/>
      <c r="P99" s="12"/>
      <c r="Q99" s="12"/>
      <c r="R99" s="12"/>
      <c r="S99" s="12"/>
      <c r="T99" s="12"/>
      <c r="U99" s="12"/>
      <c r="V99" s="12"/>
      <c r="W99" s="12"/>
      <c r="X99" s="12"/>
      <c r="Y99" s="12"/>
      <c r="Z99" s="12"/>
    </row>
    <row r="100">
      <c r="A100" s="133"/>
      <c r="B100" s="133"/>
      <c r="C100" s="133"/>
      <c r="D100" s="133"/>
      <c r="E100" s="150"/>
      <c r="F100" s="150"/>
      <c r="G100" s="150"/>
      <c r="H100" s="133"/>
      <c r="I100" s="12"/>
      <c r="J100" s="12"/>
      <c r="K100" s="12"/>
      <c r="L100" s="12"/>
      <c r="M100" s="12"/>
      <c r="N100" s="12"/>
      <c r="O100" s="12"/>
      <c r="P100" s="12"/>
      <c r="Q100" s="12"/>
      <c r="R100" s="12"/>
      <c r="S100" s="12"/>
      <c r="T100" s="12"/>
      <c r="U100" s="12"/>
      <c r="V100" s="12"/>
      <c r="W100" s="12"/>
      <c r="X100" s="12"/>
      <c r="Y100" s="12"/>
      <c r="Z100" s="12"/>
    </row>
    <row r="101">
      <c r="A101" s="133"/>
      <c r="B101" s="133"/>
      <c r="C101" s="133"/>
      <c r="D101" s="133"/>
      <c r="E101" s="150"/>
      <c r="F101" s="150"/>
      <c r="G101" s="150"/>
      <c r="H101" s="133"/>
      <c r="I101" s="12"/>
      <c r="J101" s="12"/>
      <c r="K101" s="12"/>
      <c r="L101" s="12"/>
      <c r="M101" s="12"/>
      <c r="N101" s="12"/>
      <c r="O101" s="12"/>
      <c r="P101" s="12"/>
      <c r="Q101" s="12"/>
      <c r="R101" s="12"/>
      <c r="S101" s="12"/>
      <c r="T101" s="12"/>
      <c r="U101" s="12"/>
      <c r="V101" s="12"/>
      <c r="W101" s="12"/>
      <c r="X101" s="12"/>
      <c r="Y101" s="12"/>
      <c r="Z101" s="12"/>
    </row>
    <row r="102">
      <c r="A102" s="133"/>
      <c r="B102" s="133"/>
      <c r="C102" s="132" t="s">
        <v>83</v>
      </c>
      <c r="D102" s="133"/>
      <c r="E102" s="151">
        <f t="shared" ref="E102:F102" si="9">SUMIFS(E3:E101,$C3:$C101,"Subsubtotal")</f>
        <v>80280</v>
      </c>
      <c r="F102" s="151">
        <f t="shared" si="9"/>
        <v>-130950</v>
      </c>
      <c r="G102" s="151">
        <f>E102+F102</f>
        <v>-50670</v>
      </c>
      <c r="H102" s="140"/>
      <c r="I102" s="12"/>
      <c r="J102" s="12"/>
      <c r="K102" s="12"/>
      <c r="L102" s="12"/>
      <c r="M102" s="12"/>
      <c r="N102" s="12"/>
      <c r="O102" s="12"/>
      <c r="P102" s="12"/>
      <c r="Q102" s="12"/>
      <c r="R102" s="12"/>
      <c r="S102" s="12"/>
      <c r="T102" s="12"/>
      <c r="U102" s="12"/>
      <c r="V102" s="12"/>
      <c r="W102" s="12"/>
      <c r="X102" s="12"/>
      <c r="Y102" s="12"/>
      <c r="Z102" s="12"/>
    </row>
    <row r="103">
      <c r="A103" s="133"/>
      <c r="K103" s="12"/>
      <c r="L103" s="12"/>
      <c r="M103" s="12"/>
      <c r="N103" s="12"/>
      <c r="O103" s="12"/>
      <c r="P103" s="12"/>
      <c r="Q103" s="12"/>
      <c r="R103" s="12"/>
      <c r="S103" s="12"/>
      <c r="T103" s="12"/>
      <c r="U103" s="12"/>
      <c r="V103" s="12"/>
      <c r="W103" s="12"/>
      <c r="X103" s="12"/>
      <c r="Y103" s="12"/>
      <c r="Z103" s="12"/>
    </row>
    <row r="104">
      <c r="A104" s="133"/>
      <c r="B104" s="133"/>
      <c r="C104" s="133"/>
      <c r="D104" s="133"/>
      <c r="E104" s="134"/>
      <c r="F104" s="134"/>
      <c r="G104" s="134"/>
      <c r="H104" s="133"/>
      <c r="I104" s="12"/>
      <c r="J104" s="12"/>
      <c r="K104" s="12"/>
      <c r="L104" s="12"/>
      <c r="M104" s="12"/>
      <c r="N104" s="12"/>
      <c r="O104" s="12"/>
      <c r="P104" s="12"/>
      <c r="Q104" s="12"/>
      <c r="R104" s="12"/>
      <c r="S104" s="12"/>
      <c r="T104" s="12"/>
      <c r="U104" s="12"/>
      <c r="V104" s="12"/>
      <c r="W104" s="12"/>
      <c r="X104" s="12"/>
      <c r="Y104" s="12"/>
      <c r="Z104" s="12"/>
    </row>
    <row r="105">
      <c r="A105" s="133"/>
      <c r="B105" s="133"/>
      <c r="C105" s="133"/>
      <c r="D105" s="133"/>
      <c r="E105" s="134"/>
      <c r="F105" s="134"/>
      <c r="G105" s="134"/>
      <c r="H105" s="133"/>
      <c r="I105" s="12"/>
      <c r="J105" s="12"/>
      <c r="K105" s="12"/>
      <c r="L105" s="12"/>
      <c r="M105" s="12"/>
      <c r="N105" s="12"/>
      <c r="O105" s="12"/>
      <c r="P105" s="12"/>
      <c r="Q105" s="12"/>
      <c r="R105" s="12"/>
      <c r="S105" s="12"/>
      <c r="T105" s="12"/>
      <c r="U105" s="12"/>
      <c r="V105" s="12"/>
      <c r="W105" s="12"/>
      <c r="X105" s="12"/>
      <c r="Y105" s="12"/>
      <c r="Z105" s="12"/>
    </row>
    <row r="106">
      <c r="A106" s="133"/>
      <c r="B106" s="133"/>
      <c r="C106" s="133"/>
      <c r="D106" s="133"/>
      <c r="E106" s="134"/>
      <c r="F106" s="134"/>
      <c r="G106" s="134"/>
      <c r="H106" s="133"/>
      <c r="I106" s="12"/>
      <c r="J106" s="12"/>
      <c r="K106" s="12"/>
      <c r="L106" s="12"/>
      <c r="M106" s="12"/>
      <c r="N106" s="12"/>
      <c r="O106" s="12"/>
      <c r="P106" s="12"/>
      <c r="Q106" s="12"/>
      <c r="R106" s="12"/>
      <c r="S106" s="12"/>
      <c r="T106" s="12"/>
      <c r="U106" s="12"/>
      <c r="V106" s="12"/>
      <c r="W106" s="12"/>
      <c r="X106" s="12"/>
      <c r="Y106" s="12"/>
      <c r="Z106" s="12"/>
    </row>
    <row r="107">
      <c r="A107" s="133"/>
      <c r="B107" s="133"/>
      <c r="C107" s="133"/>
      <c r="D107" s="133"/>
      <c r="E107" s="133"/>
      <c r="F107" s="133"/>
      <c r="G107" s="133"/>
      <c r="H107" s="133"/>
      <c r="I107" s="12"/>
      <c r="J107" s="12"/>
      <c r="K107" s="12"/>
      <c r="L107" s="12"/>
      <c r="M107" s="12"/>
      <c r="N107" s="12"/>
      <c r="O107" s="12"/>
      <c r="P107" s="12"/>
      <c r="Q107" s="12"/>
      <c r="R107" s="12"/>
      <c r="S107" s="12"/>
      <c r="T107" s="12"/>
      <c r="U107" s="12"/>
      <c r="V107" s="12"/>
      <c r="W107" s="12"/>
      <c r="X107" s="12"/>
      <c r="Y107" s="12"/>
      <c r="Z107" s="12"/>
    </row>
    <row r="108">
      <c r="A108" s="133"/>
      <c r="B108" s="133"/>
      <c r="C108" s="133"/>
      <c r="D108" s="133"/>
      <c r="E108" s="133"/>
      <c r="F108" s="133"/>
      <c r="G108" s="133"/>
      <c r="H108" s="133"/>
      <c r="I108" s="12"/>
      <c r="J108" s="12"/>
      <c r="K108" s="12"/>
      <c r="L108" s="12"/>
      <c r="M108" s="12"/>
      <c r="N108" s="12"/>
      <c r="O108" s="12"/>
      <c r="P108" s="12"/>
      <c r="Q108" s="12"/>
      <c r="R108" s="12"/>
      <c r="S108" s="12"/>
      <c r="T108" s="12"/>
      <c r="U108" s="12"/>
      <c r="V108" s="12"/>
      <c r="W108" s="12"/>
      <c r="X108" s="12"/>
      <c r="Y108" s="12"/>
      <c r="Z108" s="12"/>
    </row>
    <row r="109">
      <c r="A109" s="133"/>
      <c r="B109" s="133"/>
      <c r="C109" s="133"/>
      <c r="D109" s="133"/>
      <c r="E109" s="133"/>
      <c r="F109" s="133"/>
      <c r="G109" s="133"/>
      <c r="H109" s="133"/>
      <c r="I109" s="12"/>
      <c r="J109" s="12"/>
      <c r="K109" s="12"/>
      <c r="L109" s="12"/>
      <c r="M109" s="12"/>
      <c r="N109" s="12"/>
      <c r="O109" s="12"/>
      <c r="P109" s="12"/>
      <c r="Q109" s="12"/>
      <c r="R109" s="12"/>
      <c r="S109" s="12"/>
      <c r="T109" s="12"/>
      <c r="U109" s="12"/>
      <c r="V109" s="12"/>
      <c r="W109" s="12"/>
      <c r="X109" s="12"/>
      <c r="Y109" s="12"/>
      <c r="Z109" s="12"/>
    </row>
    <row r="110">
      <c r="A110" s="133"/>
      <c r="B110" s="133"/>
      <c r="C110" s="133"/>
      <c r="D110" s="133"/>
      <c r="E110" s="133"/>
      <c r="F110" s="133"/>
      <c r="G110" s="133"/>
      <c r="H110" s="133"/>
      <c r="I110" s="12"/>
      <c r="J110" s="12"/>
      <c r="K110" s="12"/>
      <c r="L110" s="12"/>
      <c r="M110" s="12"/>
      <c r="N110" s="12"/>
      <c r="O110" s="12"/>
      <c r="P110" s="12"/>
      <c r="Q110" s="12"/>
      <c r="R110" s="12"/>
      <c r="S110" s="12"/>
      <c r="T110" s="12"/>
      <c r="U110" s="12"/>
      <c r="V110" s="12"/>
      <c r="W110" s="12"/>
      <c r="X110" s="12"/>
      <c r="Y110" s="12"/>
      <c r="Z110" s="12"/>
    </row>
    <row r="111">
      <c r="A111" s="133"/>
      <c r="B111" s="133"/>
      <c r="C111" s="133"/>
      <c r="D111" s="133"/>
      <c r="E111" s="133"/>
      <c r="F111" s="133"/>
      <c r="G111" s="133"/>
      <c r="H111" s="133"/>
      <c r="I111" s="12"/>
      <c r="J111" s="12"/>
      <c r="K111" s="12"/>
      <c r="L111" s="12"/>
      <c r="M111" s="12"/>
      <c r="N111" s="12"/>
      <c r="O111" s="12"/>
      <c r="P111" s="12"/>
      <c r="Q111" s="12"/>
      <c r="R111" s="12"/>
      <c r="S111" s="12"/>
      <c r="T111" s="12"/>
      <c r="U111" s="12"/>
      <c r="V111" s="12"/>
      <c r="W111" s="12"/>
      <c r="X111" s="12"/>
      <c r="Y111" s="12"/>
      <c r="Z111" s="12"/>
    </row>
    <row r="112">
      <c r="A112" s="133"/>
      <c r="B112" s="133"/>
      <c r="C112" s="133"/>
      <c r="D112" s="133"/>
      <c r="E112" s="133"/>
      <c r="F112" s="152"/>
      <c r="G112" s="133"/>
      <c r="H112" s="133"/>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row>
    <row r="1029">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row>
    <row r="1030">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row>
    <row r="1031">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row>
    <row r="1032">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row>
    <row r="1033">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row>
  </sheetData>
  <mergeCells count="1">
    <mergeCell ref="C4:D4"/>
  </mergeCells>
  <conditionalFormatting sqref="E1">
    <cfRule type="cellIs" dxfId="1" priority="1" operator="greaterThan">
      <formula>0</formula>
    </cfRule>
  </conditionalFormatting>
  <conditionalFormatting sqref="F1:F133 E2:E133 G2:G133">
    <cfRule type="cellIs" dxfId="0" priority="2" operator="greaterThan">
      <formula>0</formula>
    </cfRule>
  </conditionalFormatting>
  <conditionalFormatting sqref="D1 E2:G133">
    <cfRule type="cellIs" dxfId="1" priority="3" operator="lessThan">
      <formula>0</formula>
    </cfRule>
  </conditionalFormatting>
  <conditionalFormatting sqref="D18:D32">
    <cfRule type="cellIs" dxfId="1" priority="4" operator="lessThan">
      <formula>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28.0"/>
    <col customWidth="1" min="3" max="3" width="33.63"/>
    <col customWidth="1" min="7" max="7" width="9.0"/>
    <col customWidth="1" min="8" max="8" width="50.75"/>
  </cols>
  <sheetData>
    <row r="1">
      <c r="A1" s="53" t="s">
        <v>3</v>
      </c>
      <c r="B1" s="53" t="s">
        <v>56</v>
      </c>
      <c r="C1" s="53" t="s">
        <v>57</v>
      </c>
      <c r="D1" s="54" t="s">
        <v>58</v>
      </c>
      <c r="E1" s="55" t="s">
        <v>4</v>
      </c>
      <c r="F1" s="90" t="s">
        <v>5</v>
      </c>
      <c r="G1" s="55" t="s">
        <v>59</v>
      </c>
      <c r="H1" s="53" t="s">
        <v>2</v>
      </c>
    </row>
    <row r="2">
      <c r="A2" s="91" t="s">
        <v>15</v>
      </c>
      <c r="B2" s="57"/>
      <c r="C2" s="57"/>
      <c r="D2" s="58"/>
      <c r="E2" s="58"/>
      <c r="F2" s="58"/>
      <c r="G2" s="153"/>
      <c r="H2" s="153"/>
    </row>
    <row r="3">
      <c r="A3" s="60" t="s">
        <v>60</v>
      </c>
      <c r="B3" s="83" t="s">
        <v>61</v>
      </c>
      <c r="C3" s="57"/>
      <c r="D3" s="58"/>
      <c r="E3" s="58"/>
      <c r="F3" s="130"/>
      <c r="G3" s="153"/>
      <c r="H3" s="153"/>
    </row>
    <row r="4">
      <c r="A4" s="57"/>
      <c r="B4" s="57"/>
      <c r="C4" s="57" t="s">
        <v>236</v>
      </c>
      <c r="D4" s="58"/>
      <c r="E4" s="154">
        <v>30000.0</v>
      </c>
      <c r="F4" s="154">
        <v>0.0</v>
      </c>
      <c r="G4" s="153"/>
      <c r="H4" s="153"/>
    </row>
    <row r="5">
      <c r="A5" s="57"/>
      <c r="B5" s="57"/>
      <c r="C5" s="57" t="s">
        <v>191</v>
      </c>
      <c r="D5" s="58"/>
      <c r="E5" s="154">
        <v>0.0</v>
      </c>
      <c r="F5" s="87">
        <v>-13000.0</v>
      </c>
      <c r="G5" s="153"/>
      <c r="H5" s="153"/>
    </row>
    <row r="6">
      <c r="A6" s="57"/>
      <c r="B6" s="57"/>
      <c r="C6" s="57" t="s">
        <v>237</v>
      </c>
      <c r="D6" s="58"/>
      <c r="E6" s="154">
        <v>0.0</v>
      </c>
      <c r="F6" s="89">
        <v>-500.0</v>
      </c>
      <c r="G6" s="153"/>
      <c r="H6" s="153"/>
    </row>
    <row r="7">
      <c r="A7" s="57"/>
      <c r="B7" s="57"/>
      <c r="C7" s="60" t="s">
        <v>238</v>
      </c>
      <c r="D7" s="58"/>
      <c r="E7" s="154">
        <v>0.0</v>
      </c>
      <c r="F7" s="87">
        <v>-3352.0</v>
      </c>
      <c r="G7" s="153"/>
      <c r="H7" s="153"/>
    </row>
    <row r="8">
      <c r="A8" s="57"/>
      <c r="B8" s="57"/>
      <c r="C8" s="57"/>
      <c r="D8" s="58"/>
      <c r="E8" s="58"/>
      <c r="F8" s="58"/>
      <c r="G8" s="153"/>
      <c r="H8" s="153"/>
    </row>
    <row r="9">
      <c r="A9" s="57"/>
      <c r="B9" s="57"/>
      <c r="C9" s="83" t="s">
        <v>64</v>
      </c>
      <c r="D9" s="58"/>
      <c r="E9" s="89">
        <f t="shared" ref="E9:F9" si="1">SUM(E3:E8)</f>
        <v>30000</v>
      </c>
      <c r="F9" s="89">
        <f t="shared" si="1"/>
        <v>-16852</v>
      </c>
      <c r="G9" s="155">
        <f>SUM(E9:F9)</f>
        <v>13148</v>
      </c>
      <c r="H9" s="156"/>
    </row>
    <row r="10">
      <c r="A10" s="57"/>
      <c r="B10" s="57"/>
      <c r="C10" s="83"/>
      <c r="D10" s="58"/>
      <c r="E10" s="89"/>
      <c r="F10" s="89"/>
      <c r="G10" s="156"/>
      <c r="H10" s="156"/>
    </row>
    <row r="11">
      <c r="A11" s="57"/>
      <c r="B11" s="66" t="s">
        <v>65</v>
      </c>
      <c r="C11" s="67"/>
      <c r="D11" s="68"/>
      <c r="E11" s="69"/>
      <c r="F11" s="69"/>
      <c r="G11" s="59"/>
      <c r="H11" s="59"/>
    </row>
    <row r="12">
      <c r="A12" s="57"/>
      <c r="B12" s="57"/>
      <c r="C12" s="62" t="s">
        <v>66</v>
      </c>
      <c r="D12" s="70"/>
      <c r="E12" s="63">
        <v>0.0</v>
      </c>
      <c r="F12" s="87">
        <v>-5250.0</v>
      </c>
      <c r="G12" s="62"/>
      <c r="H12" s="72"/>
    </row>
    <row r="13" ht="15.0" customHeight="1">
      <c r="A13" s="57"/>
      <c r="B13" s="57"/>
      <c r="C13" s="62" t="s">
        <v>68</v>
      </c>
      <c r="D13" s="70"/>
      <c r="E13" s="63">
        <v>0.0</v>
      </c>
      <c r="F13" s="87">
        <v>-4200.0</v>
      </c>
      <c r="G13" s="62"/>
      <c r="H13" s="72"/>
    </row>
    <row r="14">
      <c r="A14" s="74"/>
      <c r="B14" s="74"/>
      <c r="C14" s="60" t="s">
        <v>239</v>
      </c>
      <c r="D14" s="58"/>
      <c r="E14" s="154">
        <v>0.0</v>
      </c>
      <c r="F14" s="87">
        <v>-1000.0</v>
      </c>
      <c r="G14" s="79"/>
      <c r="H14" s="72"/>
    </row>
    <row r="15">
      <c r="A15" s="74"/>
      <c r="B15" s="74"/>
      <c r="C15" s="75" t="s">
        <v>72</v>
      </c>
      <c r="D15" s="76"/>
      <c r="E15" s="80">
        <v>0.0</v>
      </c>
      <c r="F15" s="87">
        <v>-8000.0</v>
      </c>
      <c r="G15" s="79"/>
      <c r="H15" s="72"/>
    </row>
    <row r="16">
      <c r="A16" s="74"/>
      <c r="B16" s="74"/>
      <c r="C16" s="75" t="s">
        <v>70</v>
      </c>
      <c r="D16" s="76"/>
      <c r="E16" s="80">
        <v>4000.0</v>
      </c>
      <c r="F16" s="87">
        <v>0.0</v>
      </c>
      <c r="G16" s="79"/>
      <c r="H16" s="72"/>
    </row>
    <row r="17">
      <c r="A17" s="57"/>
      <c r="B17" s="74"/>
      <c r="C17" s="74"/>
      <c r="D17" s="81"/>
      <c r="E17" s="82"/>
      <c r="F17" s="82"/>
      <c r="G17" s="59"/>
      <c r="H17" s="59"/>
    </row>
    <row r="18">
      <c r="A18" s="57"/>
      <c r="B18" s="74"/>
      <c r="C18" s="67" t="s">
        <v>64</v>
      </c>
      <c r="D18" s="68"/>
      <c r="E18" s="69">
        <f t="shared" ref="E18:F18" si="2">SUM(E12:E16)</f>
        <v>4000</v>
      </c>
      <c r="F18" s="69">
        <f t="shared" si="2"/>
        <v>-18450</v>
      </c>
      <c r="G18" s="157">
        <f>SUM(E18:F18)</f>
        <v>-14450</v>
      </c>
      <c r="H18" s="59"/>
    </row>
    <row r="19">
      <c r="A19" s="57"/>
      <c r="B19" s="57"/>
      <c r="C19" s="57"/>
      <c r="D19" s="58"/>
      <c r="E19" s="154"/>
      <c r="F19" s="58"/>
      <c r="G19" s="153"/>
      <c r="H19" s="153"/>
    </row>
    <row r="20">
      <c r="A20" s="57"/>
      <c r="B20" s="57"/>
      <c r="C20" s="83" t="s">
        <v>83</v>
      </c>
      <c r="D20" s="58"/>
      <c r="E20" s="154">
        <f>SUMIFS(E5:E19,C5:C19,"Subsubtotal")</f>
        <v>34000</v>
      </c>
      <c r="F20" s="89">
        <f>SUMIFS(F5:F19,C5:C19,"Subsubtotal")</f>
        <v>-35302</v>
      </c>
      <c r="G20" s="157">
        <f>SUM(E20:F20)</f>
        <v>-1302</v>
      </c>
      <c r="H20" s="153"/>
    </row>
    <row r="21">
      <c r="A21" s="57"/>
      <c r="B21" s="57"/>
      <c r="C21" s="57"/>
      <c r="D21" s="58"/>
      <c r="E21" s="154"/>
      <c r="F21" s="58"/>
      <c r="G21" s="153"/>
      <c r="H21" s="153"/>
    </row>
  </sheetData>
  <conditionalFormatting sqref="E1:G21">
    <cfRule type="cellIs" dxfId="0" priority="1" operator="greaterThan">
      <formula>0</formula>
    </cfRule>
  </conditionalFormatting>
  <conditionalFormatting sqref="E1:G21">
    <cfRule type="cellIs" dxfId="1" priority="2" operator="lessThan">
      <formula>0</formula>
    </cfRule>
  </conditionalFormatting>
  <conditionalFormatting sqref="E1:G21">
    <cfRule type="cellIs" dxfId="3" priority="3" operator="equal">
      <formula>0</formula>
    </cfRule>
  </conditionalFormatting>
  <printOptions gridLines="1" horizontalCentered="1"/>
  <pageMargins bottom="0.75" footer="0.0" header="0.0" left="0.7" right="0.7" top="0.75"/>
  <pageSetup fitToHeight="0" paperSize="9" cellComments="atEnd" orientation="portrait" pageOrder="overThenDown"/>
  <drawing r:id="rId1"/>
</worksheet>
</file>