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drawings/drawing6.xml" ContentType="application/vnd.openxmlformats-officedocument.drawingml.chartshapes+xml"/>
  <Override PartName="/xl/drawings/drawing26.xml" ContentType="application/vnd.openxmlformats-officedocument.drawingml.chartshapes+xml"/>
  <Override PartName="/xl/drawings/drawing23.xml" ContentType="application/vnd.openxmlformats-officedocument.drawingml.chartshapes+xml"/>
  <Override PartName="/xl/workbook.xml" ContentType="application/vnd.openxmlformats-officedocument.spreadsheetml.sheet.main+xml"/>
  <Override PartName="/xl/worksheets/sheet9.xml" ContentType="application/vnd.openxmlformats-officedocument.spreadsheetml.worksheet+xml"/>
  <Override PartName="/xl/drawings/drawing35.xml" ContentType="application/vnd.openxmlformats-officedocument.drawing+xml"/>
  <Override PartName="/xl/drawings/drawing34.xml" ContentType="application/vnd.openxmlformats-officedocument.drawing+xml"/>
  <Override PartName="/xl/drawings/drawing33.xml" ContentType="application/vnd.openxmlformats-officedocument.drawing+xml"/>
  <Override PartName="/xl/drawings/drawing32.xml" ContentType="application/vnd.openxmlformats-officedocument.drawing+xml"/>
  <Override PartName="/xl/drawings/drawing31.xml" ContentType="application/vnd.openxmlformats-officedocument.drawing+xml"/>
  <Override PartName="/xl/worksheets/sheet1.xml" ContentType="application/vnd.openxmlformats-officedocument.spreadsheetml.worksheet+xml"/>
  <Override PartName="/xl/drawings/drawing29.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chartsheets/sheet1.xml" ContentType="application/vnd.openxmlformats-officedocument.spreadsheetml.chartsheet+xml"/>
  <Override PartName="/xl/worksheets/sheet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8.xml" ContentType="application/vnd.openxmlformats-officedocument.drawing+xml"/>
  <Override PartName="/xl/drawings/drawing30.xml" ContentType="application/vnd.openxmlformats-officedocument.drawing+xml"/>
  <Override PartName="/xl/drawings/drawing27.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3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worksheets/sheet8.xml" ContentType="application/vnd.openxmlformats-officedocument.spreadsheetml.worksheet+xml"/>
  <Override PartName="/xl/charts/chart1.xml" ContentType="application/vnd.openxmlformats-officedocument.drawingml.char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9.xml" ContentType="application/vnd.openxmlformats-officedocument.spreadsheetml.worksheet+xml"/>
  <Override PartName="/xl/chartsheets/sheet2.xml" ContentType="application/vnd.openxmlformats-officedocument.spreadsheetml.chartsheet+xml"/>
  <Override PartName="/xl/worksheets/sheet20.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chartsheets/sheet3.xml" ContentType="application/vnd.openxmlformats-officedocument.spreadsheetml.chartsheet+xml"/>
  <Override PartName="/xl/drawings/drawing10.xml" ContentType="application/vnd.openxmlformats-officedocument.drawing+xml"/>
  <Override PartName="/xl/drawings/drawing11.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worksheets/sheet7.xml" ContentType="application/vnd.openxmlformats-officedocument.spreadsheetml.worksheet+xml"/>
  <Override PartName="/xl/drawings/drawing18.xml" ContentType="application/vnd.openxmlformats-officedocument.drawing+xml"/>
  <Override PartName="/xl/charts/chart2.xml" ContentType="application/vnd.openxmlformats-officedocument.drawingml.chart+xml"/>
  <Override PartName="/xl/drawings/drawing19.xml" ContentType="application/vnd.openxmlformats-officedocument.drawing+xml"/>
  <Override PartName="/xl/drawings/drawing2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15.xml" ContentType="application/vnd.openxmlformats-officedocument.drawing+xml"/>
  <Override PartName="/xl/drawings/drawing24.xml" ContentType="application/vnd.openxmlformats-officedocument.drawing+xml"/>
  <Override PartName="/xl/drawings/drawing12.xml" ContentType="application/vnd.openxmlformats-officedocument.drawing+xml"/>
  <Override PartName="/xl/worksheets/sheet6.xml" ContentType="application/vnd.openxmlformats-officedocument.spreadsheetml.worksheet+xml"/>
  <Override PartName="/xl/charts/chart3.xml" ContentType="application/vnd.openxmlformats-officedocument.drawingml.chart+xml"/>
  <Override PartName="/xl/drawings/drawing14.xml" ContentType="application/vnd.openxmlformats-officedocument.drawing+xml"/>
  <Override PartName="/xl/drawings/drawing13.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8625" yWindow="-15" windowWidth="8670" windowHeight="8850" tabRatio="864" activeTab="13"/>
  </bookViews>
  <sheets>
    <sheet name="Cover" sheetId="59" r:id="rId1"/>
    <sheet name="التقديم" sheetId="58" r:id="rId2"/>
    <sheet name="228" sheetId="39" r:id="rId3"/>
    <sheet name="229" sheetId="13" r:id="rId4"/>
    <sheet name="GR-48" sheetId="52" r:id="rId5"/>
    <sheet name="230" sheetId="86" r:id="rId6"/>
    <sheet name="231" sheetId="84" r:id="rId7"/>
    <sheet name="GR-49" sheetId="101" r:id="rId8"/>
    <sheet name="232" sheetId="85" r:id="rId9"/>
    <sheet name="233" sheetId="87" r:id="rId10"/>
    <sheet name="234" sheetId="79" r:id="rId11"/>
    <sheet name="235" sheetId="82" r:id="rId12"/>
    <sheet name="236" sheetId="83" r:id="rId13"/>
    <sheet name="237" sheetId="12" r:id="rId14"/>
    <sheet name="238" sheetId="11" r:id="rId15"/>
    <sheet name="239" sheetId="34" r:id="rId16"/>
    <sheet name="240" sheetId="21" r:id="rId17"/>
    <sheet name="241" sheetId="75" r:id="rId18"/>
    <sheet name="242" sheetId="100" r:id="rId19"/>
    <sheet name="243" sheetId="9" r:id="rId20"/>
    <sheet name="GR-50" sheetId="96" r:id="rId21"/>
    <sheet name="244" sheetId="5" r:id="rId22"/>
    <sheet name="Gr-51" sheetId="43" r:id="rId23"/>
    <sheet name="245" sheetId="74" r:id="rId24"/>
    <sheet name="2014_20" sheetId="88" state="hidden" r:id="rId25"/>
    <sheet name="246" sheetId="91" r:id="rId26"/>
    <sheet name="247" sheetId="89" r:id="rId27"/>
    <sheet name="248" sheetId="92" r:id="rId28"/>
    <sheet name="249" sheetId="68" r:id="rId29"/>
    <sheet name="250" sheetId="29" r:id="rId30"/>
    <sheet name="251" sheetId="69" r:id="rId31"/>
    <sheet name="252" sheetId="93" r:id="rId32"/>
    <sheet name="GR-52" sheetId="94" r:id="rId33"/>
    <sheet name="2014" sheetId="90" state="hidden" r:id="rId34"/>
  </sheets>
  <definedNames>
    <definedName name="_xlnm.Print_Area" localSheetId="33">'2014'!$A$1:$E$21</definedName>
    <definedName name="_xlnm.Print_Area" localSheetId="24">'2014_20'!$A$1:$G$23</definedName>
    <definedName name="_xlnm.Print_Area" localSheetId="2">'228'!$A$1:$I$19</definedName>
    <definedName name="_xlnm.Print_Area" localSheetId="3">'229'!$A$1:$N$14</definedName>
    <definedName name="_xlnm.Print_Area" localSheetId="5">'230'!$A$1:$J$21</definedName>
    <definedName name="_xlnm.Print_Area" localSheetId="6">'231'!$A$1:$L$31</definedName>
    <definedName name="_xlnm.Print_Area" localSheetId="8">'232'!$A$1:$L$31</definedName>
    <definedName name="_xlnm.Print_Area" localSheetId="9">'233'!$A$1:$L$31</definedName>
    <definedName name="_xlnm.Print_Area" localSheetId="10">'234'!$A$1:$I$15</definedName>
    <definedName name="_xlnm.Print_Area" localSheetId="11">'235'!$A$1:$I$15</definedName>
    <definedName name="_xlnm.Print_Area" localSheetId="12">'236'!$A$1:$I$15</definedName>
    <definedName name="_xlnm.Print_Area" localSheetId="13">'237'!$A$1:$F$14</definedName>
    <definedName name="_xlnm.Print_Area" localSheetId="14">'238'!$A$1:$I$53</definedName>
    <definedName name="_xlnm.Print_Area" localSheetId="15">'239'!$A$1:$I$58</definedName>
    <definedName name="_xlnm.Print_Area" localSheetId="16">'240'!$A$1:$H$13</definedName>
    <definedName name="_xlnm.Print_Area" localSheetId="17">'241'!$A$1:$H$18</definedName>
    <definedName name="_xlnm.Print_Area" localSheetId="18">'242'!$A$1:$L$26</definedName>
    <definedName name="_xlnm.Print_Area" localSheetId="19">'243'!$A$1:$U$23</definedName>
    <definedName name="_xlnm.Print_Area" localSheetId="21">'244'!$A$1:$G$24</definedName>
    <definedName name="_xlnm.Print_Area" localSheetId="23">'245'!$A$1:$M$11</definedName>
    <definedName name="_xlnm.Print_Area" localSheetId="25">'246'!$A$1:$E$20</definedName>
    <definedName name="_xlnm.Print_Area" localSheetId="26">'247'!$A$1:$G$21</definedName>
    <definedName name="_xlnm.Print_Area" localSheetId="27">'248'!$A$1:$F$21</definedName>
    <definedName name="_xlnm.Print_Area" localSheetId="28">'249'!$A$1:$J$35</definedName>
    <definedName name="_xlnm.Print_Area" localSheetId="29">'250'!$A$1:$L$20</definedName>
    <definedName name="_xlnm.Print_Area" localSheetId="30">'251'!$A$1:$I$23</definedName>
    <definedName name="_xlnm.Print_Area" localSheetId="31">'252'!$A$1:$E$21</definedName>
    <definedName name="_xlnm.Print_Area" localSheetId="0">Cover!$A$1:$G$18</definedName>
    <definedName name="_xlnm.Print_Area" localSheetId="7">'GR-49'!$A$1:$X$47</definedName>
    <definedName name="_xlnm.Print_Area" localSheetId="32">'GR-52'!$A$1:$L$64</definedName>
    <definedName name="_xlnm.Print_Area" localSheetId="1">التقديم!$A$1:$C$15</definedName>
  </definedNames>
  <calcPr calcId="145621"/>
</workbook>
</file>

<file path=xl/calcChain.xml><?xml version="1.0" encoding="utf-8"?>
<calcChain xmlns="http://schemas.openxmlformats.org/spreadsheetml/2006/main">
  <c r="C13" i="13" l="1"/>
  <c r="K10" i="29" l="1"/>
  <c r="H9" i="69" l="1"/>
  <c r="H10" i="69"/>
  <c r="H19" i="69" l="1"/>
  <c r="G17" i="75"/>
  <c r="F17" i="75"/>
  <c r="M13" i="13" l="1"/>
  <c r="G13" i="13"/>
  <c r="H31" i="68" l="1"/>
  <c r="H32" i="68"/>
  <c r="L10" i="74" l="1"/>
  <c r="E23" i="5"/>
  <c r="F23" i="5"/>
  <c r="N22" i="9"/>
  <c r="O22" i="9"/>
  <c r="Q22" i="9"/>
  <c r="R22" i="9"/>
  <c r="S10" i="9"/>
  <c r="S11" i="9"/>
  <c r="S12" i="9"/>
  <c r="S13" i="9"/>
  <c r="S14" i="9"/>
  <c r="S15" i="9"/>
  <c r="S16" i="9"/>
  <c r="S17" i="9"/>
  <c r="S18" i="9"/>
  <c r="S9" i="9"/>
  <c r="P22" i="9" l="1"/>
  <c r="S22" i="9"/>
  <c r="D10" i="93" l="1"/>
  <c r="D11" i="93"/>
  <c r="D12" i="93"/>
  <c r="D13" i="93"/>
  <c r="D14" i="93"/>
  <c r="D15" i="93"/>
  <c r="D16" i="93"/>
  <c r="D17" i="93"/>
  <c r="D18" i="93"/>
  <c r="D19" i="93"/>
  <c r="D9" i="93"/>
  <c r="G17" i="69" l="1"/>
  <c r="G16" i="69"/>
  <c r="G15" i="69"/>
  <c r="F15" i="69"/>
  <c r="E15" i="69"/>
  <c r="D15" i="69"/>
  <c r="C15" i="69"/>
  <c r="B15" i="69"/>
  <c r="G10" i="69"/>
  <c r="F10" i="69"/>
  <c r="E10" i="69"/>
  <c r="D10" i="69"/>
  <c r="C10" i="69"/>
  <c r="B10" i="69"/>
  <c r="G9" i="69"/>
  <c r="G19" i="69" s="1"/>
  <c r="F9" i="69"/>
  <c r="F19" i="69" s="1"/>
  <c r="E9" i="69"/>
  <c r="D9" i="69"/>
  <c r="C9" i="69"/>
  <c r="C19" i="69" s="1"/>
  <c r="B9" i="69"/>
  <c r="B19" i="69" s="1"/>
  <c r="J19" i="29"/>
  <c r="J16" i="29"/>
  <c r="J15" i="29"/>
  <c r="J14" i="29"/>
  <c r="J13" i="29"/>
  <c r="J12" i="29"/>
  <c r="J11" i="29"/>
  <c r="J8" i="29"/>
  <c r="J7" i="29"/>
  <c r="G30" i="68"/>
  <c r="G32" i="68" s="1"/>
  <c r="F30" i="68"/>
  <c r="F32" i="68" s="1"/>
  <c r="G26" i="68"/>
  <c r="F26" i="68"/>
  <c r="E26" i="68"/>
  <c r="G25" i="68"/>
  <c r="G31" i="68" s="1"/>
  <c r="F25" i="68"/>
  <c r="E25" i="68"/>
  <c r="E31" i="68" s="1"/>
  <c r="D25" i="68"/>
  <c r="D31" i="68" s="1"/>
  <c r="G20" i="68"/>
  <c r="F20" i="68"/>
  <c r="G17" i="68"/>
  <c r="F17" i="68"/>
  <c r="E17" i="68"/>
  <c r="E32" i="68" s="1"/>
  <c r="D17" i="68"/>
  <c r="D32" i="68" s="1"/>
  <c r="C17" i="68"/>
  <c r="C32" i="68" s="1"/>
  <c r="G16" i="68"/>
  <c r="F16" i="68"/>
  <c r="F31" i="68" s="1"/>
  <c r="E16" i="68"/>
  <c r="D16" i="68"/>
  <c r="G10" i="68"/>
  <c r="F10" i="68"/>
  <c r="K10" i="74"/>
  <c r="J10" i="74"/>
  <c r="I10" i="74"/>
  <c r="H10" i="74"/>
  <c r="G10" i="74"/>
  <c r="F10" i="74"/>
  <c r="E10" i="74"/>
  <c r="D10" i="74"/>
  <c r="C10" i="74"/>
  <c r="B10" i="74"/>
  <c r="F22" i="5"/>
  <c r="E22" i="5"/>
  <c r="F21" i="5"/>
  <c r="E21" i="5"/>
  <c r="L22" i="9"/>
  <c r="K22" i="9"/>
  <c r="I22" i="9"/>
  <c r="H22" i="9"/>
  <c r="F22" i="9"/>
  <c r="E22" i="9"/>
  <c r="C22" i="9"/>
  <c r="B22" i="9"/>
  <c r="P21" i="9"/>
  <c r="P20" i="9"/>
  <c r="P19" i="9"/>
  <c r="P18" i="9"/>
  <c r="M18" i="9"/>
  <c r="P17" i="9"/>
  <c r="M17" i="9"/>
  <c r="J17" i="9"/>
  <c r="G17" i="9"/>
  <c r="P16" i="9"/>
  <c r="M16" i="9"/>
  <c r="J16" i="9"/>
  <c r="G16" i="9"/>
  <c r="D16" i="9"/>
  <c r="P15" i="9"/>
  <c r="M15" i="9"/>
  <c r="J15" i="9"/>
  <c r="G15" i="9"/>
  <c r="D15" i="9"/>
  <c r="P14" i="9"/>
  <c r="M14" i="9"/>
  <c r="J14" i="9"/>
  <c r="G14" i="9"/>
  <c r="D14" i="9"/>
  <c r="P13" i="9"/>
  <c r="M13" i="9"/>
  <c r="J13" i="9"/>
  <c r="G13" i="9"/>
  <c r="D13" i="9"/>
  <c r="P12" i="9"/>
  <c r="M12" i="9"/>
  <c r="J12" i="9"/>
  <c r="G12" i="9"/>
  <c r="D12" i="9"/>
  <c r="P11" i="9"/>
  <c r="M11" i="9"/>
  <c r="J11" i="9"/>
  <c r="G11" i="9"/>
  <c r="D11" i="9"/>
  <c r="P10" i="9"/>
  <c r="M10" i="9"/>
  <c r="J10" i="9"/>
  <c r="G10" i="9"/>
  <c r="D10" i="9"/>
  <c r="P9" i="9"/>
  <c r="M9" i="9"/>
  <c r="J9" i="9"/>
  <c r="G9" i="9"/>
  <c r="D9" i="9"/>
  <c r="E17" i="75"/>
  <c r="D17" i="75"/>
  <c r="C17" i="75"/>
  <c r="B17" i="75"/>
  <c r="G11" i="21"/>
  <c r="F11" i="21"/>
  <c r="E11" i="21"/>
  <c r="D11" i="21"/>
  <c r="C11" i="21"/>
  <c r="B11" i="21"/>
  <c r="E56" i="34"/>
  <c r="D56" i="34"/>
  <c r="C56" i="34"/>
  <c r="E55" i="34"/>
  <c r="D55" i="34"/>
  <c r="C55" i="34"/>
  <c r="D51" i="11"/>
  <c r="C51" i="11"/>
  <c r="D50" i="11"/>
  <c r="C50" i="11"/>
  <c r="F13" i="13"/>
  <c r="E13" i="13"/>
  <c r="D13" i="13"/>
  <c r="B13" i="13"/>
  <c r="L13" i="13"/>
  <c r="K13" i="13"/>
  <c r="J13" i="13"/>
  <c r="I13" i="13"/>
  <c r="H13" i="13"/>
  <c r="D19" i="69" l="1"/>
  <c r="D22" i="9"/>
  <c r="M22" i="9"/>
  <c r="G22" i="9"/>
  <c r="J22" i="9"/>
  <c r="E19" i="69"/>
  <c r="C18" i="39"/>
  <c r="B27" i="9" l="1"/>
  <c r="C27" i="9"/>
  <c r="B28" i="9"/>
  <c r="C28" i="9"/>
  <c r="B29" i="9"/>
  <c r="C29" i="9"/>
  <c r="B30" i="9"/>
  <c r="C30" i="9"/>
  <c r="B31" i="9"/>
  <c r="C31" i="9"/>
  <c r="B32" i="9"/>
  <c r="C32" i="9"/>
  <c r="B33" i="9"/>
  <c r="C33" i="9"/>
  <c r="B34" i="9"/>
  <c r="C34" i="9"/>
  <c r="B35" i="9"/>
  <c r="C35" i="9"/>
  <c r="D35" i="9" l="1"/>
  <c r="E35" i="9"/>
  <c r="D34" i="9" l="1"/>
  <c r="F34" i="9"/>
  <c r="F33" i="9"/>
  <c r="F32" i="9"/>
  <c r="F31" i="9"/>
  <c r="F30" i="9"/>
  <c r="F29" i="9"/>
  <c r="F28" i="9"/>
  <c r="F27" i="9"/>
  <c r="E34" i="9"/>
  <c r="E33" i="9"/>
  <c r="E32" i="9"/>
  <c r="E31" i="9"/>
  <c r="E30" i="9"/>
  <c r="E29" i="9"/>
  <c r="E28" i="9"/>
  <c r="E27" i="9"/>
  <c r="D33" i="9"/>
  <c r="D32" i="9"/>
  <c r="D31" i="9"/>
  <c r="D30" i="9"/>
  <c r="D29" i="9"/>
  <c r="D28" i="9"/>
  <c r="D27" i="9"/>
  <c r="F35" i="9" l="1"/>
  <c r="G18" i="39" l="1"/>
  <c r="D18" i="39"/>
  <c r="E18" i="39"/>
  <c r="F18" i="39"/>
  <c r="H18" i="39"/>
  <c r="B11" i="39"/>
  <c r="B12" i="39"/>
  <c r="B13" i="39"/>
  <c r="B14" i="39"/>
  <c r="B15" i="39"/>
  <c r="B16" i="39"/>
  <c r="B17" i="39"/>
  <c r="B10" i="39"/>
  <c r="B18" i="39" l="1"/>
</calcChain>
</file>

<file path=xl/sharedStrings.xml><?xml version="1.0" encoding="utf-8"?>
<sst xmlns="http://schemas.openxmlformats.org/spreadsheetml/2006/main" count="2075" uniqueCount="805">
  <si>
    <t>الإحصاءات البيئية</t>
  </si>
  <si>
    <t>البلدية</t>
  </si>
  <si>
    <t>Municipality</t>
  </si>
  <si>
    <t>المجموع</t>
  </si>
  <si>
    <t>Total</t>
  </si>
  <si>
    <t>المياه</t>
  </si>
  <si>
    <t>Water</t>
  </si>
  <si>
    <t>الكهرباء</t>
  </si>
  <si>
    <t>Electricity</t>
  </si>
  <si>
    <t>الصرف الصحي</t>
  </si>
  <si>
    <t xml:space="preserve">Drainage </t>
  </si>
  <si>
    <t>متصل</t>
  </si>
  <si>
    <t>غير متصل</t>
  </si>
  <si>
    <t xml:space="preserve">Not connected </t>
  </si>
  <si>
    <t>Not connected</t>
  </si>
  <si>
    <t>الدوحة</t>
  </si>
  <si>
    <t>الريان</t>
  </si>
  <si>
    <t>الوكرة</t>
  </si>
  <si>
    <t>أم صلال</t>
  </si>
  <si>
    <t>الخور</t>
  </si>
  <si>
    <t>الشمال</t>
  </si>
  <si>
    <t>مسيعيد</t>
  </si>
  <si>
    <t>أنواع المبيدات</t>
  </si>
  <si>
    <t>Type</t>
  </si>
  <si>
    <t>الوحدة</t>
  </si>
  <si>
    <t xml:space="preserve">Unit </t>
  </si>
  <si>
    <t>العدد الكلي المسجل</t>
  </si>
  <si>
    <t>المهددة بالإنقراض</t>
  </si>
  <si>
    <t>Endangered</t>
  </si>
  <si>
    <t>Fungi</t>
  </si>
  <si>
    <t>المحميـــة</t>
  </si>
  <si>
    <t>ذكور</t>
  </si>
  <si>
    <t>إناث</t>
  </si>
  <si>
    <t>الشحانية</t>
  </si>
  <si>
    <t>المسحبية</t>
  </si>
  <si>
    <t>المجمـــــوع</t>
  </si>
  <si>
    <t>السنة</t>
  </si>
  <si>
    <t>عدد السفن</t>
  </si>
  <si>
    <t>No. of boats</t>
  </si>
  <si>
    <t>عدد الصيادين</t>
  </si>
  <si>
    <t>No. of fishermen</t>
  </si>
  <si>
    <t xml:space="preserve">المباني السكنية حسب البلدية والإتصال بالشبكات العامة </t>
  </si>
  <si>
    <t>الفطريات</t>
  </si>
  <si>
    <t xml:space="preserve">connected </t>
  </si>
  <si>
    <t>عدد السفن والصيادين وكمية المصيد</t>
  </si>
  <si>
    <t xml:space="preserve">النوع </t>
  </si>
  <si>
    <t xml:space="preserve">  Doha</t>
  </si>
  <si>
    <t xml:space="preserve">أعداد المها العربي في المحميات المختلفة </t>
  </si>
  <si>
    <t>استهلاك المواد المستنفذة لطبقة الأوزون</t>
  </si>
  <si>
    <t>CONSUMPTION OF OZONE DEPLETING SUBSTANCES</t>
  </si>
  <si>
    <t>Pesticides Type</t>
  </si>
  <si>
    <t>دخان</t>
  </si>
  <si>
    <t>سلوى</t>
  </si>
  <si>
    <t>رأس لفان</t>
  </si>
  <si>
    <t>Mesaieed</t>
  </si>
  <si>
    <t>Ras Laffan</t>
  </si>
  <si>
    <t>Ras Rakn</t>
  </si>
  <si>
    <t>Dukhan</t>
  </si>
  <si>
    <t>Salwa</t>
  </si>
  <si>
    <t>Location</t>
  </si>
  <si>
    <t>الموقع</t>
  </si>
  <si>
    <t>Year</t>
  </si>
  <si>
    <t>رأس ركن</t>
  </si>
  <si>
    <t>نوع السماد</t>
  </si>
  <si>
    <t>مصادر البيانات :</t>
  </si>
  <si>
    <t>Data Resources:</t>
  </si>
  <si>
    <t>سماد عضوي ناعم</t>
  </si>
  <si>
    <t>سماد عضوي خشن</t>
  </si>
  <si>
    <t>سماد دواجن</t>
  </si>
  <si>
    <t>سماد ورقي</t>
  </si>
  <si>
    <t>تراي ملتوكس فورت</t>
  </si>
  <si>
    <t>لتر</t>
  </si>
  <si>
    <t>كجم</t>
  </si>
  <si>
    <t>Albatros</t>
  </si>
  <si>
    <t>Trimiltox Fort</t>
  </si>
  <si>
    <t>Rugby 10 G</t>
  </si>
  <si>
    <t>Match 50 EC</t>
  </si>
  <si>
    <t>-</t>
  </si>
  <si>
    <t>ابامكتين</t>
  </si>
  <si>
    <t>Abamectine</t>
  </si>
  <si>
    <t>ماكسيموس</t>
  </si>
  <si>
    <t>Maximums 5 EC</t>
  </si>
  <si>
    <t>رسكيو</t>
  </si>
  <si>
    <t>ديســييس</t>
  </si>
  <si>
    <t>فونجكلير</t>
  </si>
  <si>
    <t>كلوروثرين</t>
  </si>
  <si>
    <t>ماتش</t>
  </si>
  <si>
    <t>Metaldehyde 5%</t>
  </si>
  <si>
    <t>Resku 41.5 %</t>
  </si>
  <si>
    <t>Fungiclir WP</t>
  </si>
  <si>
    <t>Chlorethrin</t>
  </si>
  <si>
    <t>مبيدات فطرية</t>
  </si>
  <si>
    <t>مساحة المحميات الطبيعية في دولة قطر (البرية والبحرية)</t>
  </si>
  <si>
    <t>المحميات الطبيعية</t>
  </si>
  <si>
    <t>خور العديد</t>
  </si>
  <si>
    <t>رأس أبو فنطاس</t>
  </si>
  <si>
    <t>أم باب</t>
  </si>
  <si>
    <t xml:space="preserve">  Mesaieed</t>
  </si>
  <si>
    <t>Khor Al Odaid</t>
  </si>
  <si>
    <t>Ras Abo Fantas</t>
  </si>
  <si>
    <t>Umm Bab</t>
  </si>
  <si>
    <t>إجمالي المحميات</t>
  </si>
  <si>
    <t>HCFC-22</t>
  </si>
  <si>
    <t>Fungal pesticides</t>
  </si>
  <si>
    <t>AL Wakra</t>
  </si>
  <si>
    <t>Doha</t>
  </si>
  <si>
    <t>AL Khor</t>
  </si>
  <si>
    <t>ميتالدهيد</t>
  </si>
  <si>
    <t>ركبي</t>
  </si>
  <si>
    <t>بروفينوفوس</t>
  </si>
  <si>
    <t>Rugby 10</t>
  </si>
  <si>
    <t>Ortiva</t>
  </si>
  <si>
    <t>Lambada</t>
  </si>
  <si>
    <t>اورتيفا</t>
  </si>
  <si>
    <t>لمبادا</t>
  </si>
  <si>
    <t>ركبي 10ج</t>
  </si>
  <si>
    <t>مينتوكس فورت WP</t>
  </si>
  <si>
    <t>Mentox forte WP</t>
  </si>
  <si>
    <t>لامبادا ثهالوثرين 5%</t>
  </si>
  <si>
    <t>نيرون EC 500</t>
  </si>
  <si>
    <t>Neron 500 EC</t>
  </si>
  <si>
    <t>أورتيفا  2.5 EC</t>
  </si>
  <si>
    <t>Ortiva 2.5 EC</t>
  </si>
  <si>
    <t>ماتش 50 EC</t>
  </si>
  <si>
    <t>MATCH 50 EC</t>
  </si>
  <si>
    <t>ابامكتين 1.8%</t>
  </si>
  <si>
    <t>Abamectin 1.8%</t>
  </si>
  <si>
    <t>كلوروثرين 55%</t>
  </si>
  <si>
    <t>Chlorcyrin 55%</t>
  </si>
  <si>
    <t>بيتالارف 2.5%</t>
  </si>
  <si>
    <t>Betalarve 2.5%</t>
  </si>
  <si>
    <t>بروفينوفوس 44%</t>
  </si>
  <si>
    <t>Profenofos 44%</t>
  </si>
  <si>
    <t>Shahanyah</t>
  </si>
  <si>
    <t>Mashabyah</t>
  </si>
  <si>
    <t>الوجبة</t>
  </si>
  <si>
    <t>راس لفان</t>
  </si>
  <si>
    <t>الذخيرة</t>
  </si>
  <si>
    <t>Dakhirah</t>
  </si>
  <si>
    <t xml:space="preserve">  AL-Wakra</t>
  </si>
  <si>
    <t xml:space="preserve">  AL-Khor</t>
  </si>
  <si>
    <t>رأس أبوفنطاس</t>
  </si>
  <si>
    <t xml:space="preserve"> - هيئة الأشغال العامة .</t>
  </si>
  <si>
    <t xml:space="preserve">  Khor Al-Odaid</t>
  </si>
  <si>
    <t xml:space="preserve">  Ras Abu-Fontas</t>
  </si>
  <si>
    <t xml:space="preserve">  Dakhirah</t>
  </si>
  <si>
    <t xml:space="preserve">  Ras Laffan</t>
  </si>
  <si>
    <t xml:space="preserve">  Ras Rakn</t>
  </si>
  <si>
    <t xml:space="preserve">  Dukhan</t>
  </si>
  <si>
    <t xml:space="preserve">  Salwa</t>
  </si>
  <si>
    <t>Fine organic manure</t>
  </si>
  <si>
    <t>Rough organic manure</t>
  </si>
  <si>
    <t>Poultry manure</t>
  </si>
  <si>
    <t>Kg</t>
  </si>
  <si>
    <t>Lit</t>
  </si>
  <si>
    <t xml:space="preserve"> الوسيل</t>
  </si>
  <si>
    <t xml:space="preserve"> الشحانية</t>
  </si>
  <si>
    <t xml:space="preserve"> الريم </t>
  </si>
  <si>
    <t xml:space="preserve"> إجمالي مساحة قطر مع الجزر</t>
  </si>
  <si>
    <t>واردات دولة قطر من المبيدات الكيميائية</t>
  </si>
  <si>
    <t>Females</t>
  </si>
  <si>
    <t>Males</t>
  </si>
  <si>
    <t>(mg/l):milligram per liter</t>
  </si>
  <si>
    <t>(mg/l): مليغرام/ لتر</t>
  </si>
  <si>
    <t>(µg/l): Microgram per liter</t>
  </si>
  <si>
    <t>(µg/l): ميكروغرام/لتر</t>
  </si>
  <si>
    <t>كاراتي</t>
  </si>
  <si>
    <t>Karate</t>
  </si>
  <si>
    <t>بيتالارف</t>
  </si>
  <si>
    <t>Beta Larve 5%</t>
  </si>
  <si>
    <t>البرمائيات</t>
  </si>
  <si>
    <t>اللافقاريات</t>
  </si>
  <si>
    <t>الزواحف</t>
  </si>
  <si>
    <t>الطيور</t>
  </si>
  <si>
    <t>الظعاين</t>
  </si>
  <si>
    <t>مجموع المباني السكنية</t>
  </si>
  <si>
    <t>Amphibians</t>
  </si>
  <si>
    <t>Reptiles</t>
  </si>
  <si>
    <t>Birds</t>
  </si>
  <si>
    <t>الأسماك</t>
  </si>
  <si>
    <t xml:space="preserve"> العريق </t>
  </si>
  <si>
    <t>الرفاع</t>
  </si>
  <si>
    <t>Al Rafa</t>
  </si>
  <si>
    <t>أم العمد</t>
  </si>
  <si>
    <t>Um Alamad</t>
  </si>
  <si>
    <t>أم قرن</t>
  </si>
  <si>
    <t>Um Qarn</t>
  </si>
  <si>
    <t>الصنيع</t>
  </si>
  <si>
    <t>Sunai</t>
  </si>
  <si>
    <t>Beta-cyfluthrin 25 EC</t>
  </si>
  <si>
    <t>Ortis 5%</t>
  </si>
  <si>
    <t>Carbolod 25 EC</t>
  </si>
  <si>
    <t>أورتس 5%</t>
  </si>
  <si>
    <t>كاربولود  EC 25</t>
  </si>
  <si>
    <t>أكتارا WG 25</t>
  </si>
  <si>
    <t>Actara 25 WG</t>
  </si>
  <si>
    <t>Ortus 5%</t>
  </si>
  <si>
    <t>Protected Area</t>
  </si>
  <si>
    <t>NUMBER OF ARABIAN ORYX IN DIFFERENT PROTECTED AREAS</t>
  </si>
  <si>
    <t>Substance</t>
  </si>
  <si>
    <t>المادة</t>
  </si>
  <si>
    <t>Local catch (metric tons)</t>
  </si>
  <si>
    <t>Protected Natural Areas</t>
  </si>
  <si>
    <t>Marine</t>
  </si>
  <si>
    <r>
      <t>km</t>
    </r>
    <r>
      <rPr>
        <b/>
        <vertAlign val="superscript"/>
        <sz val="10"/>
        <rFont val="Arial"/>
        <family val="2"/>
      </rPr>
      <t>2</t>
    </r>
  </si>
  <si>
    <t>Total area of Qatar (with islands)</t>
  </si>
  <si>
    <t>Al  Ureiq</t>
  </si>
  <si>
    <t>Al Thakhira</t>
  </si>
  <si>
    <t>Al Reem</t>
  </si>
  <si>
    <t>Shahaniyah</t>
  </si>
  <si>
    <t>Al Maszhabiya</t>
  </si>
  <si>
    <t>Lusail</t>
  </si>
  <si>
    <t xml:space="preserve"> الذخيرة</t>
  </si>
  <si>
    <t xml:space="preserve"> خور العديد</t>
  </si>
  <si>
    <t>Total protected areas</t>
  </si>
  <si>
    <t>ND</t>
  </si>
  <si>
    <t>Ras Abu Fontas</t>
  </si>
  <si>
    <t>ND: Not detected</t>
  </si>
  <si>
    <t>ND: غير مكشف عنه</t>
  </si>
  <si>
    <t>COD: Chemical oxygen demand</t>
  </si>
  <si>
    <t>BOD: Biochemical oxygen demand</t>
  </si>
  <si>
    <t>ND: Not detected.</t>
  </si>
  <si>
    <t>ND: غير مكشف عنه.</t>
  </si>
  <si>
    <t>Type of species</t>
  </si>
  <si>
    <t>Total number</t>
  </si>
  <si>
    <t>Terrestrial</t>
  </si>
  <si>
    <t>Plants</t>
  </si>
  <si>
    <t>النباتات</t>
  </si>
  <si>
    <t>Mammals</t>
  </si>
  <si>
    <t>الثدييات</t>
  </si>
  <si>
    <t>Invertebrats</t>
  </si>
  <si>
    <t>Fish</t>
  </si>
  <si>
    <t>النباتات والكائنات البرية</t>
  </si>
  <si>
    <t xml:space="preserve"> النباتات والكائنات البحريه</t>
  </si>
  <si>
    <t xml:space="preserve">RESIDENTIAL BUILDING BY MUNICIPALITY AND THEIR CONNECTION TO THE PUBLIC 
UTILITIES NETWORKS </t>
  </si>
  <si>
    <r>
      <t xml:space="preserve">بيتا سيفلوثرين  </t>
    </r>
    <r>
      <rPr>
        <b/>
        <sz val="10"/>
        <rFont val="Arial"/>
        <family val="2"/>
      </rPr>
      <t>EC 25</t>
    </r>
  </si>
  <si>
    <r>
      <t xml:space="preserve">كاربولود  </t>
    </r>
    <r>
      <rPr>
        <b/>
        <sz val="10"/>
        <rFont val="Arial"/>
        <family val="2"/>
      </rPr>
      <t>EC 25</t>
    </r>
  </si>
  <si>
    <t>Type of Fertlizer</t>
  </si>
  <si>
    <t>المجموع الكلي</t>
  </si>
  <si>
    <r>
      <t xml:space="preserve">برية
</t>
    </r>
    <r>
      <rPr>
        <b/>
        <sz val="8"/>
        <rFont val="Arial"/>
        <family val="2"/>
      </rPr>
      <t>Land</t>
    </r>
  </si>
  <si>
    <r>
      <t xml:space="preserve">بحرية
</t>
    </r>
    <r>
      <rPr>
        <b/>
        <sz val="8"/>
        <rFont val="Arial"/>
        <family val="2"/>
      </rPr>
      <t>Marine</t>
    </r>
  </si>
  <si>
    <t>NUMBER OF BOATS, FISHERMEN AND 
QUANTITY OF LOCAL CATCH</t>
  </si>
  <si>
    <t xml:space="preserve"> NATURAL PROTECTED AREAS IN QATAR 
(LAND &amp; MARINE)</t>
  </si>
  <si>
    <t>الطلب على الأوكسجين البيولوجي</t>
  </si>
  <si>
    <t xml:space="preserve">الطلب على الأوكسجين الكيميائي </t>
  </si>
  <si>
    <t>Al Rayyan</t>
  </si>
  <si>
    <t>Al Wakra</t>
  </si>
  <si>
    <t>Umm Slal</t>
  </si>
  <si>
    <t>Al Shamal</t>
  </si>
  <si>
    <t>Al Khor</t>
  </si>
  <si>
    <t>Ozone Depleting Potential (metric tons) according to Montreal Protocol</t>
  </si>
  <si>
    <t>Carbon Monoxide (CO)</t>
  </si>
  <si>
    <t>NA</t>
  </si>
  <si>
    <t>Lambda cyhalothrin 5%</t>
  </si>
  <si>
    <t>Profenofos 50%</t>
  </si>
  <si>
    <t>Fenpyroximate 5%</t>
  </si>
  <si>
    <t>Chlorpyrifos 48%</t>
  </si>
  <si>
    <t>U46</t>
  </si>
  <si>
    <t>Ki-Active 55 EC</t>
  </si>
  <si>
    <t>Korias 10 G</t>
  </si>
  <si>
    <t>Delta Their 2.5% EC</t>
  </si>
  <si>
    <t>Fenpyrolod 5% SC</t>
  </si>
  <si>
    <t>بلندر</t>
  </si>
  <si>
    <t>بروفينوس 50%</t>
  </si>
  <si>
    <t>فنيبروكسميت 5%</t>
  </si>
  <si>
    <t>ميتالدهيد 5%</t>
  </si>
  <si>
    <t>كلوربيريفوس 48%</t>
  </si>
  <si>
    <t>يو 46</t>
  </si>
  <si>
    <t>دلتا أثير 2.5 %</t>
  </si>
  <si>
    <t>كاي اكتف 55 %</t>
  </si>
  <si>
    <t>كورياس 10 %</t>
  </si>
  <si>
    <t>فنبرلود 5%</t>
  </si>
  <si>
    <t>TOTAL</t>
  </si>
  <si>
    <t>Least concern</t>
  </si>
  <si>
    <t>Vulnerable</t>
  </si>
  <si>
    <t>Critically endangered</t>
  </si>
  <si>
    <t>Extinct in the wild</t>
  </si>
  <si>
    <t>Extinct</t>
  </si>
  <si>
    <t>Al Wajbah</t>
  </si>
  <si>
    <t>Umm Thanytain</t>
  </si>
  <si>
    <t>Umm Grebah</t>
  </si>
  <si>
    <t>Umm Al Mawaqa</t>
  </si>
  <si>
    <t>Chlorocyrin 55%</t>
  </si>
  <si>
    <t>Blender</t>
  </si>
  <si>
    <t>Delta-methrin</t>
  </si>
  <si>
    <t>Pesticides (not specified)</t>
  </si>
  <si>
    <t>Waste management facility</t>
  </si>
  <si>
    <t>Domestic</t>
  </si>
  <si>
    <t>DSWMC</t>
  </si>
  <si>
    <t>Total Domestic</t>
  </si>
  <si>
    <t>Total Bulky</t>
  </si>
  <si>
    <t>Other</t>
  </si>
  <si>
    <t>Wastes by type</t>
  </si>
  <si>
    <t>Construction</t>
  </si>
  <si>
    <t>Tires</t>
  </si>
  <si>
    <t>مركز إدارة النفايات الصلبة المنزلية</t>
  </si>
  <si>
    <t>إجمالي النفايات المنزلية</t>
  </si>
  <si>
    <t>إجمالي النفايات الضخمة</t>
  </si>
  <si>
    <t>إجمالي الأنواع الأخرى</t>
  </si>
  <si>
    <t>نفايات منزلية</t>
  </si>
  <si>
    <t>أنواع أخرى</t>
  </si>
  <si>
    <t>نفايات البناء</t>
  </si>
  <si>
    <t>الإطارات</t>
  </si>
  <si>
    <t>مرفق إدارة النفايات</t>
  </si>
  <si>
    <t>النفايات حسب النوع</t>
  </si>
  <si>
    <t>Total other</t>
  </si>
  <si>
    <t>Water production, abstraction, losses and uses</t>
  </si>
  <si>
    <t>System volume input (mainly desalinated water) [1]</t>
  </si>
  <si>
    <t>Total abstraction from groundwater [4]=[5]+[6}+[7]+[8]</t>
  </si>
  <si>
    <t>Total re-use of treated sewage effluent [9]=[10]+[11]+[12]</t>
  </si>
  <si>
    <t xml:space="preserve">     of which from agricultural wells [5]</t>
  </si>
  <si>
    <t xml:space="preserve">     of which for irrigation in agriculture [10]</t>
  </si>
  <si>
    <t xml:space="preserve">     of which for irrigation of greenspaces [11]</t>
  </si>
  <si>
    <t xml:space="preserve">     of which for other purposes [12]</t>
  </si>
  <si>
    <t>URBAN WASTEWATER AND GROUNDWATER DRAINAGE</t>
  </si>
  <si>
    <t>Wastewater not collected in sewer and discharged untreated to lagoons</t>
  </si>
  <si>
    <t>Wastewater treated in wastewater treatment plants</t>
  </si>
  <si>
    <t xml:space="preserve">   of which with secondary treatment</t>
  </si>
  <si>
    <t xml:space="preserve">   of which with tertiary treatment</t>
  </si>
  <si>
    <t>Treated sewage effluent (TSE) after treatment</t>
  </si>
  <si>
    <t xml:space="preserve">   for reuse in agriculture</t>
  </si>
  <si>
    <t xml:space="preserve">   for irrigation of green spaces</t>
  </si>
  <si>
    <t xml:space="preserve">   for injection into aquifers</t>
  </si>
  <si>
    <t xml:space="preserve">   discharged to lagoons</t>
  </si>
  <si>
    <t xml:space="preserve">   discharged to the sea</t>
  </si>
  <si>
    <t xml:space="preserve">   for reverse osmosis</t>
  </si>
  <si>
    <t>Groundwater drainage pumped to the sea</t>
  </si>
  <si>
    <t>Data source: Ashghal</t>
  </si>
  <si>
    <r>
      <t>ثنائي أكسيد الكبريت (SO</t>
    </r>
    <r>
      <rPr>
        <b/>
        <vertAlign val="subscript"/>
        <sz val="10"/>
        <rFont val="Arial"/>
        <family val="2"/>
      </rPr>
      <t>2</t>
    </r>
    <r>
      <rPr>
        <b/>
        <sz val="10"/>
        <rFont val="Arial"/>
        <family val="2"/>
      </rPr>
      <t>)</t>
    </r>
  </si>
  <si>
    <r>
      <t>الأوزون عند مستوى الأرض (O</t>
    </r>
    <r>
      <rPr>
        <b/>
        <vertAlign val="subscript"/>
        <sz val="10"/>
        <rFont val="Arial"/>
        <family val="2"/>
      </rPr>
      <t>3</t>
    </r>
    <r>
      <rPr>
        <b/>
        <sz val="10"/>
        <rFont val="Arial"/>
        <family val="2"/>
      </rPr>
      <t>)</t>
    </r>
  </si>
  <si>
    <t>أول أكسيد الكربون (CO)</t>
  </si>
  <si>
    <r>
      <t>جسيمات دقيقة (PM</t>
    </r>
    <r>
      <rPr>
        <b/>
        <vertAlign val="subscript"/>
        <sz val="10"/>
        <rFont val="Arial"/>
        <family val="2"/>
      </rPr>
      <t>10</t>
    </r>
    <r>
      <rPr>
        <b/>
        <sz val="10"/>
        <rFont val="Arial"/>
        <family val="2"/>
      </rPr>
      <t>)</t>
    </r>
  </si>
  <si>
    <r>
      <t>ثنائي أكسيد النيتروجين (NO</t>
    </r>
    <r>
      <rPr>
        <b/>
        <vertAlign val="subscript"/>
        <sz val="10"/>
        <rFont val="Arial"/>
        <family val="2"/>
      </rPr>
      <t>2</t>
    </r>
    <r>
      <rPr>
        <b/>
        <sz val="10"/>
        <rFont val="Arial"/>
        <family val="2"/>
      </rPr>
      <t>)</t>
    </r>
  </si>
  <si>
    <t>المبيدات (غير محدد)</t>
  </si>
  <si>
    <t>منقرض</t>
  </si>
  <si>
    <t>مهدد بشكل حرج</t>
  </si>
  <si>
    <t>منقرض برياً</t>
  </si>
  <si>
    <t>قابل للتهديد</t>
  </si>
  <si>
    <t xml:space="preserve">Near threatened </t>
  </si>
  <si>
    <t>قريب من التهديد</t>
  </si>
  <si>
    <t>غير معتبر</t>
  </si>
  <si>
    <t>المياه العادمة الناتجة عن المناطق الحضرية و تصريف المياه الجوفية</t>
  </si>
  <si>
    <t>المياه العادمة التي تمت معالجتها في محطات معالجة المياه العادمة</t>
  </si>
  <si>
    <t>ري المساحات الخضراء</t>
  </si>
  <si>
    <t>الحقن في الخزانات الجوفية</t>
  </si>
  <si>
    <t>التصريف في البحيرات</t>
  </si>
  <si>
    <t>التصريف في البحر</t>
  </si>
  <si>
    <t>غير معروف الوجهة</t>
  </si>
  <si>
    <t>ومنها معالجة ثلاثية</t>
  </si>
  <si>
    <t>ومنها معالجة ثانوية</t>
  </si>
  <si>
    <t>منها من الآبار الزراعية [5]</t>
  </si>
  <si>
    <t>إجمالي إعادة استخدام مياه الصرف الصحي المعالجة [9] = [10] + [11] + [12]</t>
  </si>
  <si>
    <t>منها للري في الزراعة [10]</t>
  </si>
  <si>
    <t>منها لأغراض أخرى [12]</t>
  </si>
  <si>
    <t>تصريف المياه الجوفية ضخها إلى البحر</t>
  </si>
  <si>
    <t>إنتاج المياه والأستخراج والخسائر والاستخدامات</t>
  </si>
  <si>
    <t xml:space="preserve">   unknown destination</t>
  </si>
  <si>
    <t>Graph No. (4) شكل رقم</t>
  </si>
  <si>
    <t>أنواع الكائنات</t>
  </si>
  <si>
    <t xml:space="preserve">عدد وخطر الانقراض (للاتحاد الدولي لحماية الطبيعة) من الأنواع المسجلة </t>
  </si>
  <si>
    <t>إدخال وحدة تخزين النظام (المياه المحلاة في المقام الأول) [1]</t>
  </si>
  <si>
    <t>إجمالي الاستخراج من المياه الجوفية [4]=[5]+[6]+[7]+[8]</t>
  </si>
  <si>
    <t>QATAR'S IMPORTS OF CHEMICAL PESTICIDES</t>
  </si>
  <si>
    <t>نوع المشاريع</t>
  </si>
  <si>
    <t xml:space="preserve">Type Of Projects </t>
  </si>
  <si>
    <t>مشاريع كبيرة</t>
  </si>
  <si>
    <t>Large Projects</t>
  </si>
  <si>
    <t>مشاريع متوسطة وصغيرة</t>
  </si>
  <si>
    <t>Small and Medium Projects</t>
  </si>
  <si>
    <t>مشاريع صناعية</t>
  </si>
  <si>
    <t>Industrial Projects</t>
  </si>
  <si>
    <t>تركيز المغذيات الطبيعية في المياه الساحلية القطرية</t>
  </si>
  <si>
    <t>CONCENTRATION OF NATURAL NUTRIENTS IN QATARI COASTAL WATERS</t>
  </si>
  <si>
    <t>نوعية المياه الساحلية في قطر</t>
  </si>
  <si>
    <t>QUALITY OF COASTAL WATERS IN QATAR</t>
  </si>
  <si>
    <t>نوع المخالفة</t>
  </si>
  <si>
    <t>Type of Violation</t>
  </si>
  <si>
    <t>رمي المخلفات</t>
  </si>
  <si>
    <t>Illegal waste dumping</t>
  </si>
  <si>
    <t>تجريف التربة</t>
  </si>
  <si>
    <t>Soil excavation</t>
  </si>
  <si>
    <t>نقل دفان بدون رخصة</t>
  </si>
  <si>
    <t>Non-permitted transportation of filling material</t>
  </si>
  <si>
    <t>إضرار بالروض</t>
  </si>
  <si>
    <t>Rawdahs damage</t>
  </si>
  <si>
    <t>مخالفات الصيد</t>
  </si>
  <si>
    <t>Hunting violation</t>
  </si>
  <si>
    <t>قطع الأشجار</t>
  </si>
  <si>
    <t>Plant cutting</t>
  </si>
  <si>
    <t>تفريغ مياه المجاري والأسمنت</t>
  </si>
  <si>
    <t>Discharge of waste water and cement</t>
  </si>
  <si>
    <t>مخالفات الكسارات</t>
  </si>
  <si>
    <t>Stone crusher violations</t>
  </si>
  <si>
    <t>البناء بدون رخصة</t>
  </si>
  <si>
    <t>Buildings without permission</t>
  </si>
  <si>
    <t>بولماك</t>
  </si>
  <si>
    <t xml:space="preserve">Boulmak </t>
  </si>
  <si>
    <t>بريماكسيل</t>
  </si>
  <si>
    <t xml:space="preserve">Bramaksil </t>
  </si>
  <si>
    <t>بريمتوكس</t>
  </si>
  <si>
    <t xml:space="preserve">Brimitox </t>
  </si>
  <si>
    <t>كاب جاب</t>
  </si>
  <si>
    <t>ميثالود</t>
  </si>
  <si>
    <t>هربكس</t>
  </si>
  <si>
    <t>ديسيس</t>
  </si>
  <si>
    <t>ثيالود</t>
  </si>
  <si>
    <t>Thialod</t>
  </si>
  <si>
    <t>Mithalod</t>
  </si>
  <si>
    <t>Hrpeix</t>
  </si>
  <si>
    <t>Cap Gap</t>
  </si>
  <si>
    <t>نظيف</t>
  </si>
  <si>
    <t>Clean</t>
  </si>
  <si>
    <t>طبيعي</t>
  </si>
  <si>
    <t>Normal</t>
  </si>
  <si>
    <t>المصدر : وزارة البلدية والبيئة</t>
  </si>
  <si>
    <t>Source: Ministry of Municipality and Environment</t>
  </si>
  <si>
    <t>وصف مؤشر تلوث الهواء</t>
  </si>
  <si>
    <t>0-50</t>
  </si>
  <si>
    <t>51-100</t>
  </si>
  <si>
    <t>201-300</t>
  </si>
  <si>
    <t>301-500</t>
  </si>
  <si>
    <t>أقل من الطبيعي</t>
  </si>
  <si>
    <t>تلوث شديد</t>
  </si>
  <si>
    <t>Less than Normal</t>
  </si>
  <si>
    <t>Polluted</t>
  </si>
  <si>
    <t>Extremely Polluted</t>
  </si>
  <si>
    <t>Description of Air Pollutants  Indicator</t>
  </si>
  <si>
    <t>101-150</t>
  </si>
  <si>
    <t>151-200</t>
  </si>
  <si>
    <t>تلوث محدود</t>
  </si>
  <si>
    <t>limitted Polluted</t>
  </si>
  <si>
    <t xml:space="preserve">تلوث </t>
  </si>
  <si>
    <t>الفاقد الحقيقي للمياه [2]</t>
  </si>
  <si>
    <t xml:space="preserve"> - وزارة البلدية و البيئة .</t>
  </si>
  <si>
    <t>متوسط كمية السمك المصيد لكل سفينة (طن متري لكل سفينة)</t>
  </si>
  <si>
    <t>متوسط كمية السمك المصيد لكل صياد (طن متري لكل صياد)</t>
  </si>
  <si>
    <t>Local catch per boats (MT per boats)</t>
  </si>
  <si>
    <t>Local catch per fishermen (MT per fishermen)</t>
  </si>
  <si>
    <r>
      <t>كلوروفيل (ميكروغرام/ لتر)</t>
    </r>
    <r>
      <rPr>
        <b/>
        <sz val="11"/>
        <rFont val="Arial"/>
        <family val="2"/>
      </rPr>
      <t xml:space="preserve">
</t>
    </r>
    <r>
      <rPr>
        <b/>
        <sz val="8"/>
        <rFont val="Arial"/>
        <family val="2"/>
      </rPr>
      <t>Chlorophyll a
(µg/l)</t>
    </r>
  </si>
  <si>
    <r>
      <t>نتريت (مليغرام/ لتر)</t>
    </r>
    <r>
      <rPr>
        <b/>
        <sz val="11"/>
        <rFont val="Arial"/>
        <family val="2"/>
      </rPr>
      <t xml:space="preserve">
</t>
    </r>
    <r>
      <rPr>
        <b/>
        <sz val="8"/>
        <rFont val="Arial"/>
        <family val="2"/>
      </rPr>
      <t>Nitrite
NO</t>
    </r>
    <r>
      <rPr>
        <b/>
        <vertAlign val="subscript"/>
        <sz val="8"/>
        <rFont val="Arial"/>
        <family val="2"/>
      </rPr>
      <t>2</t>
    </r>
    <r>
      <rPr>
        <b/>
        <sz val="8"/>
        <rFont val="Arial"/>
        <family val="2"/>
      </rPr>
      <t xml:space="preserve">
(mg/l)</t>
    </r>
  </si>
  <si>
    <r>
      <t>نترات (مليغرام/لتر)</t>
    </r>
    <r>
      <rPr>
        <b/>
        <sz val="11"/>
        <rFont val="Arial"/>
        <family val="2"/>
      </rPr>
      <t xml:space="preserve">
</t>
    </r>
    <r>
      <rPr>
        <b/>
        <sz val="8"/>
        <rFont val="Arial"/>
        <family val="2"/>
      </rPr>
      <t>Nitrate
NO</t>
    </r>
    <r>
      <rPr>
        <b/>
        <vertAlign val="subscript"/>
        <sz val="8"/>
        <rFont val="Arial"/>
        <family val="2"/>
      </rPr>
      <t>3</t>
    </r>
    <r>
      <rPr>
        <b/>
        <sz val="8"/>
        <rFont val="Arial"/>
        <family val="2"/>
      </rPr>
      <t xml:space="preserve">
(mg/l)</t>
    </r>
  </si>
  <si>
    <r>
      <t>سليكات (مليغرام/ لتر)</t>
    </r>
    <r>
      <rPr>
        <b/>
        <sz val="11"/>
        <rFont val="Arial"/>
        <family val="2"/>
      </rPr>
      <t xml:space="preserve">
</t>
    </r>
    <r>
      <rPr>
        <b/>
        <sz val="8"/>
        <rFont val="Arial"/>
        <family val="2"/>
      </rPr>
      <t>Silicate
SiO</t>
    </r>
    <r>
      <rPr>
        <b/>
        <vertAlign val="subscript"/>
        <sz val="8"/>
        <rFont val="Arial"/>
        <family val="2"/>
      </rPr>
      <t>3</t>
    </r>
    <r>
      <rPr>
        <b/>
        <sz val="8"/>
        <rFont val="Arial"/>
        <family val="2"/>
      </rPr>
      <t xml:space="preserve">
(mg/l)</t>
    </r>
  </si>
  <si>
    <r>
      <t>فوسفات (مليغرام/لتر)</t>
    </r>
    <r>
      <rPr>
        <b/>
        <sz val="11"/>
        <rFont val="Arial"/>
        <family val="2"/>
      </rPr>
      <t xml:space="preserve">
</t>
    </r>
    <r>
      <rPr>
        <b/>
        <sz val="8"/>
        <rFont val="Arial"/>
        <family val="2"/>
      </rPr>
      <t>Phosphate
PO</t>
    </r>
    <r>
      <rPr>
        <b/>
        <vertAlign val="subscript"/>
        <sz val="8"/>
        <rFont val="Arial"/>
        <family val="2"/>
      </rPr>
      <t>4</t>
    </r>
    <r>
      <rPr>
        <b/>
        <sz val="8"/>
        <rFont val="Arial"/>
        <family val="2"/>
      </rPr>
      <t xml:space="preserve">
(mg/l)</t>
    </r>
  </si>
  <si>
    <t>البيان</t>
  </si>
  <si>
    <t>Items</t>
  </si>
  <si>
    <r>
      <t>الاحتياج الكيمائي للأكسجين</t>
    </r>
    <r>
      <rPr>
        <b/>
        <sz val="11"/>
        <rFont val="Arial"/>
        <family val="2"/>
      </rPr>
      <t xml:space="preserve">
</t>
    </r>
    <r>
      <rPr>
        <b/>
        <sz val="8"/>
        <rFont val="Arial"/>
        <family val="2"/>
      </rPr>
      <t>COD</t>
    </r>
  </si>
  <si>
    <r>
      <t>الاحتياج البيولوجي للأكسجين</t>
    </r>
    <r>
      <rPr>
        <b/>
        <sz val="11"/>
        <rFont val="Arial"/>
        <family val="2"/>
      </rPr>
      <t xml:space="preserve">
</t>
    </r>
    <r>
      <rPr>
        <b/>
        <sz val="8"/>
        <rFont val="Arial"/>
        <family val="2"/>
      </rPr>
      <t>BOD</t>
    </r>
  </si>
  <si>
    <r>
      <t xml:space="preserve">الأكسجين الذائب
</t>
    </r>
    <r>
      <rPr>
        <b/>
        <sz val="8"/>
        <rFont val="Arial"/>
        <family val="2"/>
      </rPr>
      <t>Dissolved oxygen</t>
    </r>
  </si>
  <si>
    <t xml:space="preserve">    كمية المصيد     (طن متري)</t>
  </si>
  <si>
    <t>مبيدات الصحة العامة</t>
  </si>
  <si>
    <t>Pesticide insecticide</t>
  </si>
  <si>
    <t>Pesticides Public Health</t>
  </si>
  <si>
    <t>لإعادة الاستخدام في الزراعة</t>
  </si>
  <si>
    <t>منها لري المساحات الخضراء [11]</t>
  </si>
  <si>
    <t>المياه العادمة لا تتجمع في المجاري و تصرف  بدون معالجه الى البحيرات</t>
  </si>
  <si>
    <t>مياه الصرف الصحي  بعد المعالجة</t>
  </si>
  <si>
    <t>التناضح العكسي</t>
  </si>
  <si>
    <t>أخرى</t>
  </si>
  <si>
    <t>( الوحدة: طن متري ، طن متري/ سفينة ، طن متري لكل صياد)</t>
  </si>
  <si>
    <t>(Unit: Metric tons , Metric tons per boats , Metric tons per fishermen)</t>
  </si>
  <si>
    <r>
      <t>Number and risk of extinction (IUCN</t>
    </r>
    <r>
      <rPr>
        <b/>
        <vertAlign val="superscript"/>
        <sz val="12"/>
        <rFont val="Arial"/>
        <family val="2"/>
      </rPr>
      <t>(1)</t>
    </r>
    <r>
      <rPr>
        <b/>
        <sz val="12"/>
        <rFont val="Arial"/>
        <family val="2"/>
      </rPr>
      <t>) of recorded species in Qatar</t>
    </r>
  </si>
  <si>
    <t xml:space="preserve"> - المؤسسة العامة القطرية للكهرباء والماء (كهرماء).</t>
  </si>
  <si>
    <t xml:space="preserve"> - Qatar General Electricity and Water Corporation (Kahramaa).</t>
  </si>
  <si>
    <t>..</t>
  </si>
  <si>
    <t>بيانات 2014 غير متوفرة من المصدر</t>
  </si>
  <si>
    <t xml:space="preserve">The Data of 2014 not available from the source. </t>
  </si>
  <si>
    <t>أم الأفاعي</t>
  </si>
  <si>
    <r>
      <t xml:space="preserve">نفايات ضخمة </t>
    </r>
    <r>
      <rPr>
        <b/>
        <vertAlign val="superscript"/>
        <sz val="12"/>
        <rFont val="Arial"/>
        <family val="2"/>
      </rPr>
      <t>(2)</t>
    </r>
  </si>
  <si>
    <r>
      <t xml:space="preserve">أم الأفاعي </t>
    </r>
    <r>
      <rPr>
        <b/>
        <vertAlign val="superscript"/>
        <sz val="10"/>
        <rFont val="Arial"/>
        <family val="2"/>
      </rPr>
      <t>(1)</t>
    </r>
  </si>
  <si>
    <t>Pesticides weed</t>
  </si>
  <si>
    <t xml:space="preserve">طبيعي </t>
  </si>
  <si>
    <t xml:space="preserve">أقل من الطبيعي </t>
  </si>
  <si>
    <t xml:space="preserve"> تلوث محدود </t>
  </si>
  <si>
    <t xml:space="preserve"> تلوث</t>
  </si>
  <si>
    <t>(1) من عام 2013 أم الأفاعي مغلقة</t>
  </si>
  <si>
    <t xml:space="preserve">(2) النفايات الضخمة يتم التخلص منها في أم الأفاعي  ومسيعيد  فقط </t>
  </si>
  <si>
    <r>
      <t>Ground Level Ozone (O</t>
    </r>
    <r>
      <rPr>
        <b/>
        <vertAlign val="subscript"/>
        <sz val="9"/>
        <rFont val="Arial"/>
        <family val="2"/>
      </rPr>
      <t>3</t>
    </r>
    <r>
      <rPr>
        <b/>
        <sz val="9"/>
        <rFont val="Arial"/>
        <family val="2"/>
      </rPr>
      <t>)</t>
    </r>
  </si>
  <si>
    <r>
      <t>Particulate Matter (PM</t>
    </r>
    <r>
      <rPr>
        <b/>
        <vertAlign val="subscript"/>
        <sz val="9"/>
        <rFont val="Arial"/>
        <family val="2"/>
      </rPr>
      <t>10</t>
    </r>
    <r>
      <rPr>
        <b/>
        <sz val="9"/>
        <rFont val="Arial"/>
        <family val="2"/>
      </rPr>
      <t>)</t>
    </r>
  </si>
  <si>
    <t>موفينبيك (الكورنيش)</t>
  </si>
  <si>
    <t xml:space="preserve">                          وصف المؤشر
الملوث</t>
  </si>
  <si>
    <t>جامعة قطر</t>
  </si>
  <si>
    <t>اسباير زون</t>
  </si>
  <si>
    <t>الإحصاءات البيئية تشكل أداة هامة لمتخذي القرار. فهي تترجم المعارف الطبيعية إلى معلومات قابلة للإدارة مما يسهل عملية اتخاذ القرار. كما يمكن من خلالها تطوير مؤشرات خاصة لقياس مدى التقدم نحو تحقيق الأهداف التنموية.</t>
  </si>
  <si>
    <t>December</t>
  </si>
  <si>
    <t xml:space="preserve">  ديسمبر</t>
  </si>
  <si>
    <t>November</t>
  </si>
  <si>
    <t xml:space="preserve">  نوفمبر</t>
  </si>
  <si>
    <t>October</t>
  </si>
  <si>
    <t xml:space="preserve">  أكتوبر</t>
  </si>
  <si>
    <t>September</t>
  </si>
  <si>
    <t xml:space="preserve">  سبتمبر</t>
  </si>
  <si>
    <t>August</t>
  </si>
  <si>
    <t xml:space="preserve">  أغسطس</t>
  </si>
  <si>
    <t>July</t>
  </si>
  <si>
    <t xml:space="preserve">  يوليو</t>
  </si>
  <si>
    <t>June</t>
  </si>
  <si>
    <t xml:space="preserve">  يونيو</t>
  </si>
  <si>
    <t>May</t>
  </si>
  <si>
    <t xml:space="preserve">  مايو</t>
  </si>
  <si>
    <t>April</t>
  </si>
  <si>
    <t xml:space="preserve">  أبريل</t>
  </si>
  <si>
    <t>March</t>
  </si>
  <si>
    <t xml:space="preserve">  مارس</t>
  </si>
  <si>
    <t>February</t>
  </si>
  <si>
    <t xml:space="preserve">  فبراير</t>
  </si>
  <si>
    <t>January</t>
  </si>
  <si>
    <t xml:space="preserve">  يناير </t>
  </si>
  <si>
    <t>Month</t>
  </si>
  <si>
    <t>الشهر</t>
  </si>
  <si>
    <t>MOVENPICK (AL CORNICHE)</t>
  </si>
  <si>
    <t xml:space="preserve">AVERAGE MONTHLY OF the AIR POLLUTANTS INDICATOR </t>
  </si>
  <si>
    <t xml:space="preserve">موفينبيك (الكورنيش) </t>
  </si>
  <si>
    <t>المتوسط الشهري لمؤشر ملوثات الهواء</t>
  </si>
  <si>
    <t xml:space="preserve">المتوسط الشهري لمؤشر ملوثات الهواء </t>
  </si>
  <si>
    <t>QATAR UNIVERSITY</t>
  </si>
  <si>
    <t xml:space="preserve">                                           Location  
Pollutants</t>
  </si>
  <si>
    <r>
      <t>الحد السنوي*</t>
    </r>
    <r>
      <rPr>
        <sz val="11"/>
        <rFont val="Arial"/>
        <family val="2"/>
      </rPr>
      <t xml:space="preserve">
*Annual Limit</t>
    </r>
  </si>
  <si>
    <r>
      <t xml:space="preserve">      الكورنيش           </t>
    </r>
    <r>
      <rPr>
        <sz val="11"/>
        <rFont val="Arial"/>
        <family val="2"/>
      </rPr>
      <t>Al Corniche</t>
    </r>
  </si>
  <si>
    <r>
      <t>جامعة قطر</t>
    </r>
    <r>
      <rPr>
        <sz val="11"/>
        <rFont val="Arial"/>
        <family val="2"/>
      </rPr>
      <t xml:space="preserve">
Qatar University</t>
    </r>
  </si>
  <si>
    <r>
      <t xml:space="preserve">اسباير زون        </t>
    </r>
    <r>
      <rPr>
        <sz val="11"/>
        <rFont val="Arial"/>
        <family val="2"/>
      </rPr>
      <t xml:space="preserve"> Aspire Zone  </t>
    </r>
  </si>
  <si>
    <t xml:space="preserve">                                  الموقع
الملوثات</t>
  </si>
  <si>
    <t>ASPIRE ZONE</t>
  </si>
  <si>
    <t>TABLE (19) (Unit: mg/l )</t>
  </si>
  <si>
    <t>جدول رقم (19) ( الوحدة: مليغرام/لتر)</t>
  </si>
  <si>
    <t>TABLE (20) (Unit: µg/l  ,mg/l )</t>
  </si>
  <si>
    <t>جدول رقم (20) ( الوحدة : ميكروغرام / لتر ، مليغرام/لتر)</t>
  </si>
  <si>
    <t>في هذا الفصل نقوم بتقديم جداول عن التنوع البيولوجي ،والمناطق المحمية، واردات المبيدات الكيميائية، ومصائد الأسماك، واستخدامات المياه، ونوعية الهواء، ونوعية المياه الساحلية. هذه المعلومات تم جمعها من الجهات المصدرية الأصلية المنتجة للبيانات من خلال (السجلات الرسمية، البحوث، برامج الرصد، التقارير الفنية).</t>
  </si>
  <si>
    <t>In this chapter, we provide tables on biodiversity, protected areas, import of chemical pesticides, fisheries, water use, air quality and coastal water quality. The data were collected from the data original producers (official records, researches, monitoring programs, and reports).</t>
  </si>
  <si>
    <t>تعداد أبريل، 2015</t>
  </si>
  <si>
    <t xml:space="preserve"> April 2015, Census</t>
  </si>
  <si>
    <t>Umm al amad</t>
  </si>
  <si>
    <t>الشيحانية</t>
  </si>
  <si>
    <t>Al Sheehaniya</t>
  </si>
  <si>
    <t>2014</t>
  </si>
  <si>
    <t>NM</t>
  </si>
  <si>
    <t>NM: Not measured</t>
  </si>
  <si>
    <t>NM: لم يتم قياسه</t>
  </si>
  <si>
    <t>مبيدات أعشاب و حشائش</t>
  </si>
  <si>
    <t>مبيدات حشرية وعناكب</t>
  </si>
  <si>
    <t>Data sources: Kahramaa, Ashghal.</t>
  </si>
  <si>
    <t>المصدر : وزارة البلدية والبيئة.</t>
  </si>
  <si>
    <t>Source: Ministry of Municipality and Environment.</t>
  </si>
  <si>
    <t>أم ثنيتين</t>
  </si>
  <si>
    <t>أم قريبة</t>
  </si>
  <si>
    <t>أم المواقع</t>
  </si>
  <si>
    <r>
      <rPr>
        <b/>
        <vertAlign val="superscript"/>
        <sz val="10"/>
        <rFont val="Arial"/>
        <family val="2"/>
      </rPr>
      <t>(1)</t>
    </r>
    <r>
      <rPr>
        <b/>
        <sz val="10"/>
        <rFont val="Arial"/>
        <family val="2"/>
      </rPr>
      <t xml:space="preserve"> الاتحاد الدولي لحماية الطبيعة.</t>
    </r>
  </si>
  <si>
    <r>
      <rPr>
        <vertAlign val="superscript"/>
        <sz val="10"/>
        <rFont val="Arial"/>
        <family val="2"/>
      </rPr>
      <t>(1)</t>
    </r>
    <r>
      <rPr>
        <sz val="10"/>
        <rFont val="Arial"/>
        <family val="2"/>
      </rPr>
      <t xml:space="preserve"> IUCN = International Union for Conservation of Nature.</t>
    </r>
  </si>
  <si>
    <t>* تم إعتبار الحد السنوي هو وصف المؤشر "طبيعي".</t>
  </si>
  <si>
    <t>المجمــوع</t>
  </si>
  <si>
    <t xml:space="preserve">جسيمات دقيقة (PM10) </t>
  </si>
  <si>
    <r>
      <t>Sulfur dioxide (SO</t>
    </r>
    <r>
      <rPr>
        <sz val="10"/>
        <rFont val="Calibri"/>
        <family val="2"/>
      </rPr>
      <t>₂</t>
    </r>
    <r>
      <rPr>
        <sz val="10"/>
        <rFont val="Arial"/>
        <family val="2"/>
      </rPr>
      <t xml:space="preserve">) </t>
    </r>
  </si>
  <si>
    <r>
      <t>Nitrogen dioxide (NO</t>
    </r>
    <r>
      <rPr>
        <sz val="10"/>
        <rFont val="Calibri"/>
        <family val="2"/>
      </rPr>
      <t>₂</t>
    </r>
    <r>
      <rPr>
        <sz val="10"/>
        <rFont val="Arial"/>
        <family val="2"/>
      </rPr>
      <t xml:space="preserve">) </t>
    </r>
  </si>
  <si>
    <r>
      <t>Ground Level Ozone (O</t>
    </r>
    <r>
      <rPr>
        <vertAlign val="subscript"/>
        <sz val="10"/>
        <rFont val="Arial"/>
        <family val="2"/>
      </rPr>
      <t>3</t>
    </r>
    <r>
      <rPr>
        <sz val="10"/>
        <rFont val="Arial"/>
        <family val="2"/>
      </rPr>
      <t xml:space="preserve">) </t>
    </r>
  </si>
  <si>
    <t xml:space="preserve">Particulate Matter (PM10) </t>
  </si>
  <si>
    <t xml:space="preserve">ثنائي أكسيد الكبريت  </t>
  </si>
  <si>
    <t xml:space="preserve">ثنائي أكسيد النيتروجين </t>
  </si>
  <si>
    <t xml:space="preserve">الأوزون عند مستوى الأرض </t>
  </si>
  <si>
    <t xml:space="preserve">أول أكسيد الكربون </t>
  </si>
  <si>
    <t>جسيمات دقيقة</t>
  </si>
  <si>
    <r>
      <t>Sulfur dioxide (SO</t>
    </r>
    <r>
      <rPr>
        <b/>
        <vertAlign val="subscript"/>
        <sz val="10"/>
        <rFont val="Arial"/>
        <family val="2"/>
      </rPr>
      <t>2</t>
    </r>
    <r>
      <rPr>
        <b/>
        <sz val="10"/>
        <rFont val="Arial"/>
        <family val="2"/>
      </rPr>
      <t xml:space="preserve">) </t>
    </r>
  </si>
  <si>
    <r>
      <t>Nitrogen dioxide (NO</t>
    </r>
    <r>
      <rPr>
        <b/>
        <vertAlign val="subscript"/>
        <sz val="10"/>
        <rFont val="Arial"/>
        <family val="2"/>
      </rPr>
      <t>2</t>
    </r>
    <r>
      <rPr>
        <b/>
        <sz val="10"/>
        <rFont val="Arial"/>
        <family val="2"/>
      </rPr>
      <t xml:space="preserve">) </t>
    </r>
  </si>
  <si>
    <r>
      <t>Ground Level Ozone (O</t>
    </r>
    <r>
      <rPr>
        <b/>
        <vertAlign val="subscript"/>
        <sz val="10"/>
        <rFont val="Arial"/>
        <family val="2"/>
      </rPr>
      <t>3</t>
    </r>
    <r>
      <rPr>
        <b/>
        <sz val="10"/>
        <rFont val="Arial"/>
        <family val="2"/>
      </rPr>
      <t xml:space="preserve">) </t>
    </r>
  </si>
  <si>
    <t xml:space="preserve">Carbon Monoxide (CO) </t>
  </si>
  <si>
    <r>
      <t>Particulate Matter (PM</t>
    </r>
    <r>
      <rPr>
        <b/>
        <vertAlign val="subscript"/>
        <sz val="10"/>
        <rFont val="Arial"/>
        <family val="2"/>
      </rPr>
      <t>10</t>
    </r>
    <r>
      <rPr>
        <b/>
        <sz val="10"/>
        <rFont val="Arial"/>
        <family val="2"/>
      </rPr>
      <t>)</t>
    </r>
  </si>
  <si>
    <t>سماد عضوي معالج حرارياً</t>
  </si>
  <si>
    <t>Ethoprophos 10%</t>
  </si>
  <si>
    <t>promtox- fort WP</t>
  </si>
  <si>
    <t>Avaunt 150 SC</t>
  </si>
  <si>
    <t>Delta plan 25% EC</t>
  </si>
  <si>
    <t>Evisect 50 SP</t>
  </si>
  <si>
    <t>Ortiva 25% SC (Azoxy strobin)</t>
  </si>
  <si>
    <t xml:space="preserve">بيتا-سيفلوثرين 25 إي سي </t>
  </si>
  <si>
    <t>إنثوبروفوس 10%</t>
  </si>
  <si>
    <t>أفونت 150 إس سي</t>
  </si>
  <si>
    <t xml:space="preserve">دلتا بلان 25% إي سي </t>
  </si>
  <si>
    <t>إيفيسكت 50 إس بي</t>
  </si>
  <si>
    <t>أورتيفا 25% إس سي (أزوكسي ستوربين)</t>
  </si>
  <si>
    <t>برومتوكس فورت-  WP</t>
  </si>
  <si>
    <t>Thermally-treated organic fertilizer</t>
  </si>
  <si>
    <t>2011/2012</t>
  </si>
  <si>
    <t>عشيرج</t>
  </si>
  <si>
    <t>Ashiraj</t>
  </si>
  <si>
    <t>النفايات الوارده حسب النوع ومرافق إدارة النفايات</t>
  </si>
  <si>
    <t>INCOMING WASTE  BY TYPE AND WASTE MANAGEMENT FACILITY</t>
  </si>
  <si>
    <t>NM: Not measured.</t>
  </si>
  <si>
    <t>مركب الهيدروكلور والفلور الكربوني-123</t>
  </si>
  <si>
    <t>مركب الهيدروكلور والفلور الكربوني-141b</t>
  </si>
  <si>
    <t>مركب الهيدروكلور والفلور الكربوني-142b</t>
  </si>
  <si>
    <t>مركبات االهيدروكلور والفلور الكربوني - 22</t>
  </si>
  <si>
    <t>HCFC-123</t>
  </si>
  <si>
    <t>HCFC-141b</t>
  </si>
  <si>
    <t>HCFC-142b</t>
  </si>
  <si>
    <t xml:space="preserve"> المواد المستنفذة لطبقة الأوزون حسب الإمكانية النسبية لاستنفاد الأوزون (طن متري) وفقاً لبرتوكول مونتريال</t>
  </si>
  <si>
    <t>كتلة المواد المستنفذة لطبقة الأوزون ( طن متري)</t>
  </si>
  <si>
    <t>Mass of consumption of ozone depleting substances  (metric tons)</t>
  </si>
  <si>
    <t>روضة راشد/معالج</t>
  </si>
  <si>
    <t>أم الأفاعي/معالج</t>
  </si>
  <si>
    <t>إجمالي الإطارات/ الواردة</t>
  </si>
  <si>
    <t>إجمالي الإطارات/ المعالجة</t>
  </si>
  <si>
    <t>Rawdat Rashid/Treated</t>
  </si>
  <si>
    <t xml:space="preserve">Umm AlOAfai/Treated </t>
  </si>
  <si>
    <t>Total Tires/Income</t>
  </si>
  <si>
    <t>Total Tires/Treated</t>
  </si>
  <si>
    <t>الإجمالي/المعالج</t>
  </si>
  <si>
    <t>الإجمالي/ الوارد</t>
  </si>
  <si>
    <t>Total/Treated</t>
  </si>
  <si>
    <t>Total/Income</t>
  </si>
  <si>
    <t xml:space="preserve">روضة راشد/وارد </t>
  </si>
  <si>
    <t>Rawdat Rashid/Income</t>
  </si>
  <si>
    <t>مزرعة رقم (279)</t>
  </si>
  <si>
    <t xml:space="preserve">Farm (279) </t>
  </si>
  <si>
    <r>
      <t>ثنائي أكسيد الكبريت  (SO</t>
    </r>
    <r>
      <rPr>
        <b/>
        <vertAlign val="subscript"/>
        <sz val="10"/>
        <rFont val="Arial"/>
        <family val="2"/>
      </rPr>
      <t>2</t>
    </r>
    <r>
      <rPr>
        <b/>
        <sz val="10"/>
        <rFont val="Arial"/>
        <family val="2"/>
      </rPr>
      <t xml:space="preserve">) </t>
    </r>
  </si>
  <si>
    <r>
      <t>الأوزون عند مستوى الأرض (O</t>
    </r>
    <r>
      <rPr>
        <b/>
        <vertAlign val="subscript"/>
        <sz val="10"/>
        <rFont val="Arial"/>
        <family val="2"/>
      </rPr>
      <t>3</t>
    </r>
    <r>
      <rPr>
        <b/>
        <sz val="10"/>
        <rFont val="Arial"/>
        <family val="2"/>
      </rPr>
      <t xml:space="preserve">) </t>
    </r>
  </si>
  <si>
    <t xml:space="preserve">جدول رقم (233) </t>
  </si>
  <si>
    <t xml:space="preserve">جدول رقم (235) </t>
  </si>
  <si>
    <t xml:space="preserve"> المتوسط السنوي لجودة الهواء بمدينة الدوحة حسب مؤشر ملوثات الهواء والموقع</t>
  </si>
  <si>
    <t>ANNUAL AVERAGE OF AIR QUALITY - DOHA CITY  BY INDICATOR 
OF AIR POLLUTANTS AND LOCATION</t>
  </si>
  <si>
    <r>
      <t xml:space="preserve">التوزيع النسبي للرصد اليومي لمؤشرات جودة الهواء </t>
    </r>
    <r>
      <rPr>
        <sz val="11"/>
        <color theme="1"/>
        <rFont val="Arial"/>
        <family val="2"/>
      </rPr>
      <t/>
    </r>
  </si>
  <si>
    <t>PERCENTAGE DISTRIBUTION OF DAILY MONITORING OF AIR QUALITY INDICATORS</t>
  </si>
  <si>
    <t xml:space="preserve">                           Indicator                                     Description
Pollutant</t>
  </si>
  <si>
    <t xml:space="preserve">التوزيع النسبي للرصد اليومي لمؤشرات جودة الهواء </t>
  </si>
  <si>
    <t>الشحانية
Shahanyah</t>
  </si>
  <si>
    <t>المسحبية
Mashabyah</t>
  </si>
  <si>
    <t>الوجبة
Al Wajbah</t>
  </si>
  <si>
    <t>أم ثنيتين
Umm Thanytain</t>
  </si>
  <si>
    <t>أم قريبة
Umm Grebah</t>
  </si>
  <si>
    <t>أم المواقع
Umm Al Mawaqa</t>
  </si>
  <si>
    <t>راس لفان
Ras Laffan</t>
  </si>
  <si>
    <t xml:space="preserve">مزرعة رقم (279)
Farm (279) </t>
  </si>
  <si>
    <t>عشيرج
Ashiraj</t>
  </si>
  <si>
    <t>نوعية المياه الساحلية في قطر حسب الموقع</t>
  </si>
  <si>
    <t>QUALITY OF COASTAL WATERS IN QATAR BY LOCATION</t>
  </si>
  <si>
    <t>TOTAL PETROLEUM HYDROCARBON (TPH)
 SEDIMENTS IN COASTAL SAMPLES BY LOCATION</t>
  </si>
  <si>
    <t>Umm AlOAfai (1)</t>
  </si>
  <si>
    <t>Umm AlOAfai</t>
  </si>
  <si>
    <t>إجمالي نفايات البناء/المعالجة</t>
  </si>
  <si>
    <t>Total Construction/Treated</t>
  </si>
  <si>
    <t>إجمالي نفايات البناء/الواردة</t>
  </si>
  <si>
    <t>Total Construction/Income</t>
  </si>
  <si>
    <t xml:space="preserve">Umm AlOAfai </t>
  </si>
  <si>
    <t>(1) From 2013 Umm AlOAfai has been Closed</t>
  </si>
  <si>
    <t>(2) Bulky waste disposed only in Umm AlOAfai and Rawdat Rashid.</t>
  </si>
  <si>
    <t>فوسفات (ميكروغرام/لتر)
Phosphate
PO4
(µg/l)</t>
  </si>
  <si>
    <t>نتريت (ميكروغرام/ لتر)
Nitrite
NO2
(µg/l)</t>
  </si>
  <si>
    <t>نترات (ميكروغرام/لتر)
Nitrate
NO3
(µg/l)</t>
  </si>
  <si>
    <t>سليكات (ميكروغرام/ لتر)
Silicate
SiO3
(µg/l)</t>
  </si>
  <si>
    <t>(µg/l): ميكروغرام/ لتر.</t>
  </si>
  <si>
    <t>(µg/l):Microgram per Liter.</t>
  </si>
  <si>
    <r>
      <t xml:space="preserve">المجموع
</t>
    </r>
    <r>
      <rPr>
        <b/>
        <sz val="8"/>
        <color rgb="FF000000"/>
        <rFont val="Arial"/>
        <family val="2"/>
      </rPr>
      <t>Total</t>
    </r>
  </si>
  <si>
    <r>
      <t xml:space="preserve">Bulky </t>
    </r>
    <r>
      <rPr>
        <b/>
        <vertAlign val="superscript"/>
        <sz val="10"/>
        <color rgb="FF000000"/>
        <rFont val="Arial"/>
        <family val="2"/>
      </rPr>
      <t>(2)</t>
    </r>
  </si>
  <si>
    <t>سومي ألفا 5% إي سي</t>
  </si>
  <si>
    <t>Sumi alpha 5% EC</t>
  </si>
  <si>
    <t>دلتا بلان</t>
  </si>
  <si>
    <t>ليون</t>
  </si>
  <si>
    <t>جالو</t>
  </si>
  <si>
    <t>استر</t>
  </si>
  <si>
    <t>افانت</t>
  </si>
  <si>
    <t>كومباكت</t>
  </si>
  <si>
    <t>ساموكتين</t>
  </si>
  <si>
    <t>دوريس</t>
  </si>
  <si>
    <t>موسبيلان</t>
  </si>
  <si>
    <t>Mospilan 20% sp</t>
  </si>
  <si>
    <t>Gallo</t>
  </si>
  <si>
    <t>Ester</t>
  </si>
  <si>
    <t>Total water use net of total losses [13]=[3]+{4]+[9]</t>
  </si>
  <si>
    <t>استخدم إجمالي المياه الصافية من إجمالي الخسائر [13] = [3] + {4] + [9]</t>
  </si>
  <si>
    <t>ام قرن</t>
  </si>
  <si>
    <t>بروق</t>
  </si>
  <si>
    <t>Brooq</t>
  </si>
  <si>
    <t>الرفاع
Al Rafa</t>
  </si>
  <si>
    <t>ام قرن
Um Qarn</t>
  </si>
  <si>
    <t>بروق
Brooq</t>
  </si>
  <si>
    <t>2012/2013</t>
  </si>
  <si>
    <t>2013/2014</t>
  </si>
  <si>
    <t>2014/2015</t>
  </si>
  <si>
    <t>Doris</t>
  </si>
  <si>
    <t>Compact</t>
  </si>
  <si>
    <t>Samoketin</t>
  </si>
  <si>
    <t>Lyon</t>
  </si>
  <si>
    <t>Delta Plan</t>
  </si>
  <si>
    <t>Esther</t>
  </si>
  <si>
    <t>Avant</t>
  </si>
  <si>
    <t>Environmental Statistics</t>
  </si>
  <si>
    <t>Environmental statistics can provide crucial tool for decision making in a variety of ways. They can translate physical knowledge into manageable information that can facilitate the decision-making process. They can help to develop indicators to measure and calibrate progress towards achieving development objectives.</t>
  </si>
  <si>
    <t>* The Annual limit considered as Description of the Indicator "Normal".</t>
  </si>
  <si>
    <t>كمية المبيدات المستخدمة في مكافحة الآفات الزراعية في المنازل 
والمنشآت الحكومية حسب النوع</t>
  </si>
  <si>
    <t>QUANTITIES OF PESTICIDES USED FOR THE CONTROL 
OF PESTS IN DOMESTIC AND GOVERNMENT BUILDINGS BY TYPE</t>
  </si>
  <si>
    <t>كمية المبيدات المستخدمة في مكافحة آفات النخيل حسب النوع</t>
  </si>
  <si>
    <t>QUANTITIES OF PESTICIDES FOR THE CONTROL 
OF PALM PESTS BY TYPE</t>
  </si>
  <si>
    <t>كمية الأسمدة المستخدمة حسب النوع</t>
  </si>
  <si>
    <t>QUANTITIES OF FERTILIZERS USED BY TYPE</t>
  </si>
  <si>
    <t>NUMBER OF RECORDED TERRESTRIAL VIOLATIONS BY TYPE</t>
  </si>
  <si>
    <t>عدد المخالفات البرية المسجلة حسب النوع</t>
  </si>
  <si>
    <t>عدد المشاريع الجديدة الخاضعة لتقييم تأثيرها على البيئة حسب النوع</t>
  </si>
  <si>
    <t>NUMBER OF NEW PROJECTS EVALUATED FOR THEIR IMPACTS
 ON THE ENVIRONMENT BY TYPE</t>
  </si>
  <si>
    <t>منها من الآبار البلدية [6]*</t>
  </si>
  <si>
    <t>منها من آبار محلية [7]*</t>
  </si>
  <si>
    <t>منها من الآبار الصناعية [8]*</t>
  </si>
  <si>
    <t xml:space="preserve">     of which from industrial wells [8]*</t>
  </si>
  <si>
    <t xml:space="preserve">     of which from domestic wells [7]*</t>
  </si>
  <si>
    <t xml:space="preserve">     of which from municipal wells [6]*</t>
  </si>
  <si>
    <t>ND: Not detected or below detection limit.</t>
  </si>
  <si>
    <t>ND: غير مكشف عنه أو تحت حد الكشف.</t>
  </si>
  <si>
    <t xml:space="preserve">الكلوروفيل أ  (ميكروغرام/ لتر)
Chlorophyll a
 (μg/l)  </t>
  </si>
  <si>
    <t xml:space="preserve">جدول رقم (230) </t>
  </si>
  <si>
    <t xml:space="preserve">Table (231) </t>
  </si>
  <si>
    <t xml:space="preserve">Table (232) </t>
  </si>
  <si>
    <t xml:space="preserve">جدول رقم (234) </t>
  </si>
  <si>
    <t xml:space="preserve">TABLE (234) </t>
  </si>
  <si>
    <t xml:space="preserve">TABLE (235) </t>
  </si>
  <si>
    <t>جدول رقم (238) ( الوحدة: لتر ، كجم )</t>
  </si>
  <si>
    <t>TABLE (238) (Unit: Lit , Kg)</t>
  </si>
  <si>
    <t>TABLE (241)</t>
  </si>
  <si>
    <t>TABLE (242)</t>
  </si>
  <si>
    <t>TABLE (243)</t>
  </si>
  <si>
    <t>TABLE (244)</t>
  </si>
  <si>
    <t>جدول رقم (250) (الوحدة: مليون متر مكعب/ السنة)</t>
  </si>
  <si>
    <t>TABLE (250) (Unit: Million m3/year)</t>
  </si>
  <si>
    <t xml:space="preserve">AVERAGE MONTHLY OF THE AIR POLLUTANTS INDICATOR </t>
  </si>
  <si>
    <t>Total of residential building</t>
  </si>
  <si>
    <t>Al Dhaayen</t>
  </si>
  <si>
    <t>limited Polluted</t>
  </si>
  <si>
    <t>واستجابة للطلب المتزايد للحصول على المعلومات البيئية ، قام جهاز التخطيط والإحصاء بالتعاون مع وزارة البلدية والبيئة استحداث هذا الفصل الخاص بالإحصاءات البيئية ، إلا أن العديد من المعلومات الأخرى كتلك المتعلقة بالمناخ ، الزراعة،  الطاقة ، المواصلات يمكن الحصول عليها في فصول أخرى من هذه النشرة.</t>
  </si>
  <si>
    <t xml:space="preserve"> - التعداد العام المبسط للسكان والمساكن والمنشآت 2015-  جهاز التخطيط والاحصاء.</t>
  </si>
  <si>
    <t>In response to the increasing needs of  environment data and information, The Planning and Statistics Authority in cooperation with the Ministry of Municipality and Environment to update this chapter on environmental statistics. Other information on climate, agriculture, energy, transport,…etc. can be found in other chapters of this publication.</t>
  </si>
  <si>
    <t>2013 - 2018</t>
  </si>
  <si>
    <t>2004 - 2018</t>
  </si>
  <si>
    <t>2008 - 2018</t>
  </si>
  <si>
    <t>2018</t>
  </si>
  <si>
    <t>2013- 2018</t>
  </si>
  <si>
    <t>2011 - 2018</t>
  </si>
  <si>
    <t>2012 - 2018</t>
  </si>
  <si>
    <t>2011/2012 - 2014/2015</t>
  </si>
  <si>
    <t>المصدر:تعداد أبريل 2015-  جهاز التخطيط والاحصاء</t>
  </si>
  <si>
    <t>Source: Census April, 2015-PSA</t>
  </si>
  <si>
    <t>0</t>
  </si>
  <si>
    <t>أقل من طبيعي</t>
  </si>
  <si>
    <t>2014 - 2017</t>
  </si>
  <si>
    <t>2013 - 2017</t>
  </si>
  <si>
    <t>2017 - 2013</t>
  </si>
  <si>
    <t>2010 - 2015</t>
  </si>
  <si>
    <t>2010- 2015</t>
  </si>
  <si>
    <t>بيانات  2016 -2018 غير متوفرة من المصدر</t>
  </si>
  <si>
    <t>2016 - 2018 Data not available from the source</t>
  </si>
  <si>
    <t>مصدر البيانات: هيئة الاشغال العامة</t>
  </si>
  <si>
    <t>مصدر البيانات: المؤسسة القطرية للكهرباء والماء وهيئة الاشغال العامة .</t>
  </si>
  <si>
    <t>المصدر:وزارة البلدية والبيئة</t>
  </si>
  <si>
    <t xml:space="preserve"> - Public Works Authority (Ashghal)</t>
  </si>
  <si>
    <t xml:space="preserve"> - Ministry of Municipality and Environment (MME)</t>
  </si>
  <si>
    <t xml:space="preserve"> - The Simplified Census Of Population , Housing and Establishments , 2015- Planning and Statistics Authorit (PSA).</t>
  </si>
  <si>
    <t>بيانات  2018 غير متوفرة من المصدر</t>
  </si>
  <si>
    <t>2018 Data not available from the source</t>
  </si>
  <si>
    <t>تركيز الهيدروكربون البترولي الكلي في الرواسب الساحلية 
حسب الموقع</t>
  </si>
  <si>
    <r>
      <t>Sulfur dioxide (SO</t>
    </r>
    <r>
      <rPr>
        <b/>
        <vertAlign val="subscript"/>
        <sz val="9"/>
        <rFont val="Arial"/>
        <family val="2"/>
      </rPr>
      <t>2</t>
    </r>
    <r>
      <rPr>
        <b/>
        <sz val="9"/>
        <rFont val="Arial"/>
        <family val="2"/>
      </rPr>
      <t>)</t>
    </r>
  </si>
  <si>
    <r>
      <t>Nitrogen dioxide (NO</t>
    </r>
    <r>
      <rPr>
        <b/>
        <vertAlign val="subscript"/>
        <sz val="9"/>
        <rFont val="Arial"/>
        <family val="2"/>
      </rPr>
      <t>2</t>
    </r>
    <r>
      <rPr>
        <b/>
        <sz val="9"/>
        <rFont val="Arial"/>
        <family val="2"/>
      </rPr>
      <t>)</t>
    </r>
  </si>
  <si>
    <t>تركيز المغذيات الطبيعية في المياه الساحلية القطرية حسب الموقع</t>
  </si>
  <si>
    <t>CONCENTRATION OF NATURAL NUTRIENTS IN QATARI COASTAL WATERS BY LOCATION</t>
  </si>
  <si>
    <t>2012/2011 - 2015/2014</t>
  </si>
  <si>
    <t xml:space="preserve">The Data of 2016-2018 not measurment from the source. </t>
  </si>
  <si>
    <t>بيانات 2016-2018 لم يتم قياسها من المصدر</t>
  </si>
  <si>
    <t>Water Real Losses [2]</t>
  </si>
  <si>
    <t>Authorised consumption** [3]=[1]-[2]</t>
  </si>
  <si>
    <t>استهلاك المأذون به** [3]=[1]-[2]</t>
  </si>
  <si>
    <t>** Authorized Consumption: is water that is used by known customers of the water system. </t>
  </si>
  <si>
    <t>**الأستهلاك المأذون به: هو المياه المستخدمة من قبل مشتركين معروفين ضمن نظام المياه، وهوه عبارة عن حاصل</t>
  </si>
  <si>
    <t xml:space="preserve"> It is the sum of billed authorized consumption and unbilled authorized consumption and is a known quantity.</t>
  </si>
  <si>
    <t xml:space="preserve"> جمع المياه المفوترة مع غير المفوترة وهي كمية معروفة</t>
  </si>
  <si>
    <t>* Industrial,Domestic and Municipal wells = 20 Million m3 for (2015-2018)</t>
  </si>
  <si>
    <t xml:space="preserve">* الآبار البلدية ومحلية والصناعية = 20 مليون متر مكعب للسنوات من 2015-2018 </t>
  </si>
  <si>
    <t>Graph No. (49) شكل رقم</t>
  </si>
  <si>
    <t>Graph No. (52) شكل رقم</t>
  </si>
  <si>
    <t>جدول رقم (228)</t>
  </si>
  <si>
    <t>TABLE (228)</t>
  </si>
  <si>
    <t>جدول رقم  (229) (الوحدة: طن متري )</t>
  </si>
  <si>
    <t>TABLE (229) (Unit: Metric tons )</t>
  </si>
  <si>
    <t>Table (230)</t>
  </si>
  <si>
    <t xml:space="preserve">جدول رقم (231) </t>
  </si>
  <si>
    <t>جدول رقم (232)</t>
  </si>
  <si>
    <t xml:space="preserve">Table (233) </t>
  </si>
  <si>
    <t xml:space="preserve">جدول رقم (236) </t>
  </si>
  <si>
    <t xml:space="preserve">TABLE (236) </t>
  </si>
  <si>
    <t>جدول رقم (237) ( الوحدة الوزن : كيلو غرام)</t>
  </si>
  <si>
    <t>TABLE (237) (Weight Unit: Kg)</t>
  </si>
  <si>
    <t>TABLE (239) (Unit: Lit , Kg)</t>
  </si>
  <si>
    <t>جدول رقم (239) ( الوحدة: لتر ، كجم )</t>
  </si>
  <si>
    <t>TABLE (240) (Unit : Ton)</t>
  </si>
  <si>
    <t>جدول رقم(240) (الوحدة : طن)</t>
  </si>
  <si>
    <t>جدول رقم (241)</t>
  </si>
  <si>
    <t xml:space="preserve">جدول رقم (242) </t>
  </si>
  <si>
    <t>جدول رقم (243)</t>
  </si>
  <si>
    <t xml:space="preserve">جدول رقم (244) </t>
  </si>
  <si>
    <t>TABLE (245)</t>
  </si>
  <si>
    <t>جدول رقم (245)</t>
  </si>
  <si>
    <t>TABLE (246) (Unit: mg/l )</t>
  </si>
  <si>
    <t>جدول رقم (246) ( الوحدة: مليغرام/لتر)</t>
  </si>
  <si>
    <t>TABLE (247) (Unit: µg/l )</t>
  </si>
  <si>
    <t>جدول رقم (247) ( الوحدة : ميكروغرام/لتر)</t>
  </si>
  <si>
    <r>
      <t>TABLE (248)</t>
    </r>
    <r>
      <rPr>
        <sz val="10"/>
        <color indexed="8"/>
        <rFont val="Arial"/>
        <family val="2"/>
      </rPr>
      <t xml:space="preserve"> (Unit:Microgram/Gram (µg/g))</t>
    </r>
  </si>
  <si>
    <r>
      <rPr>
        <b/>
        <sz val="12"/>
        <color indexed="8"/>
        <rFont val="Arial"/>
        <family val="2"/>
      </rPr>
      <t xml:space="preserve">جدول رقم (248) </t>
    </r>
    <r>
      <rPr>
        <b/>
        <sz val="10"/>
        <color indexed="8"/>
        <rFont val="Arial"/>
        <family val="2"/>
      </rPr>
      <t>(الوحدة:ميكروغرام/غرام)</t>
    </r>
  </si>
  <si>
    <t>جدول رقم (249)  (الوحدة: طن متري)</t>
  </si>
  <si>
    <t>TABLE (249) (Unit:Metric tons)</t>
  </si>
  <si>
    <t>TABLE (251) (Unit: Million m3/year)</t>
  </si>
  <si>
    <t>جدول رقم (251) (الوحدة: مليون متر مكعب/ السنة)</t>
  </si>
  <si>
    <r>
      <t>TABLE (252) (Unit: KM</t>
    </r>
    <r>
      <rPr>
        <b/>
        <vertAlign val="superscript"/>
        <sz val="10"/>
        <rFont val="Arial"/>
        <family val="2"/>
      </rPr>
      <t>2</t>
    </r>
    <r>
      <rPr>
        <b/>
        <sz val="10"/>
        <rFont val="Arial"/>
        <family val="2"/>
      </rPr>
      <t xml:space="preserve"> , Percentage)</t>
    </r>
  </si>
  <si>
    <t>جدول رقم (252)  (الوحدة: كيلومتر مربع، النسبة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</si>
</sst>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0_-;_-* #,##0\-;_-* &quot;-&quot;_-;_-@_-"/>
    <numFmt numFmtId="43" formatCode="_-* #,##0.00_-;_-* #,##0.00\-;_-* &quot;-&quot;??_-;_-@_-"/>
    <numFmt numFmtId="164" formatCode="0.0"/>
    <numFmt numFmtId="165" formatCode="0.000"/>
    <numFmt numFmtId="166" formatCode="#,##0_ ;\-#,##0\ "/>
    <numFmt numFmtId="167" formatCode="#,##0.0"/>
    <numFmt numFmtId="168" formatCode="0.0%"/>
    <numFmt numFmtId="169" formatCode="_-* #,##0_-;_-* #,##0\-;_-* &quot;-&quot;??_-;_-@_-"/>
  </numFmts>
  <fonts count="83" x14ac:knownFonts="1">
    <font>
      <sz val="10"/>
      <name val="Arial"/>
      <charset val="178"/>
    </font>
    <font>
      <sz val="11"/>
      <color theme="1"/>
      <name val="Calibri"/>
      <family val="2"/>
      <scheme val="minor"/>
    </font>
    <font>
      <sz val="10"/>
      <name val="Arial"/>
      <family val="2"/>
    </font>
    <font>
      <b/>
      <sz val="10"/>
      <name val="Arial"/>
      <family val="2"/>
    </font>
    <font>
      <sz val="8"/>
      <name val="Arial"/>
      <family val="2"/>
    </font>
    <font>
      <sz val="10"/>
      <name val="Arial"/>
      <family val="2"/>
    </font>
    <font>
      <b/>
      <sz val="12"/>
      <name val="Arial"/>
      <family val="2"/>
    </font>
    <font>
      <b/>
      <sz val="14"/>
      <name val="Arial"/>
      <family val="2"/>
    </font>
    <font>
      <sz val="12"/>
      <name val="Arial"/>
      <family val="2"/>
    </font>
    <font>
      <sz val="14"/>
      <name val="Arial"/>
      <family val="2"/>
    </font>
    <font>
      <b/>
      <sz val="9"/>
      <name val="Arial"/>
      <family val="2"/>
    </font>
    <font>
      <b/>
      <sz val="14"/>
      <color indexed="12"/>
      <name val="Arial"/>
      <family val="2"/>
    </font>
    <font>
      <b/>
      <sz val="14"/>
      <color indexed="12"/>
      <name val="Arial"/>
      <family val="2"/>
    </font>
    <font>
      <b/>
      <sz val="12"/>
      <color indexed="12"/>
      <name val="Arial"/>
      <family val="2"/>
    </font>
    <font>
      <b/>
      <sz val="12"/>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b/>
      <sz val="10"/>
      <name val="Arial"/>
      <family val="2"/>
      <charset val="178"/>
    </font>
    <font>
      <sz val="11"/>
      <name val="Arial"/>
      <family val="2"/>
    </font>
    <font>
      <b/>
      <sz val="11"/>
      <name val="Arial"/>
      <family val="2"/>
    </font>
    <font>
      <b/>
      <sz val="12"/>
      <name val="Arial"/>
      <family val="2"/>
    </font>
    <font>
      <sz val="8"/>
      <name val="Arial"/>
      <family val="2"/>
    </font>
    <font>
      <b/>
      <sz val="16"/>
      <name val="Arial"/>
      <family val="2"/>
      <charset val="178"/>
    </font>
    <font>
      <b/>
      <sz val="9"/>
      <name val="Arial"/>
      <family val="2"/>
      <charset val="178"/>
    </font>
    <font>
      <b/>
      <sz val="8"/>
      <name val="Arial"/>
      <family val="2"/>
      <charset val="178"/>
    </font>
    <font>
      <b/>
      <sz val="11"/>
      <name val="Calibri"/>
      <family val="2"/>
    </font>
    <font>
      <vertAlign val="superscript"/>
      <sz val="10"/>
      <name val="Arial"/>
      <family val="2"/>
    </font>
    <font>
      <b/>
      <vertAlign val="superscript"/>
      <sz val="10"/>
      <name val="Arial"/>
      <family val="2"/>
    </font>
    <font>
      <b/>
      <sz val="14"/>
      <name val="Arial"/>
      <family val="2"/>
      <charset val="178"/>
    </font>
    <font>
      <b/>
      <vertAlign val="superscript"/>
      <sz val="12"/>
      <name val="Arial"/>
      <family val="2"/>
    </font>
    <font>
      <b/>
      <i/>
      <sz val="12"/>
      <name val="Arial"/>
      <family val="2"/>
    </font>
    <font>
      <i/>
      <sz val="10"/>
      <name val="Arial"/>
      <family val="2"/>
    </font>
    <font>
      <b/>
      <vertAlign val="subscript"/>
      <sz val="10"/>
      <name val="Arial"/>
      <family val="2"/>
    </font>
    <font>
      <b/>
      <vertAlign val="subscript"/>
      <sz val="8"/>
      <name val="Arial"/>
      <family val="2"/>
    </font>
    <font>
      <b/>
      <sz val="16"/>
      <name val="Arial"/>
      <family val="2"/>
    </font>
    <font>
      <i/>
      <sz val="12"/>
      <name val="Arial"/>
      <family val="2"/>
    </font>
    <font>
      <sz val="10"/>
      <name val="Arial"/>
      <family val="2"/>
    </font>
    <font>
      <b/>
      <sz val="10"/>
      <color indexed="8"/>
      <name val="Arial"/>
      <family val="2"/>
    </font>
    <font>
      <sz val="10"/>
      <color indexed="8"/>
      <name val="Arial"/>
      <family val="2"/>
    </font>
    <font>
      <b/>
      <sz val="12"/>
      <color indexed="8"/>
      <name val="Arial"/>
      <family val="2"/>
    </font>
    <font>
      <sz val="11"/>
      <color theme="1"/>
      <name val="Calibri"/>
      <family val="2"/>
      <scheme val="minor"/>
    </font>
    <font>
      <sz val="10"/>
      <color rgb="FFFF0000"/>
      <name val="Arial"/>
      <family val="2"/>
    </font>
    <font>
      <sz val="10"/>
      <color theme="1"/>
      <name val="Arial"/>
      <family val="2"/>
    </font>
    <font>
      <b/>
      <sz val="10"/>
      <color theme="1"/>
      <name val="Arial"/>
      <family val="2"/>
    </font>
    <font>
      <b/>
      <sz val="14"/>
      <color theme="1"/>
      <name val="Arial"/>
      <family val="2"/>
    </font>
    <font>
      <b/>
      <sz val="12"/>
      <color theme="1"/>
      <name val="Arial"/>
      <family val="2"/>
    </font>
    <font>
      <sz val="8"/>
      <color theme="1"/>
      <name val="Arial"/>
      <family val="2"/>
    </font>
    <font>
      <b/>
      <sz val="14"/>
      <color rgb="FF000000"/>
      <name val="Arial"/>
      <family val="2"/>
    </font>
    <font>
      <sz val="14"/>
      <color rgb="FF000000"/>
      <name val="Arial"/>
      <family val="2"/>
    </font>
    <font>
      <sz val="10"/>
      <color rgb="FF000000"/>
      <name val="Arial"/>
      <family val="2"/>
    </font>
    <font>
      <sz val="12"/>
      <color rgb="FF000000"/>
      <name val="Arial"/>
      <family val="2"/>
    </font>
    <font>
      <b/>
      <sz val="12"/>
      <color rgb="FF000000"/>
      <name val="Arial"/>
      <family val="2"/>
    </font>
    <font>
      <b/>
      <sz val="10"/>
      <color rgb="FF000000"/>
      <name val="Arial"/>
      <family val="2"/>
    </font>
    <font>
      <b/>
      <sz val="9"/>
      <color theme="1"/>
      <name val="Arial"/>
      <family val="2"/>
    </font>
    <font>
      <b/>
      <sz val="11"/>
      <color rgb="FF000000"/>
      <name val="Arial"/>
      <family val="2"/>
    </font>
    <font>
      <sz val="9"/>
      <name val="Arial"/>
      <family val="2"/>
    </font>
    <font>
      <sz val="12"/>
      <name val="Sakkal Majalla"/>
    </font>
    <font>
      <sz val="10"/>
      <name val="Sakkal Majalla"/>
    </font>
    <font>
      <b/>
      <sz val="14"/>
      <name val="Sakkal Majalla"/>
    </font>
    <font>
      <b/>
      <sz val="12"/>
      <name val="Sakkal Majalla"/>
    </font>
    <font>
      <b/>
      <sz val="14"/>
      <color indexed="12"/>
      <name val="Sakkal Majalla"/>
    </font>
    <font>
      <sz val="14"/>
      <name val="Sakkal Majalla"/>
    </font>
    <font>
      <b/>
      <sz val="13"/>
      <name val="Sakkal Majalla"/>
    </font>
    <font>
      <b/>
      <sz val="24"/>
      <name val="Sakkal Majalla"/>
    </font>
    <font>
      <b/>
      <sz val="11"/>
      <color theme="1"/>
      <name val="Arial"/>
      <family val="2"/>
    </font>
    <font>
      <sz val="11"/>
      <color theme="1"/>
      <name val="Arial"/>
      <family val="2"/>
    </font>
    <font>
      <b/>
      <vertAlign val="subscript"/>
      <sz val="9"/>
      <name val="Arial"/>
      <family val="2"/>
    </font>
    <font>
      <b/>
      <sz val="14"/>
      <color rgb="FFFF0000"/>
      <name val="Arial"/>
      <family val="2"/>
    </font>
    <font>
      <vertAlign val="subscript"/>
      <sz val="10"/>
      <name val="Arial"/>
      <family val="2"/>
    </font>
    <font>
      <sz val="10"/>
      <name val="Calibri"/>
      <family val="2"/>
    </font>
    <font>
      <b/>
      <sz val="8"/>
      <color rgb="FF000000"/>
      <name val="Arial"/>
      <family val="2"/>
    </font>
    <font>
      <sz val="8"/>
      <color rgb="FF000000"/>
      <name val="Arial"/>
      <family val="2"/>
    </font>
    <font>
      <b/>
      <vertAlign val="superscript"/>
      <sz val="10"/>
      <color rgb="FF000000"/>
      <name val="Arial"/>
      <family val="2"/>
    </font>
    <font>
      <b/>
      <i/>
      <sz val="10"/>
      <color theme="1"/>
      <name val="Arial"/>
      <family val="2"/>
    </font>
    <font>
      <b/>
      <u/>
      <sz val="13"/>
      <name val="Sakkal Majalla"/>
    </font>
    <font>
      <b/>
      <u/>
      <sz val="12"/>
      <name val="Sakkal Majalla"/>
    </font>
    <font>
      <b/>
      <u/>
      <sz val="10"/>
      <name val="Arial"/>
      <family val="2"/>
    </font>
  </fonts>
  <fills count="12">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
      <patternFill patternType="solid">
        <fgColor rgb="FFFFFFFF"/>
        <bgColor rgb="FF000000"/>
      </patternFill>
    </fill>
    <fill>
      <patternFill patternType="solid">
        <fgColor rgb="FFEEECE1"/>
        <bgColor rgb="FF000000"/>
      </patternFill>
    </fill>
    <fill>
      <patternFill patternType="solid">
        <fgColor rgb="FFEEECE1"/>
        <bgColor indexed="64"/>
      </patternFill>
    </fill>
    <fill>
      <patternFill patternType="solid">
        <fgColor theme="0"/>
        <bgColor rgb="FF000000"/>
      </patternFill>
    </fill>
    <fill>
      <patternFill patternType="solid">
        <fgColor rgb="FFFFFFFF"/>
        <bgColor indexed="64"/>
      </patternFill>
    </fill>
    <fill>
      <patternFill patternType="solid">
        <fgColor theme="2"/>
        <bgColor rgb="FF000000"/>
      </patternFill>
    </fill>
  </fills>
  <borders count="120">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indexed="9"/>
      </left>
      <right style="medium">
        <color indexed="9"/>
      </right>
      <top/>
      <bottom/>
      <diagonal/>
    </border>
    <border>
      <left style="medium">
        <color indexed="9"/>
      </left>
      <right/>
      <top/>
      <bottom/>
      <diagonal/>
    </border>
    <border>
      <left/>
      <right style="medium">
        <color indexed="9"/>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ck">
        <color indexed="9"/>
      </left>
      <right/>
      <top/>
      <bottom/>
      <diagonal/>
    </border>
    <border>
      <left/>
      <right style="thick">
        <color indexed="9"/>
      </right>
      <top/>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bottom style="medium">
        <color theme="0"/>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right style="medium">
        <color theme="0"/>
      </right>
      <top style="thin">
        <color indexed="64"/>
      </top>
      <bottom style="thin">
        <color indexed="64"/>
      </bottom>
      <diagonal/>
    </border>
    <border>
      <left style="medium">
        <color theme="0"/>
      </left>
      <right/>
      <top/>
      <bottom style="medium">
        <color theme="0"/>
      </bottom>
      <diagonal/>
    </border>
    <border>
      <left style="medium">
        <color theme="0"/>
      </left>
      <right/>
      <top style="medium">
        <color theme="0"/>
      </top>
      <bottom/>
      <diagonal/>
    </border>
    <border>
      <left style="medium">
        <color theme="0"/>
      </left>
      <right/>
      <top style="thin">
        <color indexed="64"/>
      </top>
      <bottom style="thin">
        <color indexed="64"/>
      </bottom>
      <diagonal/>
    </border>
    <border>
      <left style="medium">
        <color theme="0"/>
      </left>
      <right/>
      <top style="medium">
        <color theme="0"/>
      </top>
      <bottom style="thin">
        <color indexed="64"/>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top/>
      <bottom style="thin">
        <color indexed="64"/>
      </bottom>
      <diagonal/>
    </border>
    <border>
      <left style="medium">
        <color theme="0"/>
      </left>
      <right style="medium">
        <color theme="0"/>
      </right>
      <top style="thin">
        <color indexed="64"/>
      </top>
      <bottom style="thin">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right style="medium">
        <color theme="0"/>
      </right>
      <top style="medium">
        <color theme="0"/>
      </top>
      <bottom style="thin">
        <color indexed="64"/>
      </bottom>
      <diagonal/>
    </border>
    <border>
      <left style="medium">
        <color theme="0"/>
      </left>
      <right style="medium">
        <color theme="0"/>
      </right>
      <top style="medium">
        <color theme="0"/>
      </top>
      <bottom style="thin">
        <color indexed="64"/>
      </bottom>
      <diagonal/>
    </border>
    <border>
      <left style="medium">
        <color theme="0"/>
      </left>
      <right/>
      <top style="thin">
        <color indexed="64"/>
      </top>
      <bottom style="medium">
        <color theme="0"/>
      </bottom>
      <diagonal/>
    </border>
    <border>
      <left/>
      <right style="medium">
        <color theme="0"/>
      </right>
      <top/>
      <bottom style="thin">
        <color indexed="64"/>
      </bottom>
      <diagonal/>
    </border>
    <border>
      <left style="medium">
        <color theme="0"/>
      </left>
      <right/>
      <top/>
      <bottom style="thin">
        <color indexed="64"/>
      </bottom>
      <diagonal/>
    </border>
    <border>
      <left style="medium">
        <color theme="0"/>
      </left>
      <right style="medium">
        <color theme="0"/>
      </right>
      <top/>
      <bottom/>
      <diagonal/>
    </border>
    <border>
      <left/>
      <right style="medium">
        <color theme="0"/>
      </right>
      <top style="thin">
        <color indexed="64"/>
      </top>
      <bottom style="medium">
        <color theme="0"/>
      </bottom>
      <diagonal/>
    </border>
    <border>
      <left style="medium">
        <color theme="0"/>
      </left>
      <right style="medium">
        <color theme="0"/>
      </right>
      <top style="thin">
        <color indexed="64"/>
      </top>
      <bottom style="medium">
        <color theme="0"/>
      </bottom>
      <diagonal/>
    </border>
    <border>
      <left/>
      <right/>
      <top style="medium">
        <color theme="0"/>
      </top>
      <bottom style="medium">
        <color theme="0"/>
      </bottom>
      <diagonal/>
    </border>
    <border>
      <left/>
      <right/>
      <top style="medium">
        <color theme="0"/>
      </top>
      <bottom style="thin">
        <color indexed="64"/>
      </bottom>
      <diagonal/>
    </border>
    <border>
      <left style="thin">
        <color rgb="FFFFFFFF"/>
      </left>
      <right/>
      <top style="thin">
        <color rgb="FFFFFFFF"/>
      </top>
      <bottom/>
      <diagonal/>
    </border>
    <border>
      <left style="thin">
        <color rgb="FFFFFFFF"/>
      </left>
      <right style="thin">
        <color rgb="FFFFFFFF"/>
      </right>
      <top style="thin">
        <color rgb="FFFFFFFF"/>
      </top>
      <bottom/>
      <diagonal/>
    </border>
    <border>
      <left/>
      <right style="medium">
        <color rgb="FFFFFFFF"/>
      </right>
      <top style="thin">
        <color indexed="64"/>
      </top>
      <bottom style="thin">
        <color indexed="64"/>
      </bottom>
      <diagonal/>
    </border>
    <border>
      <left style="medium">
        <color rgb="FFFFFFFF"/>
      </left>
      <right style="medium">
        <color rgb="FFFFFFFF"/>
      </right>
      <top style="thin">
        <color indexed="64"/>
      </top>
      <bottom style="thin">
        <color indexed="64"/>
      </bottom>
      <diagonal/>
    </border>
    <border>
      <left style="medium">
        <color rgb="FFFFFFFF"/>
      </left>
      <right/>
      <top style="thin">
        <color indexed="64"/>
      </top>
      <bottom style="thin">
        <color indexed="64"/>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rgb="FFFFFFFF"/>
      </left>
      <right/>
      <top/>
      <bottom style="medium">
        <color rgb="FFFFFFFF"/>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thin">
        <color indexed="64"/>
      </top>
      <bottom/>
      <diagonal/>
    </border>
    <border>
      <left/>
      <right style="medium">
        <color theme="0"/>
      </right>
      <top/>
      <bottom/>
      <diagonal/>
    </border>
    <border>
      <left style="medium">
        <color theme="0"/>
      </left>
      <right/>
      <top style="thin">
        <color indexed="64"/>
      </top>
      <bottom/>
      <diagonal/>
    </border>
    <border>
      <left/>
      <right style="medium">
        <color theme="0"/>
      </right>
      <top style="thin">
        <color indexed="64"/>
      </top>
      <bottom/>
      <diagonal/>
    </border>
    <border>
      <left/>
      <right style="medium">
        <color rgb="FFFFFFFF"/>
      </right>
      <top/>
      <bottom/>
      <diagonal/>
    </border>
    <border>
      <left style="medium">
        <color rgb="FFFFFFFF"/>
      </left>
      <right/>
      <top/>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style="thin">
        <color indexed="64"/>
      </top>
      <bottom style="medium">
        <color rgb="FFFFFFFF"/>
      </bottom>
      <diagonal/>
    </border>
    <border>
      <left style="medium">
        <color rgb="FFFFFFFF"/>
      </left>
      <right style="medium">
        <color rgb="FFFFFFFF"/>
      </right>
      <top style="thin">
        <color indexed="64"/>
      </top>
      <bottom style="medium">
        <color rgb="FFFFFFFF"/>
      </bottom>
      <diagonal/>
    </border>
    <border>
      <left style="medium">
        <color rgb="FFFFFFFF"/>
      </left>
      <right/>
      <top style="thin">
        <color indexed="64"/>
      </top>
      <bottom style="medium">
        <color rgb="FFFFFFFF"/>
      </bottom>
      <diagonal/>
    </border>
    <border>
      <left/>
      <right style="medium">
        <color rgb="FFFFFFFF"/>
      </right>
      <top style="medium">
        <color rgb="FFFFFFFF"/>
      </top>
      <bottom style="thin">
        <color indexed="64"/>
      </bottom>
      <diagonal/>
    </border>
    <border>
      <left style="medium">
        <color rgb="FFFFFFFF"/>
      </left>
      <right style="medium">
        <color rgb="FFFFFFFF"/>
      </right>
      <top style="medium">
        <color rgb="FFFFFFFF"/>
      </top>
      <bottom style="thin">
        <color indexed="64"/>
      </bottom>
      <diagonal/>
    </border>
    <border>
      <left style="medium">
        <color rgb="FFFFFFFF"/>
      </left>
      <right/>
      <top style="medium">
        <color rgb="FFFFFFFF"/>
      </top>
      <bottom style="thin">
        <color indexed="64"/>
      </bottom>
      <diagonal/>
    </border>
    <border>
      <left style="medium">
        <color rgb="FFFFFFFF"/>
      </left>
      <right style="medium">
        <color rgb="FFFFFFFF"/>
      </right>
      <top/>
      <bottom/>
      <diagonal/>
    </border>
    <border>
      <left style="medium">
        <color rgb="FFFFFFFF"/>
      </left>
      <right style="medium">
        <color rgb="FFFFFFFF"/>
      </right>
      <top style="thin">
        <color indexed="64"/>
      </top>
      <bottom/>
      <diagonal/>
    </border>
    <border>
      <left style="medium">
        <color rgb="FFFFFFFF"/>
      </left>
      <right style="medium">
        <color rgb="FFFFFFFF"/>
      </right>
      <top/>
      <bottom style="thin">
        <color indexed="64"/>
      </bottom>
      <diagonal/>
    </border>
    <border>
      <left style="thick">
        <color rgb="FFFFFFFF"/>
      </left>
      <right style="thick">
        <color rgb="FFFFFFFF"/>
      </right>
      <top/>
      <bottom style="thick">
        <color rgb="FFFFFFFF"/>
      </bottom>
      <diagonal/>
    </border>
    <border>
      <left style="thick">
        <color rgb="FFFFFFFF"/>
      </left>
      <right style="thick">
        <color rgb="FFFFFFFF"/>
      </right>
      <top style="thick">
        <color rgb="FFFFFFFF"/>
      </top>
      <bottom style="thick">
        <color rgb="FFFFFFFF"/>
      </bottom>
      <diagonal/>
    </border>
    <border>
      <left/>
      <right style="thick">
        <color rgb="FFFFFFFF"/>
      </right>
      <top/>
      <bottom style="thick">
        <color rgb="FFFFFFFF"/>
      </bottom>
      <diagonal/>
    </border>
    <border>
      <left style="thick">
        <color rgb="FFFFFFFF"/>
      </left>
      <right/>
      <top/>
      <bottom style="thick">
        <color rgb="FFFFFFFF"/>
      </bottom>
      <diagonal/>
    </border>
    <border>
      <left/>
      <right style="thick">
        <color rgb="FFFFFFFF"/>
      </right>
      <top style="thick">
        <color rgb="FFFFFFFF"/>
      </top>
      <bottom style="thick">
        <color rgb="FFFFFFFF"/>
      </bottom>
      <diagonal/>
    </border>
    <border>
      <left style="thick">
        <color rgb="FFFFFFFF"/>
      </left>
      <right/>
      <top style="thick">
        <color rgb="FFFFFFFF"/>
      </top>
      <bottom style="thick">
        <color rgb="FFFFFFFF"/>
      </bottom>
      <diagonal/>
    </border>
    <border>
      <left style="medium">
        <color rgb="FFFFFFFF"/>
      </left>
      <right/>
      <top/>
      <bottom style="thin">
        <color indexed="64"/>
      </bottom>
      <diagonal/>
    </border>
    <border>
      <left/>
      <right style="medium">
        <color rgb="FFFFFFFF"/>
      </right>
      <top/>
      <bottom style="thin">
        <color indexed="64"/>
      </bottom>
      <diagonal/>
    </border>
    <border>
      <left/>
      <right/>
      <top style="thin">
        <color indexed="64"/>
      </top>
      <bottom style="medium">
        <color rgb="FFFFFFFF"/>
      </bottom>
      <diagonal/>
    </border>
    <border>
      <left/>
      <right/>
      <top style="thin">
        <color rgb="FF000000"/>
      </top>
      <bottom style="medium">
        <color rgb="FFFFFFFF"/>
      </bottom>
      <diagonal/>
    </border>
    <border>
      <left/>
      <right style="medium">
        <color rgb="FFFFFFFF"/>
      </right>
      <top style="thin">
        <color rgb="FF000000"/>
      </top>
      <bottom style="medium">
        <color rgb="FFFFFFFF"/>
      </bottom>
      <diagonal/>
    </border>
    <border>
      <left style="medium">
        <color rgb="FFFFFFFF"/>
      </left>
      <right/>
      <top style="thin">
        <color rgb="FF000000"/>
      </top>
      <bottom style="medium">
        <color rgb="FFFFFFFF"/>
      </bottom>
      <diagonal/>
    </border>
    <border>
      <left/>
      <right style="medium">
        <color rgb="FFFFFFFF"/>
      </right>
      <top/>
      <bottom style="thin">
        <color rgb="FF000000"/>
      </bottom>
      <diagonal/>
    </border>
    <border>
      <left/>
      <right/>
      <top style="thin">
        <color rgb="FFFFFFFF"/>
      </top>
      <bottom/>
      <diagonal/>
    </border>
    <border>
      <left/>
      <right style="thin">
        <color rgb="FFFFFFFF"/>
      </right>
      <top style="thin">
        <color rgb="FFFFFFFF"/>
      </top>
      <bottom/>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left/>
      <right style="medium">
        <color rgb="FFFFFFFF"/>
      </right>
      <top style="thin">
        <color indexed="64"/>
      </top>
      <bottom/>
      <diagonal/>
    </border>
    <border diagonalDown="1">
      <left style="medium">
        <color rgb="FFFFFFFF"/>
      </left>
      <right/>
      <top style="thin">
        <color rgb="FF000000"/>
      </top>
      <bottom style="thin">
        <color rgb="FF000000"/>
      </bottom>
      <diagonal style="medium">
        <color rgb="FFFFFFFF"/>
      </diagonal>
    </border>
    <border>
      <left/>
      <right style="medium">
        <color rgb="FFFFFFFF"/>
      </right>
      <top style="thin">
        <color rgb="FF000000"/>
      </top>
      <bottom style="thin">
        <color rgb="FF000000"/>
      </bottom>
      <diagonal/>
    </border>
    <border>
      <left style="medium">
        <color rgb="FFFFFFFF"/>
      </left>
      <right/>
      <top style="thin">
        <color rgb="FF000000"/>
      </top>
      <bottom style="thin">
        <color rgb="FF000000"/>
      </bottom>
      <diagonal/>
    </border>
    <border diagonalUp="1">
      <left/>
      <right style="medium">
        <color rgb="FFFFFFFF"/>
      </right>
      <top style="thin">
        <color rgb="FF000000"/>
      </top>
      <bottom style="thin">
        <color rgb="FF000000"/>
      </bottom>
      <diagonal style="medium">
        <color rgb="FFFFFFFF"/>
      </diagonal>
    </border>
    <border>
      <left/>
      <right/>
      <top/>
      <bottom style="thin">
        <color rgb="FF000000"/>
      </bottom>
      <diagonal/>
    </border>
    <border>
      <left style="medium">
        <color rgb="FFFFFFFF"/>
      </left>
      <right/>
      <top/>
      <bottom style="thin">
        <color rgb="FF000000"/>
      </bottom>
      <diagonal/>
    </border>
    <border>
      <left/>
      <right style="medium">
        <color theme="0"/>
      </right>
      <top style="thin">
        <color auto="1"/>
      </top>
      <bottom style="thin">
        <color theme="1"/>
      </bottom>
      <diagonal/>
    </border>
    <border>
      <left style="medium">
        <color theme="0"/>
      </left>
      <right style="medium">
        <color theme="0"/>
      </right>
      <top style="thin">
        <color auto="1"/>
      </top>
      <bottom style="thin">
        <color theme="1"/>
      </bottom>
      <diagonal/>
    </border>
    <border>
      <left style="medium">
        <color theme="0"/>
      </left>
      <right/>
      <top style="thin">
        <color auto="1"/>
      </top>
      <bottom style="thin">
        <color theme="1"/>
      </bottom>
      <diagonal/>
    </border>
    <border>
      <left style="thin">
        <color rgb="FFFFFFFF"/>
      </left>
      <right/>
      <top style="thin">
        <color indexed="64"/>
      </top>
      <bottom style="thin">
        <color indexed="64"/>
      </bottom>
      <diagonal/>
    </border>
    <border>
      <left style="thin">
        <color rgb="FFFFFFFF"/>
      </left>
      <right style="thin">
        <color rgb="FFFFFFFF"/>
      </right>
      <top style="thin">
        <color indexed="64"/>
      </top>
      <bottom style="thin">
        <color indexed="64"/>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indexed="64"/>
      </bottom>
      <diagonal/>
    </border>
    <border>
      <left/>
      <right style="thin">
        <color rgb="FFFFFFFF"/>
      </right>
      <top style="thin">
        <color indexed="64"/>
      </top>
      <bottom style="thin">
        <color indexed="64"/>
      </bottom>
      <diagonal/>
    </border>
    <border>
      <left/>
      <right style="thin">
        <color rgb="FFFFFFFF"/>
      </right>
      <top/>
      <bottom style="thin">
        <color indexed="64"/>
      </bottom>
      <diagonal/>
    </border>
    <border>
      <left style="thin">
        <color rgb="FFFFFFFF"/>
      </left>
      <right/>
      <top/>
      <bottom style="thin">
        <color indexed="64"/>
      </bottom>
      <diagonal/>
    </border>
    <border>
      <left style="thin">
        <color indexed="64"/>
      </left>
      <right style="thin">
        <color indexed="64"/>
      </right>
      <top style="thin">
        <color indexed="64"/>
      </top>
      <bottom style="thin">
        <color indexed="64"/>
      </bottom>
      <diagonal/>
    </border>
    <border>
      <left/>
      <right style="thin">
        <color rgb="FFFFFFFF"/>
      </right>
      <top/>
      <bottom/>
      <diagonal/>
    </border>
    <border>
      <left style="thin">
        <color rgb="FFFFFFFF"/>
      </left>
      <right/>
      <top/>
      <bottom/>
      <diagonal/>
    </border>
    <border>
      <left/>
      <right/>
      <top style="thick">
        <color rgb="FFFFFFFF"/>
      </top>
      <bottom/>
      <diagonal/>
    </border>
    <border>
      <left/>
      <right/>
      <top/>
      <bottom style="medium">
        <color theme="0"/>
      </bottom>
      <diagonal/>
    </border>
  </borders>
  <cellStyleXfs count="37">
    <xf numFmtId="0" fontId="0" fillId="0" borderId="0"/>
    <xf numFmtId="43" fontId="2" fillId="0" borderId="0" applyFont="0" applyFill="0" applyBorder="0" applyAlignment="0" applyProtection="0"/>
    <xf numFmtId="41" fontId="2" fillId="0" borderId="0" applyFont="0" applyFill="0" applyBorder="0" applyAlignment="0" applyProtection="0"/>
    <xf numFmtId="41" fontId="42" fillId="0" borderId="0" applyFont="0" applyFill="0" applyBorder="0" applyAlignment="0" applyProtection="0"/>
    <xf numFmtId="43" fontId="42" fillId="0" borderId="0" applyFont="0" applyFill="0" applyBorder="0" applyAlignment="0" applyProtection="0"/>
    <xf numFmtId="0" fontId="12" fillId="0" borderId="0" applyAlignment="0">
      <alignment horizontal="centerContinuous" vertical="center"/>
    </xf>
    <xf numFmtId="0" fontId="11" fillId="0" borderId="0" applyAlignment="0">
      <alignment horizontal="centerContinuous" vertical="center"/>
    </xf>
    <xf numFmtId="0" fontId="13" fillId="0" borderId="0" applyAlignment="0">
      <alignment horizontal="centerContinuous" vertical="center"/>
    </xf>
    <xf numFmtId="0" fontId="14" fillId="2" borderId="1">
      <alignment horizontal="right" vertical="center" wrapText="1"/>
    </xf>
    <xf numFmtId="0" fontId="6" fillId="2" borderId="1">
      <alignment horizontal="right" vertical="center" wrapText="1"/>
    </xf>
    <xf numFmtId="1" fontId="10" fillId="2" borderId="2">
      <alignment horizontal="left" vertical="center" wrapText="1"/>
    </xf>
    <xf numFmtId="1" fontId="15" fillId="2" borderId="3">
      <alignment horizontal="center" vertical="center"/>
    </xf>
    <xf numFmtId="0" fontId="16" fillId="2" borderId="3">
      <alignment horizontal="center" vertical="center" wrapText="1"/>
    </xf>
    <xf numFmtId="0" fontId="17" fillId="2" borderId="3">
      <alignment horizontal="center" vertical="center" wrapText="1"/>
    </xf>
    <xf numFmtId="0" fontId="2" fillId="0" borderId="0">
      <alignment horizontal="center" vertical="center" readingOrder="2"/>
    </xf>
    <xf numFmtId="0" fontId="42" fillId="0" borderId="0">
      <alignment horizontal="center" vertical="center" readingOrder="2"/>
    </xf>
    <xf numFmtId="0" fontId="18" fillId="0" borderId="0">
      <alignment horizontal="left" vertical="center"/>
    </xf>
    <xf numFmtId="0" fontId="46" fillId="0" borderId="0"/>
    <xf numFmtId="0" fontId="19" fillId="0" borderId="0">
      <alignment horizontal="right" vertical="center"/>
    </xf>
    <xf numFmtId="0" fontId="20" fillId="0" borderId="0">
      <alignment horizontal="left" vertical="center"/>
    </xf>
    <xf numFmtId="9" fontId="42" fillId="0" borderId="0" applyFont="0" applyFill="0" applyBorder="0" applyAlignment="0" applyProtection="0"/>
    <xf numFmtId="0" fontId="14" fillId="0" borderId="0">
      <alignment horizontal="right" vertical="center"/>
    </xf>
    <xf numFmtId="0" fontId="6" fillId="0" borderId="0">
      <alignment horizontal="right" vertical="center"/>
    </xf>
    <xf numFmtId="0" fontId="2" fillId="0" borderId="0">
      <alignment horizontal="left" vertical="center"/>
    </xf>
    <xf numFmtId="0" fontId="42" fillId="0" borderId="0">
      <alignment horizontal="left" vertical="center"/>
    </xf>
    <xf numFmtId="0" fontId="21" fillId="2" borderId="3" applyAlignment="0">
      <alignment horizontal="center" vertical="center"/>
    </xf>
    <xf numFmtId="0" fontId="19" fillId="0" borderId="4">
      <alignment horizontal="right" vertical="center" indent="1"/>
    </xf>
    <xf numFmtId="0" fontId="14" fillId="2" borderId="4">
      <alignment horizontal="right" vertical="center" wrapText="1" indent="1" readingOrder="2"/>
    </xf>
    <xf numFmtId="0" fontId="26" fillId="2" borderId="4">
      <alignment horizontal="right" vertical="center" wrapText="1" indent="1" readingOrder="2"/>
    </xf>
    <xf numFmtId="0" fontId="6" fillId="2" borderId="4">
      <alignment horizontal="right" vertical="center" wrapText="1" indent="1" readingOrder="2"/>
    </xf>
    <xf numFmtId="0" fontId="6" fillId="2" borderId="4">
      <alignment horizontal="right" vertical="center" wrapText="1" indent="1" readingOrder="2"/>
    </xf>
    <xf numFmtId="0" fontId="22" fillId="0" borderId="4">
      <alignment horizontal="right" vertical="center" indent="1"/>
    </xf>
    <xf numFmtId="0" fontId="22" fillId="2" borderId="4">
      <alignment horizontal="left" vertical="center" wrapText="1" indent="1"/>
    </xf>
    <xf numFmtId="0" fontId="22" fillId="0" borderId="5">
      <alignment horizontal="left" vertical="center"/>
    </xf>
    <xf numFmtId="0" fontId="22" fillId="0" borderId="6">
      <alignment horizontal="left" vertical="center"/>
    </xf>
    <xf numFmtId="0" fontId="1" fillId="0" borderId="0"/>
    <xf numFmtId="0" fontId="2" fillId="0" borderId="0"/>
  </cellStyleXfs>
  <cellXfs count="984">
    <xf numFmtId="0" fontId="0" fillId="0" borderId="0" xfId="0"/>
    <xf numFmtId="0" fontId="5" fillId="0" borderId="0" xfId="0" applyFont="1"/>
    <xf numFmtId="0" fontId="5"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0" fontId="3" fillId="0" borderId="0" xfId="0" applyFont="1"/>
    <xf numFmtId="0" fontId="3" fillId="0" borderId="0" xfId="0" applyFont="1" applyAlignment="1">
      <alignment horizontal="center" vertical="center"/>
    </xf>
    <xf numFmtId="0" fontId="6" fillId="0" borderId="0" xfId="0" applyFont="1"/>
    <xf numFmtId="0" fontId="5" fillId="0" borderId="0" xfId="0" applyFont="1" applyFill="1" applyBorder="1"/>
    <xf numFmtId="0" fontId="5" fillId="0" borderId="0" xfId="0" applyFont="1" applyAlignment="1">
      <alignment vertical="center"/>
    </xf>
    <xf numFmtId="0" fontId="5" fillId="0" borderId="0" xfId="0" applyFont="1" applyAlignment="1">
      <alignment horizontal="center" vertical="center" wrapText="1"/>
    </xf>
    <xf numFmtId="164" fontId="5" fillId="0" borderId="0" xfId="0" applyNumberFormat="1" applyFont="1" applyAlignment="1">
      <alignment horizontal="center" vertical="center"/>
    </xf>
    <xf numFmtId="0" fontId="5" fillId="3" borderId="0" xfId="0" applyFont="1" applyFill="1"/>
    <xf numFmtId="0" fontId="7" fillId="3" borderId="0" xfId="0" applyFont="1" applyFill="1"/>
    <xf numFmtId="0" fontId="3" fillId="3" borderId="0" xfId="0" applyFont="1" applyFill="1"/>
    <xf numFmtId="0" fontId="9" fillId="3" borderId="0" xfId="0" applyFont="1" applyFill="1"/>
    <xf numFmtId="0" fontId="3" fillId="3" borderId="0" xfId="0" applyFont="1" applyFill="1" applyAlignment="1">
      <alignment horizontal="center" vertical="center"/>
    </xf>
    <xf numFmtId="0" fontId="7" fillId="3" borderId="0" xfId="0" applyFont="1" applyFill="1" applyAlignment="1">
      <alignment horizontal="center" vertical="center"/>
    </xf>
    <xf numFmtId="0" fontId="9" fillId="3" borderId="0" xfId="0" applyFont="1" applyFill="1" applyAlignment="1">
      <alignment horizontal="center" vertical="center"/>
    </xf>
    <xf numFmtId="0" fontId="5" fillId="3" borderId="0" xfId="0" applyFont="1" applyFill="1" applyAlignment="1">
      <alignment horizontal="center" vertical="center"/>
    </xf>
    <xf numFmtId="0" fontId="22" fillId="3" borderId="0" xfId="0" applyFont="1" applyFill="1" applyAlignment="1">
      <alignment horizontal="center" vertical="center"/>
    </xf>
    <xf numFmtId="0" fontId="3" fillId="0" borderId="7" xfId="0" applyFont="1" applyBorder="1" applyAlignment="1">
      <alignment horizontal="center" vertical="center" readingOrder="2"/>
    </xf>
    <xf numFmtId="0" fontId="3" fillId="0" borderId="8" xfId="0" applyFont="1" applyBorder="1" applyAlignment="1">
      <alignment horizontal="left" vertical="center" readingOrder="1"/>
    </xf>
    <xf numFmtId="0" fontId="6" fillId="0" borderId="9" xfId="0" applyFont="1" applyBorder="1" applyAlignment="1">
      <alignment horizontal="right" vertical="center" readingOrder="2"/>
    </xf>
    <xf numFmtId="0" fontId="6" fillId="0" borderId="15" xfId="27" applyFont="1" applyFill="1" applyBorder="1">
      <alignment horizontal="right" vertical="center" wrapText="1" indent="1" readingOrder="2"/>
    </xf>
    <xf numFmtId="0" fontId="3" fillId="0" borderId="16" xfId="32" applyFont="1" applyFill="1" applyBorder="1" applyAlignment="1">
      <alignment horizontal="center" vertical="center" wrapText="1"/>
    </xf>
    <xf numFmtId="0" fontId="22" fillId="0" borderId="16" xfId="32" applyFont="1" applyFill="1" applyBorder="1">
      <alignment horizontal="left" vertical="center" wrapText="1" indent="1"/>
    </xf>
    <xf numFmtId="0" fontId="15" fillId="0" borderId="15" xfId="28" applyFont="1" applyFill="1" applyBorder="1">
      <alignment horizontal="right" vertical="center" wrapText="1" indent="1" readingOrder="2"/>
    </xf>
    <xf numFmtId="0" fontId="15" fillId="4" borderId="15" xfId="28" applyFont="1" applyFill="1" applyBorder="1">
      <alignment horizontal="right" vertical="center" wrapText="1" indent="1" readingOrder="2"/>
    </xf>
    <xf numFmtId="0" fontId="15" fillId="0" borderId="17" xfId="28" applyFont="1" applyFill="1" applyBorder="1">
      <alignment horizontal="right" vertical="center" wrapText="1" indent="1" readingOrder="2"/>
    </xf>
    <xf numFmtId="0" fontId="23" fillId="4" borderId="18" xfId="12" applyFont="1" applyFill="1" applyBorder="1">
      <alignment horizontal="center" vertical="center" wrapText="1"/>
    </xf>
    <xf numFmtId="0" fontId="22" fillId="0" borderId="0" xfId="0" applyFont="1" applyAlignment="1">
      <alignment horizontal="center" vertical="center"/>
    </xf>
    <xf numFmtId="0" fontId="18" fillId="4" borderId="19" xfId="12" applyFont="1" applyFill="1" applyBorder="1">
      <alignment horizontal="center" vertical="center" wrapText="1"/>
    </xf>
    <xf numFmtId="0" fontId="31" fillId="0" borderId="0" xfId="0" applyFont="1" applyAlignment="1">
      <alignment readingOrder="2"/>
    </xf>
    <xf numFmtId="0" fontId="6" fillId="4" borderId="15" xfId="27" applyFont="1" applyFill="1" applyBorder="1">
      <alignment horizontal="right" vertical="center" wrapText="1" indent="1" readingOrder="2"/>
    </xf>
    <xf numFmtId="0" fontId="14" fillId="0" borderId="17" xfId="27" applyFont="1" applyFill="1" applyBorder="1">
      <alignment horizontal="right" vertical="center" wrapText="1" indent="1" readingOrder="2"/>
    </xf>
    <xf numFmtId="1" fontId="6" fillId="4" borderId="20" xfId="11" applyFont="1" applyFill="1" applyBorder="1">
      <alignment horizontal="center" vertical="center"/>
    </xf>
    <xf numFmtId="0" fontId="14" fillId="4" borderId="15" xfId="27" applyFont="1" applyFill="1" applyBorder="1">
      <alignment horizontal="right" vertical="center" wrapText="1" indent="1" readingOrder="2"/>
    </xf>
    <xf numFmtId="0" fontId="22" fillId="0" borderId="21" xfId="32" applyFont="1" applyFill="1" applyBorder="1">
      <alignment horizontal="left" vertical="center" wrapText="1" indent="1"/>
    </xf>
    <xf numFmtId="0" fontId="23" fillId="4" borderId="18" xfId="25" applyFont="1" applyFill="1" applyBorder="1" applyAlignment="1">
      <alignment horizontal="center" wrapText="1" readingOrder="2"/>
    </xf>
    <xf numFmtId="0" fontId="22" fillId="4" borderId="16" xfId="32" applyFont="1" applyFill="1" applyBorder="1">
      <alignment horizontal="left" vertical="center" wrapText="1" indent="1"/>
    </xf>
    <xf numFmtId="0" fontId="3" fillId="4" borderId="16" xfId="32" applyFont="1" applyFill="1" applyBorder="1" applyAlignment="1">
      <alignment horizontal="center" vertical="center" wrapText="1"/>
    </xf>
    <xf numFmtId="0" fontId="3" fillId="4" borderId="23" xfId="12" applyFont="1" applyFill="1" applyBorder="1">
      <alignment horizontal="center" vertical="center" wrapText="1"/>
    </xf>
    <xf numFmtId="0" fontId="5" fillId="0" borderId="21" xfId="32" applyFont="1" applyFill="1" applyBorder="1">
      <alignment horizontal="left" vertical="center" wrapText="1" indent="1"/>
    </xf>
    <xf numFmtId="0" fontId="5" fillId="4" borderId="16" xfId="32" applyFont="1" applyFill="1" applyBorder="1">
      <alignment horizontal="left" vertical="center" wrapText="1" indent="1"/>
    </xf>
    <xf numFmtId="0" fontId="5" fillId="0" borderId="16" xfId="32" applyFont="1" applyFill="1" applyBorder="1">
      <alignment horizontal="left" vertical="center" wrapText="1" indent="1"/>
    </xf>
    <xf numFmtId="0" fontId="4" fillId="4" borderId="19" xfId="25" applyFont="1" applyFill="1" applyBorder="1" applyAlignment="1">
      <alignment horizontal="center" vertical="top" wrapText="1" readingOrder="2"/>
    </xf>
    <xf numFmtId="0" fontId="4" fillId="4" borderId="19" xfId="12" applyFont="1" applyFill="1" applyBorder="1" applyAlignment="1">
      <alignment horizontal="center" vertical="top" wrapText="1"/>
    </xf>
    <xf numFmtId="0" fontId="23" fillId="4" borderId="18" xfId="12" applyFont="1" applyFill="1" applyBorder="1" applyAlignment="1">
      <alignment horizontal="center" wrapText="1"/>
    </xf>
    <xf numFmtId="0" fontId="6" fillId="0" borderId="25" xfId="0" applyFont="1" applyBorder="1" applyAlignment="1">
      <alignment horizontal="right" readingOrder="2"/>
    </xf>
    <xf numFmtId="0" fontId="3" fillId="0" borderId="26" xfId="0" applyFont="1" applyBorder="1" applyAlignment="1">
      <alignment readingOrder="2"/>
    </xf>
    <xf numFmtId="0" fontId="3" fillId="0" borderId="26" xfId="0" applyFont="1" applyBorder="1"/>
    <xf numFmtId="0" fontId="3" fillId="0" borderId="27" xfId="0" applyFont="1" applyBorder="1" applyAlignment="1">
      <alignment horizontal="left" readingOrder="1"/>
    </xf>
    <xf numFmtId="3" fontId="5" fillId="0" borderId="29" xfId="31" applyNumberFormat="1" applyFont="1" applyFill="1" applyBorder="1" applyAlignment="1">
      <alignment horizontal="right" vertical="center" indent="1"/>
    </xf>
    <xf numFmtId="167" fontId="5" fillId="4" borderId="30" xfId="31" applyNumberFormat="1" applyFont="1" applyFill="1" applyBorder="1" applyAlignment="1">
      <alignment horizontal="right" vertical="center" indent="1"/>
    </xf>
    <xf numFmtId="0" fontId="5" fillId="4" borderId="30" xfId="31" applyFont="1" applyFill="1" applyBorder="1" applyAlignment="1">
      <alignment horizontal="right" vertical="center" indent="1"/>
    </xf>
    <xf numFmtId="3" fontId="5" fillId="4" borderId="30" xfId="31" applyNumberFormat="1" applyFont="1" applyFill="1" applyBorder="1" applyAlignment="1">
      <alignment horizontal="right" vertical="center" indent="1"/>
    </xf>
    <xf numFmtId="167" fontId="5" fillId="0" borderId="30" xfId="31" applyNumberFormat="1" applyFont="1" applyFill="1" applyBorder="1" applyAlignment="1">
      <alignment horizontal="right" vertical="center" indent="1"/>
    </xf>
    <xf numFmtId="0" fontId="5" fillId="0" borderId="30" xfId="31" applyFont="1" applyFill="1" applyBorder="1" applyAlignment="1">
      <alignment horizontal="right" vertical="center" indent="1"/>
    </xf>
    <xf numFmtId="3" fontId="5" fillId="0" borderId="30" xfId="31" applyNumberFormat="1" applyFont="1" applyFill="1" applyBorder="1" applyAlignment="1">
      <alignment horizontal="right" vertical="center" indent="1"/>
    </xf>
    <xf numFmtId="0" fontId="15" fillId="0" borderId="32" xfId="28" applyFont="1" applyFill="1" applyBorder="1">
      <alignment horizontal="right" vertical="center" wrapText="1" indent="1" readingOrder="2"/>
    </xf>
    <xf numFmtId="4" fontId="5" fillId="0" borderId="29" xfId="31" applyNumberFormat="1" applyFont="1" applyFill="1" applyBorder="1" applyAlignment="1">
      <alignment horizontal="right" vertical="center"/>
    </xf>
    <xf numFmtId="4" fontId="48" fillId="0" borderId="29" xfId="0" applyNumberFormat="1" applyFont="1" applyFill="1" applyBorder="1" applyAlignment="1">
      <alignment horizontal="right" vertical="center"/>
    </xf>
    <xf numFmtId="4" fontId="3" fillId="0" borderId="28" xfId="25" applyNumberFormat="1" applyFont="1" applyFill="1" applyBorder="1" applyAlignment="1">
      <alignment horizontal="right" vertical="center" readingOrder="1"/>
    </xf>
    <xf numFmtId="4" fontId="49" fillId="0" borderId="28" xfId="0" applyNumberFormat="1" applyFont="1" applyFill="1" applyBorder="1" applyAlignment="1">
      <alignment horizontal="right" vertical="center"/>
    </xf>
    <xf numFmtId="0" fontId="17" fillId="0" borderId="23" xfId="25" applyFont="1" applyFill="1" applyBorder="1" applyAlignment="1">
      <alignment horizontal="center" vertical="center" readingOrder="1"/>
    </xf>
    <xf numFmtId="0" fontId="17" fillId="0" borderId="21" xfId="32" applyFont="1" applyFill="1" applyBorder="1" applyAlignment="1">
      <alignment horizontal="left" vertical="center" indent="1"/>
    </xf>
    <xf numFmtId="0" fontId="6" fillId="5" borderId="9" xfId="0" applyFont="1" applyFill="1" applyBorder="1" applyAlignment="1">
      <alignment horizontal="right" vertical="center"/>
    </xf>
    <xf numFmtId="0" fontId="3" fillId="0" borderId="20" xfId="0" applyFont="1" applyBorder="1" applyAlignment="1">
      <alignment horizontal="center" vertical="center" wrapText="1"/>
    </xf>
    <xf numFmtId="0" fontId="3" fillId="0" borderId="17" xfId="0" applyFont="1" applyBorder="1" applyAlignment="1">
      <alignment horizontal="right" vertical="center" wrapText="1" indent="1"/>
    </xf>
    <xf numFmtId="0" fontId="3" fillId="4" borderId="28" xfId="12" applyFont="1" applyFill="1" applyBorder="1">
      <alignment horizontal="center" vertical="center" wrapText="1"/>
    </xf>
    <xf numFmtId="0" fontId="5" fillId="5" borderId="0" xfId="0" applyFont="1" applyFill="1" applyAlignment="1">
      <alignment vertical="center"/>
    </xf>
    <xf numFmtId="0" fontId="3" fillId="5" borderId="8" xfId="0" applyFont="1" applyFill="1" applyBorder="1" applyAlignment="1">
      <alignment horizontal="left" vertical="center" readingOrder="1"/>
    </xf>
    <xf numFmtId="0" fontId="6" fillId="5" borderId="0" xfId="21" applyFont="1" applyFill="1" applyBorder="1">
      <alignment horizontal="right" vertical="center"/>
    </xf>
    <xf numFmtId="0" fontId="5" fillId="5" borderId="0" xfId="0" applyFont="1" applyFill="1" applyBorder="1" applyAlignment="1">
      <alignment horizontal="center" vertical="center"/>
    </xf>
    <xf numFmtId="0" fontId="3" fillId="5" borderId="0" xfId="21" applyFont="1" applyFill="1" applyBorder="1" applyAlignment="1">
      <alignment horizontal="left" vertical="center"/>
    </xf>
    <xf numFmtId="3" fontId="5" fillId="0" borderId="33" xfId="31" applyNumberFormat="1" applyFont="1" applyFill="1" applyBorder="1" applyAlignment="1">
      <alignment horizontal="right" vertical="center" indent="1"/>
    </xf>
    <xf numFmtId="3" fontId="5" fillId="0" borderId="29" xfId="31" applyNumberFormat="1" applyFont="1" applyFill="1" applyBorder="1" applyAlignment="1">
      <alignment horizontal="center" vertical="center"/>
    </xf>
    <xf numFmtId="3" fontId="5" fillId="4" borderId="30" xfId="31" applyNumberFormat="1" applyFont="1" applyFill="1" applyBorder="1" applyAlignment="1">
      <alignment horizontal="center" vertical="center"/>
    </xf>
    <xf numFmtId="0" fontId="5" fillId="5" borderId="0" xfId="0" applyFont="1" applyFill="1" applyBorder="1" applyAlignment="1">
      <alignment vertical="center"/>
    </xf>
    <xf numFmtId="0" fontId="5" fillId="0" borderId="36" xfId="32" applyFont="1" applyFill="1" applyBorder="1">
      <alignment horizontal="left" vertical="center" wrapText="1" indent="1"/>
    </xf>
    <xf numFmtId="0" fontId="0" fillId="5" borderId="0" xfId="0" applyFill="1"/>
    <xf numFmtId="3" fontId="22" fillId="4" borderId="30" xfId="25" applyNumberFormat="1" applyFont="1" applyFill="1" applyBorder="1" applyAlignment="1">
      <alignment horizontal="right" vertical="center" indent="1"/>
    </xf>
    <xf numFmtId="3" fontId="22" fillId="0" borderId="30" xfId="25" applyNumberFormat="1" applyFont="1" applyFill="1" applyBorder="1" applyAlignment="1">
      <alignment horizontal="right" vertical="center" indent="1"/>
    </xf>
    <xf numFmtId="0" fontId="36" fillId="0" borderId="17" xfId="27" applyFont="1" applyFill="1" applyBorder="1">
      <alignment horizontal="right" vertical="center" wrapText="1" indent="1" readingOrder="2"/>
    </xf>
    <xf numFmtId="0" fontId="37" fillId="0" borderId="21" xfId="32" applyFont="1" applyFill="1" applyBorder="1">
      <alignment horizontal="left" vertical="center" wrapText="1" indent="1"/>
    </xf>
    <xf numFmtId="0" fontId="36" fillId="4" borderId="15" xfId="27" applyFont="1" applyFill="1" applyBorder="1">
      <alignment horizontal="right" vertical="center" wrapText="1" indent="1" readingOrder="2"/>
    </xf>
    <xf numFmtId="0" fontId="37" fillId="4" borderId="16" xfId="32" applyFont="1" applyFill="1" applyBorder="1">
      <alignment horizontal="left" vertical="center" wrapText="1" indent="1"/>
    </xf>
    <xf numFmtId="0" fontId="36" fillId="4" borderId="34" xfId="27" applyFont="1" applyFill="1" applyBorder="1">
      <alignment horizontal="right" vertical="center" wrapText="1" indent="1" readingOrder="2"/>
    </xf>
    <xf numFmtId="0" fontId="37" fillId="4" borderId="24" xfId="32" applyFont="1" applyFill="1" applyBorder="1">
      <alignment horizontal="left" vertical="center" wrapText="1" indent="1"/>
    </xf>
    <xf numFmtId="0" fontId="6" fillId="0" borderId="40" xfId="27" applyFont="1" applyFill="1" applyBorder="1">
      <alignment horizontal="right" vertical="center" wrapText="1" indent="1" readingOrder="2"/>
    </xf>
    <xf numFmtId="1" fontId="6" fillId="4" borderId="20" xfId="11" applyFont="1" applyFill="1" applyBorder="1" applyAlignment="1">
      <alignment horizontal="center" vertical="center" wrapText="1"/>
    </xf>
    <xf numFmtId="0" fontId="3" fillId="4" borderId="23" xfId="12" applyFont="1" applyFill="1" applyBorder="1" applyAlignment="1">
      <alignment horizontal="center" vertical="center" wrapText="1"/>
    </xf>
    <xf numFmtId="0" fontId="3" fillId="4" borderId="19" xfId="12" applyFont="1" applyFill="1" applyBorder="1">
      <alignment horizontal="center" vertical="center" wrapText="1"/>
    </xf>
    <xf numFmtId="0" fontId="6" fillId="5" borderId="9" xfId="0" applyFont="1" applyFill="1" applyBorder="1" applyAlignment="1">
      <alignment horizontal="right"/>
    </xf>
    <xf numFmtId="0" fontId="3" fillId="5" borderId="7" xfId="0" applyFont="1" applyFill="1" applyBorder="1" applyAlignment="1">
      <alignment horizontal="center"/>
    </xf>
    <xf numFmtId="0" fontId="3" fillId="5" borderId="0" xfId="0" applyFont="1" applyFill="1" applyAlignment="1"/>
    <xf numFmtId="0" fontId="3" fillId="5" borderId="8" xfId="0" applyFont="1" applyFill="1" applyBorder="1" applyAlignment="1">
      <alignment horizontal="left"/>
    </xf>
    <xf numFmtId="3" fontId="5" fillId="4" borderId="35" xfId="31" applyNumberFormat="1" applyFont="1" applyFill="1" applyBorder="1" applyAlignment="1">
      <alignment horizontal="right" vertical="center" indent="1"/>
    </xf>
    <xf numFmtId="166" fontId="22" fillId="4" borderId="30" xfId="1" applyNumberFormat="1" applyFont="1" applyFill="1" applyBorder="1" applyAlignment="1">
      <alignment horizontal="right" vertical="center"/>
    </xf>
    <xf numFmtId="166" fontId="5" fillId="4" borderId="30" xfId="1" applyNumberFormat="1" applyFont="1" applyFill="1" applyBorder="1" applyAlignment="1">
      <alignment horizontal="right" vertical="center"/>
    </xf>
    <xf numFmtId="166" fontId="22" fillId="0" borderId="30" xfId="1" applyNumberFormat="1" applyFont="1" applyFill="1" applyBorder="1" applyAlignment="1">
      <alignment horizontal="right" vertical="center"/>
    </xf>
    <xf numFmtId="166" fontId="5" fillId="0" borderId="30" xfId="1" applyNumberFormat="1" applyFont="1" applyFill="1" applyBorder="1" applyAlignment="1">
      <alignment horizontal="right" vertical="center"/>
    </xf>
    <xf numFmtId="0" fontId="3" fillId="4" borderId="42" xfId="32" applyFont="1" applyFill="1" applyBorder="1" applyAlignment="1">
      <alignment horizontal="center" vertical="center" wrapText="1"/>
    </xf>
    <xf numFmtId="0" fontId="3" fillId="0" borderId="42" xfId="32" applyFont="1" applyFill="1" applyBorder="1" applyAlignment="1">
      <alignment horizontal="center" vertical="center" wrapText="1"/>
    </xf>
    <xf numFmtId="0" fontId="3" fillId="4" borderId="43" xfId="32" applyFont="1" applyFill="1" applyBorder="1" applyAlignment="1">
      <alignment horizontal="center" vertical="center" wrapText="1"/>
    </xf>
    <xf numFmtId="167" fontId="5" fillId="4" borderId="35" xfId="31" applyNumberFormat="1" applyFont="1" applyFill="1" applyBorder="1" applyAlignment="1">
      <alignment horizontal="right" vertical="center" indent="1"/>
    </xf>
    <xf numFmtId="0" fontId="5" fillId="4" borderId="35" xfId="31" applyFont="1" applyFill="1" applyBorder="1" applyAlignment="1">
      <alignment horizontal="right" vertical="center" indent="1"/>
    </xf>
    <xf numFmtId="0" fontId="3" fillId="4" borderId="24" xfId="32" applyFont="1" applyFill="1" applyBorder="1" applyAlignment="1">
      <alignment horizontal="center" vertical="center" wrapText="1"/>
    </xf>
    <xf numFmtId="4" fontId="5" fillId="0" borderId="36" xfId="32" applyNumberFormat="1" applyFont="1" applyFill="1" applyBorder="1" applyAlignment="1">
      <alignment horizontal="right" vertical="center" wrapText="1" indent="1"/>
    </xf>
    <xf numFmtId="4" fontId="5" fillId="4" borderId="16" xfId="32" applyNumberFormat="1" applyFont="1" applyFill="1" applyBorder="1" applyAlignment="1">
      <alignment horizontal="right" vertical="center" wrapText="1" indent="1"/>
    </xf>
    <xf numFmtId="4" fontId="37" fillId="0" borderId="21" xfId="32" applyNumberFormat="1" applyFont="1" applyFill="1" applyBorder="1" applyAlignment="1">
      <alignment horizontal="right" vertical="center" wrapText="1" indent="1"/>
    </xf>
    <xf numFmtId="4" fontId="37" fillId="4" borderId="24" xfId="32" applyNumberFormat="1" applyFont="1" applyFill="1" applyBorder="1" applyAlignment="1">
      <alignment horizontal="right" vertical="center" wrapText="1" indent="1"/>
    </xf>
    <xf numFmtId="4" fontId="37" fillId="4" borderId="16" xfId="32" applyNumberFormat="1" applyFont="1" applyFill="1" applyBorder="1" applyAlignment="1">
      <alignment horizontal="right" vertical="center" wrapText="1" indent="1"/>
    </xf>
    <xf numFmtId="0" fontId="3" fillId="4" borderId="28" xfId="12" applyFont="1" applyFill="1" applyBorder="1" applyAlignment="1">
      <alignment horizontal="center" vertical="center" wrapText="1"/>
    </xf>
    <xf numFmtId="0" fontId="3" fillId="0" borderId="44" xfId="0" applyFont="1" applyFill="1" applyBorder="1" applyAlignment="1">
      <alignment horizontal="center" vertical="center" readingOrder="1"/>
    </xf>
    <xf numFmtId="0" fontId="6" fillId="0" borderId="45" xfId="0" applyFont="1" applyFill="1" applyBorder="1" applyAlignment="1">
      <alignment horizontal="right" vertical="center"/>
    </xf>
    <xf numFmtId="0" fontId="5" fillId="6" borderId="0" xfId="0" applyFont="1" applyFill="1" applyBorder="1"/>
    <xf numFmtId="0" fontId="5" fillId="0" borderId="0" xfId="0" applyFont="1" applyFill="1" applyBorder="1" applyAlignment="1">
      <alignment vertical="center"/>
    </xf>
    <xf numFmtId="1" fontId="15" fillId="7" borderId="46" xfId="11" applyFont="1" applyFill="1" applyBorder="1">
      <alignment horizontal="center" vertical="center"/>
    </xf>
    <xf numFmtId="0" fontId="23" fillId="7" borderId="47" xfId="12" applyFont="1" applyFill="1" applyBorder="1">
      <alignment horizontal="center" vertical="center" wrapText="1"/>
    </xf>
    <xf numFmtId="0" fontId="23" fillId="7" borderId="48" xfId="12" applyFont="1" applyFill="1" applyBorder="1" applyAlignment="1">
      <alignment horizontal="center" vertical="center" wrapText="1"/>
    </xf>
    <xf numFmtId="0" fontId="6" fillId="0" borderId="49" xfId="27" applyFont="1" applyFill="1" applyBorder="1">
      <alignment horizontal="right" vertical="center" wrapText="1" indent="1" readingOrder="2"/>
    </xf>
    <xf numFmtId="41" fontId="5" fillId="0" borderId="50" xfId="4" applyNumberFormat="1" applyFont="1" applyFill="1" applyBorder="1" applyAlignment="1">
      <alignment horizontal="right" vertical="center" indent="1"/>
    </xf>
    <xf numFmtId="0" fontId="6" fillId="7" borderId="52" xfId="27" applyFont="1" applyFill="1" applyBorder="1">
      <alignment horizontal="right" vertical="center" wrapText="1" indent="1" readingOrder="2"/>
    </xf>
    <xf numFmtId="41" fontId="5" fillId="7" borderId="53" xfId="4" applyNumberFormat="1" applyFont="1" applyFill="1" applyBorder="1" applyAlignment="1">
      <alignment horizontal="right" vertical="center" indent="1"/>
    </xf>
    <xf numFmtId="0" fontId="5" fillId="0" borderId="55" xfId="32" applyFont="1" applyFill="1" applyBorder="1" applyAlignment="1">
      <alignment horizontal="left" vertical="center" wrapText="1" indent="1"/>
    </xf>
    <xf numFmtId="0" fontId="5" fillId="7" borderId="0" xfId="32" applyFont="1" applyFill="1" applyBorder="1" applyAlignment="1">
      <alignment horizontal="left" vertical="center" wrapText="1" indent="1"/>
    </xf>
    <xf numFmtId="0" fontId="36" fillId="0" borderId="56" xfId="27" applyFont="1" applyFill="1" applyBorder="1">
      <alignment horizontal="right" vertical="center" wrapText="1" indent="1" readingOrder="2"/>
    </xf>
    <xf numFmtId="4" fontId="37" fillId="0" borderId="31" xfId="32" applyNumberFormat="1" applyFont="1" applyFill="1" applyBorder="1" applyAlignment="1">
      <alignment horizontal="right" vertical="center" wrapText="1" indent="1"/>
    </xf>
    <xf numFmtId="0" fontId="37" fillId="0" borderId="31" xfId="32" applyFont="1" applyFill="1" applyBorder="1">
      <alignment horizontal="left" vertical="center" wrapText="1" indent="1"/>
    </xf>
    <xf numFmtId="0" fontId="36" fillId="4" borderId="0" xfId="27" applyFont="1" applyFill="1" applyBorder="1">
      <alignment horizontal="right" vertical="center" wrapText="1" indent="1" readingOrder="2"/>
    </xf>
    <xf numFmtId="4" fontId="37" fillId="4" borderId="0" xfId="32" applyNumberFormat="1" applyFont="1" applyFill="1" applyBorder="1" applyAlignment="1">
      <alignment horizontal="right" vertical="center" wrapText="1" indent="1"/>
    </xf>
    <xf numFmtId="0" fontId="37" fillId="4" borderId="0" xfId="32" applyFont="1" applyFill="1" applyBorder="1">
      <alignment horizontal="left" vertical="center" wrapText="1" indent="1"/>
    </xf>
    <xf numFmtId="0" fontId="36" fillId="0" borderId="37" xfId="27" applyFont="1" applyFill="1" applyBorder="1">
      <alignment horizontal="right" vertical="center" wrapText="1" indent="1" readingOrder="2"/>
    </xf>
    <xf numFmtId="4" fontId="37" fillId="0" borderId="38" xfId="32" applyNumberFormat="1" applyFont="1" applyFill="1" applyBorder="1" applyAlignment="1">
      <alignment horizontal="right" vertical="center" wrapText="1" indent="1"/>
    </xf>
    <xf numFmtId="0" fontId="37" fillId="0" borderId="38" xfId="32" applyFont="1" applyFill="1" applyBorder="1">
      <alignment horizontal="left" vertical="center" wrapText="1" indent="1"/>
    </xf>
    <xf numFmtId="0" fontId="3" fillId="0" borderId="0" xfId="0" applyFont="1" applyFill="1" applyBorder="1" applyAlignment="1"/>
    <xf numFmtId="0" fontId="3" fillId="0" borderId="0" xfId="0" applyFont="1" applyFill="1" applyBorder="1"/>
    <xf numFmtId="2" fontId="5" fillId="0" borderId="50" xfId="31" applyNumberFormat="1" applyFont="1" applyFill="1" applyBorder="1" applyAlignment="1">
      <alignment horizontal="right" vertical="center" indent="1"/>
    </xf>
    <xf numFmtId="0" fontId="5" fillId="0" borderId="51" xfId="32" applyFont="1" applyFill="1" applyBorder="1">
      <alignment horizontal="left" vertical="center" wrapText="1" indent="1"/>
    </xf>
    <xf numFmtId="2" fontId="5" fillId="7" borderId="62" xfId="31" applyNumberFormat="1" applyFont="1" applyFill="1" applyBorder="1" applyAlignment="1">
      <alignment horizontal="right" vertical="center" indent="1"/>
    </xf>
    <xf numFmtId="0" fontId="5" fillId="7" borderId="63" xfId="32" applyFont="1" applyFill="1" applyBorder="1">
      <alignment horizontal="left" vertical="center" wrapText="1" indent="1"/>
    </xf>
    <xf numFmtId="2" fontId="5" fillId="0" borderId="62" xfId="31" applyNumberFormat="1" applyFont="1" applyFill="1" applyBorder="1" applyAlignment="1">
      <alignment horizontal="right" vertical="center" indent="1"/>
    </xf>
    <xf numFmtId="0" fontId="5" fillId="0" borderId="63" xfId="32" applyFont="1" applyFill="1" applyBorder="1">
      <alignment horizontal="left" vertical="center" wrapText="1" indent="1"/>
    </xf>
    <xf numFmtId="0" fontId="3" fillId="6" borderId="0" xfId="0" applyFont="1" applyFill="1" applyBorder="1" applyAlignment="1">
      <alignment horizontal="center" vertical="center"/>
    </xf>
    <xf numFmtId="0" fontId="7" fillId="6" borderId="0" xfId="0" applyFont="1" applyFill="1" applyBorder="1" applyAlignment="1">
      <alignment horizontal="center" vertical="center"/>
    </xf>
    <xf numFmtId="0" fontId="3" fillId="0" borderId="0" xfId="0" applyFont="1" applyFill="1" applyBorder="1" applyAlignment="1">
      <alignment horizontal="center" vertical="center"/>
    </xf>
    <xf numFmtId="0" fontId="25" fillId="7" borderId="71" xfId="0" applyFont="1" applyFill="1" applyBorder="1" applyAlignment="1">
      <alignment horizontal="center" vertical="center" wrapText="1"/>
    </xf>
    <xf numFmtId="0" fontId="25" fillId="7" borderId="71" xfId="0" applyFont="1" applyFill="1" applyBorder="1" applyAlignment="1">
      <alignment horizontal="center" wrapText="1"/>
    </xf>
    <xf numFmtId="0" fontId="3" fillId="7" borderId="70" xfId="0" applyFont="1" applyFill="1" applyBorder="1" applyAlignment="1">
      <alignment horizontal="center" vertical="center" wrapText="1"/>
    </xf>
    <xf numFmtId="0" fontId="3" fillId="7" borderId="70" xfId="0" applyFont="1" applyFill="1" applyBorder="1" applyAlignment="1">
      <alignment horizontal="center" vertical="top" wrapText="1"/>
    </xf>
    <xf numFmtId="0" fontId="3" fillId="0" borderId="47" xfId="0" quotePrefix="1" applyFont="1" applyFill="1" applyBorder="1" applyAlignment="1">
      <alignment horizontal="right" vertical="center" indent="1"/>
    </xf>
    <xf numFmtId="0" fontId="3" fillId="7" borderId="62" xfId="0" applyFont="1" applyFill="1" applyBorder="1" applyAlignment="1">
      <alignment horizontal="right" vertical="center" indent="1"/>
    </xf>
    <xf numFmtId="0" fontId="3" fillId="7" borderId="50" xfId="0" applyFont="1" applyFill="1" applyBorder="1" applyAlignment="1">
      <alignment horizontal="right" vertical="center" indent="1"/>
    </xf>
    <xf numFmtId="0" fontId="4" fillId="7" borderId="62" xfId="0" applyFont="1" applyFill="1" applyBorder="1" applyAlignment="1">
      <alignment horizontal="left" vertical="center" indent="1"/>
    </xf>
    <xf numFmtId="0" fontId="3" fillId="0" borderId="62" xfId="0" applyFont="1" applyFill="1" applyBorder="1" applyAlignment="1">
      <alignment horizontal="right" vertical="center" indent="1"/>
    </xf>
    <xf numFmtId="0" fontId="4" fillId="0" borderId="62" xfId="0" applyFont="1" applyFill="1" applyBorder="1" applyAlignment="1">
      <alignment horizontal="left" vertical="center" indent="1"/>
    </xf>
    <xf numFmtId="0" fontId="3" fillId="7" borderId="53" xfId="0" applyFont="1" applyFill="1" applyBorder="1" applyAlignment="1">
      <alignment horizontal="right" vertical="center" indent="1"/>
    </xf>
    <xf numFmtId="0" fontId="4" fillId="7" borderId="53" xfId="0" applyFont="1" applyFill="1" applyBorder="1" applyAlignment="1">
      <alignment horizontal="left" vertical="center" indent="1"/>
    </xf>
    <xf numFmtId="0" fontId="3" fillId="7" borderId="68" xfId="0" applyFont="1" applyFill="1" applyBorder="1" applyAlignment="1">
      <alignment horizontal="right" vertical="center" indent="1"/>
    </xf>
    <xf numFmtId="0" fontId="4" fillId="7" borderId="68" xfId="0" applyFont="1" applyFill="1" applyBorder="1" applyAlignment="1">
      <alignment horizontal="left" vertical="center" indent="1"/>
    </xf>
    <xf numFmtId="0" fontId="3" fillId="0" borderId="72" xfId="0" quotePrefix="1" applyFont="1" applyFill="1" applyBorder="1" applyAlignment="1">
      <alignment horizontal="right" vertical="center" indent="1"/>
    </xf>
    <xf numFmtId="0" fontId="9" fillId="6" borderId="0" xfId="0" applyFont="1" applyFill="1" applyBorder="1"/>
    <xf numFmtId="0" fontId="6" fillId="0" borderId="0" xfId="0" applyFont="1" applyFill="1" applyBorder="1" applyAlignment="1">
      <alignment horizontal="right" vertical="center"/>
    </xf>
    <xf numFmtId="0" fontId="3" fillId="0" borderId="0" xfId="0" applyFont="1" applyFill="1" applyBorder="1" applyAlignment="1">
      <alignment horizontal="left" vertical="center"/>
    </xf>
    <xf numFmtId="1" fontId="6" fillId="7" borderId="46" xfId="11" applyFont="1" applyFill="1" applyBorder="1">
      <alignment horizontal="center" vertical="center"/>
    </xf>
    <xf numFmtId="1" fontId="3" fillId="7" borderId="47" xfId="11" applyFont="1" applyFill="1" applyBorder="1" applyAlignment="1">
      <alignment horizontal="center" vertical="center" wrapText="1"/>
    </xf>
    <xf numFmtId="0" fontId="3" fillId="7" borderId="48" xfId="12" applyFont="1" applyFill="1" applyBorder="1">
      <alignment horizontal="center" vertical="center" wrapText="1"/>
    </xf>
    <xf numFmtId="1" fontId="22" fillId="0" borderId="50" xfId="31" applyNumberFormat="1" applyFont="1" applyFill="1" applyBorder="1" applyAlignment="1">
      <alignment horizontal="right" vertical="center" indent="1"/>
    </xf>
    <xf numFmtId="165" fontId="22" fillId="0" borderId="50" xfId="31" quotePrefix="1" applyNumberFormat="1" applyFont="1" applyFill="1" applyBorder="1" applyAlignment="1">
      <alignment horizontal="right" vertical="center" indent="1"/>
    </xf>
    <xf numFmtId="0" fontId="5" fillId="0" borderId="51" xfId="32" applyFont="1" applyFill="1" applyBorder="1" applyAlignment="1">
      <alignment vertical="center" wrapText="1"/>
    </xf>
    <xf numFmtId="0" fontId="6" fillId="7" borderId="61" xfId="27" applyFont="1" applyFill="1" applyBorder="1">
      <alignment horizontal="right" vertical="center" wrapText="1" indent="1" readingOrder="2"/>
    </xf>
    <xf numFmtId="1" fontId="22" fillId="7" borderId="62" xfId="31" applyNumberFormat="1" applyFont="1" applyFill="1" applyBorder="1" applyAlignment="1">
      <alignment horizontal="right" vertical="center" indent="1"/>
    </xf>
    <xf numFmtId="165" fontId="22" fillId="7" borderId="62" xfId="31" applyNumberFormat="1" applyFont="1" applyFill="1" applyBorder="1" applyAlignment="1">
      <alignment horizontal="right" vertical="center" indent="1"/>
    </xf>
    <xf numFmtId="0" fontId="5" fillId="7" borderId="63" xfId="32" applyFont="1" applyFill="1" applyBorder="1" applyAlignment="1">
      <alignment vertical="center" wrapText="1"/>
    </xf>
    <xf numFmtId="0" fontId="6" fillId="0" borderId="61" xfId="27" applyFont="1" applyFill="1" applyBorder="1">
      <alignment horizontal="right" vertical="center" wrapText="1" indent="1" readingOrder="2"/>
    </xf>
    <xf numFmtId="1" fontId="22" fillId="0" borderId="62" xfId="31" applyNumberFormat="1" applyFont="1" applyFill="1" applyBorder="1" applyAlignment="1">
      <alignment horizontal="right" vertical="center" indent="1"/>
    </xf>
    <xf numFmtId="165" fontId="22" fillId="0" borderId="62" xfId="31" applyNumberFormat="1" applyFont="1" applyFill="1" applyBorder="1" applyAlignment="1">
      <alignment horizontal="right" vertical="center" indent="1"/>
    </xf>
    <xf numFmtId="0" fontId="5" fillId="0" borderId="63" xfId="32" applyFont="1" applyFill="1" applyBorder="1" applyAlignment="1">
      <alignment vertical="center" wrapText="1"/>
    </xf>
    <xf numFmtId="0" fontId="6" fillId="0" borderId="67" xfId="27" applyFont="1" applyFill="1" applyBorder="1">
      <alignment horizontal="right" vertical="center" wrapText="1" indent="1" readingOrder="2"/>
    </xf>
    <xf numFmtId="1" fontId="22" fillId="0" borderId="68" xfId="31" applyNumberFormat="1" applyFont="1" applyFill="1" applyBorder="1" applyAlignment="1">
      <alignment horizontal="right" vertical="center" indent="1"/>
    </xf>
    <xf numFmtId="165" fontId="22" fillId="0" borderId="68" xfId="31" applyNumberFormat="1" applyFont="1" applyFill="1" applyBorder="1" applyAlignment="1">
      <alignment horizontal="right" vertical="center" indent="1"/>
    </xf>
    <xf numFmtId="0" fontId="5" fillId="0" borderId="69" xfId="32" applyFont="1" applyFill="1" applyBorder="1" applyAlignment="1">
      <alignment vertical="center" wrapText="1"/>
    </xf>
    <xf numFmtId="0" fontId="22" fillId="6" borderId="0" xfId="34" applyFont="1" applyFill="1" applyBorder="1" applyAlignment="1">
      <alignment vertical="center"/>
    </xf>
    <xf numFmtId="0" fontId="23" fillId="6" borderId="0" xfId="0" applyFont="1" applyFill="1" applyBorder="1" applyAlignment="1"/>
    <xf numFmtId="0" fontId="22" fillId="6" borderId="0" xfId="0" applyFont="1" applyFill="1" applyBorder="1" applyAlignment="1"/>
    <xf numFmtId="0" fontId="22" fillId="0" borderId="0" xfId="34" applyFont="1" applyFill="1" applyBorder="1" applyAlignment="1">
      <alignment vertical="center"/>
    </xf>
    <xf numFmtId="0" fontId="22" fillId="6" borderId="0" xfId="0" applyFont="1" applyFill="1" applyBorder="1"/>
    <xf numFmtId="0" fontId="22" fillId="6" borderId="0" xfId="0" applyFont="1" applyFill="1" applyBorder="1" applyAlignment="1">
      <alignment horizontal="right" readingOrder="2"/>
    </xf>
    <xf numFmtId="0" fontId="23" fillId="6" borderId="0" xfId="0" applyFont="1" applyFill="1" applyBorder="1" applyAlignment="1">
      <alignment horizontal="left"/>
    </xf>
    <xf numFmtId="0" fontId="22" fillId="6" borderId="0" xfId="0" applyFont="1" applyFill="1" applyBorder="1" applyAlignment="1">
      <alignment horizontal="left"/>
    </xf>
    <xf numFmtId="0" fontId="7" fillId="6" borderId="0" xfId="0" applyFont="1" applyFill="1" applyBorder="1" applyAlignment="1">
      <alignment readingOrder="2"/>
    </xf>
    <xf numFmtId="0" fontId="53" fillId="6" borderId="0" xfId="0" applyFont="1" applyFill="1" applyBorder="1" applyAlignment="1">
      <alignment readingOrder="2"/>
    </xf>
    <xf numFmtId="0" fontId="54" fillId="6" borderId="0" xfId="0" applyFont="1" applyFill="1" applyBorder="1"/>
    <xf numFmtId="0" fontId="55" fillId="6" borderId="0" xfId="0" applyFont="1" applyFill="1" applyBorder="1"/>
    <xf numFmtId="0" fontId="56" fillId="6" borderId="0" xfId="0" applyFont="1" applyFill="1" applyBorder="1" applyAlignment="1">
      <alignment readingOrder="2"/>
    </xf>
    <xf numFmtId="49" fontId="56" fillId="6" borderId="0" xfId="0" applyNumberFormat="1" applyFont="1" applyFill="1" applyBorder="1" applyAlignment="1">
      <alignment readingOrder="1"/>
    </xf>
    <xf numFmtId="165" fontId="5" fillId="0" borderId="50" xfId="31" applyNumberFormat="1" applyFont="1" applyFill="1" applyBorder="1" applyAlignment="1">
      <alignment horizontal="right" vertical="center" indent="1"/>
    </xf>
    <xf numFmtId="165" fontId="5" fillId="0" borderId="50" xfId="32" applyNumberFormat="1" applyFont="1" applyFill="1" applyBorder="1" applyAlignment="1">
      <alignment horizontal="right" vertical="center" indent="1"/>
    </xf>
    <xf numFmtId="0" fontId="5" fillId="0" borderId="51" xfId="32" applyFont="1" applyFill="1" applyBorder="1" applyAlignment="1">
      <alignment horizontal="left" vertical="center" wrapText="1" indent="1"/>
    </xf>
    <xf numFmtId="165" fontId="5" fillId="7" borderId="62" xfId="31" applyNumberFormat="1" applyFont="1" applyFill="1" applyBorder="1" applyAlignment="1">
      <alignment horizontal="right" vertical="center" indent="1"/>
    </xf>
    <xf numFmtId="165" fontId="5" fillId="7" borderId="62" xfId="32" applyNumberFormat="1" applyFont="1" applyFill="1" applyBorder="1" applyAlignment="1">
      <alignment horizontal="right" vertical="center" indent="1"/>
    </xf>
    <xf numFmtId="0" fontId="5" fillId="7" borderId="63" xfId="32" applyFont="1" applyFill="1" applyBorder="1" applyAlignment="1">
      <alignment horizontal="left" vertical="center" wrapText="1" indent="1"/>
    </xf>
    <xf numFmtId="165" fontId="5" fillId="0" borderId="62" xfId="31" applyNumberFormat="1" applyFont="1" applyFill="1" applyBorder="1" applyAlignment="1">
      <alignment horizontal="right" vertical="center" indent="1"/>
    </xf>
    <xf numFmtId="165" fontId="5" fillId="0" borderId="62" xfId="32" applyNumberFormat="1" applyFont="1" applyFill="1" applyBorder="1" applyAlignment="1">
      <alignment horizontal="right" vertical="center" indent="1"/>
    </xf>
    <xf numFmtId="0" fontId="5" fillId="0" borderId="63" xfId="32" applyFont="1" applyFill="1" applyBorder="1" applyAlignment="1">
      <alignment horizontal="left" vertical="center" wrapText="1" indent="1"/>
    </xf>
    <xf numFmtId="165" fontId="5" fillId="7" borderId="62" xfId="32" quotePrefix="1" applyNumberFormat="1" applyFont="1" applyFill="1" applyBorder="1" applyAlignment="1">
      <alignment horizontal="right" vertical="center" indent="1"/>
    </xf>
    <xf numFmtId="165" fontId="5" fillId="0" borderId="62" xfId="32" quotePrefix="1" applyNumberFormat="1" applyFont="1" applyFill="1" applyBorder="1" applyAlignment="1">
      <alignment horizontal="right" vertical="center" indent="1"/>
    </xf>
    <xf numFmtId="2" fontId="5" fillId="0" borderId="68" xfId="31" applyNumberFormat="1" applyFont="1" applyFill="1" applyBorder="1" applyAlignment="1">
      <alignment horizontal="right" vertical="center" indent="1"/>
    </xf>
    <xf numFmtId="165" fontId="5" fillId="0" borderId="68" xfId="31" applyNumberFormat="1" applyFont="1" applyFill="1" applyBorder="1" applyAlignment="1">
      <alignment horizontal="right" vertical="center" indent="1"/>
    </xf>
    <xf numFmtId="165" fontId="5" fillId="0" borderId="68" xfId="32" applyNumberFormat="1" applyFont="1" applyFill="1" applyBorder="1" applyAlignment="1">
      <alignment horizontal="right" vertical="center" indent="1"/>
    </xf>
    <xf numFmtId="0" fontId="5" fillId="0" borderId="69" xfId="32" applyFont="1" applyFill="1" applyBorder="1" applyAlignment="1">
      <alignment horizontal="left" vertical="center" wrapText="1" indent="1"/>
    </xf>
    <xf numFmtId="0" fontId="5" fillId="0" borderId="73" xfId="0" applyFont="1" applyFill="1" applyBorder="1"/>
    <xf numFmtId="0" fontId="5" fillId="0" borderId="74" xfId="0" applyFont="1" applyFill="1" applyBorder="1"/>
    <xf numFmtId="4" fontId="22" fillId="0" borderId="50" xfId="31" applyNumberFormat="1" applyFont="1" applyFill="1" applyBorder="1" applyAlignment="1">
      <alignment horizontal="right" vertical="center" indent="1"/>
    </xf>
    <xf numFmtId="4" fontId="22" fillId="7" borderId="62" xfId="31" applyNumberFormat="1" applyFont="1" applyFill="1" applyBorder="1" applyAlignment="1">
      <alignment horizontal="right" vertical="center" indent="1"/>
    </xf>
    <xf numFmtId="4" fontId="22" fillId="0" borderId="62" xfId="31" applyNumberFormat="1" applyFont="1" applyFill="1" applyBorder="1" applyAlignment="1">
      <alignment horizontal="right" vertical="center" indent="1"/>
    </xf>
    <xf numFmtId="4" fontId="22" fillId="0" borderId="62" xfId="31" quotePrefix="1" applyNumberFormat="1" applyFont="1" applyFill="1" applyBorder="1" applyAlignment="1">
      <alignment horizontal="right" vertical="center" indent="1"/>
    </xf>
    <xf numFmtId="4" fontId="22" fillId="7" borderId="62" xfId="31" quotePrefix="1" applyNumberFormat="1" applyFont="1" applyFill="1" applyBorder="1" applyAlignment="1">
      <alignment horizontal="right" vertical="center" indent="1"/>
    </xf>
    <xf numFmtId="4" fontId="22" fillId="0" borderId="68" xfId="31" quotePrefix="1" applyNumberFormat="1" applyFont="1" applyFill="1" applyBorder="1" applyAlignment="1">
      <alignment horizontal="right" vertical="center" indent="1"/>
    </xf>
    <xf numFmtId="4" fontId="5" fillId="0" borderId="0" xfId="0" applyNumberFormat="1" applyFont="1"/>
    <xf numFmtId="0" fontId="46" fillId="0" borderId="0" xfId="17"/>
    <xf numFmtId="0" fontId="14" fillId="0" borderId="56" xfId="27" applyFont="1" applyFill="1" applyBorder="1">
      <alignment horizontal="right" vertical="center" wrapText="1" indent="1" readingOrder="2"/>
    </xf>
    <xf numFmtId="3" fontId="5" fillId="0" borderId="33" xfId="31" applyNumberFormat="1" applyFont="1" applyFill="1" applyBorder="1" applyAlignment="1">
      <alignment horizontal="center" vertical="center"/>
    </xf>
    <xf numFmtId="0" fontId="5" fillId="0" borderId="31" xfId="32" applyFont="1" applyFill="1" applyBorder="1">
      <alignment horizontal="left" vertical="center" wrapText="1" indent="1"/>
    </xf>
    <xf numFmtId="1" fontId="15" fillId="4" borderId="20" xfId="11" applyFont="1" applyFill="1" applyBorder="1" applyAlignment="1">
      <alignment horizontal="center" vertical="center"/>
    </xf>
    <xf numFmtId="0" fontId="29" fillId="4" borderId="23" xfId="12" applyFont="1" applyFill="1" applyBorder="1" applyAlignment="1">
      <alignment horizontal="center" vertical="center" wrapText="1"/>
    </xf>
    <xf numFmtId="1" fontId="6" fillId="7" borderId="46" xfId="11" applyFont="1" applyFill="1" applyBorder="1" applyAlignment="1">
      <alignment horizontal="center" vertical="center"/>
    </xf>
    <xf numFmtId="0" fontId="3" fillId="7" borderId="48" xfId="12" applyFont="1" applyFill="1" applyBorder="1" applyAlignment="1">
      <alignment horizontal="center" vertical="center" wrapText="1"/>
    </xf>
    <xf numFmtId="0" fontId="5" fillId="5" borderId="0" xfId="0" applyFont="1" applyFill="1"/>
    <xf numFmtId="0" fontId="22" fillId="5" borderId="0" xfId="0" applyFont="1" applyFill="1" applyAlignment="1">
      <alignment horizontal="center" vertical="center"/>
    </xf>
    <xf numFmtId="0" fontId="5" fillId="5" borderId="0" xfId="0" applyFont="1" applyFill="1" applyBorder="1" applyAlignment="1">
      <alignment wrapText="1"/>
    </xf>
    <xf numFmtId="0" fontId="3" fillId="5" borderId="0" xfId="0" applyFont="1" applyFill="1" applyBorder="1"/>
    <xf numFmtId="0" fontId="5" fillId="5" borderId="0" xfId="0" applyFont="1" applyFill="1" applyBorder="1" applyAlignment="1">
      <alignment readingOrder="1"/>
    </xf>
    <xf numFmtId="0" fontId="5" fillId="5" borderId="0" xfId="0" applyFont="1" applyFill="1" applyBorder="1" applyAlignment="1">
      <alignment horizontal="right" wrapText="1" readingOrder="2"/>
    </xf>
    <xf numFmtId="0" fontId="5" fillId="5" borderId="0" xfId="0" applyFont="1" applyFill="1" applyBorder="1"/>
    <xf numFmtId="0" fontId="3" fillId="5" borderId="0" xfId="0" applyFont="1" applyFill="1" applyBorder="1" applyAlignment="1">
      <alignment horizontal="right" vertical="center" readingOrder="2"/>
    </xf>
    <xf numFmtId="0" fontId="3" fillId="5" borderId="0" xfId="0" applyFont="1" applyFill="1" applyBorder="1" applyAlignment="1">
      <alignment horizontal="center" vertical="center"/>
    </xf>
    <xf numFmtId="0" fontId="3" fillId="5" borderId="0" xfId="0" applyFont="1" applyFill="1" applyBorder="1" applyAlignment="1">
      <alignment horizontal="left" vertical="center"/>
    </xf>
    <xf numFmtId="0" fontId="5" fillId="5" borderId="0" xfId="0" applyFont="1" applyFill="1" applyAlignment="1">
      <alignment horizontal="center" vertical="center"/>
    </xf>
    <xf numFmtId="0" fontId="3" fillId="5" borderId="0" xfId="0" applyFont="1" applyFill="1" applyAlignment="1">
      <alignment horizontal="center" vertical="center"/>
    </xf>
    <xf numFmtId="0" fontId="22" fillId="5" borderId="0" xfId="0" applyFont="1" applyFill="1" applyAlignment="1">
      <alignment vertical="center" readingOrder="2"/>
    </xf>
    <xf numFmtId="0" fontId="22" fillId="5" borderId="0" xfId="0" applyFont="1" applyFill="1" applyAlignment="1">
      <alignment vertical="center" readingOrder="1"/>
    </xf>
    <xf numFmtId="0" fontId="15" fillId="5" borderId="59" xfId="27" applyFont="1" applyFill="1" applyBorder="1">
      <alignment horizontal="right" vertical="center" wrapText="1" indent="1" readingOrder="2"/>
    </xf>
    <xf numFmtId="41" fontId="22" fillId="5" borderId="70" xfId="4" applyNumberFormat="1" applyFont="1" applyFill="1" applyBorder="1" applyAlignment="1">
      <alignment horizontal="right" vertical="center" indent="1"/>
    </xf>
    <xf numFmtId="41" fontId="22" fillId="9" borderId="68" xfId="4" applyNumberFormat="1" applyFont="1" applyFill="1" applyBorder="1" applyAlignment="1">
      <alignment horizontal="right" vertical="center" indent="1"/>
    </xf>
    <xf numFmtId="0" fontId="22" fillId="5" borderId="60" xfId="32" applyFont="1" applyFill="1" applyBorder="1" applyAlignment="1">
      <alignment horizontal="left" vertical="center" wrapText="1" indent="1"/>
    </xf>
    <xf numFmtId="0" fontId="6" fillId="4" borderId="46" xfId="25" applyFont="1" applyFill="1" applyBorder="1" applyAlignment="1">
      <alignment horizontal="center" vertical="center" wrapText="1" readingOrder="2"/>
    </xf>
    <xf numFmtId="0" fontId="25" fillId="4" borderId="12" xfId="25" applyFont="1" applyFill="1" applyBorder="1" applyAlignment="1">
      <alignment horizontal="center" vertical="center" wrapText="1" readingOrder="2"/>
    </xf>
    <xf numFmtId="3" fontId="5" fillId="0" borderId="36" xfId="31" applyNumberFormat="1" applyFont="1" applyFill="1" applyBorder="1" applyAlignment="1">
      <alignment horizontal="right" vertical="center" indent="1"/>
    </xf>
    <xf numFmtId="3" fontId="5" fillId="4" borderId="36" xfId="31" applyNumberFormat="1" applyFont="1" applyFill="1" applyBorder="1" applyAlignment="1">
      <alignment horizontal="right" vertical="center" indent="1"/>
    </xf>
    <xf numFmtId="0" fontId="6" fillId="5" borderId="0" xfId="0" applyFont="1" applyFill="1" applyBorder="1" applyAlignment="1">
      <alignment vertical="center" readingOrder="2"/>
    </xf>
    <xf numFmtId="0" fontId="3" fillId="5" borderId="0" xfId="0" applyFont="1" applyFill="1" applyBorder="1" applyAlignment="1">
      <alignment horizontal="center" vertical="center" readingOrder="2"/>
    </xf>
    <xf numFmtId="0" fontId="3" fillId="5" borderId="0" xfId="0" applyFont="1" applyFill="1" applyBorder="1" applyAlignment="1">
      <alignment vertical="center" readingOrder="1"/>
    </xf>
    <xf numFmtId="1" fontId="5" fillId="5" borderId="0" xfId="0" applyNumberFormat="1" applyFont="1" applyFill="1" applyBorder="1"/>
    <xf numFmtId="0" fontId="5" fillId="0" borderId="75" xfId="18" applyFont="1" applyFill="1" applyBorder="1" applyAlignment="1">
      <alignment horizontal="right" vertical="center" readingOrder="2"/>
    </xf>
    <xf numFmtId="0" fontId="5" fillId="0" borderId="76" xfId="19" applyFont="1" applyFill="1" applyBorder="1">
      <alignment horizontal="left" vertical="center"/>
    </xf>
    <xf numFmtId="0" fontId="5" fillId="0" borderId="77" xfId="18" applyFont="1" applyFill="1" applyBorder="1" applyAlignment="1">
      <alignment horizontal="right" vertical="center" readingOrder="2"/>
    </xf>
    <xf numFmtId="0" fontId="5" fillId="0" borderId="78" xfId="19" applyFont="1" applyFill="1" applyBorder="1">
      <alignment horizontal="left" vertical="center"/>
    </xf>
    <xf numFmtId="0" fontId="6" fillId="5" borderId="0" xfId="0" applyFont="1" applyFill="1" applyBorder="1" applyAlignment="1">
      <alignment horizontal="right" vertical="center"/>
    </xf>
    <xf numFmtId="0" fontId="6" fillId="5" borderId="0" xfId="0" applyFont="1" applyFill="1" applyBorder="1" applyAlignment="1">
      <alignment vertical="center"/>
    </xf>
    <xf numFmtId="3" fontId="22" fillId="0" borderId="29" xfId="25" applyNumberFormat="1" applyFont="1" applyFill="1" applyBorder="1" applyAlignment="1">
      <alignment horizontal="right" vertical="center" indent="1"/>
    </xf>
    <xf numFmtId="1" fontId="23" fillId="4" borderId="28" xfId="11" applyFont="1" applyFill="1" applyBorder="1">
      <alignment horizontal="center" vertical="center"/>
    </xf>
    <xf numFmtId="0" fontId="15" fillId="5" borderId="0" xfId="0" applyFont="1" applyFill="1" applyBorder="1" applyAlignment="1">
      <alignment horizontal="right" vertical="center" readingOrder="2"/>
    </xf>
    <xf numFmtId="0" fontId="23" fillId="5" borderId="0" xfId="0" applyFont="1" applyFill="1" applyBorder="1" applyAlignment="1">
      <alignment horizontal="left" vertical="center"/>
    </xf>
    <xf numFmtId="0" fontId="8" fillId="5" borderId="0" xfId="0" applyFont="1" applyFill="1"/>
    <xf numFmtId="0" fontId="11" fillId="5" borderId="0" xfId="0" applyFont="1" applyFill="1" applyBorder="1" applyAlignment="1">
      <alignment horizontal="center" vertical="center" wrapText="1" readingOrder="1"/>
    </xf>
    <xf numFmtId="0" fontId="6" fillId="5" borderId="0" xfId="0" applyFont="1" applyFill="1" applyBorder="1" applyAlignment="1">
      <alignment horizontal="justify" vertical="top" wrapText="1" readingOrder="1"/>
    </xf>
    <xf numFmtId="0" fontId="6" fillId="3" borderId="0" xfId="0" applyFont="1" applyFill="1" applyBorder="1" applyAlignment="1">
      <alignment horizontal="center" vertical="center" readingOrder="1"/>
    </xf>
    <xf numFmtId="0" fontId="5" fillId="4" borderId="0" xfId="0" applyFont="1" applyFill="1"/>
    <xf numFmtId="0" fontId="3" fillId="5" borderId="11" xfId="0" applyFont="1" applyFill="1" applyBorder="1" applyAlignment="1">
      <alignment vertical="center" readingOrder="2"/>
    </xf>
    <xf numFmtId="0" fontId="6" fillId="0" borderId="11" xfId="0" applyFont="1" applyFill="1" applyBorder="1" applyAlignment="1">
      <alignment vertical="center"/>
    </xf>
    <xf numFmtId="0" fontId="6" fillId="5" borderId="11" xfId="0" applyFont="1" applyFill="1" applyBorder="1" applyAlignment="1">
      <alignment vertical="center"/>
    </xf>
    <xf numFmtId="0" fontId="5" fillId="5" borderId="0" xfId="0" applyFont="1" applyFill="1" applyBorder="1" applyAlignment="1">
      <alignment horizontal="left"/>
    </xf>
    <xf numFmtId="0" fontId="5" fillId="5" borderId="0" xfId="0" applyFont="1" applyFill="1" applyBorder="1" applyAlignment="1">
      <alignment horizontal="right"/>
    </xf>
    <xf numFmtId="0" fontId="50" fillId="5" borderId="0" xfId="17" applyFont="1" applyFill="1" applyBorder="1" applyAlignment="1">
      <alignment horizontal="center" vertical="center"/>
    </xf>
    <xf numFmtId="3" fontId="5" fillId="5" borderId="0" xfId="31" applyNumberFormat="1" applyFont="1" applyFill="1" applyBorder="1" applyAlignment="1">
      <alignment horizontal="center" vertical="center"/>
    </xf>
    <xf numFmtId="0" fontId="51" fillId="8" borderId="20" xfId="17" applyFont="1" applyFill="1" applyBorder="1" applyAlignment="1">
      <alignment horizontal="center" vertical="center" readingOrder="2"/>
    </xf>
    <xf numFmtId="0" fontId="59" fillId="8" borderId="23" xfId="17" applyFont="1" applyFill="1" applyBorder="1" applyAlignment="1">
      <alignment horizontal="center" vertical="center" wrapText="1"/>
    </xf>
    <xf numFmtId="0" fontId="6" fillId="5" borderId="20" xfId="17" applyFont="1" applyFill="1" applyBorder="1" applyAlignment="1">
      <alignment horizontal="center" vertical="center" wrapText="1" readingOrder="2"/>
    </xf>
    <xf numFmtId="0" fontId="49" fillId="8" borderId="28" xfId="17" applyFont="1" applyFill="1" applyBorder="1" applyAlignment="1">
      <alignment horizontal="center" vertical="center"/>
    </xf>
    <xf numFmtId="0" fontId="3" fillId="5" borderId="28" xfId="17" applyFont="1" applyFill="1" applyBorder="1" applyAlignment="1">
      <alignment horizontal="right" vertical="center" indent="1"/>
    </xf>
    <xf numFmtId="0" fontId="51" fillId="0" borderId="17" xfId="17" applyFont="1" applyBorder="1" applyAlignment="1">
      <alignment horizontal="right" vertical="center" wrapText="1" indent="1" readingOrder="2"/>
    </xf>
    <xf numFmtId="0" fontId="51" fillId="8" borderId="15" xfId="17" applyFont="1" applyFill="1" applyBorder="1" applyAlignment="1">
      <alignment horizontal="right" vertical="center" wrapText="1" indent="1" readingOrder="2"/>
    </xf>
    <xf numFmtId="0" fontId="51" fillId="0" borderId="15" xfId="17" applyFont="1" applyBorder="1" applyAlignment="1">
      <alignment horizontal="right" vertical="center" wrapText="1" indent="1" readingOrder="2"/>
    </xf>
    <xf numFmtId="0" fontId="48" fillId="0" borderId="21" xfId="17" applyFont="1" applyBorder="1" applyAlignment="1">
      <alignment horizontal="left" vertical="center" wrapText="1" indent="1"/>
    </xf>
    <xf numFmtId="0" fontId="48" fillId="8" borderId="16" xfId="17" applyFont="1" applyFill="1" applyBorder="1" applyAlignment="1">
      <alignment horizontal="left" vertical="center" wrapText="1" indent="1"/>
    </xf>
    <xf numFmtId="0" fontId="48" fillId="0" borderId="16" xfId="17" applyFont="1" applyBorder="1" applyAlignment="1">
      <alignment horizontal="left" vertical="center" wrapText="1" indent="1"/>
    </xf>
    <xf numFmtId="166" fontId="3" fillId="0" borderId="30" xfId="1" applyNumberFormat="1" applyFont="1" applyFill="1" applyBorder="1" applyAlignment="1">
      <alignment horizontal="right" vertical="center"/>
    </xf>
    <xf numFmtId="0" fontId="14" fillId="4" borderId="15" xfId="27" applyFill="1" applyBorder="1">
      <alignment horizontal="right" vertical="center" wrapText="1" indent="1" readingOrder="2"/>
    </xf>
    <xf numFmtId="166" fontId="23" fillId="4" borderId="30" xfId="1" applyNumberFormat="1" applyFont="1" applyFill="1" applyBorder="1" applyAlignment="1">
      <alignment horizontal="right" vertical="center"/>
    </xf>
    <xf numFmtId="166" fontId="3" fillId="4" borderId="30" xfId="1" applyNumberFormat="1" applyFont="1" applyFill="1" applyBorder="1" applyAlignment="1">
      <alignment horizontal="right" vertical="center"/>
    </xf>
    <xf numFmtId="0" fontId="14" fillId="0" borderId="40" xfId="27" applyFill="1" applyBorder="1">
      <alignment horizontal="right" vertical="center" wrapText="1" indent="1" readingOrder="2"/>
    </xf>
    <xf numFmtId="166" fontId="22" fillId="0" borderId="41" xfId="1" applyNumberFormat="1" applyFont="1" applyFill="1" applyBorder="1" applyAlignment="1">
      <alignment horizontal="right" vertical="center"/>
    </xf>
    <xf numFmtId="166" fontId="5" fillId="0" borderId="41" xfId="1" applyNumberFormat="1" applyFont="1" applyFill="1" applyBorder="1" applyAlignment="1">
      <alignment horizontal="right" vertical="center"/>
    </xf>
    <xf numFmtId="166" fontId="3" fillId="0" borderId="41" xfId="1" applyNumberFormat="1" applyFont="1" applyFill="1" applyBorder="1" applyAlignment="1">
      <alignment horizontal="right" vertical="center"/>
    </xf>
    <xf numFmtId="0" fontId="22" fillId="0" borderId="36" xfId="32" applyFont="1" applyFill="1" applyBorder="1">
      <alignment horizontal="left" vertical="center" wrapText="1" indent="1"/>
    </xf>
    <xf numFmtId="0" fontId="6" fillId="4" borderId="32" xfId="27" applyFont="1" applyFill="1" applyBorder="1">
      <alignment horizontal="right" vertical="center" wrapText="1" indent="1" readingOrder="2"/>
    </xf>
    <xf numFmtId="0" fontId="23" fillId="4" borderId="57" xfId="25" applyFont="1" applyFill="1" applyBorder="1" applyAlignment="1">
      <alignment horizontal="center" wrapText="1" readingOrder="2"/>
    </xf>
    <xf numFmtId="0" fontId="4" fillId="4" borderId="38" xfId="25" applyFont="1" applyFill="1" applyBorder="1" applyAlignment="1">
      <alignment horizontal="center" vertical="top" wrapText="1" readingOrder="2"/>
    </xf>
    <xf numFmtId="0" fontId="3" fillId="5" borderId="0" xfId="0" applyFont="1" applyFill="1" applyAlignment="1">
      <alignment horizontal="right" vertical="center"/>
    </xf>
    <xf numFmtId="0" fontId="16" fillId="4" borderId="18" xfId="12" applyFont="1" applyFill="1" applyBorder="1" applyAlignment="1">
      <alignment horizontal="center" wrapText="1"/>
    </xf>
    <xf numFmtId="0" fontId="16" fillId="4" borderId="57" xfId="12" applyFont="1" applyFill="1" applyBorder="1" applyAlignment="1">
      <alignment horizontal="center" wrapText="1"/>
    </xf>
    <xf numFmtId="0" fontId="61" fillId="5" borderId="0" xfId="0" applyFont="1" applyFill="1" applyAlignment="1">
      <alignment horizontal="left" vertical="center"/>
    </xf>
    <xf numFmtId="0" fontId="62" fillId="5" borderId="0" xfId="0" applyFont="1" applyFill="1"/>
    <xf numFmtId="0" fontId="63" fillId="0" borderId="0" xfId="0" applyFont="1" applyAlignment="1">
      <alignment readingOrder="2"/>
    </xf>
    <xf numFmtId="0" fontId="64" fillId="5" borderId="0" xfId="0" applyFont="1" applyFill="1" applyAlignment="1">
      <alignment horizontal="center" vertical="center"/>
    </xf>
    <xf numFmtId="0" fontId="66" fillId="5" borderId="0" xfId="0" applyFont="1" applyFill="1" applyBorder="1" applyAlignment="1">
      <alignment horizontal="center" vertical="center" wrapText="1" readingOrder="2"/>
    </xf>
    <xf numFmtId="0" fontId="66" fillId="5" borderId="0" xfId="0" applyFont="1" applyFill="1" applyAlignment="1">
      <alignment horizontal="center" vertical="center"/>
    </xf>
    <xf numFmtId="0" fontId="65" fillId="5" borderId="0" xfId="0" applyFont="1" applyFill="1" applyBorder="1" applyAlignment="1">
      <alignment horizontal="right" vertical="top" wrapText="1" readingOrder="2"/>
    </xf>
    <xf numFmtId="0" fontId="65" fillId="5" borderId="0" xfId="0" applyFont="1" applyFill="1"/>
    <xf numFmtId="0" fontId="67" fillId="5" borderId="0" xfId="0" applyFont="1" applyFill="1"/>
    <xf numFmtId="0" fontId="67" fillId="0" borderId="0" xfId="0" applyFont="1"/>
    <xf numFmtId="0" fontId="65" fillId="0" borderId="0" xfId="0" applyFont="1"/>
    <xf numFmtId="0" fontId="62" fillId="0" borderId="0" xfId="0" applyFont="1"/>
    <xf numFmtId="0" fontId="7" fillId="5" borderId="0" xfId="0" applyFont="1" applyFill="1" applyBorder="1" applyAlignment="1">
      <alignment horizontal="center" vertical="center" wrapText="1" readingOrder="1"/>
    </xf>
    <xf numFmtId="0" fontId="3" fillId="5" borderId="0" xfId="0" applyFont="1" applyFill="1" applyBorder="1" applyAlignment="1">
      <alignment horizontal="right" vertical="center"/>
    </xf>
    <xf numFmtId="0" fontId="3" fillId="5" borderId="0" xfId="0" applyFont="1" applyFill="1" applyBorder="1" applyAlignment="1">
      <alignment vertical="center"/>
    </xf>
    <xf numFmtId="0" fontId="3" fillId="5" borderId="23" xfId="17" applyFont="1" applyFill="1" applyBorder="1" applyAlignment="1">
      <alignment horizontal="center" vertical="center" wrapText="1" readingOrder="2"/>
    </xf>
    <xf numFmtId="0" fontId="69" fillId="5" borderId="0" xfId="0" applyFont="1" applyFill="1" applyBorder="1" applyAlignment="1">
      <alignment horizontal="center" vertical="center" wrapText="1" readingOrder="2"/>
    </xf>
    <xf numFmtId="0" fontId="68" fillId="5" borderId="0" xfId="0" applyFont="1" applyFill="1" applyBorder="1" applyAlignment="1">
      <alignment horizontal="right" vertical="top" wrapText="1" indent="1" readingOrder="2"/>
    </xf>
    <xf numFmtId="0" fontId="5" fillId="5" borderId="0" xfId="0" applyFont="1" applyFill="1" applyBorder="1" applyAlignment="1">
      <alignment horizontal="left" vertical="top" wrapText="1" indent="1" readingOrder="1"/>
    </xf>
    <xf numFmtId="0" fontId="6" fillId="8" borderId="32" xfId="17" applyFont="1" applyFill="1" applyBorder="1" applyAlignment="1">
      <alignment horizontal="right" vertical="center" indent="1"/>
    </xf>
    <xf numFmtId="0" fontId="24" fillId="8" borderId="22" xfId="17" applyFont="1" applyFill="1" applyBorder="1" applyAlignment="1">
      <alignment horizontal="left" vertical="center" indent="1"/>
    </xf>
    <xf numFmtId="0" fontId="5" fillId="5" borderId="0" xfId="0" applyFont="1" applyFill="1" applyBorder="1" applyAlignment="1">
      <alignment horizontal="left" vertical="center"/>
    </xf>
    <xf numFmtId="0" fontId="58" fillId="7" borderId="47" xfId="11" applyNumberFormat="1" applyFont="1" applyFill="1" applyBorder="1">
      <alignment horizontal="center" vertical="center"/>
    </xf>
    <xf numFmtId="0" fontId="71" fillId="0" borderId="0" xfId="35" applyFont="1"/>
    <xf numFmtId="0" fontId="3" fillId="0" borderId="15" xfId="35" applyFont="1" applyFill="1" applyBorder="1" applyAlignment="1">
      <alignment horizontal="right" vertical="center" indent="1"/>
    </xf>
    <xf numFmtId="0" fontId="3" fillId="0" borderId="34" xfId="35" applyFont="1" applyFill="1" applyBorder="1" applyAlignment="1">
      <alignment horizontal="right" vertical="center" indent="1"/>
    </xf>
    <xf numFmtId="0" fontId="3" fillId="0" borderId="17" xfId="35" applyFont="1" applyFill="1" applyBorder="1" applyAlignment="1">
      <alignment horizontal="right" vertical="center" indent="1"/>
    </xf>
    <xf numFmtId="0" fontId="3" fillId="4" borderId="15" xfId="35" applyFont="1" applyFill="1" applyBorder="1" applyAlignment="1">
      <alignment horizontal="right" vertical="center" indent="1"/>
    </xf>
    <xf numFmtId="0" fontId="70" fillId="4" borderId="18" xfId="35" applyFont="1" applyFill="1" applyBorder="1" applyAlignment="1">
      <alignment horizontal="center"/>
    </xf>
    <xf numFmtId="0" fontId="5" fillId="4" borderId="19" xfId="35" applyFont="1" applyFill="1" applyBorder="1" applyAlignment="1">
      <alignment horizontal="center" vertical="top" wrapText="1"/>
    </xf>
    <xf numFmtId="0" fontId="10" fillId="0" borderId="21" xfId="32" applyFont="1" applyFill="1" applyBorder="1" applyAlignment="1">
      <alignment horizontal="left" vertical="center" indent="1"/>
    </xf>
    <xf numFmtId="0" fontId="10" fillId="4" borderId="16" xfId="32" applyFont="1" applyFill="1" applyBorder="1" applyAlignment="1">
      <alignment horizontal="left" vertical="center" indent="1"/>
    </xf>
    <xf numFmtId="0" fontId="10" fillId="0" borderId="16" xfId="32" applyFont="1" applyFill="1" applyBorder="1" applyAlignment="1">
      <alignment horizontal="left" vertical="center" indent="1"/>
    </xf>
    <xf numFmtId="0" fontId="10" fillId="0" borderId="24" xfId="32" applyFont="1" applyFill="1" applyBorder="1" applyAlignment="1">
      <alignment horizontal="left" vertical="center" indent="1"/>
    </xf>
    <xf numFmtId="168" fontId="48" fillId="0" borderId="29" xfId="35" applyNumberFormat="1" applyFont="1" applyFill="1" applyBorder="1" applyAlignment="1">
      <alignment horizontal="right" vertical="center" indent="1"/>
    </xf>
    <xf numFmtId="168" fontId="48" fillId="4" borderId="30" xfId="35" applyNumberFormat="1" applyFont="1" applyFill="1" applyBorder="1" applyAlignment="1">
      <alignment horizontal="right" vertical="center" indent="1"/>
    </xf>
    <xf numFmtId="168" fontId="48" fillId="0" borderId="30" xfId="35" applyNumberFormat="1" applyFont="1" applyFill="1" applyBorder="1" applyAlignment="1">
      <alignment horizontal="right" vertical="center" indent="1"/>
    </xf>
    <xf numFmtId="168" fontId="48" fillId="0" borderId="35" xfId="35" applyNumberFormat="1" applyFont="1" applyFill="1" applyBorder="1" applyAlignment="1">
      <alignment horizontal="right" vertical="center" indent="1"/>
    </xf>
    <xf numFmtId="0" fontId="3" fillId="5" borderId="0" xfId="0" applyFont="1" applyFill="1" applyBorder="1" applyAlignment="1">
      <alignment horizontal="right"/>
    </xf>
    <xf numFmtId="0" fontId="3" fillId="5" borderId="0" xfId="0" applyFont="1" applyFill="1" applyBorder="1" applyAlignment="1">
      <alignment horizontal="left"/>
    </xf>
    <xf numFmtId="0" fontId="22" fillId="7" borderId="69" xfId="32" applyFont="1" applyFill="1" applyBorder="1">
      <alignment horizontal="left" vertical="center" wrapText="1" indent="1"/>
    </xf>
    <xf numFmtId="0" fontId="6" fillId="7" borderId="67" xfId="29" applyFont="1" applyFill="1" applyBorder="1" applyAlignment="1">
      <alignment horizontal="right" vertical="center" wrapText="1" indent="1" readingOrder="2"/>
    </xf>
    <xf numFmtId="0" fontId="22" fillId="0" borderId="63" xfId="32" applyFont="1" applyFill="1" applyBorder="1">
      <alignment horizontal="left" vertical="center" wrapText="1" indent="1"/>
    </xf>
    <xf numFmtId="0" fontId="6" fillId="0" borderId="61" xfId="29" applyFont="1" applyFill="1" applyBorder="1" applyAlignment="1">
      <alignment horizontal="right" vertical="center" wrapText="1" indent="1" readingOrder="2"/>
    </xf>
    <xf numFmtId="0" fontId="22" fillId="7" borderId="63" xfId="32" applyFont="1" applyFill="1" applyBorder="1">
      <alignment horizontal="left" vertical="center" wrapText="1" indent="1"/>
    </xf>
    <xf numFmtId="0" fontId="6" fillId="7" borderId="61" xfId="29" applyFont="1" applyFill="1" applyBorder="1" applyAlignment="1">
      <alignment horizontal="right" vertical="center" wrapText="1" indent="1" readingOrder="2"/>
    </xf>
    <xf numFmtId="0" fontId="22" fillId="0" borderId="66" xfId="32" applyFont="1" applyFill="1" applyBorder="1">
      <alignment horizontal="left" vertical="center" wrapText="1" indent="1"/>
    </xf>
    <xf numFmtId="0" fontId="6" fillId="0" borderId="64" xfId="29" applyFont="1" applyFill="1" applyBorder="1" applyAlignment="1">
      <alignment horizontal="right" vertical="center" wrapText="1" indent="1" readingOrder="2"/>
    </xf>
    <xf numFmtId="0" fontId="3" fillId="6" borderId="60" xfId="0" applyFont="1" applyFill="1" applyBorder="1" applyAlignment="1">
      <alignment horizontal="left" vertical="center"/>
    </xf>
    <xf numFmtId="0" fontId="3" fillId="6" borderId="80" xfId="0" applyFont="1" applyFill="1" applyBorder="1" applyAlignment="1">
      <alignment vertical="center"/>
    </xf>
    <xf numFmtId="0" fontId="3" fillId="6" borderId="11" xfId="0" applyFont="1" applyFill="1" applyBorder="1" applyAlignment="1">
      <alignment vertical="center"/>
    </xf>
    <xf numFmtId="0" fontId="3" fillId="6" borderId="79" xfId="0" applyFont="1" applyFill="1" applyBorder="1" applyAlignment="1">
      <alignment vertical="center"/>
    </xf>
    <xf numFmtId="0" fontId="6" fillId="6" borderId="59" xfId="0" applyFont="1" applyFill="1" applyBorder="1" applyAlignment="1">
      <alignment horizontal="right" vertical="center"/>
    </xf>
    <xf numFmtId="0" fontId="3" fillId="0" borderId="0" xfId="0" applyFont="1" applyFill="1" applyBorder="1" applyAlignment="1">
      <alignment vertical="center"/>
    </xf>
    <xf numFmtId="0" fontId="7" fillId="0" borderId="0" xfId="0" applyFont="1" applyFill="1" applyBorder="1"/>
    <xf numFmtId="0" fontId="5" fillId="9" borderId="69" xfId="32" applyFont="1" applyFill="1" applyBorder="1">
      <alignment horizontal="left" vertical="center" wrapText="1" indent="1"/>
    </xf>
    <xf numFmtId="1" fontId="3" fillId="7" borderId="93" xfId="10" applyFont="1" applyFill="1" applyBorder="1">
      <alignment horizontal="left" vertical="center" wrapText="1"/>
    </xf>
    <xf numFmtId="0" fontId="6" fillId="7" borderId="96" xfId="9" applyFont="1" applyFill="1" applyBorder="1">
      <alignment horizontal="right" vertical="center" wrapText="1"/>
    </xf>
    <xf numFmtId="0" fontId="3" fillId="5" borderId="60" xfId="0" applyFont="1" applyFill="1" applyBorder="1" applyAlignment="1">
      <alignment horizontal="left"/>
    </xf>
    <xf numFmtId="0" fontId="3" fillId="5" borderId="85" xfId="0" applyFont="1" applyFill="1" applyBorder="1" applyAlignment="1"/>
    <xf numFmtId="0" fontId="3" fillId="5" borderId="97" xfId="0" applyFont="1" applyFill="1" applyBorder="1" applyAlignment="1"/>
    <xf numFmtId="0" fontId="3" fillId="5" borderId="98" xfId="0" applyFont="1" applyFill="1" applyBorder="1" applyAlignment="1"/>
    <xf numFmtId="0" fontId="6" fillId="5" borderId="59" xfId="0" applyFont="1" applyFill="1" applyBorder="1" applyAlignment="1"/>
    <xf numFmtId="0" fontId="3" fillId="6" borderId="0" xfId="0" applyFont="1" applyFill="1" applyBorder="1"/>
    <xf numFmtId="0" fontId="7" fillId="6" borderId="0" xfId="0" applyFont="1" applyFill="1" applyBorder="1"/>
    <xf numFmtId="0" fontId="5" fillId="0" borderId="0" xfId="18" applyFont="1" applyFill="1" applyBorder="1" applyAlignment="1">
      <alignment horizontal="right" vertical="center" readingOrder="2"/>
    </xf>
    <xf numFmtId="0" fontId="5" fillId="0" borderId="0" xfId="19" applyFont="1" applyFill="1" applyBorder="1">
      <alignment horizontal="left" vertical="center"/>
    </xf>
    <xf numFmtId="164" fontId="5" fillId="0" borderId="50" xfId="31" applyNumberFormat="1" applyFont="1" applyFill="1" applyBorder="1" applyAlignment="1">
      <alignment horizontal="right" vertical="center" indent="1"/>
    </xf>
    <xf numFmtId="2" fontId="5" fillId="0" borderId="50" xfId="32" applyNumberFormat="1" applyFont="1" applyFill="1" applyBorder="1" applyAlignment="1">
      <alignment horizontal="right" vertical="center" indent="1"/>
    </xf>
    <xf numFmtId="2" fontId="5" fillId="7" borderId="62" xfId="32" applyNumberFormat="1" applyFont="1" applyFill="1" applyBorder="1" applyAlignment="1">
      <alignment horizontal="right" vertical="center" indent="1"/>
    </xf>
    <xf numFmtId="2" fontId="5" fillId="0" borderId="62" xfId="32" applyNumberFormat="1" applyFont="1" applyFill="1" applyBorder="1" applyAlignment="1">
      <alignment horizontal="right" vertical="center" indent="1"/>
    </xf>
    <xf numFmtId="2" fontId="5" fillId="7" borderId="62" xfId="32" quotePrefix="1" applyNumberFormat="1" applyFont="1" applyFill="1" applyBorder="1" applyAlignment="1">
      <alignment horizontal="right" vertical="center" indent="1"/>
    </xf>
    <xf numFmtId="2" fontId="5" fillId="0" borderId="62" xfId="32" quotePrefix="1" applyNumberFormat="1" applyFont="1" applyFill="1" applyBorder="1" applyAlignment="1">
      <alignment horizontal="right" vertical="center" indent="1"/>
    </xf>
    <xf numFmtId="2" fontId="5" fillId="0" borderId="68" xfId="32" applyNumberFormat="1" applyFont="1" applyFill="1" applyBorder="1" applyAlignment="1">
      <alignment horizontal="right" vertical="center" indent="1"/>
    </xf>
    <xf numFmtId="164" fontId="5" fillId="7" borderId="62" xfId="31" applyNumberFormat="1" applyFont="1" applyFill="1" applyBorder="1" applyAlignment="1">
      <alignment horizontal="right" vertical="center" indent="1"/>
    </xf>
    <xf numFmtId="164" fontId="5" fillId="0" borderId="62" xfId="31" applyNumberFormat="1" applyFont="1" applyFill="1" applyBorder="1" applyAlignment="1">
      <alignment horizontal="right" vertical="center" indent="1"/>
    </xf>
    <xf numFmtId="164" fontId="5" fillId="7" borderId="62" xfId="32" quotePrefix="1" applyNumberFormat="1" applyFont="1" applyFill="1" applyBorder="1" applyAlignment="1">
      <alignment horizontal="right" vertical="center" indent="1"/>
    </xf>
    <xf numFmtId="164" fontId="5" fillId="0" borderId="62" xfId="32" quotePrefix="1" applyNumberFormat="1" applyFont="1" applyFill="1" applyBorder="1" applyAlignment="1">
      <alignment horizontal="right" vertical="center" indent="1"/>
    </xf>
    <xf numFmtId="164" fontId="5" fillId="0" borderId="68" xfId="31" applyNumberFormat="1" applyFont="1" applyFill="1" applyBorder="1" applyAlignment="1">
      <alignment horizontal="right" vertical="center" indent="1"/>
    </xf>
    <xf numFmtId="0" fontId="15" fillId="4" borderId="37" xfId="25" applyFont="1" applyFill="1" applyBorder="1" applyAlignment="1">
      <alignment horizontal="center" vertical="center" wrapText="1" readingOrder="2"/>
    </xf>
    <xf numFmtId="3" fontId="23" fillId="4" borderId="19" xfId="25" applyNumberFormat="1" applyFont="1" applyFill="1" applyBorder="1" applyAlignment="1">
      <alignment horizontal="right" vertical="center" indent="1"/>
    </xf>
    <xf numFmtId="0" fontId="16" fillId="4" borderId="38" xfId="25" applyFont="1" applyFill="1" applyBorder="1" applyAlignment="1">
      <alignment horizontal="center" vertical="center" wrapText="1" readingOrder="2"/>
    </xf>
    <xf numFmtId="0" fontId="9" fillId="5" borderId="0" xfId="0" applyFont="1" applyFill="1" applyAlignment="1">
      <alignment horizontal="center" vertical="center"/>
    </xf>
    <xf numFmtId="0" fontId="9" fillId="4" borderId="0" xfId="0" applyFont="1" applyFill="1" applyAlignment="1">
      <alignment horizontal="center" vertical="center"/>
    </xf>
    <xf numFmtId="0" fontId="5" fillId="4" borderId="0" xfId="0" applyFont="1" applyFill="1" applyAlignment="1">
      <alignment horizontal="center" vertical="center"/>
    </xf>
    <xf numFmtId="0" fontId="48" fillId="5" borderId="0" xfId="35" applyFont="1" applyFill="1" applyAlignment="1">
      <alignment vertical="center"/>
    </xf>
    <xf numFmtId="0" fontId="71" fillId="5" borderId="0" xfId="35" applyFont="1" applyFill="1"/>
    <xf numFmtId="0" fontId="52" fillId="5" borderId="0" xfId="35" applyFont="1" applyFill="1" applyAlignment="1">
      <alignment vertical="center"/>
    </xf>
    <xf numFmtId="0" fontId="6" fillId="0" borderId="32" xfId="27" applyFont="1" applyFill="1" applyBorder="1">
      <alignment horizontal="right" vertical="center" wrapText="1" indent="1" readingOrder="2"/>
    </xf>
    <xf numFmtId="0" fontId="2" fillId="0" borderId="0" xfId="0" applyFont="1"/>
    <xf numFmtId="0" fontId="5" fillId="5" borderId="74" xfId="0" applyFont="1" applyFill="1" applyBorder="1"/>
    <xf numFmtId="3" fontId="2" fillId="0" borderId="29" xfId="31" applyNumberFormat="1" applyFont="1" applyFill="1" applyBorder="1" applyAlignment="1">
      <alignment horizontal="center" vertical="center"/>
    </xf>
    <xf numFmtId="3" fontId="2" fillId="4" borderId="30" xfId="31" applyNumberFormat="1" applyFont="1" applyFill="1" applyBorder="1" applyAlignment="1">
      <alignment horizontal="center" vertical="center"/>
    </xf>
    <xf numFmtId="3" fontId="2" fillId="0" borderId="33" xfId="31" applyNumberFormat="1" applyFont="1" applyFill="1" applyBorder="1" applyAlignment="1">
      <alignment horizontal="center" vertical="center"/>
    </xf>
    <xf numFmtId="3" fontId="2" fillId="4" borderId="33" xfId="31" applyNumberFormat="1" applyFont="1" applyFill="1" applyBorder="1" applyAlignment="1">
      <alignment horizontal="center" vertical="center"/>
    </xf>
    <xf numFmtId="0" fontId="6" fillId="5" borderId="12" xfId="27" applyFont="1" applyFill="1" applyBorder="1">
      <alignment horizontal="right" vertical="center" wrapText="1" indent="1" readingOrder="2"/>
    </xf>
    <xf numFmtId="0" fontId="2" fillId="4" borderId="22" xfId="32" applyFont="1" applyFill="1" applyBorder="1">
      <alignment horizontal="left" vertical="center" wrapText="1" indent="1"/>
    </xf>
    <xf numFmtId="0" fontId="6" fillId="5" borderId="59" xfId="0" applyFont="1" applyFill="1" applyBorder="1" applyAlignment="1">
      <alignment vertical="center" readingOrder="2"/>
    </xf>
    <xf numFmtId="0" fontId="3" fillId="5" borderId="70" xfId="0" applyFont="1" applyFill="1" applyBorder="1" applyAlignment="1">
      <alignment horizontal="center" vertical="center" readingOrder="1"/>
    </xf>
    <xf numFmtId="0" fontId="3" fillId="5" borderId="60" xfId="23" applyFont="1" applyFill="1" applyBorder="1">
      <alignment horizontal="left" vertical="center"/>
    </xf>
    <xf numFmtId="0" fontId="5" fillId="5" borderId="0" xfId="0" applyFont="1" applyFill="1" applyBorder="1" applyAlignment="1">
      <alignment horizontal="left" vertical="center" wrapText="1"/>
    </xf>
    <xf numFmtId="4" fontId="5" fillId="0" borderId="41" xfId="31" applyNumberFormat="1" applyFont="1" applyFill="1" applyBorder="1" applyAlignment="1">
      <alignment horizontal="right" vertical="center" indent="1"/>
    </xf>
    <xf numFmtId="4" fontId="5" fillId="4" borderId="0" xfId="31" applyNumberFormat="1" applyFont="1" applyFill="1" applyBorder="1" applyAlignment="1">
      <alignment horizontal="right" vertical="center" indent="1"/>
    </xf>
    <xf numFmtId="4" fontId="3" fillId="5" borderId="0" xfId="31" applyNumberFormat="1" applyFont="1" applyFill="1" applyBorder="1" applyAlignment="1">
      <alignment horizontal="right" vertical="center" indent="1"/>
    </xf>
    <xf numFmtId="4" fontId="3" fillId="4" borderId="0" xfId="31" applyNumberFormat="1" applyFont="1" applyFill="1" applyBorder="1" applyAlignment="1">
      <alignment horizontal="right" vertical="center" indent="1"/>
    </xf>
    <xf numFmtId="4" fontId="37" fillId="5" borderId="0" xfId="31" applyNumberFormat="1" applyFont="1" applyFill="1" applyBorder="1" applyAlignment="1">
      <alignment horizontal="right" vertical="center" indent="1"/>
    </xf>
    <xf numFmtId="4" fontId="37" fillId="4" borderId="0" xfId="31" applyNumberFormat="1" applyFont="1" applyFill="1" applyBorder="1" applyAlignment="1">
      <alignment horizontal="right" vertical="center" indent="1"/>
    </xf>
    <xf numFmtId="4" fontId="37" fillId="4" borderId="11" xfId="31" applyNumberFormat="1" applyFont="1" applyFill="1" applyBorder="1" applyAlignment="1">
      <alignment horizontal="right" vertical="center" indent="1"/>
    </xf>
    <xf numFmtId="4" fontId="3" fillId="5" borderId="12" xfId="31" applyNumberFormat="1" applyFont="1" applyFill="1" applyBorder="1" applyAlignment="1">
      <alignment horizontal="right" vertical="center" indent="1"/>
    </xf>
    <xf numFmtId="0" fontId="41" fillId="5" borderId="0" xfId="27" applyFont="1" applyFill="1" applyBorder="1" applyAlignment="1">
      <alignment horizontal="right" vertical="center" wrapText="1" indent="1" readingOrder="2"/>
    </xf>
    <xf numFmtId="0" fontId="41" fillId="4" borderId="0" xfId="27" applyFont="1" applyFill="1" applyBorder="1" applyAlignment="1">
      <alignment horizontal="right" vertical="center" wrapText="1" indent="1" readingOrder="2"/>
    </xf>
    <xf numFmtId="0" fontId="41" fillId="4" borderId="11" xfId="27" applyFont="1" applyFill="1" applyBorder="1" applyAlignment="1">
      <alignment horizontal="right" vertical="center" wrapText="1" indent="1" readingOrder="2"/>
    </xf>
    <xf numFmtId="0" fontId="24" fillId="0" borderId="40" xfId="27" applyFont="1" applyFill="1" applyBorder="1" applyAlignment="1">
      <alignment horizontal="right" vertical="center" wrapText="1" indent="1" readingOrder="2"/>
    </xf>
    <xf numFmtId="0" fontId="8" fillId="4" borderId="0" xfId="27" applyFont="1" applyFill="1" applyBorder="1" applyAlignment="1">
      <alignment horizontal="right" vertical="center" wrapText="1" indent="1" readingOrder="2"/>
    </xf>
    <xf numFmtId="0" fontId="6" fillId="5" borderId="0" xfId="27" applyFont="1" applyFill="1" applyBorder="1" applyAlignment="1">
      <alignment horizontal="right" vertical="center" wrapText="1" indent="1" readingOrder="2"/>
    </xf>
    <xf numFmtId="0" fontId="6" fillId="4" borderId="0" xfId="27" applyFont="1" applyFill="1" applyBorder="1" applyAlignment="1">
      <alignment horizontal="right" vertical="center" wrapText="1" indent="1" readingOrder="2"/>
    </xf>
    <xf numFmtId="0" fontId="6" fillId="5" borderId="12" xfId="27" applyFont="1" applyFill="1" applyBorder="1" applyAlignment="1">
      <alignment horizontal="right" vertical="center" wrapText="1" indent="1" readingOrder="2"/>
    </xf>
    <xf numFmtId="0" fontId="5" fillId="0" borderId="36" xfId="32" applyFont="1" applyFill="1" applyBorder="1" applyAlignment="1">
      <alignment horizontal="left" vertical="center" wrapText="1" indent="1"/>
    </xf>
    <xf numFmtId="0" fontId="3" fillId="5" borderId="0" xfId="32" applyFont="1" applyFill="1" applyBorder="1" applyAlignment="1">
      <alignment horizontal="left" vertical="center" wrapText="1" indent="1"/>
    </xf>
    <xf numFmtId="0" fontId="3" fillId="4" borderId="0" xfId="32" applyFont="1" applyFill="1" applyBorder="1" applyAlignment="1">
      <alignment horizontal="left" vertical="center" wrapText="1" indent="1"/>
    </xf>
    <xf numFmtId="3" fontId="37" fillId="5" borderId="0" xfId="31" applyNumberFormat="1" applyFont="1" applyFill="1" applyBorder="1" applyAlignment="1">
      <alignment horizontal="left" vertical="center" wrapText="1" indent="1"/>
    </xf>
    <xf numFmtId="3" fontId="37" fillId="4" borderId="0" xfId="31" applyNumberFormat="1" applyFont="1" applyFill="1" applyBorder="1" applyAlignment="1">
      <alignment horizontal="left" vertical="center" wrapText="1" indent="1"/>
    </xf>
    <xf numFmtId="3" fontId="37" fillId="4" borderId="11" xfId="31" applyNumberFormat="1" applyFont="1" applyFill="1" applyBorder="1" applyAlignment="1">
      <alignment horizontal="left" vertical="center" wrapText="1" indent="1"/>
    </xf>
    <xf numFmtId="0" fontId="3" fillId="5" borderId="12" xfId="32" applyFont="1" applyFill="1" applyBorder="1" applyAlignment="1">
      <alignment horizontal="left" vertical="center" wrapText="1" indent="1"/>
    </xf>
    <xf numFmtId="0" fontId="9" fillId="6" borderId="0" xfId="36" applyFont="1" applyFill="1" applyBorder="1"/>
    <xf numFmtId="0" fontId="2" fillId="6" borderId="0" xfId="36" applyFont="1" applyFill="1" applyBorder="1"/>
    <xf numFmtId="0" fontId="6" fillId="5" borderId="0" xfId="36" applyFont="1" applyFill="1" applyBorder="1" applyAlignment="1">
      <alignment horizontal="right" vertical="center"/>
    </xf>
    <xf numFmtId="0" fontId="6" fillId="5" borderId="0" xfId="36" applyFont="1" applyFill="1" applyBorder="1" applyAlignment="1">
      <alignment vertical="center"/>
    </xf>
    <xf numFmtId="0" fontId="3" fillId="5" borderId="0" xfId="36" applyFont="1" applyFill="1" applyBorder="1" applyAlignment="1">
      <alignment horizontal="left" vertical="center"/>
    </xf>
    <xf numFmtId="0" fontId="2" fillId="5" borderId="0" xfId="36" applyFont="1" applyFill="1" applyBorder="1" applyAlignment="1">
      <alignment vertical="center"/>
    </xf>
    <xf numFmtId="0" fontId="2" fillId="0" borderId="0" xfId="36" applyFont="1" applyFill="1" applyBorder="1"/>
    <xf numFmtId="0" fontId="6" fillId="0" borderId="49" xfId="29" applyFont="1" applyFill="1" applyBorder="1">
      <alignment horizontal="right" vertical="center" wrapText="1" indent="1" readingOrder="2"/>
    </xf>
    <xf numFmtId="0" fontId="2" fillId="0" borderId="51" xfId="32" applyFont="1" applyFill="1" applyBorder="1" applyAlignment="1">
      <alignment vertical="center" wrapText="1"/>
    </xf>
    <xf numFmtId="0" fontId="6" fillId="7" borderId="61" xfId="29" applyFont="1" applyFill="1" applyBorder="1">
      <alignment horizontal="right" vertical="center" wrapText="1" indent="1" readingOrder="2"/>
    </xf>
    <xf numFmtId="0" fontId="2" fillId="7" borderId="63" xfId="32" applyFont="1" applyFill="1" applyBorder="1" applyAlignment="1">
      <alignment vertical="center" wrapText="1"/>
    </xf>
    <xf numFmtId="0" fontId="6" fillId="0" borderId="61" xfId="29" applyFont="1" applyFill="1" applyBorder="1">
      <alignment horizontal="right" vertical="center" wrapText="1" indent="1" readingOrder="2"/>
    </xf>
    <xf numFmtId="0" fontId="2" fillId="0" borderId="63" xfId="32" applyFont="1" applyFill="1" applyBorder="1" applyAlignment="1">
      <alignment vertical="center" wrapText="1"/>
    </xf>
    <xf numFmtId="0" fontId="6" fillId="0" borderId="67" xfId="29" applyFont="1" applyFill="1" applyBorder="1">
      <alignment horizontal="right" vertical="center" wrapText="1" indent="1" readingOrder="2"/>
    </xf>
    <xf numFmtId="0" fontId="2" fillId="0" borderId="69" xfId="32" applyFont="1" applyFill="1" applyBorder="1" applyAlignment="1">
      <alignment vertical="center" wrapText="1"/>
    </xf>
    <xf numFmtId="0" fontId="23" fillId="6" borderId="0" xfId="36" applyFont="1" applyFill="1" applyBorder="1" applyAlignment="1"/>
    <xf numFmtId="0" fontId="22" fillId="6" borderId="0" xfId="36" applyFont="1" applyFill="1" applyBorder="1" applyAlignment="1"/>
    <xf numFmtId="0" fontId="22" fillId="6" borderId="0" xfId="36" applyFont="1" applyFill="1" applyBorder="1"/>
    <xf numFmtId="0" fontId="22" fillId="6" borderId="0" xfId="36" applyFont="1" applyFill="1" applyBorder="1" applyAlignment="1">
      <alignment horizontal="right" readingOrder="2"/>
    </xf>
    <xf numFmtId="0" fontId="2" fillId="5" borderId="0" xfId="36" applyFont="1" applyFill="1" applyBorder="1"/>
    <xf numFmtId="0" fontId="2" fillId="5" borderId="0" xfId="36" applyFont="1" applyFill="1" applyBorder="1" applyAlignment="1">
      <alignment readingOrder="1"/>
    </xf>
    <xf numFmtId="1" fontId="2" fillId="5" borderId="0" xfId="36" applyNumberFormat="1" applyFont="1" applyFill="1" applyBorder="1"/>
    <xf numFmtId="0" fontId="2" fillId="5" borderId="0" xfId="36" applyFont="1" applyFill="1" applyBorder="1" applyAlignment="1">
      <alignment horizontal="center" vertical="center"/>
    </xf>
    <xf numFmtId="0" fontId="2" fillId="5" borderId="0" xfId="36" applyFont="1" applyFill="1" applyBorder="1" applyAlignment="1">
      <alignment horizontal="left" vertical="center"/>
    </xf>
    <xf numFmtId="0" fontId="2" fillId="0" borderId="0" xfId="36" applyFont="1"/>
    <xf numFmtId="0" fontId="2" fillId="5" borderId="0" xfId="36" applyFont="1" applyFill="1" applyBorder="1" applyAlignment="1">
      <alignment vertical="center" wrapText="1"/>
    </xf>
    <xf numFmtId="0" fontId="54" fillId="6" borderId="0" xfId="36" applyFont="1" applyFill="1" applyBorder="1"/>
    <xf numFmtId="0" fontId="55" fillId="6" borderId="0" xfId="36" applyFont="1" applyFill="1" applyBorder="1"/>
    <xf numFmtId="0" fontId="43" fillId="0" borderId="0" xfId="36" applyFont="1" applyFill="1" applyBorder="1" applyAlignment="1">
      <alignment horizontal="right" vertical="center"/>
    </xf>
    <xf numFmtId="0" fontId="57" fillId="0" borderId="0" xfId="36" applyFont="1" applyFill="1" applyBorder="1" applyAlignment="1">
      <alignment horizontal="center" vertical="center"/>
    </xf>
    <xf numFmtId="0" fontId="58" fillId="0" borderId="0" xfId="36" applyFont="1" applyFill="1" applyBorder="1" applyAlignment="1">
      <alignment horizontal="left" vertical="center"/>
    </xf>
    <xf numFmtId="0" fontId="55" fillId="0" borderId="0" xfId="36" applyFont="1" applyFill="1" applyBorder="1" applyAlignment="1">
      <alignment vertical="center"/>
    </xf>
    <xf numFmtId="0" fontId="2" fillId="0" borderId="51" xfId="32" applyFont="1" applyFill="1" applyBorder="1">
      <alignment horizontal="left" vertical="center" wrapText="1" indent="1"/>
    </xf>
    <xf numFmtId="0" fontId="2" fillId="7" borderId="63" xfId="32" applyFont="1" applyFill="1" applyBorder="1">
      <alignment horizontal="left" vertical="center" wrapText="1" indent="1"/>
    </xf>
    <xf numFmtId="0" fontId="2" fillId="0" borderId="63" xfId="32" applyFont="1" applyFill="1" applyBorder="1">
      <alignment horizontal="left" vertical="center" wrapText="1" indent="1"/>
    </xf>
    <xf numFmtId="0" fontId="2" fillId="0" borderId="69" xfId="32" applyFont="1" applyFill="1" applyBorder="1">
      <alignment horizontal="left" vertical="center" wrapText="1" indent="1"/>
    </xf>
    <xf numFmtId="0" fontId="2" fillId="9" borderId="0" xfId="36" applyFont="1" applyFill="1" applyBorder="1" applyAlignment="1">
      <alignment horizontal="right" vertical="center" readingOrder="2"/>
    </xf>
    <xf numFmtId="0" fontId="2" fillId="9" borderId="0" xfId="36" applyFont="1" applyFill="1" applyBorder="1" applyAlignment="1">
      <alignment vertical="center"/>
    </xf>
    <xf numFmtId="4" fontId="5" fillId="0" borderId="36" xfId="32" applyNumberFormat="1" applyFont="1" applyFill="1" applyBorder="1" applyAlignment="1">
      <alignment horizontal="right" vertical="center" indent="1"/>
    </xf>
    <xf numFmtId="4" fontId="5" fillId="4" borderId="16" xfId="32" applyNumberFormat="1" applyFont="1" applyFill="1" applyBorder="1" applyAlignment="1">
      <alignment horizontal="right" vertical="center" indent="1"/>
    </xf>
    <xf numFmtId="4" fontId="5" fillId="0" borderId="21" xfId="32" applyNumberFormat="1" applyFont="1" applyFill="1" applyBorder="1" applyAlignment="1">
      <alignment horizontal="right" vertical="center" indent="1"/>
    </xf>
    <xf numFmtId="4" fontId="5" fillId="4" borderId="24" xfId="32" applyNumberFormat="1" applyFont="1" applyFill="1" applyBorder="1" applyAlignment="1">
      <alignment horizontal="right" vertical="center" indent="1"/>
    </xf>
    <xf numFmtId="4" fontId="2" fillId="4" borderId="16" xfId="32" applyNumberFormat="1" applyFont="1" applyFill="1" applyBorder="1" applyAlignment="1">
      <alignment horizontal="right" vertical="center" indent="1"/>
    </xf>
    <xf numFmtId="4" fontId="5" fillId="0" borderId="38" xfId="32" applyNumberFormat="1" applyFont="1" applyFill="1" applyBorder="1" applyAlignment="1">
      <alignment horizontal="right" vertical="center" indent="1"/>
    </xf>
    <xf numFmtId="166" fontId="22" fillId="0" borderId="33" xfId="1" applyNumberFormat="1" applyFont="1" applyFill="1" applyBorder="1" applyAlignment="1">
      <alignment horizontal="right" vertical="center"/>
    </xf>
    <xf numFmtId="166" fontId="23" fillId="0" borderId="33" xfId="1" applyNumberFormat="1" applyFont="1" applyFill="1" applyBorder="1" applyAlignment="1">
      <alignment horizontal="right" vertical="center"/>
    </xf>
    <xf numFmtId="166" fontId="5" fillId="0" borderId="33" xfId="1" applyNumberFormat="1" applyFont="1" applyFill="1" applyBorder="1" applyAlignment="1">
      <alignment horizontal="right" vertical="center"/>
    </xf>
    <xf numFmtId="166" fontId="3" fillId="0" borderId="33" xfId="1" applyNumberFormat="1" applyFont="1" applyFill="1" applyBorder="1" applyAlignment="1">
      <alignment horizontal="right" vertical="center"/>
    </xf>
    <xf numFmtId="0" fontId="22" fillId="0" borderId="22" xfId="32" applyFont="1" applyFill="1" applyBorder="1">
      <alignment horizontal="left" vertical="center" wrapText="1" indent="1"/>
    </xf>
    <xf numFmtId="0" fontId="3" fillId="4" borderId="56" xfId="0" applyFont="1" applyFill="1" applyBorder="1" applyAlignment="1">
      <alignment horizontal="right" vertical="center" wrapText="1" indent="1"/>
    </xf>
    <xf numFmtId="4" fontId="5" fillId="4" borderId="39" xfId="31" applyNumberFormat="1" applyFont="1" applyFill="1" applyBorder="1" applyAlignment="1">
      <alignment horizontal="right" vertical="center"/>
    </xf>
    <xf numFmtId="4" fontId="48" fillId="4" borderId="39" xfId="0" applyNumberFormat="1" applyFont="1" applyFill="1" applyBorder="1" applyAlignment="1">
      <alignment horizontal="right" vertical="center"/>
    </xf>
    <xf numFmtId="0" fontId="17" fillId="4" borderId="31" xfId="32" applyFont="1" applyFill="1" applyBorder="1" applyAlignment="1">
      <alignment horizontal="left" vertical="center" indent="1"/>
    </xf>
    <xf numFmtId="0" fontId="3" fillId="5" borderId="56" xfId="0" applyFont="1" applyFill="1" applyBorder="1" applyAlignment="1">
      <alignment horizontal="right" vertical="center" wrapText="1" indent="1"/>
    </xf>
    <xf numFmtId="4" fontId="5" fillId="5" borderId="39" xfId="31" applyNumberFormat="1" applyFont="1" applyFill="1" applyBorder="1" applyAlignment="1">
      <alignment horizontal="right" vertical="center"/>
    </xf>
    <xf numFmtId="4" fontId="48" fillId="5" borderId="39" xfId="0" applyNumberFormat="1" applyFont="1" applyFill="1" applyBorder="1" applyAlignment="1">
      <alignment horizontal="right" vertical="center"/>
    </xf>
    <xf numFmtId="0" fontId="17" fillId="5" borderId="31" xfId="32" applyFont="1" applyFill="1" applyBorder="1" applyAlignment="1">
      <alignment horizontal="left" vertical="center" indent="1"/>
    </xf>
    <xf numFmtId="0" fontId="3" fillId="5" borderId="0" xfId="0" applyFont="1" applyFill="1"/>
    <xf numFmtId="2" fontId="2" fillId="7" borderId="62" xfId="31" applyNumberFormat="1" applyFont="1" applyFill="1" applyBorder="1" applyAlignment="1">
      <alignment horizontal="right" vertical="center" indent="1"/>
    </xf>
    <xf numFmtId="2" fontId="2" fillId="0" borderId="62" xfId="31" applyNumberFormat="1" applyFont="1" applyFill="1" applyBorder="1" applyAlignment="1">
      <alignment horizontal="right" vertical="center" indent="1"/>
    </xf>
    <xf numFmtId="2" fontId="2" fillId="0" borderId="50" xfId="31" applyNumberFormat="1" applyFont="1" applyFill="1" applyBorder="1" applyAlignment="1">
      <alignment horizontal="right" vertical="center" indent="1"/>
    </xf>
    <xf numFmtId="0" fontId="2" fillId="5" borderId="0" xfId="0" applyFont="1" applyFill="1" applyBorder="1" applyAlignment="1">
      <alignment horizontal="right"/>
    </xf>
    <xf numFmtId="2" fontId="2" fillId="7" borderId="68" xfId="31" applyNumberFormat="1" applyFont="1" applyFill="1" applyBorder="1" applyAlignment="1">
      <alignment horizontal="right" vertical="center" indent="1"/>
    </xf>
    <xf numFmtId="0" fontId="2" fillId="0" borderId="0" xfId="0" applyFont="1" applyBorder="1"/>
    <xf numFmtId="0" fontId="2" fillId="5" borderId="0" xfId="0" applyFont="1" applyFill="1" applyBorder="1"/>
    <xf numFmtId="165" fontId="3" fillId="0" borderId="0" xfId="0" applyNumberFormat="1" applyFont="1"/>
    <xf numFmtId="2" fontId="3" fillId="0" borderId="0" xfId="0" applyNumberFormat="1" applyFont="1"/>
    <xf numFmtId="0" fontId="5" fillId="5" borderId="10" xfId="0" applyFont="1" applyFill="1" applyBorder="1" applyAlignment="1">
      <alignment horizontal="left" vertical="center" wrapText="1"/>
    </xf>
    <xf numFmtId="0" fontId="2" fillId="5" borderId="0" xfId="0" applyFont="1" applyFill="1" applyAlignment="1">
      <alignment horizontal="right"/>
    </xf>
    <xf numFmtId="0" fontId="15" fillId="4" borderId="32" xfId="28" applyFont="1" applyFill="1" applyBorder="1">
      <alignment horizontal="right" vertical="center" wrapText="1" indent="1" readingOrder="2"/>
    </xf>
    <xf numFmtId="3" fontId="5" fillId="4" borderId="33" xfId="31" applyNumberFormat="1" applyFont="1" applyFill="1" applyBorder="1" applyAlignment="1">
      <alignment horizontal="right" vertical="center" indent="1"/>
    </xf>
    <xf numFmtId="0" fontId="5" fillId="4" borderId="22" xfId="32" applyFont="1" applyFill="1" applyBorder="1">
      <alignment horizontal="left" vertical="center" wrapText="1" indent="1"/>
    </xf>
    <xf numFmtId="0" fontId="15" fillId="5" borderId="99" xfId="25" applyFont="1" applyFill="1" applyBorder="1" applyAlignment="1">
      <alignment horizontal="center" vertical="center" wrapText="1" readingOrder="2"/>
    </xf>
    <xf numFmtId="3" fontId="23" fillId="5" borderId="100" xfId="31" applyNumberFormat="1" applyFont="1" applyFill="1" applyBorder="1" applyAlignment="1">
      <alignment horizontal="right" vertical="center" indent="1"/>
    </xf>
    <xf numFmtId="0" fontId="23" fillId="5" borderId="101" xfId="25" applyFont="1" applyFill="1" applyBorder="1" applyAlignment="1">
      <alignment horizontal="center" vertical="center" wrapText="1" readingOrder="2"/>
    </xf>
    <xf numFmtId="3" fontId="3" fillId="5" borderId="12" xfId="31" applyNumberFormat="1" applyFont="1" applyFill="1" applyBorder="1" applyAlignment="1">
      <alignment horizontal="center" vertical="center"/>
    </xf>
    <xf numFmtId="0" fontId="3" fillId="5" borderId="12" xfId="32" applyFont="1" applyFill="1" applyBorder="1">
      <alignment horizontal="left" vertical="center" wrapText="1" indent="1"/>
    </xf>
    <xf numFmtId="0" fontId="48" fillId="0" borderId="29" xfId="17" applyFont="1" applyBorder="1" applyAlignment="1">
      <alignment horizontal="right" vertical="center" indent="1"/>
    </xf>
    <xf numFmtId="0" fontId="48" fillId="8" borderId="30" xfId="17" applyFont="1" applyFill="1" applyBorder="1" applyAlignment="1">
      <alignment horizontal="right" vertical="center" indent="1"/>
    </xf>
    <xf numFmtId="0" fontId="48" fillId="0" borderId="30" xfId="17" applyFont="1" applyBorder="1" applyAlignment="1">
      <alignment horizontal="right" vertical="center" indent="1"/>
    </xf>
    <xf numFmtId="0" fontId="2" fillId="8" borderId="33" xfId="17" applyFont="1" applyFill="1" applyBorder="1" applyAlignment="1">
      <alignment horizontal="right" vertical="center" indent="1"/>
    </xf>
    <xf numFmtId="0" fontId="3" fillId="0" borderId="49" xfId="29" applyFont="1" applyFill="1" applyBorder="1">
      <alignment horizontal="right" vertical="center" wrapText="1" indent="1" readingOrder="2"/>
    </xf>
    <xf numFmtId="0" fontId="3" fillId="7" borderId="61" xfId="29" applyFont="1" applyFill="1" applyBorder="1">
      <alignment horizontal="right" vertical="center" wrapText="1" indent="1" readingOrder="2"/>
    </xf>
    <xf numFmtId="0" fontId="3" fillId="0" borderId="61" xfId="29" applyFont="1" applyFill="1" applyBorder="1">
      <alignment horizontal="right" vertical="center" wrapText="1" indent="1" readingOrder="2"/>
    </xf>
    <xf numFmtId="0" fontId="3" fillId="9" borderId="67" xfId="29" applyFont="1" applyFill="1" applyBorder="1">
      <alignment horizontal="right" vertical="center" wrapText="1" indent="1" readingOrder="2"/>
    </xf>
    <xf numFmtId="0" fontId="2" fillId="5" borderId="10" xfId="0" applyFont="1" applyFill="1" applyBorder="1" applyAlignment="1">
      <alignment horizontal="right" vertical="center" readingOrder="2"/>
    </xf>
    <xf numFmtId="0" fontId="5" fillId="5" borderId="10" xfId="0" applyFont="1" applyFill="1" applyBorder="1" applyAlignment="1">
      <alignment horizontal="right" vertical="center" wrapText="1" readingOrder="2"/>
    </xf>
    <xf numFmtId="0" fontId="31" fillId="0" borderId="10" xfId="0" applyFont="1" applyBorder="1" applyAlignment="1">
      <alignment readingOrder="2"/>
    </xf>
    <xf numFmtId="0" fontId="2" fillId="5" borderId="10" xfId="0" applyFont="1" applyFill="1" applyBorder="1" applyAlignment="1">
      <alignment horizontal="left" vertical="center"/>
    </xf>
    <xf numFmtId="0" fontId="2" fillId="4" borderId="19" xfId="35" applyFont="1" applyFill="1" applyBorder="1" applyAlignment="1">
      <alignment horizontal="center" vertical="top" wrapText="1"/>
    </xf>
    <xf numFmtId="168" fontId="49" fillId="0" borderId="29" xfId="35" applyNumberFormat="1" applyFont="1" applyFill="1" applyBorder="1" applyAlignment="1">
      <alignment horizontal="right" vertical="center" indent="1"/>
    </xf>
    <xf numFmtId="168" fontId="49" fillId="4" borderId="30" xfId="35" applyNumberFormat="1" applyFont="1" applyFill="1" applyBorder="1" applyAlignment="1">
      <alignment horizontal="right" vertical="center" indent="1"/>
    </xf>
    <xf numFmtId="168" fontId="49" fillId="0" borderId="30" xfId="35" applyNumberFormat="1" applyFont="1" applyFill="1" applyBorder="1" applyAlignment="1">
      <alignment horizontal="right" vertical="center" indent="1"/>
    </xf>
    <xf numFmtId="168" fontId="49" fillId="0" borderId="35" xfId="35" applyNumberFormat="1" applyFont="1" applyFill="1" applyBorder="1" applyAlignment="1">
      <alignment horizontal="right" vertical="center" indent="1"/>
    </xf>
    <xf numFmtId="0" fontId="2" fillId="0" borderId="0" xfId="0" applyFont="1" applyAlignment="1">
      <alignment horizontal="center" vertical="center" wrapText="1"/>
    </xf>
    <xf numFmtId="0" fontId="6" fillId="0" borderId="64" xfId="27" applyFont="1" applyFill="1" applyBorder="1">
      <alignment horizontal="right" vertical="center" wrapText="1" indent="1" readingOrder="2"/>
    </xf>
    <xf numFmtId="0" fontId="5" fillId="0" borderId="66" xfId="32" applyFont="1" applyFill="1" applyBorder="1" applyAlignment="1">
      <alignment horizontal="left" vertical="center" wrapText="1" indent="1"/>
    </xf>
    <xf numFmtId="0" fontId="2" fillId="5" borderId="0" xfId="0" applyFont="1" applyFill="1"/>
    <xf numFmtId="0" fontId="2" fillId="5" borderId="0" xfId="0" applyFont="1" applyFill="1" applyBorder="1" applyAlignment="1">
      <alignment readingOrder="1"/>
    </xf>
    <xf numFmtId="0" fontId="2" fillId="0" borderId="76" xfId="19" applyFont="1" applyFill="1" applyBorder="1">
      <alignment horizontal="left" vertical="center"/>
    </xf>
    <xf numFmtId="0" fontId="6" fillId="6" borderId="59" xfId="0" applyFont="1" applyFill="1" applyBorder="1" applyAlignment="1">
      <alignment vertical="top" readingOrder="2"/>
    </xf>
    <xf numFmtId="0" fontId="6" fillId="6" borderId="79" xfId="0" applyFont="1" applyFill="1" applyBorder="1" applyAlignment="1">
      <alignment vertical="center"/>
    </xf>
    <xf numFmtId="0" fontId="2" fillId="6" borderId="0" xfId="0" applyFont="1" applyFill="1" applyBorder="1" applyAlignment="1">
      <alignment vertical="center"/>
    </xf>
    <xf numFmtId="0" fontId="3" fillId="6" borderId="0" xfId="0" applyFont="1" applyFill="1" applyBorder="1" applyAlignment="1">
      <alignment horizontal="center" vertical="center" readingOrder="1"/>
    </xf>
    <xf numFmtId="0" fontId="3" fillId="6" borderId="0" xfId="0" applyFont="1" applyFill="1" applyBorder="1" applyAlignment="1">
      <alignment horizontal="left" vertical="center" readingOrder="1"/>
    </xf>
    <xf numFmtId="0" fontId="6" fillId="0" borderId="46" xfId="29" applyFont="1" applyFill="1" applyBorder="1" applyAlignment="1">
      <alignment horizontal="right" vertical="center" wrapText="1" indent="1" readingOrder="2"/>
    </xf>
    <xf numFmtId="4" fontId="2" fillId="0" borderId="47" xfId="29" applyNumberFormat="1" applyFont="1" applyFill="1" applyBorder="1" applyAlignment="1">
      <alignment horizontal="right" vertical="center" indent="1"/>
    </xf>
    <xf numFmtId="1" fontId="2" fillId="0" borderId="47" xfId="29" applyNumberFormat="1" applyFont="1" applyFill="1" applyBorder="1" applyAlignment="1">
      <alignment horizontal="right" vertical="center"/>
    </xf>
    <xf numFmtId="4" fontId="2" fillId="0" borderId="47" xfId="29" applyNumberFormat="1" applyFont="1" applyFill="1" applyBorder="1" applyAlignment="1">
      <alignment horizontal="right" vertical="center"/>
    </xf>
    <xf numFmtId="0" fontId="2" fillId="0" borderId="48" xfId="32" applyFont="1" applyFill="1" applyBorder="1" applyAlignment="1">
      <alignment horizontal="left" vertical="center" wrapText="1" indent="1"/>
    </xf>
    <xf numFmtId="4" fontId="2" fillId="0" borderId="62" xfId="29" applyNumberFormat="1" applyFont="1" applyFill="1" applyBorder="1" applyAlignment="1">
      <alignment horizontal="right" vertical="center" indent="1"/>
    </xf>
    <xf numFmtId="2" fontId="2" fillId="0" borderId="62" xfId="29" applyNumberFormat="1" applyFont="1" applyFill="1" applyBorder="1" applyAlignment="1">
      <alignment horizontal="right" vertical="center" indent="1"/>
    </xf>
    <xf numFmtId="0" fontId="2" fillId="0" borderId="63" xfId="32" applyFont="1" applyFill="1" applyBorder="1" applyAlignment="1">
      <alignment horizontal="left" vertical="center" wrapText="1" indent="1"/>
    </xf>
    <xf numFmtId="0" fontId="6" fillId="6" borderId="0" xfId="0" applyFont="1" applyFill="1" applyBorder="1" applyAlignment="1">
      <alignment horizontal="right" vertical="center"/>
    </xf>
    <xf numFmtId="0" fontId="6" fillId="6" borderId="0" xfId="0" applyFont="1" applyFill="1" applyBorder="1" applyAlignment="1">
      <alignment vertical="center"/>
    </xf>
    <xf numFmtId="0" fontId="3" fillId="6" borderId="0" xfId="0" applyFont="1" applyFill="1" applyBorder="1" applyAlignment="1">
      <alignment horizontal="left" vertical="center"/>
    </xf>
    <xf numFmtId="3" fontId="57" fillId="7" borderId="102" xfId="2" applyNumberFormat="1" applyFont="1" applyFill="1" applyBorder="1" applyAlignment="1">
      <alignment horizontal="center" vertical="center" wrapText="1"/>
    </xf>
    <xf numFmtId="0" fontId="6" fillId="7" borderId="103" xfId="29" applyFont="1" applyFill="1" applyBorder="1" applyAlignment="1">
      <alignment horizontal="center" vertical="center" wrapText="1" readingOrder="2"/>
    </xf>
    <xf numFmtId="1" fontId="58" fillId="7" borderId="103" xfId="2" applyNumberFormat="1" applyFont="1" applyFill="1" applyBorder="1" applyAlignment="1">
      <alignment horizontal="center" vertical="center" wrapText="1"/>
    </xf>
    <xf numFmtId="1" fontId="3" fillId="7" borderId="103" xfId="2" applyNumberFormat="1" applyFont="1" applyFill="1" applyBorder="1" applyAlignment="1">
      <alignment horizontal="center" vertical="center" wrapText="1"/>
    </xf>
    <xf numFmtId="0" fontId="3" fillId="7" borderId="103" xfId="32" applyFont="1" applyFill="1" applyBorder="1" applyAlignment="1">
      <alignment horizontal="center" vertical="center" wrapText="1"/>
    </xf>
    <xf numFmtId="3" fontId="58" fillId="7" borderId="103" xfId="2" applyNumberFormat="1" applyFont="1" applyFill="1" applyBorder="1" applyAlignment="1">
      <alignment horizontal="center" vertical="center" wrapText="1"/>
    </xf>
    <xf numFmtId="3" fontId="58" fillId="7" borderId="102" xfId="2" applyNumberFormat="1" applyFont="1" applyFill="1" applyBorder="1" applyAlignment="1">
      <alignment horizontal="center" vertical="center" wrapText="1"/>
    </xf>
    <xf numFmtId="0" fontId="3" fillId="0" borderId="105" xfId="29" applyFont="1" applyFill="1" applyBorder="1">
      <alignment horizontal="right" vertical="center" wrapText="1" indent="1" readingOrder="2"/>
    </xf>
    <xf numFmtId="3" fontId="2" fillId="0" borderId="105" xfId="32" applyNumberFormat="1" applyFont="1" applyFill="1" applyBorder="1" applyAlignment="1">
      <alignment vertical="center"/>
    </xf>
    <xf numFmtId="3" fontId="55" fillId="0" borderId="105" xfId="2" applyNumberFormat="1" applyFont="1" applyFill="1" applyBorder="1" applyAlignment="1">
      <alignment vertical="center"/>
    </xf>
    <xf numFmtId="3" fontId="2" fillId="0" borderId="105" xfId="2" applyNumberFormat="1" applyFont="1" applyFill="1" applyBorder="1" applyAlignment="1">
      <alignment vertical="center"/>
    </xf>
    <xf numFmtId="3" fontId="77" fillId="0" borderId="105" xfId="2" applyNumberFormat="1" applyFont="1" applyFill="1" applyBorder="1" applyAlignment="1">
      <alignment horizontal="left" vertical="center"/>
    </xf>
    <xf numFmtId="0" fontId="3" fillId="0" borderId="108" xfId="29" applyFont="1" applyFill="1" applyBorder="1">
      <alignment horizontal="right" vertical="center" wrapText="1" indent="1" readingOrder="2"/>
    </xf>
    <xf numFmtId="3" fontId="2" fillId="0" borderId="108" xfId="32" applyNumberFormat="1" applyFont="1" applyFill="1" applyBorder="1" applyAlignment="1">
      <alignment vertical="center"/>
    </xf>
    <xf numFmtId="3" fontId="55" fillId="0" borderId="108" xfId="2" applyNumberFormat="1" applyFont="1" applyFill="1" applyBorder="1" applyAlignment="1">
      <alignment vertical="center"/>
    </xf>
    <xf numFmtId="3" fontId="2" fillId="0" borderId="108" xfId="2" applyNumberFormat="1" applyFont="1" applyFill="1" applyBorder="1" applyAlignment="1">
      <alignment vertical="center"/>
    </xf>
    <xf numFmtId="3" fontId="77" fillId="0" borderId="108" xfId="2" applyNumberFormat="1" applyFont="1" applyFill="1" applyBorder="1" applyAlignment="1">
      <alignment horizontal="left" vertical="center"/>
    </xf>
    <xf numFmtId="0" fontId="3" fillId="0" borderId="45" xfId="29" applyFont="1" applyFill="1" applyBorder="1">
      <alignment horizontal="right" vertical="center" wrapText="1" indent="1" readingOrder="2"/>
    </xf>
    <xf numFmtId="3" fontId="2" fillId="0" borderId="45" xfId="32" applyNumberFormat="1" applyFont="1" applyFill="1" applyBorder="1" applyAlignment="1">
      <alignment vertical="center"/>
    </xf>
    <xf numFmtId="3" fontId="55" fillId="0" borderId="45" xfId="2" applyNumberFormat="1" applyFont="1" applyFill="1" applyBorder="1" applyAlignment="1">
      <alignment vertical="center"/>
    </xf>
    <xf numFmtId="3" fontId="2" fillId="0" borderId="45" xfId="2" applyNumberFormat="1" applyFont="1" applyFill="1" applyBorder="1" applyAlignment="1">
      <alignment vertical="center"/>
    </xf>
    <xf numFmtId="3" fontId="77" fillId="0" borderId="45" xfId="2" applyNumberFormat="1" applyFont="1" applyFill="1" applyBorder="1" applyAlignment="1">
      <alignment horizontal="left" vertical="center"/>
    </xf>
    <xf numFmtId="0" fontId="3" fillId="0" borderId="103" xfId="29" applyFont="1" applyFill="1" applyBorder="1">
      <alignment horizontal="right" vertical="center" wrapText="1" indent="1" readingOrder="2"/>
    </xf>
    <xf numFmtId="3" fontId="3" fillId="0" borderId="103" xfId="32" applyNumberFormat="1" applyFont="1" applyFill="1" applyBorder="1" applyAlignment="1">
      <alignment vertical="center"/>
    </xf>
    <xf numFmtId="3" fontId="76" fillId="0" borderId="103" xfId="2" applyNumberFormat="1" applyFont="1" applyFill="1" applyBorder="1" applyAlignment="1">
      <alignment horizontal="left" vertical="center"/>
    </xf>
    <xf numFmtId="0" fontId="3" fillId="7" borderId="105" xfId="29" applyFont="1" applyFill="1" applyBorder="1">
      <alignment horizontal="right" vertical="center" wrapText="1" indent="1" readingOrder="2"/>
    </xf>
    <xf numFmtId="3" fontId="2" fillId="7" borderId="105" xfId="32" applyNumberFormat="1" applyFont="1" applyFill="1" applyBorder="1" applyAlignment="1">
      <alignment vertical="center"/>
    </xf>
    <xf numFmtId="3" fontId="55" fillId="7" borderId="105" xfId="2" applyNumberFormat="1" applyFont="1" applyFill="1" applyBorder="1" applyAlignment="1">
      <alignment vertical="center"/>
    </xf>
    <xf numFmtId="3" fontId="2" fillId="7" borderId="105" xfId="2" applyNumberFormat="1" applyFont="1" applyFill="1" applyBorder="1" applyAlignment="1">
      <alignment vertical="center"/>
    </xf>
    <xf numFmtId="3" fontId="77" fillId="7" borderId="105" xfId="2" applyNumberFormat="1" applyFont="1" applyFill="1" applyBorder="1" applyAlignment="1">
      <alignment horizontal="left" vertical="center"/>
    </xf>
    <xf numFmtId="3" fontId="55" fillId="7" borderId="108" xfId="2" applyNumberFormat="1" applyFont="1" applyFill="1" applyBorder="1" applyAlignment="1">
      <alignment vertical="center"/>
    </xf>
    <xf numFmtId="3" fontId="2" fillId="7" borderId="108" xfId="2" applyNumberFormat="1" applyFont="1" applyFill="1" applyBorder="1" applyAlignment="1">
      <alignment vertical="center"/>
    </xf>
    <xf numFmtId="0" fontId="3" fillId="7" borderId="108" xfId="29" applyFont="1" applyFill="1" applyBorder="1">
      <alignment horizontal="right" vertical="center" wrapText="1" indent="1" readingOrder="2"/>
    </xf>
    <xf numFmtId="3" fontId="2" fillId="7" borderId="108" xfId="32" applyNumberFormat="1" applyFont="1" applyFill="1" applyBorder="1" applyAlignment="1">
      <alignment vertical="center"/>
    </xf>
    <xf numFmtId="3" fontId="77" fillId="7" borderId="108" xfId="2" applyNumberFormat="1" applyFont="1" applyFill="1" applyBorder="1" applyAlignment="1">
      <alignment horizontal="left" vertical="center"/>
    </xf>
    <xf numFmtId="0" fontId="3" fillId="7" borderId="45" xfId="29" applyFont="1" applyFill="1" applyBorder="1">
      <alignment horizontal="right" vertical="center" wrapText="1" indent="1" readingOrder="2"/>
    </xf>
    <xf numFmtId="3" fontId="2" fillId="7" borderId="45" xfId="32" applyNumberFormat="1" applyFont="1" applyFill="1" applyBorder="1" applyAlignment="1">
      <alignment vertical="center"/>
    </xf>
    <xf numFmtId="3" fontId="55" fillId="7" borderId="45" xfId="2" applyNumberFormat="1" applyFont="1" applyFill="1" applyBorder="1" applyAlignment="1">
      <alignment vertical="center"/>
    </xf>
    <xf numFmtId="3" fontId="2" fillId="7" borderId="45" xfId="2" applyNumberFormat="1" applyFont="1" applyFill="1" applyBorder="1" applyAlignment="1">
      <alignment vertical="center"/>
    </xf>
    <xf numFmtId="3" fontId="77" fillId="7" borderId="45" xfId="2" applyNumberFormat="1" applyFont="1" applyFill="1" applyBorder="1" applyAlignment="1">
      <alignment horizontal="left" vertical="center"/>
    </xf>
    <xf numFmtId="0" fontId="3" fillId="7" borderId="110" xfId="29" applyFont="1" applyFill="1" applyBorder="1">
      <alignment horizontal="right" vertical="center" wrapText="1" indent="1" readingOrder="2"/>
    </xf>
    <xf numFmtId="3" fontId="2" fillId="7" borderId="110" xfId="32" applyNumberFormat="1" applyFont="1" applyFill="1" applyBorder="1" applyAlignment="1">
      <alignment vertical="center"/>
    </xf>
    <xf numFmtId="3" fontId="77" fillId="7" borderId="110" xfId="2" applyNumberFormat="1" applyFont="1" applyFill="1" applyBorder="1" applyAlignment="1">
      <alignment horizontal="left" vertical="center"/>
    </xf>
    <xf numFmtId="0" fontId="3" fillId="7" borderId="103" xfId="29" applyFont="1" applyFill="1" applyBorder="1">
      <alignment horizontal="right" vertical="center" wrapText="1" indent="1" readingOrder="2"/>
    </xf>
    <xf numFmtId="3" fontId="2" fillId="7" borderId="103" xfId="32" applyNumberFormat="1" applyFont="1" applyFill="1" applyBorder="1" applyAlignment="1">
      <alignment vertical="center"/>
    </xf>
    <xf numFmtId="3" fontId="55" fillId="7" borderId="103" xfId="2" applyNumberFormat="1" applyFont="1" applyFill="1" applyBorder="1" applyAlignment="1">
      <alignment vertical="center"/>
    </xf>
    <xf numFmtId="3" fontId="76" fillId="7" borderId="103" xfId="2" applyNumberFormat="1" applyFont="1" applyFill="1" applyBorder="1" applyAlignment="1">
      <alignment horizontal="left" vertical="center"/>
    </xf>
    <xf numFmtId="3" fontId="3" fillId="7" borderId="103" xfId="32" applyNumberFormat="1" applyFont="1" applyFill="1" applyBorder="1" applyAlignment="1">
      <alignment vertical="center"/>
    </xf>
    <xf numFmtId="3" fontId="57" fillId="7" borderId="107" xfId="2" applyNumberFormat="1" applyFont="1" applyFill="1" applyBorder="1" applyAlignment="1">
      <alignment horizontal="center" vertical="center"/>
    </xf>
    <xf numFmtId="0" fontId="3" fillId="7" borderId="111" xfId="29" applyFont="1" applyFill="1" applyBorder="1">
      <alignment horizontal="right" vertical="center" wrapText="1" indent="1" readingOrder="2"/>
    </xf>
    <xf numFmtId="3" fontId="3" fillId="7" borderId="103" xfId="2" applyNumberFormat="1" applyFont="1" applyFill="1" applyBorder="1" applyAlignment="1">
      <alignment vertical="center"/>
    </xf>
    <xf numFmtId="3" fontId="58" fillId="7" borderId="109" xfId="2" applyNumberFormat="1" applyFont="1" applyFill="1" applyBorder="1" applyAlignment="1">
      <alignment horizontal="center" vertical="center"/>
    </xf>
    <xf numFmtId="3" fontId="58" fillId="7" borderId="103" xfId="2" applyNumberFormat="1" applyFont="1" applyFill="1" applyBorder="1" applyAlignment="1">
      <alignment vertical="center"/>
    </xf>
    <xf numFmtId="0" fontId="2" fillId="0" borderId="0" xfId="0" applyFont="1" applyFill="1" applyBorder="1" applyAlignment="1">
      <alignment horizontal="right" readingOrder="2"/>
    </xf>
    <xf numFmtId="0" fontId="2" fillId="6" borderId="0" xfId="0" applyFont="1" applyFill="1" applyBorder="1"/>
    <xf numFmtId="0" fontId="2" fillId="6" borderId="0" xfId="0" applyFont="1" applyFill="1" applyBorder="1" applyAlignment="1">
      <alignment horizontal="right" readingOrder="2"/>
    </xf>
    <xf numFmtId="0" fontId="2" fillId="6" borderId="0" xfId="0" applyFont="1" applyFill="1" applyBorder="1" applyAlignment="1">
      <alignment readingOrder="1"/>
    </xf>
    <xf numFmtId="0" fontId="2" fillId="0" borderId="0" xfId="0" applyFont="1" applyFill="1" applyBorder="1"/>
    <xf numFmtId="0" fontId="2" fillId="3" borderId="0" xfId="0" applyFont="1" applyFill="1"/>
    <xf numFmtId="0" fontId="34" fillId="0" borderId="17" xfId="29" applyFont="1" applyFill="1" applyBorder="1">
      <alignment horizontal="right" vertical="center" wrapText="1" indent="1" readingOrder="2"/>
    </xf>
    <xf numFmtId="0" fontId="15" fillId="4" borderId="15" xfId="29" applyFont="1" applyFill="1" applyBorder="1">
      <alignment horizontal="right" vertical="center" wrapText="1" indent="1" readingOrder="2"/>
    </xf>
    <xf numFmtId="0" fontId="15" fillId="0" borderId="15" xfId="29" applyFont="1" applyFill="1" applyBorder="1">
      <alignment horizontal="right" vertical="center" wrapText="1" indent="1" readingOrder="2"/>
    </xf>
    <xf numFmtId="3" fontId="2" fillId="0" borderId="0" xfId="0" applyNumberFormat="1" applyFont="1"/>
    <xf numFmtId="3" fontId="2" fillId="4" borderId="30" xfId="25" applyNumberFormat="1" applyFont="1" applyFill="1" applyBorder="1" applyAlignment="1">
      <alignment horizontal="right" vertical="center" indent="1"/>
    </xf>
    <xf numFmtId="0" fontId="2" fillId="4" borderId="16" xfId="32" applyFont="1" applyFill="1" applyBorder="1">
      <alignment horizontal="left" vertical="center" wrapText="1" indent="1"/>
    </xf>
    <xf numFmtId="0" fontId="15" fillId="0" borderId="34" xfId="29" applyFont="1" applyFill="1" applyBorder="1">
      <alignment horizontal="right" vertical="center" wrapText="1" indent="1" readingOrder="2"/>
    </xf>
    <xf numFmtId="3" fontId="2" fillId="0" borderId="35" xfId="25" applyNumberFormat="1" applyFont="1" applyFill="1" applyBorder="1" applyAlignment="1">
      <alignment horizontal="right" vertical="center" indent="1"/>
    </xf>
    <xf numFmtId="0" fontId="2" fillId="0" borderId="24" xfId="32" applyFont="1" applyFill="1" applyBorder="1">
      <alignment horizontal="left" vertical="center" wrapText="1" indent="1"/>
    </xf>
    <xf numFmtId="0" fontId="53" fillId="6" borderId="0" xfId="0" applyFont="1" applyFill="1" applyBorder="1"/>
    <xf numFmtId="0" fontId="58" fillId="6" borderId="0" xfId="0" applyFont="1" applyFill="1" applyBorder="1"/>
    <xf numFmtId="0" fontId="6" fillId="0" borderId="113" xfId="0" applyFont="1" applyFill="1" applyBorder="1" applyAlignment="1">
      <alignment readingOrder="2"/>
    </xf>
    <xf numFmtId="0" fontId="3" fillId="0" borderId="111" xfId="0" applyFont="1" applyFill="1" applyBorder="1" applyAlignment="1">
      <alignment horizontal="center" readingOrder="2"/>
    </xf>
    <xf numFmtId="0" fontId="3" fillId="0" borderId="111" xfId="0" applyFont="1" applyFill="1" applyBorder="1" applyAlignment="1">
      <alignment horizontal="center"/>
    </xf>
    <xf numFmtId="0" fontId="3" fillId="0" borderId="114" xfId="0" applyFont="1" applyFill="1" applyBorder="1" applyAlignment="1">
      <alignment horizontal="left" readingOrder="1"/>
    </xf>
    <xf numFmtId="0" fontId="2" fillId="7" borderId="0" xfId="0" applyFont="1" applyFill="1" applyBorder="1"/>
    <xf numFmtId="0" fontId="2" fillId="6" borderId="0" xfId="31" applyFont="1" applyFill="1" applyBorder="1" applyAlignment="1">
      <alignment horizontal="center" vertical="center"/>
    </xf>
    <xf numFmtId="3" fontId="2" fillId="6" borderId="0" xfId="31" applyNumberFormat="1" applyFont="1" applyFill="1" applyBorder="1" applyAlignment="1">
      <alignment horizontal="center" vertical="center"/>
    </xf>
    <xf numFmtId="3" fontId="2" fillId="6" borderId="0" xfId="31" applyNumberFormat="1" applyFont="1" applyFill="1" applyBorder="1" applyAlignment="1">
      <alignment vertical="center"/>
    </xf>
    <xf numFmtId="0" fontId="3" fillId="0" borderId="0" xfId="0" applyFont="1" applyFill="1" applyBorder="1" applyAlignment="1">
      <alignment horizontal="center"/>
    </xf>
    <xf numFmtId="0" fontId="6" fillId="0" borderId="116" xfId="0" applyFont="1" applyFill="1" applyBorder="1" applyAlignment="1">
      <alignment horizontal="right" readingOrder="2"/>
    </xf>
    <xf numFmtId="0" fontId="3" fillId="0" borderId="110" xfId="0" applyFont="1" applyFill="1" applyBorder="1" applyAlignment="1">
      <alignment horizontal="center" readingOrder="2"/>
    </xf>
    <xf numFmtId="0" fontId="3" fillId="0" borderId="110" xfId="0" applyFont="1" applyFill="1" applyBorder="1" applyAlignment="1">
      <alignment horizontal="center"/>
    </xf>
    <xf numFmtId="0" fontId="3" fillId="0" borderId="117" xfId="0" applyFont="1" applyFill="1" applyBorder="1" applyAlignment="1">
      <alignment horizontal="left" readingOrder="1"/>
    </xf>
    <xf numFmtId="0" fontId="3" fillId="0" borderId="0" xfId="0" applyFont="1" applyFill="1" applyBorder="1" applyAlignment="1">
      <alignment horizontal="right"/>
    </xf>
    <xf numFmtId="0" fontId="3" fillId="5" borderId="0" xfId="0" applyFont="1" applyFill="1" applyBorder="1" applyAlignment="1">
      <alignment horizontal="center"/>
    </xf>
    <xf numFmtId="0" fontId="48" fillId="0" borderId="21" xfId="17" applyFont="1" applyBorder="1" applyAlignment="1">
      <alignment horizontal="right" vertical="center" indent="1"/>
    </xf>
    <xf numFmtId="0" fontId="48" fillId="8" borderId="16" xfId="17" applyFont="1" applyFill="1" applyBorder="1" applyAlignment="1">
      <alignment horizontal="right" vertical="center" indent="1"/>
    </xf>
    <xf numFmtId="0" fontId="48" fillId="0" borderId="16" xfId="17" applyFont="1" applyBorder="1" applyAlignment="1">
      <alignment horizontal="right" vertical="center" indent="1"/>
    </xf>
    <xf numFmtId="0" fontId="2" fillId="8" borderId="22" xfId="17" applyFont="1" applyFill="1" applyBorder="1" applyAlignment="1">
      <alignment horizontal="right" vertical="center" indent="1"/>
    </xf>
    <xf numFmtId="166" fontId="3" fillId="0" borderId="36" xfId="1" applyNumberFormat="1" applyFont="1" applyFill="1" applyBorder="1" applyAlignment="1">
      <alignment horizontal="right" vertical="center"/>
    </xf>
    <xf numFmtId="166" fontId="3" fillId="4" borderId="16" xfId="1" applyNumberFormat="1" applyFont="1" applyFill="1" applyBorder="1" applyAlignment="1">
      <alignment horizontal="right" vertical="center"/>
    </xf>
    <xf numFmtId="166" fontId="3" fillId="0" borderId="16" xfId="1" applyNumberFormat="1" applyFont="1" applyFill="1" applyBorder="1" applyAlignment="1">
      <alignment horizontal="right" vertical="center"/>
    </xf>
    <xf numFmtId="166" fontId="3" fillId="0" borderId="22" xfId="1" applyNumberFormat="1" applyFont="1" applyFill="1" applyBorder="1" applyAlignment="1">
      <alignment horizontal="right" vertical="center"/>
    </xf>
    <xf numFmtId="0" fontId="6" fillId="5" borderId="20" xfId="27" applyFont="1" applyFill="1" applyBorder="1">
      <alignment horizontal="right" vertical="center" wrapText="1" indent="1" readingOrder="2"/>
    </xf>
    <xf numFmtId="166" fontId="3" fillId="5" borderId="28" xfId="1" applyNumberFormat="1" applyFont="1" applyFill="1" applyBorder="1" applyAlignment="1">
      <alignment horizontal="right" vertical="center"/>
    </xf>
    <xf numFmtId="166" fontId="3" fillId="5" borderId="23" xfId="1" applyNumberFormat="1" applyFont="1" applyFill="1" applyBorder="1" applyAlignment="1">
      <alignment horizontal="right" vertical="center"/>
    </xf>
    <xf numFmtId="0" fontId="22" fillId="5" borderId="23" xfId="32" applyFont="1" applyFill="1" applyBorder="1">
      <alignment horizontal="left" vertical="center" wrapText="1" indent="1"/>
    </xf>
    <xf numFmtId="166" fontId="22" fillId="4" borderId="33" xfId="1" applyNumberFormat="1" applyFont="1" applyFill="1" applyBorder="1" applyAlignment="1">
      <alignment horizontal="right" vertical="center"/>
    </xf>
    <xf numFmtId="166" fontId="23" fillId="4" borderId="33" xfId="1" applyNumberFormat="1" applyFont="1" applyFill="1" applyBorder="1" applyAlignment="1">
      <alignment horizontal="right" vertical="center"/>
    </xf>
    <xf numFmtId="166" fontId="5" fillId="4" borderId="33" xfId="1" applyNumberFormat="1" applyFont="1" applyFill="1" applyBorder="1" applyAlignment="1">
      <alignment horizontal="right" vertical="center"/>
    </xf>
    <xf numFmtId="166" fontId="3" fillId="4" borderId="33" xfId="1" applyNumberFormat="1" applyFont="1" applyFill="1" applyBorder="1" applyAlignment="1">
      <alignment horizontal="right" vertical="center"/>
    </xf>
    <xf numFmtId="166" fontId="3" fillId="4" borderId="22" xfId="1" applyNumberFormat="1" applyFont="1" applyFill="1" applyBorder="1" applyAlignment="1">
      <alignment horizontal="right" vertical="center"/>
    </xf>
    <xf numFmtId="0" fontId="22" fillId="4" borderId="22" xfId="32" applyFont="1" applyFill="1" applyBorder="1">
      <alignment horizontal="left" vertical="center" wrapText="1" indent="1"/>
    </xf>
    <xf numFmtId="1" fontId="5" fillId="0" borderId="0" xfId="0" applyNumberFormat="1" applyFont="1" applyAlignment="1">
      <alignment horizontal="center" vertical="center"/>
    </xf>
    <xf numFmtId="169" fontId="3" fillId="4" borderId="47" xfId="1" applyNumberFormat="1" applyFont="1" applyFill="1" applyBorder="1" applyAlignment="1">
      <alignment horizontal="right" vertical="center" indent="1"/>
    </xf>
    <xf numFmtId="0" fontId="58" fillId="7" borderId="48" xfId="11" applyNumberFormat="1" applyFont="1" applyFill="1" applyBorder="1">
      <alignment horizontal="center" vertical="center"/>
    </xf>
    <xf numFmtId="4" fontId="22" fillId="0" borderId="51" xfId="31" applyNumberFormat="1" applyFont="1" applyFill="1" applyBorder="1" applyAlignment="1">
      <alignment horizontal="right" vertical="center" indent="1"/>
    </xf>
    <xf numFmtId="4" fontId="22" fillId="7" borderId="63" xfId="31" applyNumberFormat="1" applyFont="1" applyFill="1" applyBorder="1" applyAlignment="1">
      <alignment horizontal="right" vertical="center" indent="1"/>
    </xf>
    <xf numFmtId="4" fontId="22" fillId="0" borderId="63" xfId="31" quotePrefix="1" applyNumberFormat="1" applyFont="1" applyFill="1" applyBorder="1" applyAlignment="1">
      <alignment horizontal="right" vertical="center" indent="1"/>
    </xf>
    <xf numFmtId="4" fontId="22" fillId="0" borderId="63" xfId="31" applyNumberFormat="1" applyFont="1" applyFill="1" applyBorder="1" applyAlignment="1">
      <alignment horizontal="right" vertical="center" indent="1"/>
    </xf>
    <xf numFmtId="4" fontId="22" fillId="7" borderId="63" xfId="31" quotePrefix="1" applyNumberFormat="1" applyFont="1" applyFill="1" applyBorder="1" applyAlignment="1">
      <alignment horizontal="right" vertical="center" indent="1"/>
    </xf>
    <xf numFmtId="4" fontId="22" fillId="0" borderId="69" xfId="31" quotePrefix="1" applyNumberFormat="1" applyFont="1" applyFill="1" applyBorder="1" applyAlignment="1">
      <alignment horizontal="right" vertical="center" indent="1"/>
    </xf>
    <xf numFmtId="0" fontId="2" fillId="7" borderId="50" xfId="0" applyFont="1" applyFill="1" applyBorder="1" applyAlignment="1">
      <alignment horizontal="right" vertical="center" indent="1"/>
    </xf>
    <xf numFmtId="0" fontId="2" fillId="7" borderId="50" xfId="0" quotePrefix="1" applyFont="1" applyFill="1" applyBorder="1" applyAlignment="1">
      <alignment horizontal="right" vertical="center" indent="1"/>
    </xf>
    <xf numFmtId="0" fontId="2" fillId="0" borderId="62" xfId="0" applyFont="1" applyFill="1" applyBorder="1" applyAlignment="1">
      <alignment horizontal="right" vertical="center" indent="1"/>
    </xf>
    <xf numFmtId="0" fontId="2" fillId="0" borderId="62" xfId="0" quotePrefix="1" applyFont="1" applyFill="1" applyBorder="1" applyAlignment="1">
      <alignment horizontal="right" vertical="center" indent="1"/>
    </xf>
    <xf numFmtId="0" fontId="2" fillId="7" borderId="62" xfId="0" applyFont="1" applyFill="1" applyBorder="1" applyAlignment="1">
      <alignment horizontal="right" vertical="center" indent="1"/>
    </xf>
    <xf numFmtId="0" fontId="2" fillId="7" borderId="62" xfId="0" quotePrefix="1" applyFont="1" applyFill="1" applyBorder="1" applyAlignment="1">
      <alignment horizontal="right" vertical="center" indent="1"/>
    </xf>
    <xf numFmtId="0" fontId="2" fillId="7" borderId="53" xfId="0" applyFont="1" applyFill="1" applyBorder="1" applyAlignment="1">
      <alignment horizontal="right" vertical="center" indent="1"/>
    </xf>
    <xf numFmtId="0" fontId="2" fillId="7" borderId="53" xfId="0" quotePrefix="1" applyFont="1" applyFill="1" applyBorder="1" applyAlignment="1">
      <alignment horizontal="right" vertical="center" indent="1"/>
    </xf>
    <xf numFmtId="0" fontId="2" fillId="7" borderId="68" xfId="0" applyFont="1" applyFill="1" applyBorder="1" applyAlignment="1">
      <alignment horizontal="right" vertical="center" indent="1"/>
    </xf>
    <xf numFmtId="0" fontId="2" fillId="7" borderId="68" xfId="0" quotePrefix="1" applyFont="1" applyFill="1" applyBorder="1" applyAlignment="1">
      <alignment horizontal="right" vertical="center" indent="1"/>
    </xf>
    <xf numFmtId="0" fontId="2" fillId="5" borderId="0" xfId="0" applyFont="1" applyFill="1" applyBorder="1" applyAlignment="1">
      <alignment horizontal="left" vertical="center"/>
    </xf>
    <xf numFmtId="0" fontId="3" fillId="0" borderId="30" xfId="31" applyFont="1" applyFill="1" applyBorder="1" applyAlignment="1">
      <alignment horizontal="center" vertical="center"/>
    </xf>
    <xf numFmtId="0" fontId="3" fillId="7" borderId="30" xfId="31" applyFont="1" applyFill="1" applyBorder="1" applyAlignment="1">
      <alignment horizontal="center" vertical="center"/>
    </xf>
    <xf numFmtId="2" fontId="3" fillId="7" borderId="30" xfId="31" applyNumberFormat="1" applyFont="1" applyFill="1" applyBorder="1" applyAlignment="1">
      <alignment horizontal="center" vertical="center"/>
    </xf>
    <xf numFmtId="0" fontId="6" fillId="0" borderId="30" xfId="27" applyFont="1" applyFill="1" applyBorder="1" applyAlignment="1">
      <alignment horizontal="right" vertical="center" wrapText="1" readingOrder="2"/>
    </xf>
    <xf numFmtId="3" fontId="2" fillId="0" borderId="30" xfId="31" applyNumberFormat="1" applyFont="1" applyFill="1" applyBorder="1" applyAlignment="1">
      <alignment horizontal="center" vertical="center"/>
    </xf>
    <xf numFmtId="0" fontId="2" fillId="0" borderId="30" xfId="32" applyFont="1" applyFill="1" applyBorder="1" applyAlignment="1">
      <alignment vertical="center" wrapText="1"/>
    </xf>
    <xf numFmtId="0" fontId="6" fillId="7" borderId="30" xfId="27" applyFont="1" applyFill="1" applyBorder="1" applyAlignment="1">
      <alignment horizontal="right" vertical="center" wrapText="1" readingOrder="2"/>
    </xf>
    <xf numFmtId="3" fontId="2" fillId="7" borderId="30" xfId="31" applyNumberFormat="1" applyFont="1" applyFill="1" applyBorder="1" applyAlignment="1">
      <alignment horizontal="center" vertical="center"/>
    </xf>
    <xf numFmtId="0" fontId="2" fillId="7" borderId="30" xfId="32" applyFont="1" applyFill="1" applyBorder="1" applyAlignment="1">
      <alignment vertical="center" wrapText="1"/>
    </xf>
    <xf numFmtId="0" fontId="6" fillId="0" borderId="29" xfId="27" applyFont="1" applyFill="1" applyBorder="1" applyAlignment="1">
      <alignment horizontal="right" vertical="center" wrapText="1" readingOrder="2"/>
    </xf>
    <xf numFmtId="0" fontId="3" fillId="0" borderId="29" xfId="31" applyFont="1" applyFill="1" applyBorder="1" applyAlignment="1">
      <alignment horizontal="center" vertical="center"/>
    </xf>
    <xf numFmtId="0" fontId="2" fillId="0" borderId="29" xfId="32" applyFont="1" applyFill="1" applyBorder="1" applyAlignment="1">
      <alignment vertical="center" wrapText="1"/>
    </xf>
    <xf numFmtId="0" fontId="6" fillId="7" borderId="33" xfId="27" applyFont="1" applyFill="1" applyBorder="1" applyAlignment="1">
      <alignment horizontal="right" vertical="center" wrapText="1" readingOrder="2"/>
    </xf>
    <xf numFmtId="2" fontId="3" fillId="7" borderId="33" xfId="31" applyNumberFormat="1" applyFont="1" applyFill="1" applyBorder="1" applyAlignment="1">
      <alignment horizontal="center" vertical="center"/>
    </xf>
    <xf numFmtId="3" fontId="2" fillId="7" borderId="33" xfId="31" applyNumberFormat="1" applyFont="1" applyFill="1" applyBorder="1" applyAlignment="1">
      <alignment horizontal="center" vertical="center"/>
    </xf>
    <xf numFmtId="0" fontId="3" fillId="7" borderId="33" xfId="31" applyFont="1" applyFill="1" applyBorder="1" applyAlignment="1">
      <alignment horizontal="center" vertical="center"/>
    </xf>
    <xf numFmtId="0" fontId="2" fillId="7" borderId="33" xfId="32" applyFont="1" applyFill="1" applyBorder="1" applyAlignment="1">
      <alignment vertical="center" wrapText="1"/>
    </xf>
    <xf numFmtId="0" fontId="6" fillId="0" borderId="39" xfId="27" applyFont="1" applyFill="1" applyBorder="1" applyAlignment="1">
      <alignment horizontal="right" vertical="center" wrapText="1" readingOrder="2"/>
    </xf>
    <xf numFmtId="0" fontId="3" fillId="0" borderId="39" xfId="31" applyFont="1" applyFill="1" applyBorder="1" applyAlignment="1">
      <alignment horizontal="center" vertical="center"/>
    </xf>
    <xf numFmtId="3" fontId="2" fillId="0" borderId="39" xfId="31" applyNumberFormat="1" applyFont="1" applyFill="1" applyBorder="1" applyAlignment="1">
      <alignment horizontal="center" vertical="center"/>
    </xf>
    <xf numFmtId="0" fontId="2" fillId="0" borderId="39" xfId="32" applyFont="1" applyFill="1" applyBorder="1" applyAlignment="1">
      <alignment vertical="center" wrapText="1"/>
    </xf>
    <xf numFmtId="0" fontId="22" fillId="5" borderId="0" xfId="0" applyFont="1" applyFill="1" applyAlignment="1">
      <alignment horizontal="right" vertical="center"/>
    </xf>
    <xf numFmtId="0" fontId="22" fillId="5" borderId="0" xfId="0" applyFont="1" applyFill="1" applyAlignment="1">
      <alignment horizontal="left" vertical="center"/>
    </xf>
    <xf numFmtId="0" fontId="47" fillId="5" borderId="0" xfId="0" applyFont="1" applyFill="1"/>
    <xf numFmtId="0" fontId="2" fillId="5" borderId="0" xfId="0" applyFont="1" applyFill="1" applyBorder="1" applyAlignment="1">
      <alignment horizontal="right" wrapText="1" readingOrder="2"/>
    </xf>
    <xf numFmtId="0" fontId="2" fillId="5" borderId="0" xfId="0" applyFont="1" applyFill="1" applyBorder="1" applyAlignment="1">
      <alignment horizontal="left" vertical="top" wrapText="1" indent="1" readingOrder="1"/>
    </xf>
    <xf numFmtId="0" fontId="0" fillId="5" borderId="0" xfId="0" applyFill="1" applyAlignment="1">
      <alignment vertical="center"/>
    </xf>
    <xf numFmtId="0" fontId="5" fillId="5" borderId="0" xfId="0" applyFont="1" applyFill="1" applyBorder="1" applyAlignment="1">
      <alignment vertical="center" readingOrder="1"/>
    </xf>
    <xf numFmtId="0" fontId="2" fillId="5" borderId="78" xfId="19" applyFont="1" applyFill="1" applyBorder="1">
      <alignment horizontal="left" vertical="center"/>
    </xf>
    <xf numFmtId="0" fontId="2" fillId="5" borderId="77" xfId="18" applyFont="1" applyFill="1" applyBorder="1" applyAlignment="1">
      <alignment horizontal="right" vertical="center" readingOrder="2"/>
    </xf>
    <xf numFmtId="2" fontId="22" fillId="0" borderId="50" xfId="31" applyNumberFormat="1" applyFont="1" applyFill="1" applyBorder="1" applyAlignment="1">
      <alignment horizontal="right" vertical="center" indent="1"/>
    </xf>
    <xf numFmtId="2" fontId="22" fillId="7" borderId="62" xfId="31" applyNumberFormat="1" applyFont="1" applyFill="1" applyBorder="1" applyAlignment="1">
      <alignment horizontal="right" vertical="center" indent="1"/>
    </xf>
    <xf numFmtId="2" fontId="22" fillId="0" borderId="62" xfId="31" applyNumberFormat="1" applyFont="1" applyFill="1" applyBorder="1" applyAlignment="1">
      <alignment horizontal="right" vertical="center" indent="1"/>
    </xf>
    <xf numFmtId="2" fontId="22" fillId="0" borderId="68" xfId="31" applyNumberFormat="1" applyFont="1" applyFill="1" applyBorder="1" applyAlignment="1">
      <alignment horizontal="right" vertical="center" indent="1"/>
    </xf>
    <xf numFmtId="1" fontId="3" fillId="11" borderId="71" xfId="11" applyFont="1" applyFill="1" applyBorder="1" applyAlignment="1">
      <alignment horizontal="center" vertical="center" wrapText="1" readingOrder="1"/>
    </xf>
    <xf numFmtId="0" fontId="58" fillId="11" borderId="71" xfId="0" applyFont="1" applyFill="1" applyBorder="1" applyAlignment="1">
      <alignment horizontal="center" vertical="center" wrapText="1"/>
    </xf>
    <xf numFmtId="1" fontId="3" fillId="11" borderId="47" xfId="11" applyFont="1" applyFill="1" applyBorder="1" applyAlignment="1">
      <alignment horizontal="center" vertical="center" readingOrder="1"/>
    </xf>
    <xf numFmtId="0" fontId="6" fillId="11" borderId="49" xfId="29" applyFont="1" applyFill="1" applyBorder="1" applyAlignment="1">
      <alignment horizontal="right" vertical="center" wrapText="1" indent="1" readingOrder="2"/>
    </xf>
    <xf numFmtId="4" fontId="2" fillId="11" borderId="50" xfId="29" applyNumberFormat="1" applyFont="1" applyFill="1" applyBorder="1" applyAlignment="1">
      <alignment horizontal="right" vertical="center" indent="1"/>
    </xf>
    <xf numFmtId="2" fontId="2" fillId="11" borderId="50" xfId="29" applyNumberFormat="1" applyFont="1" applyFill="1" applyBorder="1" applyAlignment="1">
      <alignment horizontal="right" vertical="center" indent="1"/>
    </xf>
    <xf numFmtId="0" fontId="2" fillId="11" borderId="51" xfId="32" applyFont="1" applyFill="1" applyBorder="1" applyAlignment="1">
      <alignment horizontal="left" vertical="center" wrapText="1" indent="1"/>
    </xf>
    <xf numFmtId="0" fontId="6" fillId="11" borderId="61" xfId="29" applyFont="1" applyFill="1" applyBorder="1" applyAlignment="1">
      <alignment horizontal="right" vertical="center" wrapText="1" indent="1" readingOrder="2"/>
    </xf>
    <xf numFmtId="4" fontId="2" fillId="11" borderId="62" xfId="29" applyNumberFormat="1" applyFont="1" applyFill="1" applyBorder="1" applyAlignment="1">
      <alignment horizontal="right" vertical="center" indent="1"/>
    </xf>
    <xf numFmtId="2" fontId="2" fillId="11" borderId="62" xfId="29" applyNumberFormat="1" applyFont="1" applyFill="1" applyBorder="1" applyAlignment="1">
      <alignment horizontal="right" vertical="center" indent="1"/>
    </xf>
    <xf numFmtId="0" fontId="2" fillId="11" borderId="63" xfId="32" applyFont="1" applyFill="1" applyBorder="1" applyAlignment="1">
      <alignment horizontal="left" vertical="center" wrapText="1" indent="1"/>
    </xf>
    <xf numFmtId="0" fontId="6" fillId="11" borderId="52" xfId="29" applyFont="1" applyFill="1" applyBorder="1" applyAlignment="1">
      <alignment horizontal="right" vertical="center" wrapText="1" indent="1" readingOrder="2"/>
    </xf>
    <xf numFmtId="4" fontId="2" fillId="11" borderId="53" xfId="29" applyNumberFormat="1" applyFont="1" applyFill="1" applyBorder="1" applyAlignment="1">
      <alignment horizontal="right" vertical="center" indent="1"/>
    </xf>
    <xf numFmtId="2" fontId="2" fillId="11" borderId="53" xfId="29" applyNumberFormat="1" applyFont="1" applyFill="1" applyBorder="1" applyAlignment="1">
      <alignment horizontal="right" vertical="center" indent="1"/>
    </xf>
    <xf numFmtId="0" fontId="2" fillId="11" borderId="54" xfId="32" applyFont="1" applyFill="1" applyBorder="1" applyAlignment="1">
      <alignment horizontal="left" vertical="center" wrapText="1" indent="1"/>
    </xf>
    <xf numFmtId="0" fontId="6" fillId="11" borderId="46" xfId="29" applyFont="1" applyFill="1" applyBorder="1" applyAlignment="1">
      <alignment horizontal="right" vertical="center" wrapText="1" indent="1" readingOrder="2"/>
    </xf>
    <xf numFmtId="4" fontId="3" fillId="11" borderId="47" xfId="29" applyNumberFormat="1" applyFont="1" applyFill="1" applyBorder="1" applyAlignment="1">
      <alignment horizontal="right" vertical="center" indent="1"/>
    </xf>
    <xf numFmtId="0" fontId="3" fillId="11" borderId="48" xfId="32" applyFont="1" applyFill="1" applyBorder="1" applyAlignment="1">
      <alignment horizontal="left" vertical="center" wrapText="1" indent="1"/>
    </xf>
    <xf numFmtId="0" fontId="3" fillId="5" borderId="41" xfId="31" applyFont="1" applyFill="1" applyBorder="1" applyAlignment="1">
      <alignment horizontal="center" vertical="center"/>
    </xf>
    <xf numFmtId="3" fontId="2" fillId="5" borderId="41" xfId="31" applyNumberFormat="1" applyFont="1" applyFill="1" applyBorder="1" applyAlignment="1">
      <alignment horizontal="center" vertical="center"/>
    </xf>
    <xf numFmtId="2" fontId="3" fillId="9" borderId="35" xfId="31" applyNumberFormat="1" applyFont="1" applyFill="1" applyBorder="1" applyAlignment="1">
      <alignment horizontal="center" vertical="center"/>
    </xf>
    <xf numFmtId="3" fontId="2" fillId="9" borderId="35" xfId="31" applyNumberFormat="1" applyFont="1" applyFill="1" applyBorder="1" applyAlignment="1">
      <alignment horizontal="center" vertical="center"/>
    </xf>
    <xf numFmtId="0" fontId="3" fillId="9" borderId="35" xfId="31" applyFont="1" applyFill="1" applyBorder="1" applyAlignment="1">
      <alignment horizontal="center" vertical="center"/>
    </xf>
    <xf numFmtId="0" fontId="3" fillId="4" borderId="41" xfId="31" applyFont="1" applyFill="1" applyBorder="1" applyAlignment="1">
      <alignment horizontal="center" vertical="center"/>
    </xf>
    <xf numFmtId="3" fontId="2" fillId="4" borderId="41" xfId="31" applyNumberFormat="1" applyFont="1" applyFill="1" applyBorder="1" applyAlignment="1">
      <alignment horizontal="center" vertical="center"/>
    </xf>
    <xf numFmtId="2" fontId="3" fillId="11" borderId="35" xfId="31" applyNumberFormat="1" applyFont="1" applyFill="1" applyBorder="1" applyAlignment="1">
      <alignment horizontal="center" vertical="center"/>
    </xf>
    <xf numFmtId="3" fontId="2" fillId="11" borderId="35" xfId="31" applyNumberFormat="1" applyFont="1" applyFill="1" applyBorder="1" applyAlignment="1">
      <alignment horizontal="center" vertical="center"/>
    </xf>
    <xf numFmtId="0" fontId="3" fillId="11" borderId="35" xfId="31" applyFont="1" applyFill="1" applyBorder="1" applyAlignment="1">
      <alignment horizontal="center" vertical="center"/>
    </xf>
    <xf numFmtId="0" fontId="2" fillId="0" borderId="22" xfId="32" applyFont="1" applyFill="1" applyBorder="1">
      <alignment horizontal="left" vertical="center" wrapText="1" indent="1"/>
    </xf>
    <xf numFmtId="3" fontId="5" fillId="4" borderId="16" xfId="31" applyNumberFormat="1" applyFont="1" applyFill="1" applyBorder="1" applyAlignment="1">
      <alignment horizontal="right" vertical="center" indent="1"/>
    </xf>
    <xf numFmtId="3" fontId="5" fillId="4" borderId="23" xfId="31" applyNumberFormat="1" applyFont="1" applyFill="1" applyBorder="1" applyAlignment="1">
      <alignment horizontal="right" vertical="center" indent="1"/>
    </xf>
    <xf numFmtId="0" fontId="3" fillId="4" borderId="119" xfId="32" applyFont="1" applyFill="1" applyBorder="1" applyAlignment="1">
      <alignment horizontal="center" vertical="center" wrapText="1"/>
    </xf>
    <xf numFmtId="167" fontId="5" fillId="4" borderId="29" xfId="31" applyNumberFormat="1" applyFont="1" applyFill="1" applyBorder="1" applyAlignment="1">
      <alignment horizontal="right" vertical="center" indent="1"/>
    </xf>
    <xf numFmtId="0" fontId="5" fillId="4" borderId="29" xfId="31" applyFont="1" applyFill="1" applyBorder="1" applyAlignment="1">
      <alignment horizontal="right" vertical="center" indent="1"/>
    </xf>
    <xf numFmtId="3" fontId="5" fillId="4" borderId="29" xfId="31" applyNumberFormat="1" applyFont="1" applyFill="1" applyBorder="1" applyAlignment="1">
      <alignment horizontal="right" vertical="center" indent="1"/>
    </xf>
    <xf numFmtId="3" fontId="5" fillId="4" borderId="21" xfId="31" applyNumberFormat="1" applyFont="1" applyFill="1" applyBorder="1" applyAlignment="1">
      <alignment horizontal="right" vertical="center" indent="1"/>
    </xf>
    <xf numFmtId="0" fontId="3" fillId="4" borderId="21" xfId="32" applyFont="1" applyFill="1" applyBorder="1" applyAlignment="1">
      <alignment horizontal="center" vertical="center" wrapText="1"/>
    </xf>
    <xf numFmtId="0" fontId="29" fillId="4" borderId="19" xfId="12" applyFont="1" applyFill="1" applyBorder="1" applyAlignment="1">
      <alignment horizontal="center" vertical="top" wrapText="1"/>
    </xf>
    <xf numFmtId="0" fontId="29" fillId="4" borderId="38" xfId="12" applyFont="1" applyFill="1" applyBorder="1" applyAlignment="1">
      <alignment horizontal="center" vertical="top" wrapText="1"/>
    </xf>
    <xf numFmtId="0" fontId="14" fillId="0" borderId="40" xfId="27" applyFill="1" applyBorder="1" applyAlignment="1">
      <alignment horizontal="right" vertical="center" indent="1" readingOrder="2"/>
    </xf>
    <xf numFmtId="0" fontId="14" fillId="4" borderId="15" xfId="27" applyFill="1" applyBorder="1" applyAlignment="1">
      <alignment horizontal="right" vertical="center" indent="1" readingOrder="2"/>
    </xf>
    <xf numFmtId="0" fontId="6" fillId="0" borderId="15" xfId="27" applyFont="1" applyFill="1" applyBorder="1" applyAlignment="1">
      <alignment horizontal="right" vertical="center" indent="1" readingOrder="2"/>
    </xf>
    <xf numFmtId="0" fontId="6" fillId="4" borderId="15" xfId="27" applyFont="1" applyFill="1" applyBorder="1" applyAlignment="1">
      <alignment horizontal="right" vertical="center" indent="1" readingOrder="2"/>
    </xf>
    <xf numFmtId="0" fontId="6" fillId="0" borderId="32" xfId="27" applyFont="1" applyFill="1" applyBorder="1" applyAlignment="1">
      <alignment horizontal="right" vertical="center" indent="1" readingOrder="2"/>
    </xf>
    <xf numFmtId="0" fontId="80" fillId="5" borderId="0" xfId="0" applyFont="1" applyFill="1" applyBorder="1" applyAlignment="1">
      <alignment horizontal="right" vertical="top" wrapText="1" indent="1" readingOrder="2"/>
    </xf>
    <xf numFmtId="0" fontId="81" fillId="5" borderId="0" xfId="0" applyFont="1" applyFill="1"/>
    <xf numFmtId="0" fontId="82" fillId="5" borderId="0" xfId="0" applyFont="1" applyFill="1" applyBorder="1" applyAlignment="1">
      <alignment horizontal="left" vertical="top" wrapText="1" indent="1" readingOrder="1"/>
    </xf>
    <xf numFmtId="4" fontId="5" fillId="0" borderId="65" xfId="0" quotePrefix="1" applyNumberFormat="1" applyFont="1" applyFill="1" applyBorder="1" applyAlignment="1">
      <alignment horizontal="right" vertical="center" wrapText="1" indent="1"/>
    </xf>
    <xf numFmtId="4" fontId="5" fillId="7" borderId="62" xfId="0" quotePrefix="1" applyNumberFormat="1" applyFont="1" applyFill="1" applyBorder="1" applyAlignment="1">
      <alignment horizontal="right" vertical="center" wrapText="1" indent="1"/>
    </xf>
    <xf numFmtId="4" fontId="5" fillId="0" borderId="62" xfId="0" quotePrefix="1" applyNumberFormat="1" applyFont="1" applyFill="1" applyBorder="1" applyAlignment="1">
      <alignment horizontal="right" vertical="center" wrapText="1" indent="1"/>
    </xf>
    <xf numFmtId="2" fontId="2" fillId="0" borderId="62" xfId="31" applyNumberFormat="1" applyFont="1" applyFill="1" applyBorder="1" applyAlignment="1">
      <alignment horizontal="right" vertical="center" wrapText="1" indent="1"/>
    </xf>
    <xf numFmtId="4" fontId="5" fillId="7" borderId="68" xfId="0" quotePrefix="1" applyNumberFormat="1" applyFont="1" applyFill="1" applyBorder="1" applyAlignment="1">
      <alignment horizontal="right" vertical="center" wrapText="1" indent="1"/>
    </xf>
    <xf numFmtId="4" fontId="2" fillId="0" borderId="65" xfId="0" quotePrefix="1" applyNumberFormat="1" applyFont="1" applyFill="1" applyBorder="1" applyAlignment="1">
      <alignment horizontal="right" vertical="center" wrapText="1" indent="1"/>
    </xf>
    <xf numFmtId="4" fontId="2" fillId="7" borderId="62" xfId="0" quotePrefix="1" applyNumberFormat="1" applyFont="1" applyFill="1" applyBorder="1" applyAlignment="1">
      <alignment horizontal="right" vertical="center" wrapText="1" indent="1"/>
    </xf>
    <xf numFmtId="4" fontId="2" fillId="0" borderId="62" xfId="0" quotePrefix="1" applyNumberFormat="1" applyFont="1" applyFill="1" applyBorder="1" applyAlignment="1">
      <alignment horizontal="right" vertical="center" wrapText="1" indent="1"/>
    </xf>
    <xf numFmtId="4" fontId="2" fillId="7" borderId="68" xfId="0" quotePrefix="1" applyNumberFormat="1" applyFont="1" applyFill="1" applyBorder="1" applyAlignment="1">
      <alignment horizontal="right" vertical="center" wrapText="1" indent="1"/>
    </xf>
    <xf numFmtId="164" fontId="5" fillId="0" borderId="65" xfId="31" applyNumberFormat="1" applyFont="1" applyFill="1" applyBorder="1" applyAlignment="1">
      <alignment horizontal="right" vertical="center" indent="1"/>
    </xf>
    <xf numFmtId="164" fontId="5" fillId="0" borderId="65" xfId="32" applyNumberFormat="1" applyFont="1" applyFill="1" applyBorder="1" applyAlignment="1">
      <alignment horizontal="right" vertical="center" indent="1"/>
    </xf>
    <xf numFmtId="164" fontId="5" fillId="7" borderId="62" xfId="32" applyNumberFormat="1" applyFont="1" applyFill="1" applyBorder="1" applyAlignment="1">
      <alignment horizontal="right" vertical="center" indent="1"/>
    </xf>
    <xf numFmtId="164" fontId="2" fillId="0" borderId="62" xfId="31" applyNumberFormat="1" applyFont="1" applyFill="1" applyBorder="1" applyAlignment="1">
      <alignment horizontal="right" vertical="center" indent="1"/>
    </xf>
    <xf numFmtId="164" fontId="5" fillId="0" borderId="62" xfId="32" applyNumberFormat="1" applyFont="1" applyFill="1" applyBorder="1" applyAlignment="1">
      <alignment horizontal="right" vertical="center" indent="1"/>
    </xf>
    <xf numFmtId="164" fontId="2" fillId="7" borderId="62" xfId="32" quotePrefix="1" applyNumberFormat="1" applyFont="1" applyFill="1" applyBorder="1" applyAlignment="1">
      <alignment horizontal="right" vertical="center" indent="1"/>
    </xf>
    <xf numFmtId="164" fontId="2" fillId="0" borderId="62" xfId="32" applyNumberFormat="1" applyFont="1" applyFill="1" applyBorder="1" applyAlignment="1">
      <alignment horizontal="right" vertical="center" indent="1"/>
    </xf>
    <xf numFmtId="164" fontId="5" fillId="0" borderId="68" xfId="32" applyNumberFormat="1" applyFont="1" applyFill="1" applyBorder="1" applyAlignment="1">
      <alignment horizontal="right" vertical="center" indent="1"/>
    </xf>
    <xf numFmtId="0" fontId="2" fillId="5" borderId="0" xfId="0" applyFont="1" applyFill="1" applyBorder="1" applyAlignment="1">
      <alignment vertical="center"/>
    </xf>
    <xf numFmtId="0" fontId="2" fillId="5" borderId="0" xfId="0" applyFont="1" applyFill="1" applyBorder="1" applyAlignment="1">
      <alignment horizontal="right" vertical="center" readingOrder="2"/>
    </xf>
    <xf numFmtId="0" fontId="5" fillId="5" borderId="0" xfId="0" applyFont="1" applyFill="1" applyBorder="1" applyAlignment="1">
      <alignment horizontal="right" vertical="center" wrapText="1" readingOrder="2"/>
    </xf>
    <xf numFmtId="0" fontId="5" fillId="0" borderId="0" xfId="0" applyFont="1" applyBorder="1"/>
    <xf numFmtId="0" fontId="2" fillId="6" borderId="0" xfId="0" applyFont="1" applyFill="1" applyBorder="1" applyAlignment="1"/>
    <xf numFmtId="0" fontId="2" fillId="6" borderId="0" xfId="0" applyFont="1" applyFill="1" applyBorder="1" applyAlignment="1">
      <alignment horizontal="center"/>
    </xf>
    <xf numFmtId="2" fontId="2" fillId="0" borderId="50" xfId="31" applyNumberFormat="1" applyFont="1" applyFill="1" applyBorder="1" applyAlignment="1">
      <alignment horizontal="left" vertical="center" wrapText="1"/>
    </xf>
    <xf numFmtId="2" fontId="2" fillId="7" borderId="62" xfId="31" applyNumberFormat="1" applyFont="1" applyFill="1" applyBorder="1" applyAlignment="1">
      <alignment horizontal="left" vertical="center" wrapText="1"/>
    </xf>
    <xf numFmtId="2" fontId="2" fillId="0" borderId="62" xfId="31" applyNumberFormat="1" applyFont="1" applyFill="1" applyBorder="1" applyAlignment="1">
      <alignment horizontal="left" vertical="center" wrapText="1"/>
    </xf>
    <xf numFmtId="2" fontId="2" fillId="9" borderId="68" xfId="31" applyNumberFormat="1" applyFont="1" applyFill="1" applyBorder="1" applyAlignment="1">
      <alignment horizontal="left" vertical="center" wrapText="1"/>
    </xf>
    <xf numFmtId="164" fontId="5" fillId="0" borderId="50" xfId="31" applyNumberFormat="1" applyFont="1" applyFill="1" applyBorder="1" applyAlignment="1">
      <alignment horizontal="right" vertical="center" wrapText="1" readingOrder="1"/>
    </xf>
    <xf numFmtId="2" fontId="5" fillId="7" borderId="62" xfId="31" applyNumberFormat="1" applyFont="1" applyFill="1" applyBorder="1" applyAlignment="1">
      <alignment horizontal="right" vertical="center" wrapText="1" readingOrder="1"/>
    </xf>
    <xf numFmtId="164" fontId="5" fillId="0" borderId="62" xfId="31" applyNumberFormat="1" applyFont="1" applyFill="1" applyBorder="1" applyAlignment="1">
      <alignment horizontal="right" vertical="center" wrapText="1" readingOrder="1"/>
    </xf>
    <xf numFmtId="164" fontId="5" fillId="7" borderId="62" xfId="31" applyNumberFormat="1" applyFont="1" applyFill="1" applyBorder="1" applyAlignment="1">
      <alignment horizontal="right" vertical="center" wrapText="1" readingOrder="1"/>
    </xf>
    <xf numFmtId="164" fontId="5" fillId="9" borderId="68" xfId="31" applyNumberFormat="1" applyFont="1" applyFill="1" applyBorder="1" applyAlignment="1">
      <alignment horizontal="right" vertical="center" wrapText="1" readingOrder="1"/>
    </xf>
    <xf numFmtId="164" fontId="2" fillId="0" borderId="50" xfId="31" applyNumberFormat="1" applyFont="1" applyFill="1" applyBorder="1" applyAlignment="1">
      <alignment horizontal="right" vertical="center" wrapText="1" readingOrder="1"/>
    </xf>
    <xf numFmtId="2" fontId="5" fillId="9" borderId="68" xfId="31" applyNumberFormat="1" applyFont="1" applyFill="1" applyBorder="1" applyAlignment="1">
      <alignment horizontal="right" vertical="center" wrapText="1" readingOrder="1"/>
    </xf>
    <xf numFmtId="2" fontId="5" fillId="9" borderId="68" xfId="31" applyNumberFormat="1" applyFont="1" applyFill="1" applyBorder="1" applyAlignment="1">
      <alignment horizontal="left" vertical="center" wrapText="1"/>
    </xf>
    <xf numFmtId="164" fontId="2" fillId="9" borderId="68" xfId="31" applyNumberFormat="1" applyFont="1" applyFill="1" applyBorder="1" applyAlignment="1">
      <alignment horizontal="right" vertical="center" wrapText="1" readingOrder="1"/>
    </xf>
    <xf numFmtId="164" fontId="2" fillId="0" borderId="50" xfId="31" applyNumberFormat="1" applyFont="1" applyFill="1" applyBorder="1" applyAlignment="1">
      <alignment horizontal="right" vertical="center" readingOrder="1"/>
    </xf>
    <xf numFmtId="2" fontId="5" fillId="7" borderId="62" xfId="31" applyNumberFormat="1" applyFont="1" applyFill="1" applyBorder="1" applyAlignment="1">
      <alignment horizontal="right" vertical="center" readingOrder="1"/>
    </xf>
    <xf numFmtId="2" fontId="5" fillId="7" borderId="68" xfId="31" applyNumberFormat="1" applyFont="1" applyFill="1" applyBorder="1" applyAlignment="1">
      <alignment horizontal="right" vertical="center" readingOrder="1"/>
    </xf>
    <xf numFmtId="164" fontId="5" fillId="0" borderId="50" xfId="31" applyNumberFormat="1" applyFont="1" applyFill="1" applyBorder="1" applyAlignment="1">
      <alignment horizontal="right" vertical="center" readingOrder="1"/>
    </xf>
    <xf numFmtId="0" fontId="2" fillId="4" borderId="0" xfId="32" applyFont="1" applyFill="1" applyBorder="1" applyAlignment="1">
      <alignment horizontal="left" vertical="center" wrapText="1" indent="1"/>
    </xf>
    <xf numFmtId="0" fontId="2" fillId="5" borderId="0" xfId="29" applyFont="1" applyFill="1" applyBorder="1">
      <alignment horizontal="right" vertical="center" wrapText="1" indent="1" readingOrder="2"/>
    </xf>
    <xf numFmtId="2" fontId="2" fillId="5" borderId="0" xfId="31" applyNumberFormat="1" applyFont="1" applyFill="1" applyBorder="1" applyAlignment="1">
      <alignment horizontal="right" vertical="center" indent="1"/>
    </xf>
    <xf numFmtId="2" fontId="2" fillId="5" borderId="0" xfId="31" applyNumberFormat="1" applyFont="1" applyFill="1" applyBorder="1" applyAlignment="1">
      <alignment horizontal="left" vertical="center" indent="1" readingOrder="1"/>
    </xf>
    <xf numFmtId="164" fontId="2" fillId="5" borderId="0" xfId="31" applyNumberFormat="1" applyFont="1" applyFill="1" applyBorder="1" applyAlignment="1">
      <alignment horizontal="left" vertical="center" wrapText="1" readingOrder="1"/>
    </xf>
    <xf numFmtId="0" fontId="2" fillId="5" borderId="0" xfId="32" applyFont="1" applyFill="1" applyBorder="1">
      <alignment horizontal="left" vertical="center" wrapText="1" indent="1"/>
    </xf>
    <xf numFmtId="1" fontId="15" fillId="4" borderId="20" xfId="11" applyFont="1" applyFill="1" applyBorder="1">
      <alignment horizontal="center" vertical="center"/>
    </xf>
    <xf numFmtId="0" fontId="16" fillId="4" borderId="18" xfId="0" applyFont="1" applyFill="1" applyBorder="1" applyAlignment="1">
      <alignment horizontal="center" vertical="center" wrapText="1"/>
    </xf>
    <xf numFmtId="0" fontId="28" fillId="3" borderId="0" xfId="0" applyFont="1" applyFill="1" applyBorder="1" applyAlignment="1">
      <alignment horizontal="center" vertical="center" wrapText="1"/>
    </xf>
    <xf numFmtId="0" fontId="15" fillId="3" borderId="0" xfId="0" applyFont="1" applyFill="1" applyBorder="1" applyAlignment="1">
      <alignment horizontal="center" vertical="center" wrapText="1" readingOrder="2"/>
    </xf>
    <xf numFmtId="0" fontId="15" fillId="3" borderId="0" xfId="0" applyFont="1" applyFill="1" applyBorder="1" applyAlignment="1">
      <alignment horizontal="center" vertical="center" readingOrder="2"/>
    </xf>
    <xf numFmtId="0" fontId="34" fillId="3" borderId="0" xfId="0" applyFont="1" applyFill="1" applyBorder="1" applyAlignment="1">
      <alignment horizontal="center" vertical="center" wrapText="1"/>
    </xf>
    <xf numFmtId="0" fontId="22" fillId="5" borderId="0" xfId="0" applyFont="1" applyFill="1" applyBorder="1" applyAlignment="1">
      <alignment horizontal="center" vertical="center"/>
    </xf>
    <xf numFmtId="0" fontId="16" fillId="4" borderId="18" xfId="12" applyFont="1" applyFill="1" applyBorder="1" applyAlignment="1">
      <alignment horizontal="center" vertical="center" wrapText="1"/>
    </xf>
    <xf numFmtId="0" fontId="29" fillId="4" borderId="23" xfId="12" applyFont="1" applyFill="1" applyBorder="1">
      <alignment horizontal="center" vertical="center" wrapText="1"/>
    </xf>
    <xf numFmtId="1" fontId="15" fillId="4" borderId="18" xfId="11" applyFont="1" applyFill="1" applyBorder="1" applyAlignment="1">
      <alignment horizontal="center" wrapText="1"/>
    </xf>
    <xf numFmtId="1" fontId="15" fillId="4" borderId="39" xfId="11" applyFont="1" applyFill="1" applyBorder="1" applyAlignment="1">
      <alignment horizontal="center" wrapText="1"/>
    </xf>
    <xf numFmtId="1" fontId="22" fillId="4" borderId="39" xfId="11" applyFont="1" applyFill="1" applyBorder="1" applyAlignment="1">
      <alignment horizontal="center" vertical="top" wrapText="1"/>
    </xf>
    <xf numFmtId="1" fontId="22" fillId="4" borderId="19" xfId="11" applyFont="1" applyFill="1" applyBorder="1" applyAlignment="1">
      <alignment horizontal="center" vertical="top" wrapText="1"/>
    </xf>
    <xf numFmtId="0" fontId="30" fillId="4" borderId="19" xfId="12" applyFont="1" applyFill="1" applyBorder="1" applyAlignment="1">
      <alignment horizontal="center" vertical="center" wrapText="1"/>
    </xf>
    <xf numFmtId="0" fontId="7" fillId="5" borderId="0" xfId="0" applyFont="1" applyFill="1" applyAlignment="1">
      <alignment horizontal="center" vertical="center" readingOrder="1"/>
    </xf>
    <xf numFmtId="0" fontId="6" fillId="5" borderId="0" xfId="0" applyFont="1" applyFill="1" applyAlignment="1">
      <alignment horizontal="center" vertical="center" readingOrder="1"/>
    </xf>
    <xf numFmtId="0" fontId="7" fillId="5" borderId="0" xfId="0" applyFont="1" applyFill="1" applyAlignment="1">
      <alignment horizontal="center" vertical="center" readingOrder="2"/>
    </xf>
    <xf numFmtId="0" fontId="3" fillId="4" borderId="36" xfId="12" applyFont="1" applyFill="1" applyBorder="1" applyAlignment="1">
      <alignment horizontal="center" vertical="center"/>
    </xf>
    <xf numFmtId="0" fontId="3" fillId="4" borderId="31" xfId="12" applyFont="1" applyFill="1" applyBorder="1" applyAlignment="1">
      <alignment horizontal="center" vertical="center"/>
    </xf>
    <xf numFmtId="0" fontId="3" fillId="4" borderId="24" xfId="12" applyFont="1" applyFill="1" applyBorder="1" applyAlignment="1">
      <alignment horizontal="center" vertical="center"/>
    </xf>
    <xf numFmtId="0" fontId="6" fillId="4" borderId="40" xfId="0" applyFont="1" applyFill="1" applyBorder="1" applyAlignment="1">
      <alignment horizontal="center" vertical="center"/>
    </xf>
    <xf numFmtId="0" fontId="6" fillId="4" borderId="56" xfId="0" applyFont="1" applyFill="1" applyBorder="1" applyAlignment="1">
      <alignment horizontal="center" vertical="center"/>
    </xf>
    <xf numFmtId="0" fontId="6" fillId="4" borderId="34" xfId="0" applyFont="1" applyFill="1" applyBorder="1" applyAlignment="1">
      <alignment horizontal="center" vertical="center"/>
    </xf>
    <xf numFmtId="0" fontId="49" fillId="4" borderId="57" xfId="0" applyFont="1" applyFill="1" applyBorder="1" applyAlignment="1">
      <alignment horizontal="center" readingOrder="2"/>
    </xf>
    <xf numFmtId="0" fontId="49" fillId="4" borderId="10" xfId="0" applyFont="1" applyFill="1" applyBorder="1" applyAlignment="1">
      <alignment horizontal="center" readingOrder="2"/>
    </xf>
    <xf numFmtId="0" fontId="49" fillId="4" borderId="58" xfId="0" applyFont="1" applyFill="1" applyBorder="1" applyAlignment="1">
      <alignment horizontal="center" readingOrder="2"/>
    </xf>
    <xf numFmtId="0" fontId="49" fillId="4" borderId="38" xfId="0" applyFont="1" applyFill="1" applyBorder="1" applyAlignment="1">
      <alignment horizontal="center" vertical="top" wrapText="1" readingOrder="1"/>
    </xf>
    <xf numFmtId="0" fontId="49" fillId="4" borderId="11" xfId="0" applyFont="1" applyFill="1" applyBorder="1" applyAlignment="1">
      <alignment horizontal="center" vertical="top" wrapText="1" readingOrder="1"/>
    </xf>
    <xf numFmtId="0" fontId="49" fillId="4" borderId="37" xfId="0" applyFont="1" applyFill="1" applyBorder="1" applyAlignment="1">
      <alignment horizontal="center" vertical="top" wrapText="1" readingOrder="1"/>
    </xf>
    <xf numFmtId="0" fontId="49" fillId="4" borderId="57" xfId="0" applyFont="1" applyFill="1" applyBorder="1" applyAlignment="1">
      <alignment horizontal="center" wrapText="1" readingOrder="2"/>
    </xf>
    <xf numFmtId="0" fontId="49" fillId="4" borderId="10" xfId="0" applyFont="1" applyFill="1" applyBorder="1" applyAlignment="1">
      <alignment horizontal="center" wrapText="1" readingOrder="2"/>
    </xf>
    <xf numFmtId="0" fontId="49" fillId="4" borderId="58" xfId="0" applyFont="1" applyFill="1" applyBorder="1" applyAlignment="1">
      <alignment horizontal="center" wrapText="1" readingOrder="2"/>
    </xf>
    <xf numFmtId="0" fontId="7" fillId="9" borderId="0" xfId="0" applyFont="1" applyFill="1" applyBorder="1" applyAlignment="1">
      <alignment horizontal="center" vertical="center" readingOrder="1"/>
    </xf>
    <xf numFmtId="0" fontId="7" fillId="9" borderId="0" xfId="0" applyFont="1" applyFill="1" applyBorder="1" applyAlignment="1">
      <alignment horizontal="center" vertical="center" readingOrder="2"/>
    </xf>
    <xf numFmtId="0" fontId="6" fillId="9" borderId="0" xfId="0" applyFont="1" applyFill="1" applyBorder="1" applyAlignment="1">
      <alignment horizontal="center" vertical="center" wrapText="1" readingOrder="1"/>
    </xf>
    <xf numFmtId="0" fontId="6" fillId="9" borderId="0" xfId="0" applyFont="1" applyFill="1" applyBorder="1" applyAlignment="1">
      <alignment horizontal="center" vertical="center" readingOrder="1"/>
    </xf>
    <xf numFmtId="0" fontId="25" fillId="7" borderId="95" xfId="12" applyFont="1" applyFill="1" applyBorder="1" applyAlignment="1">
      <alignment horizontal="center" vertical="center" wrapText="1"/>
    </xf>
    <xf numFmtId="0" fontId="25" fillId="7" borderId="94" xfId="12" applyFont="1" applyFill="1" applyBorder="1" applyAlignment="1">
      <alignment horizontal="center" vertical="center" wrapText="1"/>
    </xf>
    <xf numFmtId="0" fontId="6" fillId="6" borderId="0" xfId="0" applyFont="1" applyFill="1" applyBorder="1" applyAlignment="1">
      <alignment horizontal="center"/>
    </xf>
    <xf numFmtId="0" fontId="3" fillId="7" borderId="79" xfId="32" applyFont="1" applyFill="1" applyBorder="1" applyAlignment="1">
      <alignment horizontal="center" vertical="top" wrapText="1"/>
    </xf>
    <xf numFmtId="0" fontId="3" fillId="7" borderId="80" xfId="32" applyFont="1" applyFill="1" applyBorder="1" applyAlignment="1">
      <alignment horizontal="center" vertical="top" wrapText="1"/>
    </xf>
    <xf numFmtId="0" fontId="15" fillId="7" borderId="71" xfId="32" applyFont="1" applyFill="1" applyBorder="1" applyAlignment="1">
      <alignment horizontal="center" vertical="center" wrapText="1"/>
    </xf>
    <xf numFmtId="0" fontId="15" fillId="7" borderId="72" xfId="32" applyFont="1" applyFill="1" applyBorder="1" applyAlignment="1">
      <alignment horizontal="center" vertical="center" wrapText="1"/>
    </xf>
    <xf numFmtId="0" fontId="3" fillId="7" borderId="55" xfId="32" applyFont="1" applyFill="1" applyBorder="1" applyAlignment="1">
      <alignment horizontal="center" wrapText="1"/>
    </xf>
    <xf numFmtId="0" fontId="3" fillId="7" borderId="92" xfId="32" applyFont="1" applyFill="1" applyBorder="1" applyAlignment="1">
      <alignment horizontal="center" wrapText="1"/>
    </xf>
    <xf numFmtId="0" fontId="23" fillId="7" borderId="55" xfId="32" applyFont="1" applyFill="1" applyBorder="1" applyAlignment="1">
      <alignment horizontal="center" vertical="center" wrapText="1"/>
    </xf>
    <xf numFmtId="0" fontId="23" fillId="7" borderId="79" xfId="32" applyFont="1" applyFill="1" applyBorder="1" applyAlignment="1">
      <alignment horizontal="center" vertical="center" wrapText="1"/>
    </xf>
    <xf numFmtId="0" fontId="7" fillId="6" borderId="0" xfId="0" applyFont="1" applyFill="1" applyBorder="1" applyAlignment="1">
      <alignment horizontal="center"/>
    </xf>
    <xf numFmtId="0" fontId="73" fillId="6" borderId="0" xfId="0" applyFont="1" applyFill="1" applyBorder="1" applyAlignment="1">
      <alignment horizontal="center"/>
    </xf>
    <xf numFmtId="0" fontId="7" fillId="6" borderId="0" xfId="0" applyFont="1" applyFill="1" applyBorder="1" applyAlignment="1">
      <alignment horizontal="center" readingOrder="2"/>
    </xf>
    <xf numFmtId="0" fontId="6" fillId="5" borderId="0" xfId="0" applyFont="1" applyFill="1" applyBorder="1" applyAlignment="1">
      <alignment horizontal="center"/>
    </xf>
    <xf numFmtId="0" fontId="50" fillId="5" borderId="0" xfId="35" applyFont="1" applyFill="1" applyAlignment="1">
      <alignment horizontal="center"/>
    </xf>
    <xf numFmtId="0" fontId="51" fillId="5" borderId="0" xfId="35" applyFont="1" applyFill="1" applyAlignment="1">
      <alignment horizontal="center"/>
    </xf>
    <xf numFmtId="0" fontId="70" fillId="4" borderId="90" xfId="35" applyFont="1" applyFill="1" applyBorder="1" applyAlignment="1">
      <alignment horizontal="right" vertical="center" wrapText="1" indent="1"/>
    </xf>
    <xf numFmtId="0" fontId="70" fillId="4" borderId="91" xfId="35" applyFont="1" applyFill="1" applyBorder="1" applyAlignment="1">
      <alignment horizontal="right" vertical="center" wrapText="1" indent="1"/>
    </xf>
    <xf numFmtId="0" fontId="49" fillId="4" borderId="88" xfId="35" applyFont="1" applyFill="1" applyBorder="1" applyAlignment="1">
      <alignment horizontal="left" vertical="center" wrapText="1" indent="1"/>
    </xf>
    <xf numFmtId="0" fontId="49" fillId="4" borderId="89" xfId="35" applyFont="1" applyFill="1" applyBorder="1" applyAlignment="1">
      <alignment horizontal="left" vertical="center" wrapText="1" indent="1"/>
    </xf>
    <xf numFmtId="0" fontId="50" fillId="5" borderId="0" xfId="35" applyFont="1" applyFill="1" applyAlignment="1">
      <alignment horizontal="center" readingOrder="2"/>
    </xf>
    <xf numFmtId="0" fontId="7" fillId="3" borderId="13" xfId="0" applyFont="1" applyFill="1" applyBorder="1" applyAlignment="1">
      <alignment horizontal="center" vertical="center" readingOrder="2"/>
    </xf>
    <xf numFmtId="0" fontId="7" fillId="3" borderId="0" xfId="0" applyFont="1" applyFill="1" applyBorder="1" applyAlignment="1">
      <alignment horizontal="center" vertical="center" readingOrder="2"/>
    </xf>
    <xf numFmtId="0" fontId="7" fillId="3" borderId="14" xfId="0" applyFont="1" applyFill="1" applyBorder="1" applyAlignment="1">
      <alignment horizontal="center" vertical="center" readingOrder="2"/>
    </xf>
    <xf numFmtId="0" fontId="6" fillId="3" borderId="13" xfId="0" applyFont="1" applyFill="1" applyBorder="1" applyAlignment="1">
      <alignment horizontal="center" vertical="center" readingOrder="2"/>
    </xf>
    <xf numFmtId="0" fontId="6" fillId="3" borderId="0" xfId="0" applyFont="1" applyFill="1" applyBorder="1" applyAlignment="1">
      <alignment horizontal="center" vertical="center" readingOrder="2"/>
    </xf>
    <xf numFmtId="0" fontId="6" fillId="3" borderId="14" xfId="0" applyFont="1" applyFill="1" applyBorder="1" applyAlignment="1">
      <alignment horizontal="center" vertical="center" readingOrder="2"/>
    </xf>
    <xf numFmtId="0" fontId="6" fillId="3" borderId="13" xfId="0" applyFont="1" applyFill="1" applyBorder="1" applyAlignment="1">
      <alignment horizontal="center" vertical="center" readingOrder="1"/>
    </xf>
    <xf numFmtId="0" fontId="6" fillId="3" borderId="0" xfId="0" applyFont="1" applyFill="1" applyBorder="1" applyAlignment="1">
      <alignment horizontal="center" vertical="center" readingOrder="1"/>
    </xf>
    <xf numFmtId="0" fontId="6" fillId="3" borderId="14" xfId="0" applyFont="1" applyFill="1" applyBorder="1" applyAlignment="1">
      <alignment horizontal="center" vertical="center" readingOrder="1"/>
    </xf>
    <xf numFmtId="0" fontId="53" fillId="6" borderId="0" xfId="0" applyFont="1" applyFill="1" applyBorder="1" applyAlignment="1">
      <alignment horizontal="center" wrapText="1" readingOrder="2"/>
    </xf>
    <xf numFmtId="0" fontId="53" fillId="6" borderId="0" xfId="0" applyFont="1" applyFill="1" applyBorder="1" applyAlignment="1">
      <alignment horizontal="center" readingOrder="2"/>
    </xf>
    <xf numFmtId="0" fontId="57" fillId="6" borderId="0" xfId="0" applyFont="1" applyFill="1" applyBorder="1" applyAlignment="1">
      <alignment horizontal="center" wrapText="1" readingOrder="1"/>
    </xf>
    <xf numFmtId="0" fontId="57" fillId="6" borderId="0" xfId="0" applyFont="1" applyFill="1" applyBorder="1" applyAlignment="1">
      <alignment horizontal="center" readingOrder="1"/>
    </xf>
    <xf numFmtId="0" fontId="23" fillId="7" borderId="41" xfId="12" applyFont="1" applyFill="1" applyBorder="1" applyAlignment="1">
      <alignment horizontal="center" vertical="center" wrapText="1"/>
    </xf>
    <xf numFmtId="0" fontId="23" fillId="7" borderId="30" xfId="12" applyFont="1" applyFill="1" applyBorder="1" applyAlignment="1">
      <alignment horizontal="center" vertical="center" wrapText="1"/>
    </xf>
    <xf numFmtId="0" fontId="23" fillId="7" borderId="35" xfId="12" applyFont="1" applyFill="1" applyBorder="1" applyAlignment="1">
      <alignment horizontal="center" vertical="center" wrapText="1"/>
    </xf>
    <xf numFmtId="0" fontId="3" fillId="11" borderId="41" xfId="32" applyFont="1" applyFill="1" applyBorder="1" applyAlignment="1">
      <alignment horizontal="center" vertical="center" wrapText="1"/>
    </xf>
    <xf numFmtId="0" fontId="3" fillId="11" borderId="35" xfId="32" applyFont="1" applyFill="1" applyBorder="1" applyAlignment="1">
      <alignment horizontal="center" vertical="center" wrapText="1"/>
    </xf>
    <xf numFmtId="0" fontId="7" fillId="11" borderId="41" xfId="27" applyFont="1" applyFill="1" applyBorder="1" applyAlignment="1">
      <alignment horizontal="right" vertical="center" wrapText="1" readingOrder="2"/>
    </xf>
    <xf numFmtId="0" fontId="7" fillId="11" borderId="35" xfId="27" applyFont="1" applyFill="1" applyBorder="1" applyAlignment="1">
      <alignment horizontal="right" vertical="center" wrapText="1" readingOrder="2"/>
    </xf>
    <xf numFmtId="1" fontId="23" fillId="7" borderId="41" xfId="11" applyFont="1" applyFill="1" applyBorder="1" applyAlignment="1">
      <alignment horizontal="center" vertical="center"/>
    </xf>
    <xf numFmtId="1" fontId="23" fillId="7" borderId="30" xfId="11" applyFont="1" applyFill="1" applyBorder="1" applyAlignment="1">
      <alignment horizontal="center" vertical="center"/>
    </xf>
    <xf numFmtId="1" fontId="23" fillId="7" borderId="35" xfId="11" applyFont="1" applyFill="1" applyBorder="1" applyAlignment="1">
      <alignment horizontal="center" vertical="center"/>
    </xf>
    <xf numFmtId="0" fontId="16" fillId="7" borderId="41" xfId="12" applyFont="1" applyFill="1" applyBorder="1" applyAlignment="1">
      <alignment horizontal="center" vertical="center" wrapText="1"/>
    </xf>
    <xf numFmtId="0" fontId="16" fillId="7" borderId="30" xfId="12" applyFont="1" applyFill="1" applyBorder="1" applyAlignment="1">
      <alignment horizontal="center" vertical="center" wrapText="1"/>
    </xf>
    <xf numFmtId="0" fontId="16" fillId="7" borderId="35" xfId="12" applyFont="1" applyFill="1" applyBorder="1" applyAlignment="1">
      <alignment horizontal="center" vertical="center" wrapText="1"/>
    </xf>
    <xf numFmtId="1" fontId="16" fillId="7" borderId="41" xfId="11" applyFont="1" applyFill="1" applyBorder="1" applyAlignment="1">
      <alignment horizontal="center" vertical="center"/>
    </xf>
    <xf numFmtId="1" fontId="16" fillId="7" borderId="30" xfId="11" applyFont="1" applyFill="1" applyBorder="1" applyAlignment="1">
      <alignment horizontal="center" vertical="center"/>
    </xf>
    <xf numFmtId="1" fontId="16" fillId="7" borderId="35" xfId="11" applyFont="1" applyFill="1" applyBorder="1" applyAlignment="1">
      <alignment horizontal="center" vertical="center"/>
    </xf>
    <xf numFmtId="0" fontId="57" fillId="6" borderId="0" xfId="0" applyFont="1" applyFill="1" applyBorder="1" applyAlignment="1">
      <alignment horizontal="center" vertical="center" wrapText="1" readingOrder="1"/>
    </xf>
    <xf numFmtId="0" fontId="7" fillId="9" borderId="41" xfId="27" applyFont="1" applyFill="1" applyBorder="1" applyAlignment="1">
      <alignment horizontal="right" vertical="center" wrapText="1" readingOrder="2"/>
    </xf>
    <xf numFmtId="0" fontId="7" fillId="9" borderId="35" xfId="27" applyFont="1" applyFill="1" applyBorder="1" applyAlignment="1">
      <alignment horizontal="right" vertical="center" wrapText="1" readingOrder="2"/>
    </xf>
    <xf numFmtId="0" fontId="3" fillId="9" borderId="41" xfId="32" applyFont="1" applyFill="1" applyBorder="1" applyAlignment="1">
      <alignment horizontal="center" vertical="center" wrapText="1"/>
    </xf>
    <xf numFmtId="0" fontId="3" fillId="9" borderId="35" xfId="32" applyFont="1" applyFill="1" applyBorder="1" applyAlignment="1">
      <alignment horizontal="center" vertical="center" wrapText="1"/>
    </xf>
    <xf numFmtId="0" fontId="6" fillId="5" borderId="0" xfId="0" applyFont="1" applyFill="1" applyBorder="1" applyAlignment="1">
      <alignment horizontal="center" wrapText="1" readingOrder="1"/>
    </xf>
    <xf numFmtId="0" fontId="7" fillId="5" borderId="0" xfId="0" applyFont="1" applyFill="1" applyAlignment="1">
      <alignment horizontal="center" wrapText="1" readingOrder="2"/>
    </xf>
    <xf numFmtId="0" fontId="6" fillId="5" borderId="0" xfId="0" applyFont="1" applyFill="1" applyBorder="1" applyAlignment="1">
      <alignment horizontal="center" readingOrder="1"/>
    </xf>
    <xf numFmtId="0" fontId="50" fillId="10" borderId="0" xfId="17" applyFont="1" applyFill="1" applyAlignment="1">
      <alignment horizontal="center" vertical="center" readingOrder="2"/>
    </xf>
    <xf numFmtId="0" fontId="51" fillId="10" borderId="0" xfId="17" applyFont="1" applyFill="1" applyAlignment="1">
      <alignment horizontal="center" vertical="center" wrapText="1" readingOrder="1"/>
    </xf>
    <xf numFmtId="0" fontId="51" fillId="10" borderId="0" xfId="17" applyFont="1" applyFill="1" applyAlignment="1">
      <alignment horizontal="center" vertical="center"/>
    </xf>
    <xf numFmtId="0" fontId="6" fillId="0" borderId="52" xfId="0" applyFont="1" applyFill="1" applyBorder="1" applyAlignment="1">
      <alignment horizontal="center" vertical="center"/>
    </xf>
    <xf numFmtId="0" fontId="6" fillId="0" borderId="59" xfId="0" applyFont="1" applyFill="1" applyBorder="1" applyAlignment="1">
      <alignment horizontal="center" vertical="center"/>
    </xf>
    <xf numFmtId="0" fontId="6" fillId="0" borderId="80" xfId="0" applyFont="1" applyFill="1" applyBorder="1" applyAlignment="1">
      <alignment horizontal="center" vertical="center"/>
    </xf>
    <xf numFmtId="0" fontId="3" fillId="0" borderId="54" xfId="0" applyFont="1" applyFill="1" applyBorder="1" applyAlignment="1">
      <alignment horizontal="center" vertical="center"/>
    </xf>
    <xf numFmtId="0" fontId="3" fillId="0" borderId="60" xfId="0" applyFont="1" applyFill="1" applyBorder="1" applyAlignment="1">
      <alignment horizontal="center" vertical="center"/>
    </xf>
    <xf numFmtId="0" fontId="3" fillId="0" borderId="79"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46" xfId="0" applyFont="1" applyFill="1" applyBorder="1" applyAlignment="1">
      <alignment horizontal="center" vertical="center"/>
    </xf>
    <xf numFmtId="0" fontId="58" fillId="0" borderId="48" xfId="0" applyFont="1" applyFill="1" applyBorder="1" applyAlignment="1">
      <alignment horizontal="left" vertical="center"/>
    </xf>
    <xf numFmtId="0" fontId="58" fillId="0" borderId="12" xfId="0" applyFont="1" applyFill="1" applyBorder="1" applyAlignment="1">
      <alignment horizontal="left" vertical="center"/>
    </xf>
    <xf numFmtId="0" fontId="6" fillId="0" borderId="81" xfId="0" applyFont="1" applyFill="1" applyBorder="1" applyAlignment="1">
      <alignment horizontal="right" vertical="center" indent="1"/>
    </xf>
    <xf numFmtId="0" fontId="6" fillId="0" borderId="64" xfId="0" applyFont="1" applyFill="1" applyBorder="1" applyAlignment="1">
      <alignment horizontal="right" vertical="center" indent="1"/>
    </xf>
    <xf numFmtId="0" fontId="58" fillId="0" borderId="66" xfId="0" applyFont="1" applyFill="1" applyBorder="1" applyAlignment="1">
      <alignment horizontal="left" vertical="center" indent="1"/>
    </xf>
    <xf numFmtId="0" fontId="58" fillId="0" borderId="81" xfId="0" applyFont="1" applyFill="1" applyBorder="1" applyAlignment="1">
      <alignment horizontal="left" vertical="center" indent="1"/>
    </xf>
    <xf numFmtId="0" fontId="2" fillId="0" borderId="59" xfId="0" applyFont="1" applyFill="1" applyBorder="1"/>
    <xf numFmtId="0" fontId="2" fillId="0" borderId="85" xfId="0" applyFont="1" applyFill="1" applyBorder="1"/>
    <xf numFmtId="0" fontId="6" fillId="0" borderId="82" xfId="0" applyFont="1" applyFill="1" applyBorder="1" applyAlignment="1">
      <alignment horizontal="right" vertical="center" indent="1"/>
    </xf>
    <xf numFmtId="0" fontId="8" fillId="0" borderId="83" xfId="0" applyFont="1" applyFill="1" applyBorder="1" applyAlignment="1">
      <alignment horizontal="right" vertical="center" indent="1"/>
    </xf>
    <xf numFmtId="0" fontId="58" fillId="0" borderId="84" xfId="0" applyFont="1" applyFill="1" applyBorder="1" applyAlignment="1">
      <alignment horizontal="left" vertical="center" indent="1"/>
    </xf>
    <xf numFmtId="0" fontId="2" fillId="0" borderId="82" xfId="0" applyFont="1" applyFill="1" applyBorder="1" applyAlignment="1">
      <alignment horizontal="left" vertical="center" indent="1"/>
    </xf>
    <xf numFmtId="0" fontId="7" fillId="6" borderId="0" xfId="0" applyFont="1" applyFill="1" applyBorder="1" applyAlignment="1">
      <alignment horizontal="center" vertical="center" readingOrder="2"/>
    </xf>
    <xf numFmtId="0" fontId="6" fillId="6" borderId="0" xfId="0" applyFont="1" applyFill="1" applyBorder="1" applyAlignment="1">
      <alignment horizontal="center" vertical="center" readingOrder="1"/>
    </xf>
    <xf numFmtId="0" fontId="60" fillId="7" borderId="64" xfId="0" applyFont="1" applyFill="1" applyBorder="1" applyAlignment="1">
      <alignment horizontal="center" vertical="center" wrapText="1"/>
    </xf>
    <xf numFmtId="0" fontId="60" fillId="7" borderId="65" xfId="0" applyFont="1" applyFill="1" applyBorder="1" applyAlignment="1">
      <alignment horizontal="center" vertical="center" wrapText="1"/>
    </xf>
    <xf numFmtId="0" fontId="60" fillId="7" borderId="52" xfId="0" applyFont="1" applyFill="1" applyBorder="1" applyAlignment="1">
      <alignment horizontal="center" vertical="center" wrapText="1"/>
    </xf>
    <xf numFmtId="0" fontId="60" fillId="7" borderId="53" xfId="0" applyFont="1" applyFill="1" applyBorder="1" applyAlignment="1">
      <alignment horizontal="center" vertical="center" wrapText="1"/>
    </xf>
    <xf numFmtId="0" fontId="58" fillId="7" borderId="65" xfId="0" applyFont="1" applyFill="1" applyBorder="1" applyAlignment="1">
      <alignment horizontal="center" vertical="center"/>
    </xf>
    <xf numFmtId="0" fontId="58" fillId="7" borderId="66" xfId="0" applyFont="1" applyFill="1" applyBorder="1" applyAlignment="1">
      <alignment horizontal="center" vertical="center"/>
    </xf>
    <xf numFmtId="0" fontId="58" fillId="7" borderId="53" xfId="0" applyFont="1" applyFill="1" applyBorder="1" applyAlignment="1">
      <alignment horizontal="center" vertical="center"/>
    </xf>
    <xf numFmtId="0" fontId="58" fillId="7" borderId="54" xfId="0" applyFont="1" applyFill="1" applyBorder="1" applyAlignment="1">
      <alignment horizontal="center" vertical="center"/>
    </xf>
    <xf numFmtId="0" fontId="7" fillId="5" borderId="0" xfId="5" applyFont="1" applyFill="1" applyBorder="1" applyAlignment="1">
      <alignment horizontal="center" vertical="center" readingOrder="2"/>
    </xf>
    <xf numFmtId="0" fontId="6" fillId="5" borderId="0" xfId="7" applyFont="1" applyFill="1" applyBorder="1" applyAlignment="1">
      <alignment horizontal="center" vertical="center" wrapText="1"/>
    </xf>
    <xf numFmtId="1" fontId="23" fillId="4" borderId="18" xfId="11" applyFont="1" applyFill="1" applyBorder="1" applyAlignment="1">
      <alignment horizontal="center" vertical="center"/>
    </xf>
    <xf numFmtId="0" fontId="29" fillId="4" borderId="36" xfId="12" applyFont="1" applyFill="1" applyBorder="1" applyAlignment="1">
      <alignment horizontal="center" vertical="center" wrapText="1"/>
    </xf>
    <xf numFmtId="0" fontId="29" fillId="4" borderId="16" xfId="12" applyFont="1" applyFill="1" applyBorder="1" applyAlignment="1">
      <alignment horizontal="center" vertical="center" wrapText="1"/>
    </xf>
    <xf numFmtId="0" fontId="29" fillId="4" borderId="24" xfId="12" applyFont="1" applyFill="1" applyBorder="1" applyAlignment="1">
      <alignment horizontal="center" vertical="center" wrapText="1"/>
    </xf>
    <xf numFmtId="1" fontId="15" fillId="4" borderId="40" xfId="11" applyFont="1" applyFill="1" applyBorder="1" applyAlignment="1">
      <alignment horizontal="center" vertical="center"/>
    </xf>
    <xf numFmtId="1" fontId="15" fillId="4" borderId="42" xfId="11" applyFont="1" applyFill="1" applyBorder="1" applyAlignment="1">
      <alignment horizontal="center" vertical="center"/>
    </xf>
    <xf numFmtId="1" fontId="15" fillId="4" borderId="43" xfId="11" applyFont="1" applyFill="1" applyBorder="1" applyAlignment="1">
      <alignment horizontal="center" vertical="center"/>
    </xf>
    <xf numFmtId="0" fontId="29" fillId="4" borderId="36" xfId="12" applyFont="1" applyFill="1" applyBorder="1">
      <alignment horizontal="center" vertical="center" wrapText="1"/>
    </xf>
    <xf numFmtId="0" fontId="29" fillId="4" borderId="24" xfId="12" applyFont="1" applyFill="1" applyBorder="1">
      <alignment horizontal="center" vertical="center" wrapText="1"/>
    </xf>
    <xf numFmtId="1" fontId="15" fillId="4" borderId="40" xfId="11" applyFont="1" applyFill="1" applyBorder="1">
      <alignment horizontal="center" vertical="center"/>
    </xf>
    <xf numFmtId="1" fontId="15" fillId="4" borderId="34" xfId="11" applyFont="1" applyFill="1" applyBorder="1">
      <alignment horizontal="center" vertical="center"/>
    </xf>
    <xf numFmtId="0" fontId="6" fillId="3" borderId="0" xfId="0" applyFont="1" applyFill="1" applyBorder="1" applyAlignment="1">
      <alignment horizontal="center" vertical="center" wrapText="1" readingOrder="2"/>
    </xf>
    <xf numFmtId="0" fontId="3" fillId="0" borderId="44" xfId="0" applyFont="1" applyFill="1" applyBorder="1" applyAlignment="1">
      <alignment horizontal="left" vertical="center"/>
    </xf>
    <xf numFmtId="0" fontId="3" fillId="0" borderId="86" xfId="0" applyFont="1" applyFill="1" applyBorder="1" applyAlignment="1">
      <alignment horizontal="left" vertical="center"/>
    </xf>
    <xf numFmtId="0" fontId="3" fillId="0" borderId="87" xfId="0" applyFont="1" applyFill="1" applyBorder="1" applyAlignment="1">
      <alignment horizontal="left" vertical="center"/>
    </xf>
    <xf numFmtId="0" fontId="6" fillId="6" borderId="0" xfId="0" applyFont="1" applyFill="1" applyBorder="1" applyAlignment="1">
      <alignment horizontal="center" wrapText="1" readingOrder="1"/>
    </xf>
    <xf numFmtId="0" fontId="6" fillId="6" borderId="0" xfId="0" applyFont="1" applyFill="1" applyBorder="1" applyAlignment="1">
      <alignment horizontal="center" readingOrder="1"/>
    </xf>
    <xf numFmtId="0" fontId="3" fillId="0" borderId="45" xfId="0" applyFont="1" applyFill="1" applyBorder="1" applyAlignment="1">
      <alignment horizontal="center" vertical="center" readingOrder="1"/>
    </xf>
    <xf numFmtId="0" fontId="7" fillId="6" borderId="0" xfId="0" applyFont="1" applyFill="1" applyBorder="1" applyAlignment="1">
      <alignment horizontal="center" wrapText="1" readingOrder="2"/>
    </xf>
    <xf numFmtId="0" fontId="57" fillId="6" borderId="0" xfId="0" applyFont="1" applyFill="1" applyBorder="1" applyAlignment="1">
      <alignment horizontal="center" wrapText="1" readingOrder="2"/>
    </xf>
    <xf numFmtId="49" fontId="57" fillId="6" borderId="0" xfId="0" applyNumberFormat="1" applyFont="1" applyFill="1" applyBorder="1" applyAlignment="1">
      <alignment horizontal="center" readingOrder="1"/>
    </xf>
    <xf numFmtId="0" fontId="5" fillId="5" borderId="0" xfId="0" applyFont="1" applyFill="1" applyBorder="1" applyAlignment="1">
      <alignment horizontal="right" vertical="center" readingOrder="2"/>
    </xf>
    <xf numFmtId="0" fontId="7" fillId="6" borderId="0" xfId="36" applyFont="1" applyFill="1" applyBorder="1" applyAlignment="1">
      <alignment horizontal="center" wrapText="1" readingOrder="2"/>
    </xf>
    <xf numFmtId="0" fontId="6" fillId="6" borderId="0" xfId="36" applyFont="1" applyFill="1" applyBorder="1" applyAlignment="1">
      <alignment horizontal="center" wrapText="1" readingOrder="2"/>
    </xf>
    <xf numFmtId="0" fontId="6" fillId="6" borderId="0" xfId="36" applyFont="1" applyFill="1" applyBorder="1" applyAlignment="1">
      <alignment horizontal="center" readingOrder="1"/>
    </xf>
    <xf numFmtId="0" fontId="22" fillId="6" borderId="118" xfId="36" applyFont="1" applyFill="1" applyBorder="1" applyAlignment="1">
      <alignment horizontal="left"/>
    </xf>
    <xf numFmtId="0" fontId="2" fillId="9" borderId="0" xfId="36" applyFont="1" applyFill="1" applyBorder="1" applyAlignment="1">
      <alignment horizontal="left" vertical="center"/>
    </xf>
    <xf numFmtId="0" fontId="7" fillId="6" borderId="0" xfId="36" applyFont="1" applyFill="1" applyBorder="1" applyAlignment="1">
      <alignment horizontal="center" readingOrder="2"/>
    </xf>
    <xf numFmtId="0" fontId="53" fillId="6" borderId="0" xfId="36" applyFont="1" applyFill="1" applyBorder="1" applyAlignment="1">
      <alignment horizontal="center" wrapText="1" readingOrder="2"/>
    </xf>
    <xf numFmtId="0" fontId="53" fillId="6" borderId="0" xfId="36" applyFont="1" applyFill="1" applyBorder="1" applyAlignment="1">
      <alignment horizontal="center" readingOrder="2"/>
    </xf>
    <xf numFmtId="0" fontId="57" fillId="6" borderId="0" xfId="36" applyFont="1" applyFill="1" applyBorder="1" applyAlignment="1">
      <alignment horizontal="center" wrapText="1" readingOrder="1"/>
    </xf>
    <xf numFmtId="0" fontId="56" fillId="6" borderId="0" xfId="36" applyFont="1" applyFill="1" applyBorder="1" applyAlignment="1">
      <alignment horizontal="center" readingOrder="1"/>
    </xf>
    <xf numFmtId="49" fontId="57" fillId="6" borderId="0" xfId="36" applyNumberFormat="1" applyFont="1" applyFill="1" applyBorder="1" applyAlignment="1">
      <alignment horizontal="center" readingOrder="1"/>
    </xf>
    <xf numFmtId="49" fontId="56" fillId="6" borderId="0" xfId="36" applyNumberFormat="1" applyFont="1" applyFill="1" applyBorder="1" applyAlignment="1">
      <alignment horizontal="center" readingOrder="1"/>
    </xf>
    <xf numFmtId="0" fontId="2" fillId="5" borderId="0" xfId="36" applyFont="1" applyFill="1" applyBorder="1" applyAlignment="1">
      <alignment horizontal="right" vertical="center" readingOrder="2"/>
    </xf>
    <xf numFmtId="3" fontId="57" fillId="7" borderId="107" xfId="2" applyNumberFormat="1" applyFont="1" applyFill="1" applyBorder="1" applyAlignment="1">
      <alignment horizontal="center" vertical="center"/>
    </xf>
    <xf numFmtId="3" fontId="58" fillId="7" borderId="109" xfId="2" applyNumberFormat="1" applyFont="1" applyFill="1" applyBorder="1" applyAlignment="1">
      <alignment horizontal="center" vertical="center"/>
    </xf>
    <xf numFmtId="0" fontId="6" fillId="0" borderId="107" xfId="0" applyFont="1" applyFill="1" applyBorder="1" applyAlignment="1">
      <alignment horizontal="center" vertical="center"/>
    </xf>
    <xf numFmtId="0" fontId="58" fillId="0" borderId="109" xfId="0" applyFont="1" applyFill="1" applyBorder="1" applyAlignment="1">
      <alignment horizontal="center" vertical="center" wrapText="1"/>
    </xf>
    <xf numFmtId="0" fontId="7" fillId="6" borderId="0" xfId="0" applyFont="1" applyFill="1" applyBorder="1" applyAlignment="1">
      <alignment horizontal="center" vertical="center" wrapText="1" readingOrder="2"/>
    </xf>
    <xf numFmtId="0" fontId="6" fillId="6" borderId="0" xfId="0" applyFont="1" applyFill="1" applyBorder="1" applyAlignment="1">
      <alignment horizontal="center" wrapText="1" readingOrder="2"/>
    </xf>
    <xf numFmtId="0" fontId="58" fillId="0" borderId="106" xfId="0" applyFont="1" applyFill="1" applyBorder="1" applyAlignment="1">
      <alignment horizontal="center" vertical="center" wrapText="1"/>
    </xf>
    <xf numFmtId="0" fontId="6" fillId="0" borderId="104" xfId="0" applyFont="1" applyFill="1" applyBorder="1" applyAlignment="1">
      <alignment horizontal="center" vertical="center"/>
    </xf>
    <xf numFmtId="0" fontId="6" fillId="7" borderId="112" xfId="29" applyFont="1" applyFill="1" applyBorder="1" applyAlignment="1">
      <alignment horizontal="center" vertical="center" wrapText="1" readingOrder="2"/>
    </xf>
    <xf numFmtId="0" fontId="6" fillId="7" borderId="103" xfId="29" applyFont="1" applyFill="1" applyBorder="1" applyAlignment="1">
      <alignment horizontal="center" vertical="center" wrapText="1" readingOrder="2"/>
    </xf>
    <xf numFmtId="0" fontId="58" fillId="7" borderId="102" xfId="29" applyFont="1" applyFill="1" applyBorder="1" applyAlignment="1">
      <alignment horizontal="center" vertical="center" wrapText="1" readingOrder="1"/>
    </xf>
    <xf numFmtId="0" fontId="58" fillId="7" borderId="12" xfId="29" applyFont="1" applyFill="1" applyBorder="1" applyAlignment="1">
      <alignment horizontal="center" vertical="center" wrapText="1" readingOrder="1"/>
    </xf>
    <xf numFmtId="0" fontId="6" fillId="0" borderId="87" xfId="0" applyFont="1" applyFill="1" applyBorder="1" applyAlignment="1">
      <alignment horizontal="center" vertical="center"/>
    </xf>
    <xf numFmtId="0" fontId="58" fillId="0" borderId="44" xfId="0" applyFont="1" applyFill="1" applyBorder="1" applyAlignment="1">
      <alignment horizontal="center" vertical="center" wrapText="1"/>
    </xf>
    <xf numFmtId="0" fontId="40" fillId="5" borderId="0" xfId="0" applyFont="1" applyFill="1" applyAlignment="1">
      <alignment horizontal="center" wrapText="1" readingOrder="2"/>
    </xf>
    <xf numFmtId="0" fontId="6" fillId="5" borderId="0" xfId="0" applyFont="1" applyFill="1" applyBorder="1" applyAlignment="1">
      <alignment horizontal="center" wrapText="1" readingOrder="2"/>
    </xf>
    <xf numFmtId="0" fontId="2" fillId="5" borderId="0" xfId="0" applyFont="1" applyFill="1" applyBorder="1" applyAlignment="1">
      <alignment horizontal="right" vertical="center" readingOrder="2"/>
    </xf>
    <xf numFmtId="0" fontId="2" fillId="0" borderId="0" xfId="0" applyFont="1" applyAlignment="1">
      <alignment horizontal="left"/>
    </xf>
    <xf numFmtId="4" fontId="79" fillId="5" borderId="115" xfId="31" applyNumberFormat="1" applyFont="1" applyFill="1" applyBorder="1" applyAlignment="1">
      <alignment horizontal="center" vertical="center"/>
    </xf>
    <xf numFmtId="0" fontId="6" fillId="11" borderId="64" xfId="32" applyFont="1" applyFill="1" applyBorder="1" applyAlignment="1">
      <alignment horizontal="center" vertical="center" wrapText="1"/>
    </xf>
    <xf numFmtId="0" fontId="6" fillId="11" borderId="67" xfId="32" applyFont="1" applyFill="1" applyBorder="1" applyAlignment="1">
      <alignment horizontal="center" vertical="center" wrapText="1"/>
    </xf>
    <xf numFmtId="49" fontId="6" fillId="6" borderId="0" xfId="0" applyNumberFormat="1" applyFont="1" applyFill="1" applyBorder="1" applyAlignment="1">
      <alignment horizontal="center" readingOrder="1"/>
    </xf>
    <xf numFmtId="0" fontId="3" fillId="11" borderId="55" xfId="12" applyFont="1" applyFill="1" applyBorder="1" applyAlignment="1">
      <alignment horizontal="center" vertical="center" wrapText="1"/>
    </xf>
    <xf numFmtId="0" fontId="3" fillId="11" borderId="79" xfId="12" applyFont="1" applyFill="1" applyBorder="1" applyAlignment="1">
      <alignment horizontal="center" vertical="center" wrapText="1"/>
    </xf>
    <xf numFmtId="0" fontId="3" fillId="5" borderId="0" xfId="0" applyFont="1" applyFill="1" applyAlignment="1">
      <alignment horizontal="center"/>
    </xf>
  </cellXfs>
  <cellStyles count="37">
    <cellStyle name="Comma" xfId="1" builtinId="3"/>
    <cellStyle name="Comma [0]" xfId="2" builtinId="6"/>
    <cellStyle name="Comma [0] 2" xfId="3"/>
    <cellStyle name="Comma 2" xfId="4"/>
    <cellStyle name="H1" xfId="5"/>
    <cellStyle name="H1 2" xfId="6"/>
    <cellStyle name="H2" xfId="7"/>
    <cellStyle name="had" xfId="8"/>
    <cellStyle name="had 2" xfId="9"/>
    <cellStyle name="had0" xfId="10"/>
    <cellStyle name="Had1" xfId="11"/>
    <cellStyle name="Had2" xfId="12"/>
    <cellStyle name="Had3" xfId="13"/>
    <cellStyle name="inxa" xfId="14"/>
    <cellStyle name="inxa 2" xfId="15"/>
    <cellStyle name="inxe" xfId="16"/>
    <cellStyle name="Normal" xfId="0" builtinId="0"/>
    <cellStyle name="Normal 2" xfId="17"/>
    <cellStyle name="Normal 3" xfId="35"/>
    <cellStyle name="Normal 4" xfId="36"/>
    <cellStyle name="NotA" xfId="18"/>
    <cellStyle name="Note" xfId="19" builtinId="10"/>
    <cellStyle name="Percent 2" xfId="20"/>
    <cellStyle name="T1" xfId="21"/>
    <cellStyle name="T1 2" xfId="22"/>
    <cellStyle name="T2" xfId="23"/>
    <cellStyle name="T2 2" xfId="24"/>
    <cellStyle name="Total" xfId="25" builtinId="25"/>
    <cellStyle name="Total1" xfId="26"/>
    <cellStyle name="TXT1" xfId="27"/>
    <cellStyle name="TXT1 2" xfId="28"/>
    <cellStyle name="TXT1 2 2" xfId="29"/>
    <cellStyle name="TXT1 3" xfId="30"/>
    <cellStyle name="TXT2" xfId="31"/>
    <cellStyle name="TXT3" xfId="32"/>
    <cellStyle name="TXT4" xfId="33"/>
    <cellStyle name="TXT5" xfId="3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3.xml"/><Relationship Id="rId39" Type="http://schemas.openxmlformats.org/officeDocument/2006/relationships/customXml" Target="../customXml/item1.xml"/><Relationship Id="rId21" Type="http://schemas.openxmlformats.org/officeDocument/2006/relationships/chartsheet" Target="chartsheets/sheet2.xml"/><Relationship Id="rId34" Type="http://schemas.openxmlformats.org/officeDocument/2006/relationships/worksheet" Target="worksheets/sheet31.xml"/><Relationship Id="rId7" Type="http://schemas.openxmlformats.org/officeDocument/2006/relationships/worksheet" Target="worksheets/sheet6.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worksheet" Target="worksheets/sheet26.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chartsheet" Target="chartsheets/sheet3.xml"/><Relationship Id="rId28" Type="http://schemas.openxmlformats.org/officeDocument/2006/relationships/worksheet" Target="worksheets/sheet25.xml"/><Relationship Id="rId36" Type="http://schemas.openxmlformats.org/officeDocument/2006/relationships/styles" Target="styles.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worksheet" Target="worksheets/sheet28.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0.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theme" Target="theme/theme1.xml"/><Relationship Id="rId8" Type="http://schemas.openxmlformats.org/officeDocument/2006/relationships/worksheet" Target="worksheets/sheet7.xml"/><Relationship Id="rId3" Type="http://schemas.openxmlformats.org/officeDocument/2006/relationships/worksheet" Target="worksheets/sheet3.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2.xml"/><Relationship Id="rId33" Type="http://schemas.openxmlformats.org/officeDocument/2006/relationships/worksheet" Target="worksheets/sheet30.xml"/><Relationship Id="rId38"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925" b="0" i="0" u="none" strike="noStrike" baseline="0">
                <a:solidFill>
                  <a:srgbClr val="000000"/>
                </a:solidFill>
                <a:latin typeface="Arial"/>
                <a:ea typeface="Arial"/>
                <a:cs typeface="Arial"/>
              </a:defRPr>
            </a:pPr>
            <a:r>
              <a:rPr lang="ar-QA" sz="1600" b="1" i="0" baseline="0">
                <a:effectLst/>
              </a:rPr>
              <a:t>كمية المواد المستنفدة لطبقة الأوزون</a:t>
            </a:r>
            <a:r>
              <a:rPr lang="ar-SA" sz="1600" b="1" i="0" baseline="0">
                <a:effectLst/>
              </a:rPr>
              <a:t> (طن </a:t>
            </a:r>
            <a:r>
              <a:rPr lang="ar-QA" sz="1600" b="1" i="0" baseline="0">
                <a:effectLst/>
              </a:rPr>
              <a:t>متري</a:t>
            </a:r>
            <a:r>
              <a:rPr lang="ar-SA" sz="1600" b="1" i="0" baseline="0">
                <a:effectLst/>
              </a:rPr>
              <a:t>)</a:t>
            </a:r>
            <a:r>
              <a:rPr lang="ar-QA" sz="1600" b="1" i="0" baseline="0">
                <a:effectLst/>
              </a:rPr>
              <a:t> </a:t>
            </a:r>
            <a:r>
              <a:rPr lang="ar-QA" sz="1600" b="1" i="0" baseline="0">
                <a:solidFill>
                  <a:schemeClr val="bg1"/>
                </a:solidFill>
                <a:effectLst/>
              </a:rPr>
              <a:t>1</a:t>
            </a:r>
            <a:endParaRPr lang="en-US" sz="1600">
              <a:solidFill>
                <a:schemeClr val="bg1"/>
              </a:solidFill>
              <a:effectLst/>
            </a:endParaRPr>
          </a:p>
          <a:p>
            <a:pPr algn="ctr" rtl="0">
              <a:defRPr sz="925" b="0" i="0" u="none" strike="noStrike" baseline="0">
                <a:solidFill>
                  <a:srgbClr val="000000"/>
                </a:solidFill>
                <a:latin typeface="Arial"/>
                <a:ea typeface="Arial"/>
                <a:cs typeface="Arial"/>
              </a:defRPr>
            </a:pPr>
            <a:r>
              <a:rPr lang="en-US" sz="1200" b="1" i="0" baseline="0">
                <a:effectLst/>
              </a:rPr>
              <a:t>CONSUMPTION OF OZONE DEPLETING SUBSTANCES  (metric tons) </a:t>
            </a:r>
            <a:endParaRPr lang="en-US" sz="1200">
              <a:effectLst/>
            </a:endParaRPr>
          </a:p>
          <a:p>
            <a:pPr algn="ctr" rtl="0">
              <a:defRPr sz="925" b="0" i="0" u="none" strike="noStrike" baseline="0">
                <a:solidFill>
                  <a:srgbClr val="000000"/>
                </a:solidFill>
                <a:latin typeface="Arial"/>
                <a:ea typeface="Arial"/>
                <a:cs typeface="Arial"/>
              </a:defRPr>
            </a:pPr>
            <a:r>
              <a:rPr lang="en-US" sz="1200" b="1" i="0" baseline="0">
                <a:effectLst/>
              </a:rPr>
              <a:t>2013- 2018</a:t>
            </a:r>
            <a:endParaRPr lang="en-US" sz="1200">
              <a:effectLst/>
            </a:endParaRPr>
          </a:p>
        </c:rich>
      </c:tx>
      <c:layout>
        <c:manualLayout>
          <c:xMode val="edge"/>
          <c:yMode val="edge"/>
          <c:x val="0.24151287390729051"/>
          <c:y val="2.7170038088673257E-2"/>
        </c:manualLayout>
      </c:layout>
      <c:overlay val="0"/>
      <c:spPr>
        <a:noFill/>
        <a:ln w="25400">
          <a:noFill/>
        </a:ln>
      </c:spPr>
    </c:title>
    <c:autoTitleDeleted val="0"/>
    <c:plotArea>
      <c:layout>
        <c:manualLayout>
          <c:layoutTarget val="inner"/>
          <c:xMode val="edge"/>
          <c:yMode val="edge"/>
          <c:x val="6.9765896636239999E-2"/>
          <c:y val="0.27147989480038398"/>
          <c:w val="0.88908261338066963"/>
          <c:h val="0.65137939317868954"/>
        </c:manualLayout>
      </c:layout>
      <c:lineChart>
        <c:grouping val="standard"/>
        <c:varyColors val="0"/>
        <c:ser>
          <c:idx val="0"/>
          <c:order val="0"/>
          <c:spPr>
            <a:ln>
              <a:headEnd type="oval" w="med" len="med"/>
              <a:tailEnd type="oval" w="med" len="med"/>
            </a:ln>
          </c:spPr>
          <c:marker>
            <c:symbol val="none"/>
          </c:marker>
          <c:dLbls>
            <c:dLblPos val="t"/>
            <c:showLegendKey val="0"/>
            <c:showVal val="1"/>
            <c:showCatName val="0"/>
            <c:showSerName val="0"/>
            <c:showPercent val="0"/>
            <c:showBubbleSize val="0"/>
            <c:showLeaderLines val="0"/>
          </c:dLbls>
          <c:cat>
            <c:numRef>
              <c:f>'229'!$H$8:$M$8</c:f>
              <c:numCache>
                <c:formatCode>General</c:formatCode>
                <c:ptCount val="6"/>
                <c:pt idx="0">
                  <c:v>2013</c:v>
                </c:pt>
                <c:pt idx="1">
                  <c:v>2014</c:v>
                </c:pt>
                <c:pt idx="2">
                  <c:v>2015</c:v>
                </c:pt>
                <c:pt idx="3">
                  <c:v>2016</c:v>
                </c:pt>
                <c:pt idx="4">
                  <c:v>2017</c:v>
                </c:pt>
                <c:pt idx="5">
                  <c:v>2018</c:v>
                </c:pt>
              </c:numCache>
            </c:numRef>
          </c:cat>
          <c:val>
            <c:numRef>
              <c:f>'229'!$H$13:$M$13</c:f>
              <c:numCache>
                <c:formatCode>#,##0.00</c:formatCode>
                <c:ptCount val="6"/>
                <c:pt idx="0">
                  <c:v>80.679999999999993</c:v>
                </c:pt>
                <c:pt idx="1">
                  <c:v>84.934999999999988</c:v>
                </c:pt>
                <c:pt idx="2">
                  <c:v>65.897000000000006</c:v>
                </c:pt>
                <c:pt idx="3">
                  <c:v>63.5</c:v>
                </c:pt>
                <c:pt idx="4">
                  <c:v>68.53</c:v>
                </c:pt>
                <c:pt idx="5">
                  <c:v>68.805600000000013</c:v>
                </c:pt>
              </c:numCache>
            </c:numRef>
          </c:val>
          <c:smooth val="0"/>
        </c:ser>
        <c:dLbls>
          <c:showLegendKey val="0"/>
          <c:showVal val="0"/>
          <c:showCatName val="0"/>
          <c:showSerName val="0"/>
          <c:showPercent val="0"/>
          <c:showBubbleSize val="0"/>
        </c:dLbls>
        <c:marker val="1"/>
        <c:smooth val="0"/>
        <c:axId val="111504768"/>
        <c:axId val="112166016"/>
      </c:lineChart>
      <c:catAx>
        <c:axId val="111504768"/>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12166016"/>
        <c:crosses val="autoZero"/>
        <c:auto val="1"/>
        <c:lblAlgn val="ctr"/>
        <c:lblOffset val="100"/>
        <c:tickLblSkip val="1"/>
        <c:tickMarkSkip val="1"/>
        <c:noMultiLvlLbl val="0"/>
      </c:catAx>
      <c:valAx>
        <c:axId val="112166016"/>
        <c:scaling>
          <c:orientation val="minMax"/>
        </c:scaling>
        <c:delete val="0"/>
        <c:axPos val="l"/>
        <c:majorGridlines>
          <c:spPr>
            <a:ln w="3175">
              <a:solidFill>
                <a:schemeClr val="bg1">
                  <a:lumMod val="85000"/>
                </a:schemeClr>
              </a:solidFill>
              <a:prstDash val="solid"/>
            </a:ln>
          </c:spPr>
        </c:majorGridlines>
        <c:title>
          <c:tx>
            <c:rich>
              <a:bodyPr rot="0" vert="horz"/>
              <a:lstStyle/>
              <a:p>
                <a:pPr rtl="1">
                  <a:defRPr sz="925" b="0" i="0" u="none" strike="noStrike" baseline="0">
                    <a:solidFill>
                      <a:srgbClr val="000000"/>
                    </a:solidFill>
                    <a:latin typeface="Arial"/>
                    <a:ea typeface="Arial"/>
                    <a:cs typeface="Arial"/>
                  </a:defRPr>
                </a:pPr>
                <a:r>
                  <a:rPr lang="ar-QA" sz="1200" b="1" i="0" u="none" strike="noStrike" baseline="0">
                    <a:solidFill>
                      <a:srgbClr val="000000"/>
                    </a:solidFill>
                    <a:latin typeface="Arial"/>
                    <a:cs typeface="Arial"/>
                  </a:rPr>
                  <a:t>الوحدة (طن متري)</a:t>
                </a:r>
                <a:endParaRPr lang="en-US" sz="1200" b="1" i="0" u="none" strike="noStrike" baseline="0">
                  <a:solidFill>
                    <a:srgbClr val="000000"/>
                  </a:solidFill>
                  <a:latin typeface="Arial"/>
                  <a:cs typeface="Arial"/>
                </a:endParaRPr>
              </a:p>
              <a:p>
                <a:pPr rtl="1">
                  <a:defRPr sz="925"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 Unit (Metric Ton)</a:t>
                </a:r>
              </a:p>
            </c:rich>
          </c:tx>
          <c:layout>
            <c:manualLayout>
              <c:xMode val="edge"/>
              <c:yMode val="edge"/>
              <c:x val="6.4132107581691908E-4"/>
              <c:y val="0.1763190948649149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11504768"/>
        <c:crosses val="autoZero"/>
        <c:crossBetween val="between"/>
      </c:valAx>
      <c:spPr>
        <a:noFill/>
        <a:ln w="12700">
          <a:solidFill>
            <a:srgbClr val="808080"/>
          </a:solidFill>
          <a:prstDash val="solid"/>
        </a:ln>
      </c:spPr>
    </c:plotArea>
    <c:plotVisOnly val="1"/>
    <c:dispBlanksAs val="gap"/>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925" b="0" i="0" u="none" strike="noStrike" baseline="0">
                <a:solidFill>
                  <a:srgbClr val="000000"/>
                </a:solidFill>
                <a:latin typeface="Arial"/>
                <a:ea typeface="Arial"/>
                <a:cs typeface="Arial"/>
              </a:defRPr>
            </a:pPr>
            <a:r>
              <a:rPr lang="ar-QA" sz="1600" b="1" i="0" baseline="0">
                <a:effectLst/>
              </a:rPr>
              <a:t>أعداد المها العربي في المحميات المختلفة </a:t>
            </a:r>
            <a:endParaRPr lang="en-US" sz="1600" b="1" i="0" baseline="0">
              <a:effectLst/>
            </a:endParaRPr>
          </a:p>
          <a:p>
            <a:pPr algn="ctr" rtl="0">
              <a:defRPr sz="925" b="0" i="0" u="none" strike="noStrike" baseline="0">
                <a:solidFill>
                  <a:srgbClr val="000000"/>
                </a:solidFill>
                <a:latin typeface="Arial"/>
                <a:ea typeface="Arial"/>
                <a:cs typeface="Arial"/>
              </a:defRPr>
            </a:pPr>
            <a:r>
              <a:rPr lang="en-US" sz="1200" b="1" i="0" baseline="0">
                <a:effectLst/>
              </a:rPr>
              <a:t>NUMBER OF ARABIAN ORYX IN DIFFERENT PROTECTED AREAS</a:t>
            </a:r>
          </a:p>
          <a:p>
            <a:pPr algn="ctr" rtl="0">
              <a:defRPr sz="925" b="0" i="0" u="none" strike="noStrike" baseline="0">
                <a:solidFill>
                  <a:srgbClr val="000000"/>
                </a:solidFill>
                <a:latin typeface="Arial"/>
                <a:ea typeface="Arial"/>
                <a:cs typeface="Arial"/>
              </a:defRPr>
            </a:pPr>
            <a:r>
              <a:rPr lang="en-US" sz="1200" b="1" i="0" baseline="0">
                <a:effectLst/>
              </a:rPr>
              <a:t>2018</a:t>
            </a:r>
            <a:endParaRPr lang="en-US" sz="1200">
              <a:effectLst/>
            </a:endParaRPr>
          </a:p>
        </c:rich>
      </c:tx>
      <c:layout>
        <c:manualLayout>
          <c:xMode val="edge"/>
          <c:yMode val="edge"/>
          <c:x val="0.24151287390729051"/>
          <c:y val="2.7170038088673257E-2"/>
        </c:manualLayout>
      </c:layout>
      <c:overlay val="0"/>
      <c:spPr>
        <a:noFill/>
        <a:ln w="25400">
          <a:noFill/>
        </a:ln>
      </c:spPr>
    </c:title>
    <c:autoTitleDeleted val="0"/>
    <c:plotArea>
      <c:layout>
        <c:manualLayout>
          <c:layoutTarget val="inner"/>
          <c:xMode val="edge"/>
          <c:yMode val="edge"/>
          <c:x val="9.5972739614444746E-2"/>
          <c:y val="0.27147989480038398"/>
          <c:w val="0.86287569915829487"/>
          <c:h val="0.60643563655666632"/>
        </c:manualLayout>
      </c:layout>
      <c:barChart>
        <c:barDir val="col"/>
        <c:grouping val="clustered"/>
        <c:varyColors val="0"/>
        <c:ser>
          <c:idx val="5"/>
          <c:order val="0"/>
          <c:tx>
            <c:strRef>
              <c:f>'243'!$H$26</c:f>
              <c:strCache>
                <c:ptCount val="1"/>
                <c:pt idx="0">
                  <c:v>2018</c:v>
                </c:pt>
              </c:strCache>
            </c:strRef>
          </c:tx>
          <c:invertIfNegative val="0"/>
          <c:dLbls>
            <c:dLblPos val="outEnd"/>
            <c:showLegendKey val="0"/>
            <c:showVal val="1"/>
            <c:showCatName val="0"/>
            <c:showSerName val="0"/>
            <c:showPercent val="0"/>
            <c:showBubbleSize val="0"/>
            <c:showLeaderLines val="0"/>
          </c:dLbls>
          <c:cat>
            <c:strRef>
              <c:f>'243'!$A$27:$A$35</c:f>
              <c:strCache>
                <c:ptCount val="9"/>
                <c:pt idx="0">
                  <c:v>الشحانية
Shahanyah</c:v>
                </c:pt>
                <c:pt idx="1">
                  <c:v>المسحبية
Mashabyah</c:v>
                </c:pt>
                <c:pt idx="2">
                  <c:v>الوجبة
Al Wajbah</c:v>
                </c:pt>
                <c:pt idx="3">
                  <c:v>أم ثنيتين
Umm Thanytain</c:v>
                </c:pt>
                <c:pt idx="4">
                  <c:v>أم قريبة
Umm Grebah</c:v>
                </c:pt>
                <c:pt idx="5">
                  <c:v>أم المواقع
Umm Al Mawaqa</c:v>
                </c:pt>
                <c:pt idx="6">
                  <c:v>راس لفان
Ras Laffan</c:v>
                </c:pt>
                <c:pt idx="7">
                  <c:v>مزرعة رقم (279)
Farm (279) </c:v>
                </c:pt>
                <c:pt idx="8">
                  <c:v>عشيرج
Ashiraj</c:v>
                </c:pt>
              </c:strCache>
            </c:strRef>
          </c:cat>
          <c:val>
            <c:numRef>
              <c:f>'243'!$H$27:$H$35</c:f>
              <c:numCache>
                <c:formatCode>General</c:formatCode>
                <c:ptCount val="9"/>
                <c:pt idx="0">
                  <c:v>285</c:v>
                </c:pt>
                <c:pt idx="1">
                  <c:v>699</c:v>
                </c:pt>
                <c:pt idx="2">
                  <c:v>120</c:v>
                </c:pt>
                <c:pt idx="3">
                  <c:v>4</c:v>
                </c:pt>
                <c:pt idx="4">
                  <c:v>42</c:v>
                </c:pt>
                <c:pt idx="5">
                  <c:v>38</c:v>
                </c:pt>
                <c:pt idx="6">
                  <c:v>4</c:v>
                </c:pt>
                <c:pt idx="7">
                  <c:v>88</c:v>
                </c:pt>
                <c:pt idx="8">
                  <c:v>215</c:v>
                </c:pt>
              </c:numCache>
            </c:numRef>
          </c:val>
        </c:ser>
        <c:dLbls>
          <c:showLegendKey val="0"/>
          <c:showVal val="0"/>
          <c:showCatName val="0"/>
          <c:showSerName val="0"/>
          <c:showPercent val="0"/>
          <c:showBubbleSize val="0"/>
        </c:dLbls>
        <c:gapWidth val="150"/>
        <c:axId val="113658112"/>
        <c:axId val="113659904"/>
      </c:barChart>
      <c:catAx>
        <c:axId val="113658112"/>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113659904"/>
        <c:crosses val="autoZero"/>
        <c:auto val="1"/>
        <c:lblAlgn val="ctr"/>
        <c:lblOffset val="100"/>
        <c:noMultiLvlLbl val="0"/>
      </c:catAx>
      <c:valAx>
        <c:axId val="113659904"/>
        <c:scaling>
          <c:orientation val="minMax"/>
        </c:scaling>
        <c:delete val="0"/>
        <c:axPos val="l"/>
        <c:majorGridlines>
          <c:spPr>
            <a:ln w="3175">
              <a:solidFill>
                <a:schemeClr val="bg1">
                  <a:lumMod val="85000"/>
                </a:schemeClr>
              </a:solidFill>
              <a:prstDash val="solid"/>
            </a:ln>
          </c:spPr>
        </c:majorGridlines>
        <c:title>
          <c:tx>
            <c:rich>
              <a:bodyPr rot="0" vert="horz"/>
              <a:lstStyle/>
              <a:p>
                <a:pPr rtl="0">
                  <a:defRPr sz="925" b="0" i="0" u="none" strike="noStrike" baseline="0">
                    <a:solidFill>
                      <a:srgbClr val="000000"/>
                    </a:solidFill>
                    <a:latin typeface="Arial"/>
                    <a:ea typeface="Arial"/>
                    <a:cs typeface="Arial"/>
                  </a:defRPr>
                </a:pPr>
                <a:r>
                  <a:rPr lang="ar-QA" sz="1200" b="1" i="0" u="none" strike="noStrike" baseline="0">
                    <a:solidFill>
                      <a:srgbClr val="000000"/>
                    </a:solidFill>
                    <a:latin typeface="Arial"/>
                    <a:cs typeface="Arial"/>
                  </a:rPr>
                  <a:t>العدد</a:t>
                </a:r>
                <a:endParaRPr lang="en-US" sz="1200" b="1" i="0" u="none" strike="noStrike" baseline="0">
                  <a:solidFill>
                    <a:srgbClr val="000000"/>
                  </a:solidFill>
                  <a:latin typeface="Arial"/>
                  <a:cs typeface="Arial"/>
                </a:endParaRPr>
              </a:p>
              <a:p>
                <a:pPr rtl="0">
                  <a:defRPr sz="925"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Number</a:t>
                </a:r>
              </a:p>
            </c:rich>
          </c:tx>
          <c:layout>
            <c:manualLayout>
              <c:xMode val="edge"/>
              <c:yMode val="edge"/>
              <c:x val="6.4132107581691908E-4"/>
              <c:y val="0.1763190948649149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13658112"/>
        <c:crosses val="autoZero"/>
        <c:crossBetween val="between"/>
      </c:valAx>
      <c:spPr>
        <a:noFill/>
        <a:ln w="12700">
          <a:solidFill>
            <a:srgbClr val="808080"/>
          </a:solidFill>
          <a:prstDash val="solid"/>
        </a:ln>
      </c:spPr>
    </c:plotArea>
    <c:plotVisOnly val="1"/>
    <c:dispBlanksAs val="gap"/>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rtl="1">
              <a:defRPr sz="1000" b="0" i="0" u="none" strike="noStrike" baseline="0">
                <a:solidFill>
                  <a:srgbClr val="000000"/>
                </a:solidFill>
                <a:latin typeface="Arial" panose="020B0604020202020204" pitchFamily="34" charset="0"/>
                <a:ea typeface="Calibri"/>
                <a:cs typeface="Arial" panose="020B0604020202020204" pitchFamily="34" charset="0"/>
              </a:defRPr>
            </a:pPr>
            <a:r>
              <a:rPr lang="ar-QA" sz="1400" b="1" i="0" u="none" strike="noStrike" baseline="0">
                <a:solidFill>
                  <a:srgbClr val="000000"/>
                </a:solidFill>
                <a:latin typeface="Arial" panose="020B0604020202020204" pitchFamily="34" charset="0"/>
                <a:cs typeface="Arial" panose="020B0604020202020204" pitchFamily="34" charset="0"/>
              </a:rPr>
              <a:t>كمية المصيد (طن متري) </a:t>
            </a:r>
            <a:endParaRPr lang="en-US" sz="1400" b="1" i="0" u="none" strike="noStrike" baseline="0">
              <a:solidFill>
                <a:srgbClr val="000000"/>
              </a:solidFill>
              <a:latin typeface="Arial" panose="020B0604020202020204" pitchFamily="34" charset="0"/>
              <a:cs typeface="Arial" panose="020B0604020202020204" pitchFamily="34" charset="0"/>
            </a:endParaRPr>
          </a:p>
          <a:p>
            <a:pPr rtl="1">
              <a:defRPr sz="1000" b="0" i="0" u="none" strike="noStrike" baseline="0">
                <a:solidFill>
                  <a:srgbClr val="000000"/>
                </a:solidFill>
                <a:latin typeface="Arial" panose="020B0604020202020204" pitchFamily="34" charset="0"/>
                <a:ea typeface="Calibri"/>
                <a:cs typeface="Arial" panose="020B0604020202020204" pitchFamily="34" charset="0"/>
              </a:defRPr>
            </a:pPr>
            <a:r>
              <a:rPr lang="en-US" sz="1200" b="1" i="0" u="none" strike="noStrike" baseline="0">
                <a:effectLst/>
              </a:rPr>
              <a:t>QUANTITY OF LOCAL CATCH </a:t>
            </a:r>
            <a:r>
              <a:rPr lang="en-US" sz="1200" b="1" i="0" u="none" strike="noStrike" baseline="0">
                <a:solidFill>
                  <a:srgbClr val="000000"/>
                </a:solidFill>
                <a:latin typeface="Arial" panose="020B0604020202020204" pitchFamily="34" charset="0"/>
                <a:cs typeface="Arial" panose="020B0604020202020204" pitchFamily="34" charset="0"/>
              </a:rPr>
              <a:t>(metric tons)</a:t>
            </a:r>
          </a:p>
          <a:p>
            <a:pPr rtl="1">
              <a:defRPr sz="1000" b="0" i="0" u="none" strike="noStrike" baseline="0">
                <a:solidFill>
                  <a:srgbClr val="000000"/>
                </a:solidFill>
                <a:latin typeface="Arial" panose="020B0604020202020204" pitchFamily="34" charset="0"/>
                <a:ea typeface="Calibri"/>
                <a:cs typeface="Arial" panose="020B0604020202020204" pitchFamily="34" charset="0"/>
              </a:defRPr>
            </a:pPr>
            <a:r>
              <a:rPr lang="en-US" sz="1400" b="1" i="0" u="none" strike="noStrike" baseline="0">
                <a:solidFill>
                  <a:srgbClr val="000000"/>
                </a:solidFill>
                <a:latin typeface="Arial" panose="020B0604020202020204" pitchFamily="34" charset="0"/>
                <a:cs typeface="Arial" panose="020B0604020202020204" pitchFamily="34" charset="0"/>
              </a:rPr>
              <a:t>2018-2004</a:t>
            </a:r>
          </a:p>
        </c:rich>
      </c:tx>
      <c:layout>
        <c:manualLayout>
          <c:xMode val="edge"/>
          <c:yMode val="edge"/>
          <c:x val="0.35574010317675808"/>
          <c:y val="3.6116252322392288E-2"/>
        </c:manualLayout>
      </c:layout>
      <c:overlay val="1"/>
    </c:title>
    <c:autoTitleDeleted val="0"/>
    <c:plotArea>
      <c:layout>
        <c:manualLayout>
          <c:layoutTarget val="inner"/>
          <c:xMode val="edge"/>
          <c:yMode val="edge"/>
          <c:x val="0.10052326907412434"/>
          <c:y val="0.21875922039760984"/>
          <c:w val="0.85864828036391827"/>
          <c:h val="0.68121831120855225"/>
        </c:manualLayout>
      </c:layout>
      <c:lineChart>
        <c:grouping val="standard"/>
        <c:varyColors val="0"/>
        <c:ser>
          <c:idx val="0"/>
          <c:order val="0"/>
          <c:tx>
            <c:strRef>
              <c:f>'244'!$B$7:$B$8</c:f>
              <c:strCache>
                <c:ptCount val="1"/>
                <c:pt idx="0">
                  <c:v>    كمية المصيد     (طن متري) Local catch (metric tons)</c:v>
                </c:pt>
              </c:strCache>
            </c:strRef>
          </c:tx>
          <c:dLbls>
            <c:dLblPos val="t"/>
            <c:showLegendKey val="0"/>
            <c:showVal val="1"/>
            <c:showCatName val="0"/>
            <c:showSerName val="0"/>
            <c:showPercent val="0"/>
            <c:showBubbleSize val="0"/>
            <c:showLeaderLines val="0"/>
          </c:dLbls>
          <c:cat>
            <c:numRef>
              <c:f>'244'!$A$9:$A$23</c:f>
              <c:numCache>
                <c:formatCode>General</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cat>
          <c:val>
            <c:numRef>
              <c:f>'244'!$B$9:$B$23</c:f>
              <c:numCache>
                <c:formatCode>#,##0.0</c:formatCode>
                <c:ptCount val="15"/>
                <c:pt idx="0">
                  <c:v>11134</c:v>
                </c:pt>
                <c:pt idx="1">
                  <c:v>13957.7</c:v>
                </c:pt>
                <c:pt idx="2">
                  <c:v>16945.599999999999</c:v>
                </c:pt>
                <c:pt idx="3">
                  <c:v>15182.9</c:v>
                </c:pt>
                <c:pt idx="4">
                  <c:v>17688.400000000001</c:v>
                </c:pt>
                <c:pt idx="5">
                  <c:v>14065.7</c:v>
                </c:pt>
                <c:pt idx="6">
                  <c:v>13760.4</c:v>
                </c:pt>
                <c:pt idx="7">
                  <c:v>12995</c:v>
                </c:pt>
                <c:pt idx="8">
                  <c:v>11273.542126000008</c:v>
                </c:pt>
                <c:pt idx="9">
                  <c:v>12005.9</c:v>
                </c:pt>
                <c:pt idx="10">
                  <c:v>16213</c:v>
                </c:pt>
                <c:pt idx="11">
                  <c:v>15202</c:v>
                </c:pt>
                <c:pt idx="12">
                  <c:v>14513</c:v>
                </c:pt>
                <c:pt idx="13">
                  <c:v>15358</c:v>
                </c:pt>
                <c:pt idx="14">
                  <c:v>14665</c:v>
                </c:pt>
              </c:numCache>
            </c:numRef>
          </c:val>
          <c:smooth val="0"/>
        </c:ser>
        <c:dLbls>
          <c:showLegendKey val="0"/>
          <c:showVal val="0"/>
          <c:showCatName val="0"/>
          <c:showSerName val="0"/>
          <c:showPercent val="0"/>
          <c:showBubbleSize val="0"/>
        </c:dLbls>
        <c:marker val="1"/>
        <c:smooth val="0"/>
        <c:axId val="123582336"/>
        <c:axId val="123583872"/>
      </c:lineChart>
      <c:catAx>
        <c:axId val="12358233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Arial"/>
                <a:ea typeface="Arial"/>
                <a:cs typeface="Arial"/>
              </a:defRPr>
            </a:pPr>
            <a:endParaRPr lang="en-US"/>
          </a:p>
        </c:txPr>
        <c:crossAx val="123583872"/>
        <c:crosses val="autoZero"/>
        <c:auto val="1"/>
        <c:lblAlgn val="ctr"/>
        <c:lblOffset val="100"/>
        <c:noMultiLvlLbl val="0"/>
      </c:catAx>
      <c:valAx>
        <c:axId val="123583872"/>
        <c:scaling>
          <c:orientation val="minMax"/>
        </c:scaling>
        <c:delete val="0"/>
        <c:axPos val="l"/>
        <c:majorGridlines>
          <c:spPr>
            <a:ln>
              <a:solidFill>
                <a:schemeClr val="bg1">
                  <a:lumMod val="85000"/>
                </a:schemeClr>
              </a:solidFill>
            </a:ln>
          </c:spPr>
        </c:majorGridlines>
        <c:title>
          <c:tx>
            <c:rich>
              <a:bodyPr rot="-5400000" vert="horz"/>
              <a:lstStyle/>
              <a:p>
                <a:pPr rtl="1">
                  <a:defRPr/>
                </a:pPr>
                <a:r>
                  <a:rPr lang="ar-QA"/>
                  <a:t>طن</a:t>
                </a:r>
                <a:r>
                  <a:rPr lang="ar-QA" baseline="0"/>
                  <a:t> متري </a:t>
                </a:r>
                <a:r>
                  <a:rPr lang="en-US" baseline="0"/>
                  <a:t>Metric tons </a:t>
                </a:r>
                <a:endParaRPr lang="en-US"/>
              </a:p>
            </c:rich>
          </c:tx>
          <c:overlay val="0"/>
        </c:title>
        <c:numFmt formatCode="#,##0" sourceLinked="0"/>
        <c:majorTickMark val="out"/>
        <c:minorTickMark val="none"/>
        <c:tickLblPos val="nextTo"/>
        <c:txPr>
          <a:bodyPr rot="0" vert="horz"/>
          <a:lstStyle/>
          <a:p>
            <a:pPr>
              <a:defRPr sz="1200" b="0" i="0" u="none" strike="noStrike" baseline="0">
                <a:solidFill>
                  <a:srgbClr val="000000"/>
                </a:solidFill>
                <a:latin typeface="Arial"/>
                <a:ea typeface="Arial"/>
                <a:cs typeface="Arial"/>
              </a:defRPr>
            </a:pPr>
            <a:endParaRPr lang="en-US"/>
          </a:p>
        </c:txPr>
        <c:crossAx val="123582336"/>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4803149606299213" right="0.74803149606299213" top="0.98425196850393704" bottom="0.98425196850393704" header="0.51181102362204722" footer="0.51181102362204722"/>
  <pageSetup paperSize="9" orientation="landscape" r:id="rId1"/>
  <headerFooter alignWithMargins="0">
    <oddFooter>&amp;CGraph No. (48)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4803149606299213" right="0.74803149606299213" top="0.98425196850393704" bottom="0.98425196850393704" header="0.51181102362204722" footer="0.51181102362204722"/>
  <pageSetup paperSize="9" orientation="landscape" r:id="rId1"/>
  <headerFooter alignWithMargins="0">
    <oddFooter>&amp;CGraph No. (50) شكل رقم</oddFooter>
  </headerFooter>
  <drawing r:id="rId2"/>
</chartsheet>
</file>

<file path=xl/chartsheets/sheet3.xml><?xml version="1.0" encoding="utf-8"?>
<chartsheet xmlns="http://schemas.openxmlformats.org/spreadsheetml/2006/main" xmlns:r="http://schemas.openxmlformats.org/officeDocument/2006/relationships">
  <sheetPr codeName="Chart18"/>
  <sheetViews>
    <sheetView zoomScale="85" workbookViewId="0"/>
  </sheetViews>
  <pageMargins left="0.74803149606299213" right="0.74803149606299213" top="0.98425196850393704" bottom="0.98425196850393704" header="0.51181102362204722" footer="0.51181102362204722"/>
  <pageSetup paperSize="9" orientation="landscape" r:id="rId1"/>
  <headerFooter alignWithMargins="0">
    <oddFooter>&amp;CGraph No. (51)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3.png"/></Relationships>
</file>

<file path=xl/drawings/_rels/drawing2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3.xml.rels><?xml version="1.0" encoding="UTF-8" standalone="yes"?>
<Relationships xmlns="http://schemas.openxmlformats.org/package/2006/relationships"><Relationship Id="rId1" Type="http://schemas.openxmlformats.org/officeDocument/2006/relationships/image" Target="../media/image4.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6.xml.rels><?xml version="1.0" encoding="UTF-8" standalone="yes"?>
<Relationships xmlns="http://schemas.openxmlformats.org/package/2006/relationships"><Relationship Id="rId1" Type="http://schemas.openxmlformats.org/officeDocument/2006/relationships/image" Target="../media/image4.png"/></Relationships>
</file>

<file path=xl/drawings/_rels/drawing27.xml.rels><?xml version="1.0" encoding="UTF-8" standalone="yes"?>
<Relationships xmlns="http://schemas.openxmlformats.org/package/2006/relationships"><Relationship Id="rId1" Type="http://schemas.openxmlformats.org/officeDocument/2006/relationships/image" Target="../media/image3.png"/></Relationships>
</file>

<file path=xl/drawings/_rels/drawing28.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0.xml.rels><?xml version="1.0" encoding="UTF-8" standalone="yes"?>
<Relationships xmlns="http://schemas.openxmlformats.org/package/2006/relationships"><Relationship Id="rId1" Type="http://schemas.openxmlformats.org/officeDocument/2006/relationships/image" Target="../media/image3.png"/></Relationships>
</file>

<file path=xl/drawings/_rels/drawing31.xml.rels><?xml version="1.0" encoding="UTF-8" standalone="yes"?>
<Relationships xmlns="http://schemas.openxmlformats.org/package/2006/relationships"><Relationship Id="rId1" Type="http://schemas.openxmlformats.org/officeDocument/2006/relationships/image" Target="../media/image3.png"/></Relationships>
</file>

<file path=xl/drawings/_rels/drawing3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4.xml.rels><?xml version="1.0" encoding="UTF-8" standalone="yes"?>
<Relationships xmlns="http://schemas.openxmlformats.org/package/2006/relationships"><Relationship Id="rId1" Type="http://schemas.openxmlformats.org/officeDocument/2006/relationships/image" Target="../media/image3.png"/></Relationships>
</file>

<file path=xl/drawings/_rels/drawing35.xml.rels><?xml version="1.0" encoding="UTF-8" standalone="yes"?>
<Relationships xmlns="http://schemas.openxmlformats.org/package/2006/relationships"><Relationship Id="rId1" Type="http://schemas.openxmlformats.org/officeDocument/2006/relationships/image" Target="../media/image3.png"/></Relationships>
</file>

<file path=xl/drawings/_rels/drawing36.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8.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28575</xdr:rowOff>
    </xdr:from>
    <xdr:to>
      <xdr:col>6</xdr:col>
      <xdr:colOff>857250</xdr:colOff>
      <xdr:row>17</xdr:row>
      <xdr:rowOff>133350</xdr:rowOff>
    </xdr:to>
    <xdr:pic>
      <xdr:nvPicPr>
        <xdr:cNvPr id="87777"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52609550" y="-762000"/>
          <a:ext cx="2857500" cy="443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133350</xdr:rowOff>
    </xdr:from>
    <xdr:to>
      <xdr:col>7</xdr:col>
      <xdr:colOff>0</xdr:colOff>
      <xdr:row>17</xdr:row>
      <xdr:rowOff>47625</xdr:rowOff>
    </xdr:to>
    <xdr:sp macro="" textlink="">
      <xdr:nvSpPr>
        <xdr:cNvPr id="3" name="Text Box 3"/>
        <xdr:cNvSpPr txBox="1">
          <a:spLocks noChangeArrowheads="1"/>
        </xdr:cNvSpPr>
      </xdr:nvSpPr>
      <xdr:spPr bwMode="auto">
        <a:xfrm>
          <a:off x="151590375" y="133350"/>
          <a:ext cx="4438650" cy="2667000"/>
        </a:xfrm>
        <a:prstGeom prst="rect">
          <a:avLst/>
        </a:prstGeom>
        <a:noFill/>
        <a:ln w="9525">
          <a:noFill/>
          <a:miter lim="800000"/>
          <a:headEnd/>
          <a:tailEnd/>
        </a:ln>
      </xdr:spPr>
      <xdr:txBody>
        <a:bodyPr vertOverflow="clip" wrap="square" lIns="246888" tIns="155448" rIns="246888" bIns="0" anchor="t" upright="1"/>
        <a:lstStyle/>
        <a:p>
          <a:pPr marL="0" indent="0" algn="ctr" rtl="0">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ar-QA" sz="4800" b="1">
            <a:solidFill>
              <a:srgbClr val="0000FF"/>
            </a:solidFill>
            <a:effectLst/>
            <a:latin typeface="AGA Arabesque Desktop"/>
            <a:ea typeface="Calibri"/>
            <a:cs typeface="Arial"/>
          </a:endParaRPr>
        </a:p>
        <a:p>
          <a:pPr algn="ctr" rtl="0"/>
          <a:r>
            <a:rPr lang="ar-QA" sz="2800" b="1" i="0" baseline="0">
              <a:solidFill>
                <a:srgbClr val="0000FF"/>
              </a:solidFill>
              <a:effectLst/>
              <a:latin typeface="+mn-lt"/>
              <a:ea typeface="+mn-ea"/>
              <a:cs typeface="+mn-cs"/>
            </a:rPr>
            <a:t>الإحصاءات البيئية</a:t>
          </a:r>
          <a:endParaRPr lang="ar-QA" sz="1800" b="1">
            <a:solidFill>
              <a:srgbClr val="0000FF"/>
            </a:solidFill>
            <a:effectLst/>
            <a:latin typeface="Arial Rounded MT Bold" pitchFamily="34" charset="0"/>
            <a:ea typeface="+mn-ea"/>
            <a:cs typeface="+mn-cs"/>
          </a:endParaRPr>
        </a:p>
        <a:p>
          <a:pPr algn="ctr"/>
          <a:endParaRPr lang="en-US" sz="1800" b="1">
            <a:solidFill>
              <a:srgbClr val="0000FF"/>
            </a:solidFill>
            <a:effectLst/>
            <a:latin typeface="Arial Rounded MT Bold" pitchFamily="34" charset="0"/>
            <a:ea typeface="+mn-ea"/>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sz="1600" b="1" i="0" u="none" strike="noStrike" baseline="0">
              <a:solidFill>
                <a:srgbClr val="0000FF"/>
              </a:solidFill>
              <a:latin typeface="Arial Rounded MT Bold" pitchFamily="34" charset="0"/>
              <a:ea typeface="+mn-ea"/>
              <a:cs typeface="Arial"/>
            </a:rPr>
            <a:t>CHAPTER XI</a:t>
          </a:r>
        </a:p>
        <a:p>
          <a:pPr algn="ctr" rtl="0">
            <a:defRPr sz="1000"/>
          </a:pPr>
          <a:r>
            <a:rPr lang="en-US" sz="2000" b="1" i="0" u="none" strike="noStrike" baseline="0">
              <a:solidFill>
                <a:srgbClr val="0000FF"/>
              </a:solidFill>
              <a:latin typeface="Arial Rounded MT Bold" pitchFamily="34" charset="0"/>
              <a:cs typeface="Arial"/>
            </a:rPr>
            <a:t>Environmental Statistics </a:t>
          </a:r>
          <a:endParaRPr lang="en-US" sz="2000" b="1" i="0" u="none" strike="noStrike" baseline="0">
            <a:solidFill>
              <a:srgbClr val="0000FF"/>
            </a:solidFill>
            <a:latin typeface="Arial Rounded MT Bold" pitchFamily="34" charset="0"/>
            <a:ea typeface="+mn-ea"/>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257175</xdr:colOff>
      <xdr:row>1</xdr:row>
      <xdr:rowOff>76200</xdr:rowOff>
    </xdr:from>
    <xdr:to>
      <xdr:col>11</xdr:col>
      <xdr:colOff>984448</xdr:colOff>
      <xdr:row>4</xdr:row>
      <xdr:rowOff>110400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15452" y="76200"/>
          <a:ext cx="727273" cy="72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200025</xdr:colOff>
      <xdr:row>1</xdr:row>
      <xdr:rowOff>76200</xdr:rowOff>
    </xdr:from>
    <xdr:to>
      <xdr:col>11</xdr:col>
      <xdr:colOff>927298</xdr:colOff>
      <xdr:row>4</xdr:row>
      <xdr:rowOff>110400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72602" y="76200"/>
          <a:ext cx="727273" cy="720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8</xdr:col>
      <xdr:colOff>1171575</xdr:colOff>
      <xdr:row>0</xdr:row>
      <xdr:rowOff>95250</xdr:rowOff>
    </xdr:from>
    <xdr:to>
      <xdr:col>8</xdr:col>
      <xdr:colOff>1898848</xdr:colOff>
      <xdr:row>3</xdr:row>
      <xdr:rowOff>129450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91877" y="95250"/>
          <a:ext cx="727273" cy="72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8</xdr:col>
      <xdr:colOff>1181100</xdr:colOff>
      <xdr:row>0</xdr:row>
      <xdr:rowOff>104775</xdr:rowOff>
    </xdr:from>
    <xdr:to>
      <xdr:col>8</xdr:col>
      <xdr:colOff>1908373</xdr:colOff>
      <xdr:row>3</xdr:row>
      <xdr:rowOff>138975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82352" y="104775"/>
          <a:ext cx="727273" cy="720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8</xdr:col>
      <xdr:colOff>1181100</xdr:colOff>
      <xdr:row>0</xdr:row>
      <xdr:rowOff>76200</xdr:rowOff>
    </xdr:from>
    <xdr:to>
      <xdr:col>8</xdr:col>
      <xdr:colOff>1908373</xdr:colOff>
      <xdr:row>3</xdr:row>
      <xdr:rowOff>110400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82352" y="76200"/>
          <a:ext cx="727273" cy="720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581025</xdr:colOff>
      <xdr:row>0</xdr:row>
      <xdr:rowOff>76200</xdr:rowOff>
    </xdr:from>
    <xdr:to>
      <xdr:col>5</xdr:col>
      <xdr:colOff>1308298</xdr:colOff>
      <xdr:row>3</xdr:row>
      <xdr:rowOff>129450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3110377" y="76200"/>
          <a:ext cx="727273" cy="720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8</xdr:col>
      <xdr:colOff>666750</xdr:colOff>
      <xdr:row>0</xdr:row>
      <xdr:rowOff>95250</xdr:rowOff>
    </xdr:from>
    <xdr:to>
      <xdr:col>8</xdr:col>
      <xdr:colOff>1394023</xdr:colOff>
      <xdr:row>2</xdr:row>
      <xdr:rowOff>43725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0319552" y="95250"/>
          <a:ext cx="727273" cy="720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8</xdr:col>
      <xdr:colOff>657225</xdr:colOff>
      <xdr:row>0</xdr:row>
      <xdr:rowOff>104775</xdr:rowOff>
    </xdr:from>
    <xdr:to>
      <xdr:col>8</xdr:col>
      <xdr:colOff>1384498</xdr:colOff>
      <xdr:row>2</xdr:row>
      <xdr:rowOff>319950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0329077" y="104775"/>
          <a:ext cx="727273" cy="72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7</xdr:col>
      <xdr:colOff>1200150</xdr:colOff>
      <xdr:row>0</xdr:row>
      <xdr:rowOff>76200</xdr:rowOff>
    </xdr:from>
    <xdr:to>
      <xdr:col>7</xdr:col>
      <xdr:colOff>1927423</xdr:colOff>
      <xdr:row>3</xdr:row>
      <xdr:rowOff>62775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0929152" y="76200"/>
          <a:ext cx="727273" cy="72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1181100</xdr:colOff>
      <xdr:row>0</xdr:row>
      <xdr:rowOff>57150</xdr:rowOff>
    </xdr:from>
    <xdr:to>
      <xdr:col>7</xdr:col>
      <xdr:colOff>1908373</xdr:colOff>
      <xdr:row>3</xdr:row>
      <xdr:rowOff>81825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63377" y="57150"/>
          <a:ext cx="727273"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2486025</xdr:colOff>
      <xdr:row>0</xdr:row>
      <xdr:rowOff>80968</xdr:rowOff>
    </xdr:from>
    <xdr:to>
      <xdr:col>2</xdr:col>
      <xdr:colOff>133350</xdr:colOff>
      <xdr:row>3</xdr:row>
      <xdr:rowOff>91350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562700" y="80968"/>
          <a:ext cx="866775" cy="85810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10</xdr:col>
      <xdr:colOff>561975</xdr:colOff>
      <xdr:row>0</xdr:row>
      <xdr:rowOff>76200</xdr:rowOff>
    </xdr:from>
    <xdr:to>
      <xdr:col>11</xdr:col>
      <xdr:colOff>403423</xdr:colOff>
      <xdr:row>3</xdr:row>
      <xdr:rowOff>100875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8728877" y="76200"/>
          <a:ext cx="727273" cy="720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19</xdr:col>
      <xdr:colOff>523875</xdr:colOff>
      <xdr:row>0</xdr:row>
      <xdr:rowOff>66675</xdr:rowOff>
    </xdr:from>
    <xdr:to>
      <xdr:col>19</xdr:col>
      <xdr:colOff>1251148</xdr:colOff>
      <xdr:row>3</xdr:row>
      <xdr:rowOff>62775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3232952" y="66675"/>
          <a:ext cx="727273" cy="720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absoluteAnchor>
    <xdr:pos x="0" y="0"/>
    <xdr:ext cx="9222441" cy="56477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c:userShapes xmlns:c="http://schemas.openxmlformats.org/drawingml/2006/chart">
  <cdr:relSizeAnchor xmlns:cdr="http://schemas.openxmlformats.org/drawingml/2006/chartDrawing">
    <cdr:from>
      <cdr:x>0.00552</cdr:x>
      <cdr:y>0.00901</cdr:y>
    </cdr:from>
    <cdr:to>
      <cdr:x>0.08453</cdr:x>
      <cdr:y>0.13674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24.xml><?xml version="1.0" encoding="utf-8"?>
<xdr:wsDr xmlns:xdr="http://schemas.openxmlformats.org/drawingml/2006/spreadsheetDrawing" xmlns:a="http://schemas.openxmlformats.org/drawingml/2006/main">
  <xdr:twoCellAnchor editAs="oneCell">
    <xdr:from>
      <xdr:col>6</xdr:col>
      <xdr:colOff>219075</xdr:colOff>
      <xdr:row>0</xdr:row>
      <xdr:rowOff>95250</xdr:rowOff>
    </xdr:from>
    <xdr:to>
      <xdr:col>6</xdr:col>
      <xdr:colOff>946348</xdr:colOff>
      <xdr:row>2</xdr:row>
      <xdr:rowOff>253275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1519702" y="95250"/>
          <a:ext cx="727273" cy="72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absoluteAnchor>
    <xdr:pos x="0" y="0"/>
    <xdr:ext cx="9222441" cy="56477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0.00552</cdr:x>
      <cdr:y>0.00901</cdr:y>
    </cdr:from>
    <cdr:to>
      <cdr:x>0.08453</cdr:x>
      <cdr:y>0.13674</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27.xml><?xml version="1.0" encoding="utf-8"?>
<xdr:wsDr xmlns:xdr="http://schemas.openxmlformats.org/drawingml/2006/spreadsheetDrawing" xmlns:a="http://schemas.openxmlformats.org/drawingml/2006/main">
  <xdr:twoCellAnchor editAs="oneCell">
    <xdr:from>
      <xdr:col>12</xdr:col>
      <xdr:colOff>466725</xdr:colOff>
      <xdr:row>0</xdr:row>
      <xdr:rowOff>66675</xdr:rowOff>
    </xdr:from>
    <xdr:to>
      <xdr:col>12</xdr:col>
      <xdr:colOff>1193998</xdr:colOff>
      <xdr:row>2</xdr:row>
      <xdr:rowOff>281850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7957352" y="66675"/>
          <a:ext cx="727273" cy="72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6</xdr:col>
      <xdr:colOff>771525</xdr:colOff>
      <xdr:row>0</xdr:row>
      <xdr:rowOff>95250</xdr:rowOff>
    </xdr:from>
    <xdr:to>
      <xdr:col>6</xdr:col>
      <xdr:colOff>1619250</xdr:colOff>
      <xdr:row>3</xdr:row>
      <xdr:rowOff>171450</xdr:rowOff>
    </xdr:to>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56550" y="952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771525</xdr:colOff>
      <xdr:row>0</xdr:row>
      <xdr:rowOff>95250</xdr:rowOff>
    </xdr:from>
    <xdr:to>
      <xdr:col>6</xdr:col>
      <xdr:colOff>1619250</xdr:colOff>
      <xdr:row>3</xdr:row>
      <xdr:rowOff>171450</xdr:rowOff>
    </xdr:to>
    <xdr:pic>
      <xdr:nvPicPr>
        <xdr:cNvPr id="3"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56550" y="952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4</xdr:col>
      <xdr:colOff>657225</xdr:colOff>
      <xdr:row>0</xdr:row>
      <xdr:rowOff>57150</xdr:rowOff>
    </xdr:from>
    <xdr:to>
      <xdr:col>4</xdr:col>
      <xdr:colOff>1384498</xdr:colOff>
      <xdr:row>3</xdr:row>
      <xdr:rowOff>53250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2672227" y="57150"/>
          <a:ext cx="727273"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644327</xdr:colOff>
      <xdr:row>0</xdr:row>
      <xdr:rowOff>95250</xdr:rowOff>
    </xdr:from>
    <xdr:to>
      <xdr:col>8</xdr:col>
      <xdr:colOff>1371600</xdr:colOff>
      <xdr:row>2</xdr:row>
      <xdr:rowOff>329475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0332450" y="95250"/>
          <a:ext cx="727273" cy="720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6</xdr:col>
      <xdr:colOff>800100</xdr:colOff>
      <xdr:row>0</xdr:row>
      <xdr:rowOff>57150</xdr:rowOff>
    </xdr:from>
    <xdr:to>
      <xdr:col>6</xdr:col>
      <xdr:colOff>1527373</xdr:colOff>
      <xdr:row>3</xdr:row>
      <xdr:rowOff>91350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2624602" y="57150"/>
          <a:ext cx="727273" cy="720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5</xdr:col>
      <xdr:colOff>587177</xdr:colOff>
      <xdr:row>0</xdr:row>
      <xdr:rowOff>66675</xdr:rowOff>
    </xdr:from>
    <xdr:to>
      <xdr:col>5</xdr:col>
      <xdr:colOff>1314450</xdr:colOff>
      <xdr:row>2</xdr:row>
      <xdr:rowOff>91350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2151725" y="66675"/>
          <a:ext cx="727273" cy="7200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9</xdr:col>
      <xdr:colOff>542925</xdr:colOff>
      <xdr:row>0</xdr:row>
      <xdr:rowOff>85725</xdr:rowOff>
    </xdr:from>
    <xdr:to>
      <xdr:col>9</xdr:col>
      <xdr:colOff>1270198</xdr:colOff>
      <xdr:row>2</xdr:row>
      <xdr:rowOff>205650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9738527" y="85725"/>
          <a:ext cx="727273" cy="7200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11</xdr:col>
      <xdr:colOff>1609725</xdr:colOff>
      <xdr:row>0</xdr:row>
      <xdr:rowOff>76200</xdr:rowOff>
    </xdr:from>
    <xdr:to>
      <xdr:col>11</xdr:col>
      <xdr:colOff>2336998</xdr:colOff>
      <xdr:row>3</xdr:row>
      <xdr:rowOff>43725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8547902" y="76200"/>
          <a:ext cx="727273" cy="7200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8</xdr:col>
      <xdr:colOff>2390775</xdr:colOff>
      <xdr:row>0</xdr:row>
      <xdr:rowOff>76200</xdr:rowOff>
    </xdr:from>
    <xdr:to>
      <xdr:col>8</xdr:col>
      <xdr:colOff>3118048</xdr:colOff>
      <xdr:row>3</xdr:row>
      <xdr:rowOff>110400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0281452" y="76200"/>
          <a:ext cx="727273" cy="72000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4</xdr:col>
      <xdr:colOff>923925</xdr:colOff>
      <xdr:row>0</xdr:row>
      <xdr:rowOff>85725</xdr:rowOff>
    </xdr:from>
    <xdr:to>
      <xdr:col>4</xdr:col>
      <xdr:colOff>1651198</xdr:colOff>
      <xdr:row>3</xdr:row>
      <xdr:rowOff>148500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3710452" y="85725"/>
          <a:ext cx="727273" cy="72000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122464</xdr:colOff>
      <xdr:row>2</xdr:row>
      <xdr:rowOff>0</xdr:rowOff>
    </xdr:from>
    <xdr:to>
      <xdr:col>11</xdr:col>
      <xdr:colOff>517071</xdr:colOff>
      <xdr:row>61</xdr:row>
      <xdr:rowOff>78441</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88" t="1096" r="1753" b="1121"/>
        <a:stretch/>
      </xdr:blipFill>
      <xdr:spPr bwMode="auto">
        <a:xfrm>
          <a:off x="9980463729" y="323850"/>
          <a:ext cx="6728732" cy="96320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4</xdr:col>
      <xdr:colOff>533400</xdr:colOff>
      <xdr:row>0</xdr:row>
      <xdr:rowOff>76200</xdr:rowOff>
    </xdr:from>
    <xdr:to>
      <xdr:col>4</xdr:col>
      <xdr:colOff>1381125</xdr:colOff>
      <xdr:row>3</xdr:row>
      <xdr:rowOff>152400</xdr:rowOff>
    </xdr:to>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7560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533400</xdr:colOff>
      <xdr:row>0</xdr:row>
      <xdr:rowOff>76200</xdr:rowOff>
    </xdr:from>
    <xdr:to>
      <xdr:col>4</xdr:col>
      <xdr:colOff>1381125</xdr:colOff>
      <xdr:row>3</xdr:row>
      <xdr:rowOff>152400</xdr:rowOff>
    </xdr:to>
    <xdr:pic>
      <xdr:nvPicPr>
        <xdr:cNvPr id="3"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7560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295275</xdr:colOff>
      <xdr:row>0</xdr:row>
      <xdr:rowOff>76200</xdr:rowOff>
    </xdr:from>
    <xdr:to>
      <xdr:col>13</xdr:col>
      <xdr:colOff>1022548</xdr:colOff>
      <xdr:row>3</xdr:row>
      <xdr:rowOff>138975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7747802" y="76200"/>
          <a:ext cx="727273" cy="72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absoluteAnchor>
    <xdr:pos x="0" y="0"/>
    <xdr:ext cx="9222441" cy="565897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0.00552</cdr:x>
      <cdr:y>0.00901</cdr:y>
    </cdr:from>
    <cdr:to>
      <cdr:x>0.08453</cdr:x>
      <cdr:y>0.13674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editAs="oneCell">
    <xdr:from>
      <xdr:col>9</xdr:col>
      <xdr:colOff>1866900</xdr:colOff>
      <xdr:row>0</xdr:row>
      <xdr:rowOff>85725</xdr:rowOff>
    </xdr:from>
    <xdr:to>
      <xdr:col>9</xdr:col>
      <xdr:colOff>2594173</xdr:colOff>
      <xdr:row>2</xdr:row>
      <xdr:rowOff>348525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9147977" y="85725"/>
          <a:ext cx="727273" cy="72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190500</xdr:colOff>
      <xdr:row>1</xdr:row>
      <xdr:rowOff>76200</xdr:rowOff>
    </xdr:from>
    <xdr:to>
      <xdr:col>11</xdr:col>
      <xdr:colOff>917773</xdr:colOff>
      <xdr:row>4</xdr:row>
      <xdr:rowOff>110400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82127" y="76200"/>
          <a:ext cx="727273" cy="72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257176</xdr:colOff>
      <xdr:row>1</xdr:row>
      <xdr:rowOff>0</xdr:rowOff>
    </xdr:from>
    <xdr:to>
      <xdr:col>11</xdr:col>
      <xdr:colOff>266701</xdr:colOff>
      <xdr:row>20</xdr:row>
      <xdr:rowOff>80810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9987824" y="161925"/>
          <a:ext cx="4143375" cy="3157385"/>
        </a:xfrm>
        <a:prstGeom prst="rect">
          <a:avLst/>
        </a:prstGeom>
      </xdr:spPr>
    </xdr:pic>
    <xdr:clientData/>
  </xdr:twoCellAnchor>
  <xdr:twoCellAnchor editAs="oneCell">
    <xdr:from>
      <xdr:col>11</xdr:col>
      <xdr:colOff>304801</xdr:colOff>
      <xdr:row>1</xdr:row>
      <xdr:rowOff>38101</xdr:rowOff>
    </xdr:from>
    <xdr:to>
      <xdr:col>23</xdr:col>
      <xdr:colOff>74328</xdr:colOff>
      <xdr:row>20</xdr:row>
      <xdr:rowOff>8608</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65951097" y="200026"/>
          <a:ext cx="3998627" cy="3047082"/>
        </a:xfrm>
        <a:prstGeom prst="rect">
          <a:avLst/>
        </a:prstGeom>
      </xdr:spPr>
    </xdr:pic>
    <xdr:clientData/>
  </xdr:twoCellAnchor>
  <xdr:twoCellAnchor editAs="oneCell">
    <xdr:from>
      <xdr:col>4</xdr:col>
      <xdr:colOff>247651</xdr:colOff>
      <xdr:row>21</xdr:row>
      <xdr:rowOff>95251</xdr:rowOff>
    </xdr:from>
    <xdr:to>
      <xdr:col>17</xdr:col>
      <xdr:colOff>295275</xdr:colOff>
      <xdr:row>44</xdr:row>
      <xdr:rowOff>94511</xdr:rowOff>
    </xdr:to>
    <xdr:pic>
      <xdr:nvPicPr>
        <xdr:cNvPr id="7"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67844700" y="3495676"/>
          <a:ext cx="4886324" cy="37235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view="pageBreakPreview" zoomScaleNormal="100" zoomScaleSheetLayoutView="100" workbookViewId="0">
      <selection activeCell="D19" sqref="D19"/>
    </sheetView>
  </sheetViews>
  <sheetFormatPr defaultColWidth="9.140625" defaultRowHeight="12.75" x14ac:dyDescent="0.2"/>
  <cols>
    <col min="1" max="6" width="9.140625" style="81"/>
    <col min="7" max="7" width="13.28515625" style="81" customWidth="1"/>
    <col min="8" max="16384" width="9.140625" style="81"/>
  </cols>
  <sheetData/>
  <printOptions horizontalCentered="1" verticalCentered="1"/>
  <pageMargins left="0" right="0" top="0" bottom="0"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rightToLeft="1" view="pageBreakPreview" zoomScaleNormal="100" zoomScaleSheetLayoutView="100" workbookViewId="0">
      <selection activeCell="I8" sqref="I8:I9"/>
    </sheetView>
  </sheetViews>
  <sheetFormatPr defaultColWidth="9.140625" defaultRowHeight="14.25" x14ac:dyDescent="0.2"/>
  <cols>
    <col min="1" max="1" width="29.85546875" style="327" customWidth="1"/>
    <col min="2" max="2" width="9.7109375" style="327" bestFit="1" customWidth="1"/>
    <col min="3" max="3" width="9.28515625" style="327" bestFit="1" customWidth="1"/>
    <col min="4" max="4" width="14.42578125" style="327" customWidth="1"/>
    <col min="5" max="5" width="10.140625" style="327" customWidth="1"/>
    <col min="6" max="6" width="9.28515625" style="327" bestFit="1" customWidth="1"/>
    <col min="7" max="8" width="10.42578125" style="327" customWidth="1"/>
    <col min="9" max="9" width="29.85546875" style="327" customWidth="1"/>
    <col min="10" max="16384" width="9.140625" style="327"/>
  </cols>
  <sheetData>
    <row r="1" spans="1:9" ht="18" x14ac:dyDescent="0.25">
      <c r="A1" s="845" t="s">
        <v>617</v>
      </c>
      <c r="B1" s="845"/>
      <c r="C1" s="845"/>
      <c r="D1" s="845"/>
      <c r="E1" s="845"/>
      <c r="F1" s="845"/>
      <c r="G1" s="845"/>
      <c r="H1" s="845"/>
      <c r="I1" s="845"/>
    </row>
    <row r="2" spans="1:9" ht="18" x14ac:dyDescent="0.25">
      <c r="A2" s="845" t="s">
        <v>478</v>
      </c>
      <c r="B2" s="845"/>
      <c r="C2" s="845"/>
      <c r="D2" s="845"/>
      <c r="E2" s="845"/>
      <c r="F2" s="845"/>
      <c r="G2" s="845"/>
      <c r="H2" s="845"/>
      <c r="I2" s="845"/>
    </row>
    <row r="3" spans="1:9" ht="18" x14ac:dyDescent="0.25">
      <c r="A3" s="851">
        <v>2018</v>
      </c>
      <c r="B3" s="851"/>
      <c r="C3" s="851"/>
      <c r="D3" s="851"/>
      <c r="E3" s="851"/>
      <c r="F3" s="851"/>
      <c r="G3" s="851"/>
      <c r="H3" s="851"/>
      <c r="I3" s="851"/>
    </row>
    <row r="4" spans="1:9" ht="15.75" x14ac:dyDescent="0.25">
      <c r="A4" s="846" t="s">
        <v>618</v>
      </c>
      <c r="B4" s="846"/>
      <c r="C4" s="846"/>
      <c r="D4" s="846"/>
      <c r="E4" s="846"/>
      <c r="F4" s="846"/>
      <c r="G4" s="846"/>
      <c r="H4" s="846"/>
      <c r="I4" s="846"/>
    </row>
    <row r="5" spans="1:9" ht="15.75" x14ac:dyDescent="0.25">
      <c r="A5" s="846" t="s">
        <v>509</v>
      </c>
      <c r="B5" s="846"/>
      <c r="C5" s="846"/>
      <c r="D5" s="846"/>
      <c r="E5" s="846"/>
      <c r="F5" s="846"/>
      <c r="G5" s="846"/>
      <c r="H5" s="846"/>
      <c r="I5" s="846"/>
    </row>
    <row r="6" spans="1:9" ht="15.75" x14ac:dyDescent="0.25">
      <c r="A6" s="846">
        <v>2018</v>
      </c>
      <c r="B6" s="846"/>
      <c r="C6" s="846"/>
      <c r="D6" s="846"/>
      <c r="E6" s="846"/>
      <c r="F6" s="846"/>
      <c r="G6" s="846"/>
      <c r="H6" s="846"/>
      <c r="I6" s="846"/>
    </row>
    <row r="7" spans="1:9" ht="15.75" x14ac:dyDescent="0.25">
      <c r="A7" s="49" t="s">
        <v>707</v>
      </c>
      <c r="B7" s="50"/>
      <c r="C7" s="51"/>
      <c r="D7" s="51"/>
      <c r="E7" s="51"/>
      <c r="F7" s="51"/>
      <c r="G7" s="51"/>
      <c r="H7" s="51"/>
      <c r="I7" s="52" t="s">
        <v>708</v>
      </c>
    </row>
    <row r="8" spans="1:9" ht="33.75" customHeight="1" x14ac:dyDescent="0.25">
      <c r="A8" s="847" t="s">
        <v>479</v>
      </c>
      <c r="B8" s="332" t="s">
        <v>410</v>
      </c>
      <c r="C8" s="332" t="s">
        <v>470</v>
      </c>
      <c r="D8" s="332" t="s">
        <v>471</v>
      </c>
      <c r="E8" s="332" t="s">
        <v>472</v>
      </c>
      <c r="F8" s="332" t="s">
        <v>473</v>
      </c>
      <c r="G8" s="332" t="s">
        <v>422</v>
      </c>
      <c r="H8" s="332" t="s">
        <v>3</v>
      </c>
      <c r="I8" s="849" t="s">
        <v>619</v>
      </c>
    </row>
    <row r="9" spans="1:9" ht="31.5" customHeight="1" x14ac:dyDescent="0.2">
      <c r="A9" s="848"/>
      <c r="B9" s="333" t="s">
        <v>411</v>
      </c>
      <c r="C9" s="333" t="s">
        <v>413</v>
      </c>
      <c r="D9" s="333" t="s">
        <v>423</v>
      </c>
      <c r="E9" s="333" t="s">
        <v>430</v>
      </c>
      <c r="F9" s="333" t="s">
        <v>424</v>
      </c>
      <c r="G9" s="333" t="s">
        <v>425</v>
      </c>
      <c r="H9" s="517" t="s">
        <v>4</v>
      </c>
      <c r="I9" s="850"/>
    </row>
    <row r="10" spans="1:9" ht="37.5" customHeight="1" thickBot="1" x14ac:dyDescent="0.25">
      <c r="A10" s="330" t="s">
        <v>328</v>
      </c>
      <c r="B10" s="338">
        <v>1</v>
      </c>
      <c r="C10" s="338">
        <v>0</v>
      </c>
      <c r="D10" s="338">
        <v>0</v>
      </c>
      <c r="E10" s="338">
        <v>0</v>
      </c>
      <c r="F10" s="338">
        <v>0</v>
      </c>
      <c r="G10" s="338">
        <v>0</v>
      </c>
      <c r="H10" s="518">
        <v>1</v>
      </c>
      <c r="I10" s="334" t="s">
        <v>753</v>
      </c>
    </row>
    <row r="11" spans="1:9" ht="37.5" customHeight="1" thickBot="1" x14ac:dyDescent="0.25">
      <c r="A11" s="331" t="s">
        <v>332</v>
      </c>
      <c r="B11" s="339">
        <v>0.91</v>
      </c>
      <c r="C11" s="339">
        <v>0.09</v>
      </c>
      <c r="D11" s="339">
        <v>0</v>
      </c>
      <c r="E11" s="339">
        <v>0</v>
      </c>
      <c r="F11" s="339">
        <v>0</v>
      </c>
      <c r="G11" s="339">
        <v>0</v>
      </c>
      <c r="H11" s="519">
        <v>1</v>
      </c>
      <c r="I11" s="335" t="s">
        <v>754</v>
      </c>
    </row>
    <row r="12" spans="1:9" ht="37.5" customHeight="1" thickBot="1" x14ac:dyDescent="0.25">
      <c r="A12" s="328" t="s">
        <v>329</v>
      </c>
      <c r="B12" s="340">
        <v>0.97299999999999998</v>
      </c>
      <c r="C12" s="340">
        <v>2.7E-2</v>
      </c>
      <c r="D12" s="340">
        <v>0</v>
      </c>
      <c r="E12" s="340">
        <v>0</v>
      </c>
      <c r="F12" s="340">
        <v>0</v>
      </c>
      <c r="G12" s="340">
        <v>0</v>
      </c>
      <c r="H12" s="520">
        <v>1</v>
      </c>
      <c r="I12" s="336" t="s">
        <v>476</v>
      </c>
    </row>
    <row r="13" spans="1:9" ht="37.5" customHeight="1" thickBot="1" x14ac:dyDescent="0.25">
      <c r="A13" s="331" t="s">
        <v>330</v>
      </c>
      <c r="B13" s="339">
        <v>1</v>
      </c>
      <c r="C13" s="339">
        <v>0</v>
      </c>
      <c r="D13" s="339">
        <v>0</v>
      </c>
      <c r="E13" s="339">
        <v>0</v>
      </c>
      <c r="F13" s="339">
        <v>0</v>
      </c>
      <c r="G13" s="339">
        <v>0</v>
      </c>
      <c r="H13" s="519">
        <v>1</v>
      </c>
      <c r="I13" s="335" t="s">
        <v>251</v>
      </c>
    </row>
    <row r="14" spans="1:9" ht="37.5" customHeight="1" x14ac:dyDescent="0.2">
      <c r="A14" s="329" t="s">
        <v>331</v>
      </c>
      <c r="B14" s="341">
        <v>0.32300000000000001</v>
      </c>
      <c r="C14" s="341">
        <v>0.501</v>
      </c>
      <c r="D14" s="341">
        <v>0.17299999999999999</v>
      </c>
      <c r="E14" s="341">
        <v>3.0000000000000001E-3</v>
      </c>
      <c r="F14" s="341">
        <v>0</v>
      </c>
      <c r="G14" s="341">
        <v>0</v>
      </c>
      <c r="H14" s="521">
        <v>1</v>
      </c>
      <c r="I14" s="337" t="s">
        <v>477</v>
      </c>
    </row>
    <row r="15" spans="1:9" s="390" customFormat="1" ht="15.75" customHeight="1" x14ac:dyDescent="0.2">
      <c r="A15" s="389" t="s">
        <v>540</v>
      </c>
      <c r="I15" s="391" t="s">
        <v>541</v>
      </c>
    </row>
  </sheetData>
  <mergeCells count="8">
    <mergeCell ref="A1:I1"/>
    <mergeCell ref="A2:I2"/>
    <mergeCell ref="A4:I4"/>
    <mergeCell ref="A5:I5"/>
    <mergeCell ref="A8:A9"/>
    <mergeCell ref="I8:I9"/>
    <mergeCell ref="A3:I3"/>
    <mergeCell ref="A6:I6"/>
  </mergeCells>
  <printOptions horizontalCentered="1" verticalCentered="1"/>
  <pageMargins left="0" right="0" top="0" bottom="0" header="0" footer="0"/>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rightToLeft="1" view="pageBreakPreview" zoomScaleNormal="100" zoomScaleSheetLayoutView="100" workbookViewId="0">
      <selection activeCell="H11" sqref="H11"/>
    </sheetView>
  </sheetViews>
  <sheetFormatPr defaultColWidth="9.140625" defaultRowHeight="14.25" x14ac:dyDescent="0.2"/>
  <cols>
    <col min="1" max="1" width="29.85546875" style="327" customWidth="1"/>
    <col min="2" max="2" width="9.7109375" style="327" bestFit="1" customWidth="1"/>
    <col min="3" max="3" width="9.28515625" style="327" bestFit="1" customWidth="1"/>
    <col min="4" max="4" width="14.42578125" style="327" customWidth="1"/>
    <col min="5" max="5" width="10.140625" style="327" customWidth="1"/>
    <col min="6" max="6" width="9.28515625" style="327" bestFit="1" customWidth="1"/>
    <col min="7" max="8" width="10.42578125" style="327" customWidth="1"/>
    <col min="9" max="9" width="29.85546875" style="327" customWidth="1"/>
    <col min="10" max="16384" width="9.140625" style="327"/>
  </cols>
  <sheetData>
    <row r="1" spans="1:9" ht="18" x14ac:dyDescent="0.25">
      <c r="A1" s="845" t="s">
        <v>620</v>
      </c>
      <c r="B1" s="845"/>
      <c r="C1" s="845"/>
      <c r="D1" s="845"/>
      <c r="E1" s="845"/>
      <c r="F1" s="845"/>
      <c r="G1" s="845"/>
      <c r="H1" s="845"/>
      <c r="I1" s="845"/>
    </row>
    <row r="2" spans="1:9" ht="18" x14ac:dyDescent="0.25">
      <c r="A2" s="845" t="s">
        <v>480</v>
      </c>
      <c r="B2" s="845"/>
      <c r="C2" s="845"/>
      <c r="D2" s="845"/>
      <c r="E2" s="845"/>
      <c r="F2" s="845"/>
      <c r="G2" s="845"/>
      <c r="H2" s="845"/>
      <c r="I2" s="845"/>
    </row>
    <row r="3" spans="1:9" ht="18" x14ac:dyDescent="0.25">
      <c r="A3" s="851">
        <v>2018</v>
      </c>
      <c r="B3" s="851"/>
      <c r="C3" s="851"/>
      <c r="D3" s="851"/>
      <c r="E3" s="851"/>
      <c r="F3" s="851"/>
      <c r="G3" s="851"/>
      <c r="H3" s="851"/>
      <c r="I3" s="851"/>
    </row>
    <row r="4" spans="1:9" ht="15.75" x14ac:dyDescent="0.25">
      <c r="A4" s="846" t="s">
        <v>618</v>
      </c>
      <c r="B4" s="846"/>
      <c r="C4" s="846"/>
      <c r="D4" s="846"/>
      <c r="E4" s="846"/>
      <c r="F4" s="846"/>
      <c r="G4" s="846"/>
      <c r="H4" s="846"/>
      <c r="I4" s="846"/>
    </row>
    <row r="5" spans="1:9" ht="15.75" x14ac:dyDescent="0.25">
      <c r="A5" s="846" t="s">
        <v>514</v>
      </c>
      <c r="B5" s="846"/>
      <c r="C5" s="846"/>
      <c r="D5" s="846"/>
      <c r="E5" s="846"/>
      <c r="F5" s="846"/>
      <c r="G5" s="846"/>
      <c r="H5" s="846"/>
      <c r="I5" s="846"/>
    </row>
    <row r="6" spans="1:9" ht="15.75" x14ac:dyDescent="0.25">
      <c r="A6" s="846">
        <v>2018</v>
      </c>
      <c r="B6" s="846"/>
      <c r="C6" s="846"/>
      <c r="D6" s="846"/>
      <c r="E6" s="846"/>
      <c r="F6" s="846"/>
      <c r="G6" s="846"/>
      <c r="H6" s="846"/>
      <c r="I6" s="846"/>
    </row>
    <row r="7" spans="1:9" ht="15.75" x14ac:dyDescent="0.25">
      <c r="A7" s="49" t="s">
        <v>614</v>
      </c>
      <c r="B7" s="50"/>
      <c r="C7" s="51"/>
      <c r="D7" s="51"/>
      <c r="E7" s="51"/>
      <c r="F7" s="51"/>
      <c r="G7" s="51"/>
      <c r="H7" s="51"/>
      <c r="I7" s="52" t="s">
        <v>709</v>
      </c>
    </row>
    <row r="8" spans="1:9" ht="33.75" customHeight="1" x14ac:dyDescent="0.25">
      <c r="A8" s="847" t="s">
        <v>479</v>
      </c>
      <c r="B8" s="332" t="s">
        <v>410</v>
      </c>
      <c r="C8" s="332" t="s">
        <v>470</v>
      </c>
      <c r="D8" s="332" t="s">
        <v>471</v>
      </c>
      <c r="E8" s="332" t="s">
        <v>472</v>
      </c>
      <c r="F8" s="332" t="s">
        <v>473</v>
      </c>
      <c r="G8" s="332" t="s">
        <v>422</v>
      </c>
      <c r="H8" s="332" t="s">
        <v>3</v>
      </c>
      <c r="I8" s="849" t="s">
        <v>619</v>
      </c>
    </row>
    <row r="9" spans="1:9" ht="31.5" customHeight="1" x14ac:dyDescent="0.2">
      <c r="A9" s="848"/>
      <c r="B9" s="333" t="s">
        <v>411</v>
      </c>
      <c r="C9" s="333" t="s">
        <v>413</v>
      </c>
      <c r="D9" s="333" t="s">
        <v>423</v>
      </c>
      <c r="E9" s="333" t="s">
        <v>430</v>
      </c>
      <c r="F9" s="333" t="s">
        <v>424</v>
      </c>
      <c r="G9" s="333" t="s">
        <v>425</v>
      </c>
      <c r="H9" s="517" t="s">
        <v>4</v>
      </c>
      <c r="I9" s="850"/>
    </row>
    <row r="10" spans="1:9" ht="37.5" customHeight="1" thickBot="1" x14ac:dyDescent="0.25">
      <c r="A10" s="330" t="s">
        <v>328</v>
      </c>
      <c r="B10" s="338">
        <v>1</v>
      </c>
      <c r="C10" s="338">
        <v>0</v>
      </c>
      <c r="D10" s="338">
        <v>0</v>
      </c>
      <c r="E10" s="338">
        <v>0</v>
      </c>
      <c r="F10" s="338">
        <v>0</v>
      </c>
      <c r="G10" s="338">
        <v>0</v>
      </c>
      <c r="H10" s="518">
        <v>1</v>
      </c>
      <c r="I10" s="334" t="s">
        <v>753</v>
      </c>
    </row>
    <row r="11" spans="1:9" ht="37.5" customHeight="1" thickBot="1" x14ac:dyDescent="0.25">
      <c r="A11" s="331" t="s">
        <v>332</v>
      </c>
      <c r="B11" s="339">
        <v>0.77</v>
      </c>
      <c r="C11" s="339">
        <v>0.22700000000000001</v>
      </c>
      <c r="D11" s="339">
        <v>3.0000000000000001E-3</v>
      </c>
      <c r="E11" s="339">
        <v>0</v>
      </c>
      <c r="F11" s="339">
        <v>0</v>
      </c>
      <c r="G11" s="339">
        <v>0</v>
      </c>
      <c r="H11" s="519">
        <v>1</v>
      </c>
      <c r="I11" s="335" t="s">
        <v>754</v>
      </c>
    </row>
    <row r="12" spans="1:9" ht="37.5" customHeight="1" thickBot="1" x14ac:dyDescent="0.25">
      <c r="A12" s="328" t="s">
        <v>329</v>
      </c>
      <c r="B12" s="340">
        <v>0.997</v>
      </c>
      <c r="C12" s="340">
        <v>3.0000000000000001E-3</v>
      </c>
      <c r="D12" s="340">
        <v>0</v>
      </c>
      <c r="E12" s="340">
        <v>0</v>
      </c>
      <c r="F12" s="340">
        <v>0</v>
      </c>
      <c r="G12" s="340">
        <v>0</v>
      </c>
      <c r="H12" s="520">
        <v>1</v>
      </c>
      <c r="I12" s="336" t="s">
        <v>476</v>
      </c>
    </row>
    <row r="13" spans="1:9" ht="37.5" customHeight="1" thickBot="1" x14ac:dyDescent="0.25">
      <c r="A13" s="331" t="s">
        <v>330</v>
      </c>
      <c r="B13" s="339">
        <v>1</v>
      </c>
      <c r="C13" s="339">
        <v>0</v>
      </c>
      <c r="D13" s="339">
        <v>0</v>
      </c>
      <c r="E13" s="339">
        <v>0</v>
      </c>
      <c r="F13" s="339">
        <v>0</v>
      </c>
      <c r="G13" s="339">
        <v>0</v>
      </c>
      <c r="H13" s="519">
        <v>1</v>
      </c>
      <c r="I13" s="335" t="s">
        <v>251</v>
      </c>
    </row>
    <row r="14" spans="1:9" ht="37.5" customHeight="1" x14ac:dyDescent="0.2">
      <c r="A14" s="329" t="s">
        <v>331</v>
      </c>
      <c r="B14" s="341">
        <v>0.214</v>
      </c>
      <c r="C14" s="341">
        <v>0.68200000000000005</v>
      </c>
      <c r="D14" s="341">
        <v>0.104</v>
      </c>
      <c r="E14" s="341">
        <v>0</v>
      </c>
      <c r="F14" s="341">
        <v>0</v>
      </c>
      <c r="G14" s="341">
        <v>0</v>
      </c>
      <c r="H14" s="521">
        <v>1</v>
      </c>
      <c r="I14" s="337" t="s">
        <v>477</v>
      </c>
    </row>
    <row r="15" spans="1:9" s="390" customFormat="1" ht="15.75" customHeight="1" x14ac:dyDescent="0.2">
      <c r="A15" s="389" t="s">
        <v>540</v>
      </c>
      <c r="I15" s="391" t="s">
        <v>541</v>
      </c>
    </row>
  </sheetData>
  <mergeCells count="8">
    <mergeCell ref="A8:A9"/>
    <mergeCell ref="I8:I9"/>
    <mergeCell ref="A1:I1"/>
    <mergeCell ref="A2:I2"/>
    <mergeCell ref="A3:I3"/>
    <mergeCell ref="A4:I4"/>
    <mergeCell ref="A5:I5"/>
    <mergeCell ref="A6:I6"/>
  </mergeCells>
  <printOptions horizontalCentered="1" verticalCentered="1"/>
  <pageMargins left="0" right="0" top="0" bottom="0" header="0" footer="0"/>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rightToLeft="1" view="pageBreakPreview" zoomScaleNormal="100" zoomScaleSheetLayoutView="100" workbookViewId="0">
      <selection activeCell="I11" sqref="I11"/>
    </sheetView>
  </sheetViews>
  <sheetFormatPr defaultColWidth="9.140625" defaultRowHeight="14.25" x14ac:dyDescent="0.2"/>
  <cols>
    <col min="1" max="1" width="29.85546875" style="327" customWidth="1"/>
    <col min="2" max="2" width="9.7109375" style="327" bestFit="1" customWidth="1"/>
    <col min="3" max="3" width="9.28515625" style="327" bestFit="1" customWidth="1"/>
    <col min="4" max="4" width="14.42578125" style="327" customWidth="1"/>
    <col min="5" max="5" width="10.140625" style="327" customWidth="1"/>
    <col min="6" max="6" width="9.28515625" style="327" bestFit="1" customWidth="1"/>
    <col min="7" max="8" width="10.42578125" style="327" customWidth="1"/>
    <col min="9" max="9" width="29.85546875" style="327" customWidth="1"/>
    <col min="10" max="16384" width="9.140625" style="327"/>
  </cols>
  <sheetData>
    <row r="1" spans="1:9" ht="18" x14ac:dyDescent="0.25">
      <c r="A1" s="845" t="s">
        <v>620</v>
      </c>
      <c r="B1" s="845"/>
      <c r="C1" s="845"/>
      <c r="D1" s="845"/>
      <c r="E1" s="845"/>
      <c r="F1" s="845"/>
      <c r="G1" s="845"/>
      <c r="H1" s="845"/>
      <c r="I1" s="845"/>
    </row>
    <row r="2" spans="1:9" ht="18" x14ac:dyDescent="0.25">
      <c r="A2" s="845" t="s">
        <v>481</v>
      </c>
      <c r="B2" s="845"/>
      <c r="C2" s="845"/>
      <c r="D2" s="845"/>
      <c r="E2" s="845"/>
      <c r="F2" s="845"/>
      <c r="G2" s="845"/>
      <c r="H2" s="845"/>
      <c r="I2" s="845"/>
    </row>
    <row r="3" spans="1:9" ht="18" x14ac:dyDescent="0.25">
      <c r="A3" s="851">
        <v>2018</v>
      </c>
      <c r="B3" s="851"/>
      <c r="C3" s="851"/>
      <c r="D3" s="851"/>
      <c r="E3" s="851"/>
      <c r="F3" s="851"/>
      <c r="G3" s="851"/>
      <c r="H3" s="851"/>
      <c r="I3" s="851"/>
    </row>
    <row r="4" spans="1:9" ht="15.75" x14ac:dyDescent="0.25">
      <c r="A4" s="846" t="s">
        <v>618</v>
      </c>
      <c r="B4" s="846"/>
      <c r="C4" s="846"/>
      <c r="D4" s="846"/>
      <c r="E4" s="846"/>
      <c r="F4" s="846"/>
      <c r="G4" s="846"/>
      <c r="H4" s="846"/>
      <c r="I4" s="846"/>
    </row>
    <row r="5" spans="1:9" ht="15.75" x14ac:dyDescent="0.25">
      <c r="A5" s="846" t="s">
        <v>521</v>
      </c>
      <c r="B5" s="846"/>
      <c r="C5" s="846"/>
      <c r="D5" s="846"/>
      <c r="E5" s="846"/>
      <c r="F5" s="846"/>
      <c r="G5" s="846"/>
      <c r="H5" s="846"/>
      <c r="I5" s="846"/>
    </row>
    <row r="6" spans="1:9" ht="15.75" x14ac:dyDescent="0.25">
      <c r="A6" s="846">
        <v>2018</v>
      </c>
      <c r="B6" s="846"/>
      <c r="C6" s="846"/>
      <c r="D6" s="846"/>
      <c r="E6" s="846"/>
      <c r="F6" s="846"/>
      <c r="G6" s="846"/>
      <c r="H6" s="846"/>
      <c r="I6" s="846"/>
    </row>
    <row r="7" spans="1:9" ht="15.75" x14ac:dyDescent="0.25">
      <c r="A7" s="49" t="s">
        <v>779</v>
      </c>
      <c r="B7" s="50"/>
      <c r="C7" s="51"/>
      <c r="D7" s="51"/>
      <c r="E7" s="51"/>
      <c r="F7" s="51"/>
      <c r="G7" s="51"/>
      <c r="H7" s="51"/>
      <c r="I7" s="52" t="s">
        <v>780</v>
      </c>
    </row>
    <row r="8" spans="1:9" ht="33.75" customHeight="1" x14ac:dyDescent="0.25">
      <c r="A8" s="847" t="s">
        <v>479</v>
      </c>
      <c r="B8" s="332" t="s">
        <v>410</v>
      </c>
      <c r="C8" s="332" t="s">
        <v>470</v>
      </c>
      <c r="D8" s="332" t="s">
        <v>471</v>
      </c>
      <c r="E8" s="332" t="s">
        <v>472</v>
      </c>
      <c r="F8" s="332" t="s">
        <v>473</v>
      </c>
      <c r="G8" s="332" t="s">
        <v>422</v>
      </c>
      <c r="H8" s="332" t="s">
        <v>3</v>
      </c>
      <c r="I8" s="849" t="s">
        <v>619</v>
      </c>
    </row>
    <row r="9" spans="1:9" ht="31.5" customHeight="1" x14ac:dyDescent="0.2">
      <c r="A9" s="848"/>
      <c r="B9" s="333" t="s">
        <v>411</v>
      </c>
      <c r="C9" s="333" t="s">
        <v>413</v>
      </c>
      <c r="D9" s="333" t="s">
        <v>423</v>
      </c>
      <c r="E9" s="333" t="s">
        <v>430</v>
      </c>
      <c r="F9" s="333" t="s">
        <v>424</v>
      </c>
      <c r="G9" s="333" t="s">
        <v>425</v>
      </c>
      <c r="H9" s="517" t="s">
        <v>4</v>
      </c>
      <c r="I9" s="850"/>
    </row>
    <row r="10" spans="1:9" ht="37.5" customHeight="1" thickBot="1" x14ac:dyDescent="0.25">
      <c r="A10" s="330" t="s">
        <v>328</v>
      </c>
      <c r="B10" s="338">
        <v>1</v>
      </c>
      <c r="C10" s="338">
        <v>0</v>
      </c>
      <c r="D10" s="338">
        <v>0</v>
      </c>
      <c r="E10" s="338">
        <v>0</v>
      </c>
      <c r="F10" s="338">
        <v>0</v>
      </c>
      <c r="G10" s="338">
        <v>0</v>
      </c>
      <c r="H10" s="518">
        <v>1</v>
      </c>
      <c r="I10" s="334" t="s">
        <v>753</v>
      </c>
    </row>
    <row r="11" spans="1:9" ht="37.5" customHeight="1" thickBot="1" x14ac:dyDescent="0.25">
      <c r="A11" s="331" t="s">
        <v>332</v>
      </c>
      <c r="B11" s="339">
        <v>0.84899999999999998</v>
      </c>
      <c r="C11" s="339">
        <v>0.151</v>
      </c>
      <c r="D11" s="339">
        <v>0</v>
      </c>
      <c r="E11" s="339">
        <v>0</v>
      </c>
      <c r="F11" s="339">
        <v>0</v>
      </c>
      <c r="G11" s="339">
        <v>0</v>
      </c>
      <c r="H11" s="519">
        <v>1</v>
      </c>
      <c r="I11" s="335" t="s">
        <v>754</v>
      </c>
    </row>
    <row r="12" spans="1:9" ht="37.5" customHeight="1" thickBot="1" x14ac:dyDescent="0.25">
      <c r="A12" s="328" t="s">
        <v>329</v>
      </c>
      <c r="B12" s="340">
        <v>0.97799999999999998</v>
      </c>
      <c r="C12" s="340">
        <v>1.9E-2</v>
      </c>
      <c r="D12" s="340">
        <v>3.0000000000000001E-3</v>
      </c>
      <c r="E12" s="340">
        <v>0</v>
      </c>
      <c r="F12" s="340">
        <v>0</v>
      </c>
      <c r="G12" s="340">
        <v>0</v>
      </c>
      <c r="H12" s="520">
        <v>1</v>
      </c>
      <c r="I12" s="336" t="s">
        <v>476</v>
      </c>
    </row>
    <row r="13" spans="1:9" ht="37.5" customHeight="1" thickBot="1" x14ac:dyDescent="0.25">
      <c r="A13" s="331" t="s">
        <v>330</v>
      </c>
      <c r="B13" s="339">
        <v>1</v>
      </c>
      <c r="C13" s="339">
        <v>0</v>
      </c>
      <c r="D13" s="339">
        <v>0</v>
      </c>
      <c r="E13" s="339">
        <v>0</v>
      </c>
      <c r="F13" s="339">
        <v>0</v>
      </c>
      <c r="G13" s="339">
        <v>0</v>
      </c>
      <c r="H13" s="519">
        <v>1</v>
      </c>
      <c r="I13" s="335" t="s">
        <v>251</v>
      </c>
    </row>
    <row r="14" spans="1:9" ht="37.5" customHeight="1" x14ac:dyDescent="0.2">
      <c r="A14" s="329" t="s">
        <v>331</v>
      </c>
      <c r="B14" s="341">
        <v>0.11</v>
      </c>
      <c r="C14" s="341">
        <v>0.77800000000000002</v>
      </c>
      <c r="D14" s="341">
        <v>0.112</v>
      </c>
      <c r="E14" s="341">
        <v>0</v>
      </c>
      <c r="F14" s="341">
        <v>0</v>
      </c>
      <c r="G14" s="341">
        <v>0</v>
      </c>
      <c r="H14" s="521">
        <v>1</v>
      </c>
      <c r="I14" s="337" t="s">
        <v>477</v>
      </c>
    </row>
    <row r="15" spans="1:9" s="390" customFormat="1" ht="15.75" customHeight="1" x14ac:dyDescent="0.2">
      <c r="A15" s="389" t="s">
        <v>540</v>
      </c>
      <c r="I15" s="391" t="s">
        <v>541</v>
      </c>
    </row>
  </sheetData>
  <mergeCells count="8">
    <mergeCell ref="A8:A9"/>
    <mergeCell ref="I8:I9"/>
    <mergeCell ref="A1:I1"/>
    <mergeCell ref="A2:I2"/>
    <mergeCell ref="A3:I3"/>
    <mergeCell ref="A4:I4"/>
    <mergeCell ref="A5:I5"/>
    <mergeCell ref="A6:I6"/>
  </mergeCells>
  <printOptions horizontalCentered="1" verticalCentered="1"/>
  <pageMargins left="0" right="0" top="0" bottom="0" header="0" footer="0"/>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J17"/>
  <sheetViews>
    <sheetView rightToLeft="1" tabSelected="1" view="pageBreakPreview" zoomScaleNormal="100" zoomScaleSheetLayoutView="100" workbookViewId="0">
      <selection activeCell="F11" sqref="F11"/>
    </sheetView>
  </sheetViews>
  <sheetFormatPr defaultColWidth="8.85546875" defaultRowHeight="12.75" x14ac:dyDescent="0.2"/>
  <cols>
    <col min="1" max="1" width="27.140625" style="1" customWidth="1"/>
    <col min="2" max="5" width="14.42578125" style="1" customWidth="1"/>
    <col min="6" max="6" width="20.42578125" style="1" customWidth="1"/>
    <col min="7" max="7" width="24.28515625" style="1" customWidth="1"/>
    <col min="8" max="16384" width="8.85546875" style="1"/>
  </cols>
  <sheetData>
    <row r="1" spans="1:10" s="602" customFormat="1" ht="19.899999999999999" customHeight="1" x14ac:dyDescent="0.25">
      <c r="A1" s="852" t="s">
        <v>159</v>
      </c>
      <c r="B1" s="853"/>
      <c r="C1" s="853"/>
      <c r="D1" s="853"/>
      <c r="E1" s="853"/>
      <c r="F1" s="854"/>
      <c r="G1" s="13"/>
      <c r="H1" s="15"/>
      <c r="I1" s="15"/>
      <c r="J1" s="15"/>
    </row>
    <row r="2" spans="1:10" s="602" customFormat="1" ht="19.899999999999999" customHeight="1" x14ac:dyDescent="0.25">
      <c r="A2" s="852" t="s">
        <v>737</v>
      </c>
      <c r="B2" s="853"/>
      <c r="C2" s="853"/>
      <c r="D2" s="853"/>
      <c r="E2" s="853"/>
      <c r="F2" s="854"/>
      <c r="G2" s="13"/>
      <c r="H2" s="15"/>
      <c r="I2" s="15"/>
      <c r="J2" s="15"/>
    </row>
    <row r="3" spans="1:10" s="602" customFormat="1" ht="13.5" customHeight="1" x14ac:dyDescent="0.2">
      <c r="A3" s="855" t="s">
        <v>362</v>
      </c>
      <c r="B3" s="856"/>
      <c r="C3" s="856"/>
      <c r="D3" s="856"/>
      <c r="E3" s="856"/>
      <c r="F3" s="857"/>
      <c r="G3" s="14"/>
    </row>
    <row r="4" spans="1:10" s="602" customFormat="1" ht="15" customHeight="1" x14ac:dyDescent="0.2">
      <c r="A4" s="858" t="s">
        <v>737</v>
      </c>
      <c r="B4" s="859"/>
      <c r="C4" s="859"/>
      <c r="D4" s="859"/>
      <c r="E4" s="859"/>
      <c r="F4" s="860"/>
      <c r="G4" s="14"/>
    </row>
    <row r="5" spans="1:10" s="5" customFormat="1" ht="16.899999999999999" customHeight="1" x14ac:dyDescent="0.2">
      <c r="A5" s="23" t="s">
        <v>781</v>
      </c>
      <c r="B5" s="21"/>
      <c r="C5" s="21"/>
      <c r="D5" s="21"/>
      <c r="E5" s="21"/>
      <c r="F5" s="22" t="s">
        <v>782</v>
      </c>
    </row>
    <row r="6" spans="1:10" s="5" customFormat="1" ht="37.15" customHeight="1" x14ac:dyDescent="0.2">
      <c r="A6" s="226" t="s">
        <v>22</v>
      </c>
      <c r="B6" s="263">
        <v>2014</v>
      </c>
      <c r="C6" s="263">
        <v>2015</v>
      </c>
      <c r="D6" s="263">
        <v>2016</v>
      </c>
      <c r="E6" s="263">
        <v>2017</v>
      </c>
      <c r="F6" s="227" t="s">
        <v>50</v>
      </c>
    </row>
    <row r="7" spans="1:10" s="393" customFormat="1" ht="32.25" customHeight="1" thickBot="1" x14ac:dyDescent="0.25">
      <c r="A7" s="603" t="s">
        <v>333</v>
      </c>
      <c r="B7" s="262">
        <v>500</v>
      </c>
      <c r="C7" s="262">
        <v>0</v>
      </c>
      <c r="D7" s="262">
        <v>88861</v>
      </c>
      <c r="E7" s="262">
        <v>112543</v>
      </c>
      <c r="F7" s="38" t="s">
        <v>285</v>
      </c>
    </row>
    <row r="8" spans="1:10" s="393" customFormat="1" ht="32.25" customHeight="1" thickBot="1" x14ac:dyDescent="0.25">
      <c r="A8" s="604" t="s">
        <v>91</v>
      </c>
      <c r="B8" s="82">
        <v>11680</v>
      </c>
      <c r="C8" s="82">
        <v>15477</v>
      </c>
      <c r="D8" s="82">
        <v>0</v>
      </c>
      <c r="E8" s="82">
        <v>0</v>
      </c>
      <c r="F8" s="40" t="s">
        <v>103</v>
      </c>
    </row>
    <row r="9" spans="1:10" s="393" customFormat="1" ht="32.25" customHeight="1" thickBot="1" x14ac:dyDescent="0.25">
      <c r="A9" s="605" t="s">
        <v>538</v>
      </c>
      <c r="B9" s="83">
        <v>30055</v>
      </c>
      <c r="C9" s="83">
        <v>85141</v>
      </c>
      <c r="D9" s="83">
        <v>0</v>
      </c>
      <c r="E9" s="83">
        <v>0</v>
      </c>
      <c r="F9" s="26" t="s">
        <v>450</v>
      </c>
      <c r="I9" s="606"/>
    </row>
    <row r="10" spans="1:10" s="393" customFormat="1" ht="32.25" customHeight="1" thickBot="1" x14ac:dyDescent="0.25">
      <c r="A10" s="604" t="s">
        <v>537</v>
      </c>
      <c r="B10" s="607">
        <v>500</v>
      </c>
      <c r="C10" s="607">
        <v>4682</v>
      </c>
      <c r="D10" s="607">
        <v>0</v>
      </c>
      <c r="E10" s="607">
        <v>0</v>
      </c>
      <c r="F10" s="608" t="s">
        <v>469</v>
      </c>
      <c r="I10" s="606"/>
    </row>
    <row r="11" spans="1:10" s="393" customFormat="1" ht="32.25" customHeight="1" x14ac:dyDescent="0.2">
      <c r="A11" s="609" t="s">
        <v>449</v>
      </c>
      <c r="B11" s="610">
        <v>9435</v>
      </c>
      <c r="C11" s="610">
        <v>24700</v>
      </c>
      <c r="D11" s="610">
        <v>0</v>
      </c>
      <c r="E11" s="610">
        <v>0</v>
      </c>
      <c r="F11" s="611" t="s">
        <v>451</v>
      </c>
    </row>
    <row r="12" spans="1:10" s="393" customFormat="1" ht="22.5" customHeight="1" x14ac:dyDescent="0.2">
      <c r="A12" s="383" t="s">
        <v>3</v>
      </c>
      <c r="B12" s="384">
        <v>52170</v>
      </c>
      <c r="C12" s="384">
        <v>130000</v>
      </c>
      <c r="D12" s="384">
        <v>88861</v>
      </c>
      <c r="E12" s="384">
        <v>112543</v>
      </c>
      <c r="F12" s="385" t="s">
        <v>4</v>
      </c>
    </row>
    <row r="13" spans="1:10" s="768" customFormat="1" x14ac:dyDescent="0.2">
      <c r="A13" s="766" t="s">
        <v>750</v>
      </c>
      <c r="B13" s="767"/>
      <c r="C13" s="767"/>
      <c r="D13" s="767"/>
      <c r="E13" s="767"/>
      <c r="F13" s="666" t="s">
        <v>751</v>
      </c>
      <c r="G13" s="404"/>
    </row>
    <row r="14" spans="1:10" x14ac:dyDescent="0.2">
      <c r="A14" s="492" t="s">
        <v>414</v>
      </c>
      <c r="B14" s="525"/>
      <c r="C14" s="525"/>
      <c r="D14" s="525"/>
      <c r="E14" s="525"/>
      <c r="F14" s="526" t="s">
        <v>415</v>
      </c>
    </row>
    <row r="15" spans="1:10" ht="13.5" customHeight="1" x14ac:dyDescent="0.2"/>
    <row r="16" spans="1:10" ht="22.5" customHeight="1" x14ac:dyDescent="0.2"/>
    <row r="17" ht="15" customHeight="1" x14ac:dyDescent="0.2"/>
  </sheetData>
  <mergeCells count="4">
    <mergeCell ref="A1:F1"/>
    <mergeCell ref="A2:F2"/>
    <mergeCell ref="A3:F3"/>
    <mergeCell ref="A4:F4"/>
  </mergeCells>
  <phoneticPr fontId="0" type="noConversion"/>
  <printOptions horizontalCentered="1" verticalCentered="1"/>
  <pageMargins left="0.15748031496063" right="0.15748031496063" top="0.27559055118110198" bottom="0.15748031496063" header="0.15748031496063" footer="0.15748031496063"/>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53"/>
  <sheetViews>
    <sheetView rightToLeft="1" view="pageBreakPreview" zoomScaleNormal="100" zoomScaleSheetLayoutView="100" workbookViewId="0">
      <selection activeCell="A11" sqref="A11"/>
    </sheetView>
  </sheetViews>
  <sheetFormatPr defaultColWidth="8.85546875" defaultRowHeight="12.75" x14ac:dyDescent="0.2"/>
  <cols>
    <col min="1" max="1" width="21.42578125" style="137" bestFit="1" customWidth="1"/>
    <col min="2" max="2" width="6.42578125" style="622" customWidth="1"/>
    <col min="3" max="7" width="9.85546875" style="622" customWidth="1"/>
    <col min="8" max="8" width="6.28515625" style="622" customWidth="1"/>
    <col min="9" max="9" width="21.85546875" style="138" bestFit="1" customWidth="1"/>
    <col min="10" max="16384" width="8.85546875" style="138"/>
  </cols>
  <sheetData>
    <row r="1" spans="1:11" s="613" customFormat="1" ht="43.15" customHeight="1" x14ac:dyDescent="0.25">
      <c r="A1" s="861" t="s">
        <v>685</v>
      </c>
      <c r="B1" s="862"/>
      <c r="C1" s="862"/>
      <c r="D1" s="862"/>
      <c r="E1" s="862"/>
      <c r="F1" s="862"/>
      <c r="G1" s="862"/>
      <c r="H1" s="862"/>
      <c r="I1" s="862"/>
      <c r="J1" s="612"/>
      <c r="K1" s="612"/>
    </row>
    <row r="2" spans="1:11" s="613" customFormat="1" ht="18" x14ac:dyDescent="0.25">
      <c r="A2" s="862" t="s">
        <v>738</v>
      </c>
      <c r="B2" s="862"/>
      <c r="C2" s="862"/>
      <c r="D2" s="862"/>
      <c r="E2" s="862"/>
      <c r="F2" s="862"/>
      <c r="G2" s="862"/>
      <c r="H2" s="862"/>
      <c r="I2" s="862"/>
      <c r="J2" s="612"/>
      <c r="K2" s="612"/>
    </row>
    <row r="3" spans="1:11" s="613" customFormat="1" ht="32.25" customHeight="1" x14ac:dyDescent="0.25">
      <c r="A3" s="863" t="s">
        <v>686</v>
      </c>
      <c r="B3" s="863"/>
      <c r="C3" s="863"/>
      <c r="D3" s="863"/>
      <c r="E3" s="863"/>
      <c r="F3" s="863"/>
      <c r="G3" s="863"/>
      <c r="H3" s="863"/>
      <c r="I3" s="863"/>
    </row>
    <row r="4" spans="1:11" s="613" customFormat="1" ht="14.45" customHeight="1" x14ac:dyDescent="0.25">
      <c r="A4" s="864" t="s">
        <v>739</v>
      </c>
      <c r="B4" s="864"/>
      <c r="C4" s="864"/>
      <c r="D4" s="864"/>
      <c r="E4" s="864"/>
      <c r="F4" s="864"/>
      <c r="G4" s="864"/>
      <c r="H4" s="864"/>
      <c r="I4" s="864"/>
    </row>
    <row r="5" spans="1:11" ht="18" customHeight="1" x14ac:dyDescent="0.25">
      <c r="A5" s="614" t="s">
        <v>710</v>
      </c>
      <c r="B5" s="615"/>
      <c r="C5" s="616"/>
      <c r="D5" s="616"/>
      <c r="E5" s="616"/>
      <c r="F5" s="616"/>
      <c r="G5" s="616"/>
      <c r="H5" s="615"/>
      <c r="I5" s="617" t="s">
        <v>711</v>
      </c>
    </row>
    <row r="6" spans="1:11" ht="10.5" customHeight="1" thickBot="1" x14ac:dyDescent="0.25">
      <c r="A6" s="878" t="s">
        <v>45</v>
      </c>
      <c r="B6" s="875" t="s">
        <v>24</v>
      </c>
      <c r="C6" s="872">
        <v>2013</v>
      </c>
      <c r="D6" s="872">
        <v>2014</v>
      </c>
      <c r="E6" s="872">
        <v>2015</v>
      </c>
      <c r="F6" s="872">
        <v>2016</v>
      </c>
      <c r="G6" s="872">
        <v>2017</v>
      </c>
      <c r="H6" s="865" t="s">
        <v>25</v>
      </c>
      <c r="I6" s="865" t="s">
        <v>23</v>
      </c>
    </row>
    <row r="7" spans="1:11" ht="10.5" customHeight="1" thickBot="1" x14ac:dyDescent="0.25">
      <c r="A7" s="879"/>
      <c r="B7" s="876"/>
      <c r="C7" s="873"/>
      <c r="D7" s="873"/>
      <c r="E7" s="873"/>
      <c r="F7" s="873"/>
      <c r="G7" s="873"/>
      <c r="H7" s="866"/>
      <c r="I7" s="866"/>
    </row>
    <row r="8" spans="1:11" ht="10.5" customHeight="1" x14ac:dyDescent="0.2">
      <c r="A8" s="880"/>
      <c r="B8" s="877"/>
      <c r="C8" s="874"/>
      <c r="D8" s="874"/>
      <c r="E8" s="874"/>
      <c r="F8" s="874"/>
      <c r="G8" s="874"/>
      <c r="H8" s="867"/>
      <c r="I8" s="867"/>
    </row>
    <row r="9" spans="1:11" s="598" customFormat="1" ht="19.5" customHeight="1" thickBot="1" x14ac:dyDescent="0.25">
      <c r="A9" s="676" t="s">
        <v>650</v>
      </c>
      <c r="B9" s="677" t="s">
        <v>71</v>
      </c>
      <c r="C9" s="395">
        <v>0</v>
      </c>
      <c r="D9" s="395">
        <v>0</v>
      </c>
      <c r="E9" s="395">
        <v>890</v>
      </c>
      <c r="F9" s="395">
        <v>116</v>
      </c>
      <c r="G9" s="395">
        <v>224</v>
      </c>
      <c r="H9" s="677" t="s">
        <v>154</v>
      </c>
      <c r="I9" s="678" t="s">
        <v>651</v>
      </c>
    </row>
    <row r="10" spans="1:11" s="618" customFormat="1" ht="19.5" customHeight="1" thickBot="1" x14ac:dyDescent="0.25">
      <c r="A10" s="673" t="s">
        <v>652</v>
      </c>
      <c r="B10" s="669" t="s">
        <v>71</v>
      </c>
      <c r="C10" s="674">
        <v>0</v>
      </c>
      <c r="D10" s="674">
        <v>0</v>
      </c>
      <c r="E10" s="674">
        <v>0</v>
      </c>
      <c r="F10" s="674">
        <v>132</v>
      </c>
      <c r="G10" s="674">
        <v>0</v>
      </c>
      <c r="H10" s="668" t="s">
        <v>154</v>
      </c>
      <c r="I10" s="675" t="s">
        <v>679</v>
      </c>
    </row>
    <row r="11" spans="1:11" s="598" customFormat="1" ht="19.5" customHeight="1" thickBot="1" x14ac:dyDescent="0.25">
      <c r="A11" s="676" t="s">
        <v>653</v>
      </c>
      <c r="B11" s="677" t="s">
        <v>71</v>
      </c>
      <c r="C11" s="395">
        <v>0</v>
      </c>
      <c r="D11" s="395">
        <v>0</v>
      </c>
      <c r="E11" s="395">
        <v>0</v>
      </c>
      <c r="F11" s="395">
        <v>56</v>
      </c>
      <c r="G11" s="395">
        <v>0</v>
      </c>
      <c r="H11" s="677" t="s">
        <v>154</v>
      </c>
      <c r="I11" s="678" t="s">
        <v>678</v>
      </c>
    </row>
    <row r="12" spans="1:11" s="618" customFormat="1" ht="19.5" customHeight="1" thickBot="1" x14ac:dyDescent="0.25">
      <c r="A12" s="673" t="s">
        <v>654</v>
      </c>
      <c r="B12" s="669" t="s">
        <v>71</v>
      </c>
      <c r="C12" s="674">
        <v>0</v>
      </c>
      <c r="D12" s="674">
        <v>0</v>
      </c>
      <c r="E12" s="674">
        <v>0</v>
      </c>
      <c r="F12" s="674">
        <v>7</v>
      </c>
      <c r="G12" s="674">
        <v>0</v>
      </c>
      <c r="H12" s="668" t="s">
        <v>154</v>
      </c>
      <c r="I12" s="675" t="s">
        <v>662</v>
      </c>
    </row>
    <row r="13" spans="1:11" s="598" customFormat="1" ht="19.5" customHeight="1" thickBot="1" x14ac:dyDescent="0.25">
      <c r="A13" s="676" t="s">
        <v>655</v>
      </c>
      <c r="B13" s="677" t="s">
        <v>71</v>
      </c>
      <c r="C13" s="395">
        <v>0</v>
      </c>
      <c r="D13" s="395">
        <v>0</v>
      </c>
      <c r="E13" s="395">
        <v>0</v>
      </c>
      <c r="F13" s="395">
        <v>25</v>
      </c>
      <c r="G13" s="395">
        <v>0</v>
      </c>
      <c r="H13" s="677" t="s">
        <v>154</v>
      </c>
      <c r="I13" s="678" t="s">
        <v>680</v>
      </c>
    </row>
    <row r="14" spans="1:11" s="618" customFormat="1" ht="19.5" customHeight="1" thickBot="1" x14ac:dyDescent="0.25">
      <c r="A14" s="673" t="s">
        <v>656</v>
      </c>
      <c r="B14" s="669" t="s">
        <v>71</v>
      </c>
      <c r="C14" s="674">
        <v>0</v>
      </c>
      <c r="D14" s="674">
        <v>0</v>
      </c>
      <c r="E14" s="674">
        <v>0</v>
      </c>
      <c r="F14" s="674">
        <v>16</v>
      </c>
      <c r="G14" s="674">
        <v>0</v>
      </c>
      <c r="H14" s="668" t="s">
        <v>154</v>
      </c>
      <c r="I14" s="675" t="s">
        <v>681</v>
      </c>
    </row>
    <row r="15" spans="1:11" s="598" customFormat="1" ht="19.5" customHeight="1" thickBot="1" x14ac:dyDescent="0.25">
      <c r="A15" s="676" t="s">
        <v>657</v>
      </c>
      <c r="B15" s="677" t="s">
        <v>72</v>
      </c>
      <c r="C15" s="395">
        <v>0</v>
      </c>
      <c r="D15" s="395">
        <v>0</v>
      </c>
      <c r="E15" s="395">
        <v>0</v>
      </c>
      <c r="F15" s="395">
        <v>10</v>
      </c>
      <c r="G15" s="395">
        <v>610</v>
      </c>
      <c r="H15" s="677" t="s">
        <v>153</v>
      </c>
      <c r="I15" s="678" t="s">
        <v>676</v>
      </c>
    </row>
    <row r="16" spans="1:11" s="618" customFormat="1" ht="19.5" customHeight="1" thickBot="1" x14ac:dyDescent="0.25">
      <c r="A16" s="673" t="s">
        <v>658</v>
      </c>
      <c r="B16" s="669" t="s">
        <v>71</v>
      </c>
      <c r="C16" s="674">
        <v>0</v>
      </c>
      <c r="D16" s="674">
        <v>0</v>
      </c>
      <c r="E16" s="674">
        <v>0</v>
      </c>
      <c r="F16" s="674">
        <v>0</v>
      </c>
      <c r="G16" s="674">
        <v>638</v>
      </c>
      <c r="H16" s="668" t="s">
        <v>154</v>
      </c>
      <c r="I16" s="675" t="s">
        <v>677</v>
      </c>
    </row>
    <row r="17" spans="1:9" s="601" customFormat="1" ht="19.5" customHeight="1" thickBot="1" x14ac:dyDescent="0.25">
      <c r="A17" s="676" t="s">
        <v>659</v>
      </c>
      <c r="B17" s="677" t="s">
        <v>71</v>
      </c>
      <c r="C17" s="395">
        <v>0</v>
      </c>
      <c r="D17" s="395">
        <v>0</v>
      </c>
      <c r="E17" s="395">
        <v>0</v>
      </c>
      <c r="F17" s="395">
        <v>14</v>
      </c>
      <c r="G17" s="395">
        <v>203</v>
      </c>
      <c r="H17" s="677" t="s">
        <v>154</v>
      </c>
      <c r="I17" s="678" t="s">
        <v>569</v>
      </c>
    </row>
    <row r="18" spans="1:9" s="601" customFormat="1" ht="19.5" customHeight="1" thickBot="1" x14ac:dyDescent="0.25">
      <c r="A18" s="673" t="s">
        <v>575</v>
      </c>
      <c r="B18" s="669" t="s">
        <v>72</v>
      </c>
      <c r="C18" s="674">
        <v>0</v>
      </c>
      <c r="D18" s="674">
        <v>0</v>
      </c>
      <c r="E18" s="674">
        <v>234</v>
      </c>
      <c r="F18" s="674">
        <v>28</v>
      </c>
      <c r="G18" s="674">
        <v>29</v>
      </c>
      <c r="H18" s="668" t="s">
        <v>153</v>
      </c>
      <c r="I18" s="675" t="s">
        <v>79</v>
      </c>
    </row>
    <row r="19" spans="1:9" s="601" customFormat="1" ht="19.5" customHeight="1" thickBot="1" x14ac:dyDescent="0.25">
      <c r="A19" s="676" t="s">
        <v>78</v>
      </c>
      <c r="B19" s="677" t="s">
        <v>72</v>
      </c>
      <c r="C19" s="395">
        <v>0</v>
      </c>
      <c r="D19" s="395">
        <v>0</v>
      </c>
      <c r="E19" s="395">
        <v>0</v>
      </c>
      <c r="F19" s="395">
        <v>0</v>
      </c>
      <c r="G19" s="395">
        <v>0</v>
      </c>
      <c r="H19" s="677" t="s">
        <v>153</v>
      </c>
      <c r="I19" s="678" t="s">
        <v>73</v>
      </c>
    </row>
    <row r="20" spans="1:9" s="601" customFormat="1" ht="19.5" customHeight="1" thickBot="1" x14ac:dyDescent="0.25">
      <c r="A20" s="673" t="s">
        <v>69</v>
      </c>
      <c r="B20" s="669" t="s">
        <v>71</v>
      </c>
      <c r="C20" s="674">
        <v>0</v>
      </c>
      <c r="D20" s="674">
        <v>0</v>
      </c>
      <c r="E20" s="674">
        <v>0</v>
      </c>
      <c r="F20" s="674">
        <v>0</v>
      </c>
      <c r="G20" s="674">
        <v>0</v>
      </c>
      <c r="H20" s="668" t="s">
        <v>154</v>
      </c>
      <c r="I20" s="675" t="s">
        <v>169</v>
      </c>
    </row>
    <row r="21" spans="1:9" s="601" customFormat="1" ht="19.5" customHeight="1" thickBot="1" x14ac:dyDescent="0.25">
      <c r="A21" s="676" t="s">
        <v>168</v>
      </c>
      <c r="B21" s="677" t="s">
        <v>71</v>
      </c>
      <c r="C21" s="395">
        <v>0</v>
      </c>
      <c r="D21" s="395">
        <v>0</v>
      </c>
      <c r="E21" s="395">
        <v>0</v>
      </c>
      <c r="F21" s="395">
        <v>0</v>
      </c>
      <c r="G21" s="395">
        <v>0</v>
      </c>
      <c r="H21" s="677" t="s">
        <v>154</v>
      </c>
      <c r="I21" s="678" t="s">
        <v>189</v>
      </c>
    </row>
    <row r="22" spans="1:9" s="601" customFormat="1" ht="19.5" customHeight="1" thickBot="1" x14ac:dyDescent="0.25">
      <c r="A22" s="673" t="s">
        <v>235</v>
      </c>
      <c r="B22" s="669" t="s">
        <v>71</v>
      </c>
      <c r="C22" s="674">
        <v>0</v>
      </c>
      <c r="D22" s="674">
        <v>1201</v>
      </c>
      <c r="E22" s="674">
        <v>0</v>
      </c>
      <c r="F22" s="674">
        <v>0</v>
      </c>
      <c r="G22" s="674">
        <v>253.5</v>
      </c>
      <c r="H22" s="668" t="s">
        <v>154</v>
      </c>
      <c r="I22" s="675" t="s">
        <v>283</v>
      </c>
    </row>
    <row r="23" spans="1:9" s="601" customFormat="1" ht="19.5" customHeight="1" thickBot="1" x14ac:dyDescent="0.25">
      <c r="A23" s="676" t="s">
        <v>262</v>
      </c>
      <c r="B23" s="677" t="s">
        <v>72</v>
      </c>
      <c r="C23" s="395">
        <v>9</v>
      </c>
      <c r="D23" s="395">
        <v>0</v>
      </c>
      <c r="E23" s="395">
        <v>0</v>
      </c>
      <c r="F23" s="395">
        <v>0</v>
      </c>
      <c r="G23" s="395">
        <v>0</v>
      </c>
      <c r="H23" s="677" t="s">
        <v>153</v>
      </c>
      <c r="I23" s="678" t="s">
        <v>191</v>
      </c>
    </row>
    <row r="24" spans="1:9" s="601" customFormat="1" ht="19.5" customHeight="1" thickBot="1" x14ac:dyDescent="0.25">
      <c r="A24" s="673" t="s">
        <v>236</v>
      </c>
      <c r="B24" s="669" t="s">
        <v>71</v>
      </c>
      <c r="C24" s="674">
        <v>0</v>
      </c>
      <c r="D24" s="674">
        <v>0</v>
      </c>
      <c r="E24" s="674">
        <v>0</v>
      </c>
      <c r="F24" s="674">
        <v>0</v>
      </c>
      <c r="G24" s="674">
        <v>0</v>
      </c>
      <c r="H24" s="668" t="s">
        <v>154</v>
      </c>
      <c r="I24" s="675" t="s">
        <v>90</v>
      </c>
    </row>
    <row r="25" spans="1:9" s="601" customFormat="1" ht="19.5" customHeight="1" thickBot="1" x14ac:dyDescent="0.25">
      <c r="A25" s="676" t="s">
        <v>85</v>
      </c>
      <c r="B25" s="677" t="s">
        <v>71</v>
      </c>
      <c r="C25" s="395">
        <v>0</v>
      </c>
      <c r="D25" s="395">
        <v>0</v>
      </c>
      <c r="E25" s="395">
        <v>0</v>
      </c>
      <c r="F25" s="395">
        <v>0</v>
      </c>
      <c r="G25" s="395">
        <v>0</v>
      </c>
      <c r="H25" s="677" t="s">
        <v>154</v>
      </c>
      <c r="I25" s="678" t="s">
        <v>282</v>
      </c>
    </row>
    <row r="26" spans="1:9" s="601" customFormat="1" ht="19.5" customHeight="1" thickBot="1" x14ac:dyDescent="0.25">
      <c r="A26" s="673" t="s">
        <v>127</v>
      </c>
      <c r="B26" s="669" t="s">
        <v>71</v>
      </c>
      <c r="C26" s="674">
        <v>67</v>
      </c>
      <c r="D26" s="674">
        <v>0</v>
      </c>
      <c r="E26" s="674">
        <v>0</v>
      </c>
      <c r="F26" s="674">
        <v>0</v>
      </c>
      <c r="G26" s="674">
        <v>0</v>
      </c>
      <c r="H26" s="668" t="s">
        <v>154</v>
      </c>
      <c r="I26" s="675" t="s">
        <v>256</v>
      </c>
    </row>
    <row r="27" spans="1:9" s="601" customFormat="1" ht="19.5" customHeight="1" thickBot="1" x14ac:dyDescent="0.25">
      <c r="A27" s="676" t="s">
        <v>266</v>
      </c>
      <c r="B27" s="677" t="s">
        <v>71</v>
      </c>
      <c r="C27" s="395">
        <v>0</v>
      </c>
      <c r="D27" s="395">
        <v>0</v>
      </c>
      <c r="E27" s="395">
        <v>0</v>
      </c>
      <c r="F27" s="395">
        <v>0</v>
      </c>
      <c r="G27" s="395">
        <v>0</v>
      </c>
      <c r="H27" s="677" t="s">
        <v>154</v>
      </c>
      <c r="I27" s="678" t="s">
        <v>260</v>
      </c>
    </row>
    <row r="28" spans="1:9" s="601" customFormat="1" ht="19.5" customHeight="1" thickBot="1" x14ac:dyDescent="0.25">
      <c r="A28" s="673" t="s">
        <v>268</v>
      </c>
      <c r="B28" s="669" t="s">
        <v>71</v>
      </c>
      <c r="C28" s="674">
        <v>59</v>
      </c>
      <c r="D28" s="674">
        <v>35</v>
      </c>
      <c r="E28" s="674">
        <v>0</v>
      </c>
      <c r="F28" s="674">
        <v>0</v>
      </c>
      <c r="G28" s="674">
        <v>0</v>
      </c>
      <c r="H28" s="668" t="s">
        <v>154</v>
      </c>
      <c r="I28" s="675" t="s">
        <v>284</v>
      </c>
    </row>
    <row r="29" spans="1:9" s="601" customFormat="1" ht="19.5" customHeight="1" thickBot="1" x14ac:dyDescent="0.25">
      <c r="A29" s="676" t="s">
        <v>83</v>
      </c>
      <c r="B29" s="677" t="s">
        <v>71</v>
      </c>
      <c r="C29" s="395">
        <v>0</v>
      </c>
      <c r="D29" s="395">
        <v>12</v>
      </c>
      <c r="E29" s="395">
        <v>0</v>
      </c>
      <c r="F29" s="395">
        <v>0</v>
      </c>
      <c r="G29" s="395">
        <v>0</v>
      </c>
      <c r="H29" s="677" t="s">
        <v>154</v>
      </c>
      <c r="I29" s="678" t="s">
        <v>261</v>
      </c>
    </row>
    <row r="30" spans="1:9" s="601" customFormat="1" ht="19.5" customHeight="1" thickBot="1" x14ac:dyDescent="0.25">
      <c r="A30" s="673" t="s">
        <v>271</v>
      </c>
      <c r="B30" s="669" t="s">
        <v>71</v>
      </c>
      <c r="C30" s="674">
        <v>6</v>
      </c>
      <c r="D30" s="674">
        <v>0</v>
      </c>
      <c r="E30" s="674">
        <v>0</v>
      </c>
      <c r="F30" s="674">
        <v>0</v>
      </c>
      <c r="G30" s="674">
        <v>0</v>
      </c>
      <c r="H30" s="668" t="s">
        <v>154</v>
      </c>
      <c r="I30" s="675" t="s">
        <v>255</v>
      </c>
    </row>
    <row r="31" spans="1:9" s="601" customFormat="1" ht="19.5" customHeight="1" thickBot="1" x14ac:dyDescent="0.25">
      <c r="A31" s="676" t="s">
        <v>264</v>
      </c>
      <c r="B31" s="677" t="s">
        <v>71</v>
      </c>
      <c r="C31" s="395">
        <v>0</v>
      </c>
      <c r="D31" s="395">
        <v>0</v>
      </c>
      <c r="E31" s="395">
        <v>0</v>
      </c>
      <c r="F31" s="395">
        <v>0</v>
      </c>
      <c r="G31" s="395">
        <v>2</v>
      </c>
      <c r="H31" s="677" t="s">
        <v>154</v>
      </c>
      <c r="I31" s="678" t="s">
        <v>89</v>
      </c>
    </row>
    <row r="32" spans="1:9" s="601" customFormat="1" ht="19.5" customHeight="1" thickBot="1" x14ac:dyDescent="0.25">
      <c r="A32" s="673" t="s">
        <v>84</v>
      </c>
      <c r="B32" s="669" t="s">
        <v>72</v>
      </c>
      <c r="C32" s="674">
        <v>0</v>
      </c>
      <c r="D32" s="674">
        <v>0</v>
      </c>
      <c r="E32" s="674">
        <v>0</v>
      </c>
      <c r="F32" s="674">
        <v>0</v>
      </c>
      <c r="G32" s="674">
        <v>0</v>
      </c>
      <c r="H32" s="668" t="s">
        <v>153</v>
      </c>
      <c r="I32" s="675" t="s">
        <v>167</v>
      </c>
    </row>
    <row r="33" spans="1:9" s="601" customFormat="1" ht="19.5" customHeight="1" thickBot="1" x14ac:dyDescent="0.25">
      <c r="A33" s="676" t="s">
        <v>166</v>
      </c>
      <c r="B33" s="677" t="s">
        <v>71</v>
      </c>
      <c r="C33" s="395">
        <v>0</v>
      </c>
      <c r="D33" s="395">
        <v>0</v>
      </c>
      <c r="E33" s="395">
        <v>0</v>
      </c>
      <c r="F33" s="395">
        <v>0</v>
      </c>
      <c r="G33" s="395">
        <v>0</v>
      </c>
      <c r="H33" s="677" t="s">
        <v>154</v>
      </c>
      <c r="I33" s="678" t="s">
        <v>258</v>
      </c>
    </row>
    <row r="34" spans="1:9" s="601" customFormat="1" ht="19.5" customHeight="1" thickBot="1" x14ac:dyDescent="0.25">
      <c r="A34" s="673" t="s">
        <v>269</v>
      </c>
      <c r="B34" s="669" t="s">
        <v>71</v>
      </c>
      <c r="C34" s="674">
        <v>119</v>
      </c>
      <c r="D34" s="674">
        <v>227</v>
      </c>
      <c r="E34" s="674">
        <v>0</v>
      </c>
      <c r="F34" s="674">
        <v>0</v>
      </c>
      <c r="G34" s="674">
        <v>0</v>
      </c>
      <c r="H34" s="668" t="s">
        <v>154</v>
      </c>
      <c r="I34" s="675" t="s">
        <v>259</v>
      </c>
    </row>
    <row r="35" spans="1:9" ht="19.5" customHeight="1" thickBot="1" x14ac:dyDescent="0.25">
      <c r="A35" s="676" t="s">
        <v>270</v>
      </c>
      <c r="B35" s="677" t="s">
        <v>72</v>
      </c>
      <c r="C35" s="395">
        <v>85</v>
      </c>
      <c r="D35" s="395">
        <v>287</v>
      </c>
      <c r="E35" s="395">
        <v>0</v>
      </c>
      <c r="F35" s="395">
        <v>0</v>
      </c>
      <c r="G35" s="395">
        <v>0</v>
      </c>
      <c r="H35" s="677" t="s">
        <v>153</v>
      </c>
      <c r="I35" s="678" t="s">
        <v>112</v>
      </c>
    </row>
    <row r="36" spans="1:9" ht="19.5" customHeight="1" thickBot="1" x14ac:dyDescent="0.25">
      <c r="A36" s="673" t="s">
        <v>114</v>
      </c>
      <c r="B36" s="669" t="s">
        <v>71</v>
      </c>
      <c r="C36" s="674">
        <v>0</v>
      </c>
      <c r="D36" s="674">
        <v>0</v>
      </c>
      <c r="E36" s="674">
        <v>0</v>
      </c>
      <c r="F36" s="674">
        <v>0</v>
      </c>
      <c r="G36" s="674">
        <v>0</v>
      </c>
      <c r="H36" s="668" t="s">
        <v>154</v>
      </c>
      <c r="I36" s="675" t="s">
        <v>76</v>
      </c>
    </row>
    <row r="37" spans="1:9" ht="19.5" customHeight="1" thickBot="1" x14ac:dyDescent="0.25">
      <c r="A37" s="676" t="s">
        <v>86</v>
      </c>
      <c r="B37" s="677" t="s">
        <v>71</v>
      </c>
      <c r="C37" s="395">
        <v>0</v>
      </c>
      <c r="D37" s="395">
        <v>0</v>
      </c>
      <c r="E37" s="395">
        <v>0</v>
      </c>
      <c r="F37" s="395">
        <v>0</v>
      </c>
      <c r="G37" s="395">
        <v>0</v>
      </c>
      <c r="H37" s="677" t="s">
        <v>154</v>
      </c>
      <c r="I37" s="678" t="s">
        <v>81</v>
      </c>
    </row>
    <row r="38" spans="1:9" ht="19.5" customHeight="1" thickBot="1" x14ac:dyDescent="0.25">
      <c r="A38" s="673" t="s">
        <v>80</v>
      </c>
      <c r="B38" s="669" t="s">
        <v>71</v>
      </c>
      <c r="C38" s="674">
        <v>0</v>
      </c>
      <c r="D38" s="674">
        <v>0</v>
      </c>
      <c r="E38" s="674">
        <v>0</v>
      </c>
      <c r="F38" s="674">
        <v>0</v>
      </c>
      <c r="G38" s="674">
        <v>0</v>
      </c>
      <c r="H38" s="668" t="s">
        <v>154</v>
      </c>
      <c r="I38" s="675" t="s">
        <v>87</v>
      </c>
    </row>
    <row r="39" spans="1:9" ht="19.5" customHeight="1" thickBot="1" x14ac:dyDescent="0.25">
      <c r="A39" s="676" t="s">
        <v>107</v>
      </c>
      <c r="B39" s="677" t="s">
        <v>72</v>
      </c>
      <c r="C39" s="395">
        <v>4</v>
      </c>
      <c r="D39" s="395">
        <v>253</v>
      </c>
      <c r="E39" s="395">
        <v>0</v>
      </c>
      <c r="F39" s="395">
        <v>0</v>
      </c>
      <c r="G39" s="395">
        <v>2</v>
      </c>
      <c r="H39" s="677" t="s">
        <v>153</v>
      </c>
      <c r="I39" s="678" t="s">
        <v>190</v>
      </c>
    </row>
    <row r="40" spans="1:9" ht="19.5" customHeight="1" thickBot="1" x14ac:dyDescent="0.25">
      <c r="A40" s="673" t="s">
        <v>192</v>
      </c>
      <c r="B40" s="669" t="s">
        <v>71</v>
      </c>
      <c r="C40" s="674">
        <v>0</v>
      </c>
      <c r="D40" s="674">
        <v>0</v>
      </c>
      <c r="E40" s="674">
        <v>0</v>
      </c>
      <c r="F40" s="674">
        <v>0</v>
      </c>
      <c r="G40" s="674">
        <v>0</v>
      </c>
      <c r="H40" s="668" t="s">
        <v>154</v>
      </c>
      <c r="I40" s="675" t="s">
        <v>111</v>
      </c>
    </row>
    <row r="41" spans="1:9" ht="19.5" customHeight="1" thickBot="1" x14ac:dyDescent="0.25">
      <c r="A41" s="676" t="s">
        <v>113</v>
      </c>
      <c r="B41" s="677" t="s">
        <v>71</v>
      </c>
      <c r="C41" s="395">
        <v>0</v>
      </c>
      <c r="D41" s="395">
        <v>0</v>
      </c>
      <c r="E41" s="395">
        <v>0</v>
      </c>
      <c r="F41" s="395">
        <v>0</v>
      </c>
      <c r="G41" s="395">
        <v>0</v>
      </c>
      <c r="H41" s="677" t="s">
        <v>154</v>
      </c>
      <c r="I41" s="678" t="s">
        <v>254</v>
      </c>
    </row>
    <row r="42" spans="1:9" ht="19.5" customHeight="1" thickBot="1" x14ac:dyDescent="0.25">
      <c r="A42" s="673" t="s">
        <v>109</v>
      </c>
      <c r="B42" s="669" t="s">
        <v>71</v>
      </c>
      <c r="C42" s="674">
        <v>0</v>
      </c>
      <c r="D42" s="674">
        <v>0</v>
      </c>
      <c r="E42" s="674">
        <v>0</v>
      </c>
      <c r="F42" s="674">
        <v>0</v>
      </c>
      <c r="G42" s="674">
        <v>0</v>
      </c>
      <c r="H42" s="668" t="s">
        <v>154</v>
      </c>
      <c r="I42" s="675" t="s">
        <v>88</v>
      </c>
    </row>
    <row r="43" spans="1:9" ht="19.5" customHeight="1" thickBot="1" x14ac:dyDescent="0.25">
      <c r="A43" s="676" t="s">
        <v>82</v>
      </c>
      <c r="B43" s="677" t="s">
        <v>71</v>
      </c>
      <c r="C43" s="395">
        <v>0</v>
      </c>
      <c r="D43" s="395">
        <v>0</v>
      </c>
      <c r="E43" s="395">
        <v>0</v>
      </c>
      <c r="F43" s="395">
        <v>0</v>
      </c>
      <c r="G43" s="395">
        <v>0</v>
      </c>
      <c r="H43" s="677" t="s">
        <v>154</v>
      </c>
      <c r="I43" s="678" t="s">
        <v>110</v>
      </c>
    </row>
    <row r="44" spans="1:9" ht="19.5" customHeight="1" thickBot="1" x14ac:dyDescent="0.25">
      <c r="A44" s="673" t="s">
        <v>108</v>
      </c>
      <c r="B44" s="669" t="s">
        <v>72</v>
      </c>
      <c r="C44" s="674">
        <v>197</v>
      </c>
      <c r="D44" s="674">
        <v>0</v>
      </c>
      <c r="E44" s="674">
        <v>0</v>
      </c>
      <c r="F44" s="674">
        <v>0</v>
      </c>
      <c r="G44" s="674">
        <v>0</v>
      </c>
      <c r="H44" s="668" t="s">
        <v>153</v>
      </c>
      <c r="I44" s="675" t="s">
        <v>396</v>
      </c>
    </row>
    <row r="45" spans="1:9" ht="19.5" customHeight="1" thickBot="1" x14ac:dyDescent="0.25">
      <c r="A45" s="676" t="s">
        <v>395</v>
      </c>
      <c r="B45" s="677" t="s">
        <v>71</v>
      </c>
      <c r="C45" s="395">
        <v>0</v>
      </c>
      <c r="D45" s="395">
        <v>96</v>
      </c>
      <c r="E45" s="395">
        <v>0</v>
      </c>
      <c r="F45" s="395">
        <v>0</v>
      </c>
      <c r="G45" s="395">
        <v>0</v>
      </c>
      <c r="H45" s="677" t="s">
        <v>154</v>
      </c>
      <c r="I45" s="678" t="s">
        <v>398</v>
      </c>
    </row>
    <row r="46" spans="1:9" ht="19.5" customHeight="1" thickBot="1" x14ac:dyDescent="0.25">
      <c r="A46" s="673" t="s">
        <v>397</v>
      </c>
      <c r="B46" s="669" t="s">
        <v>72</v>
      </c>
      <c r="C46" s="674">
        <v>0</v>
      </c>
      <c r="D46" s="674">
        <v>19</v>
      </c>
      <c r="E46" s="674">
        <v>0</v>
      </c>
      <c r="F46" s="674">
        <v>0</v>
      </c>
      <c r="G46" s="674">
        <v>0</v>
      </c>
      <c r="H46" s="668" t="s">
        <v>153</v>
      </c>
      <c r="I46" s="675" t="s">
        <v>400</v>
      </c>
    </row>
    <row r="47" spans="1:9" s="367" customFormat="1" ht="16.5" thickBot="1" x14ac:dyDescent="0.25">
      <c r="A47" s="676" t="s">
        <v>399</v>
      </c>
      <c r="B47" s="677" t="s">
        <v>72</v>
      </c>
      <c r="C47" s="395">
        <v>0</v>
      </c>
      <c r="D47" s="395">
        <v>1144</v>
      </c>
      <c r="E47" s="395">
        <v>0</v>
      </c>
      <c r="F47" s="395">
        <v>0</v>
      </c>
      <c r="G47" s="395">
        <v>0</v>
      </c>
      <c r="H47" s="677" t="s">
        <v>153</v>
      </c>
      <c r="I47" s="678" t="s">
        <v>74</v>
      </c>
    </row>
    <row r="48" spans="1:9" ht="16.5" thickBot="1" x14ac:dyDescent="0.25">
      <c r="A48" s="673" t="s">
        <v>70</v>
      </c>
      <c r="B48" s="669" t="s">
        <v>72</v>
      </c>
      <c r="C48" s="674">
        <v>0</v>
      </c>
      <c r="D48" s="674">
        <v>0</v>
      </c>
      <c r="E48" s="674">
        <v>0</v>
      </c>
      <c r="F48" s="674">
        <v>0</v>
      </c>
      <c r="G48" s="674">
        <v>0</v>
      </c>
      <c r="H48" s="668" t="s">
        <v>153</v>
      </c>
      <c r="I48" s="675" t="s">
        <v>257</v>
      </c>
    </row>
    <row r="49" spans="1:9" ht="15.75" x14ac:dyDescent="0.2">
      <c r="A49" s="684" t="s">
        <v>267</v>
      </c>
      <c r="B49" s="685" t="s">
        <v>71</v>
      </c>
      <c r="C49" s="686">
        <v>0</v>
      </c>
      <c r="D49" s="686">
        <v>0</v>
      </c>
      <c r="E49" s="686">
        <v>0</v>
      </c>
      <c r="F49" s="686">
        <v>0</v>
      </c>
      <c r="G49" s="686">
        <v>0</v>
      </c>
      <c r="H49" s="685" t="s">
        <v>154</v>
      </c>
      <c r="I49" s="687"/>
    </row>
    <row r="50" spans="1:9" ht="17.25" customHeight="1" thickBot="1" x14ac:dyDescent="0.25">
      <c r="A50" s="870" t="s">
        <v>3</v>
      </c>
      <c r="B50" s="724" t="s">
        <v>71</v>
      </c>
      <c r="C50" s="725">
        <f t="shared" ref="C50" si="0">C20+C21+C22+C24+C25+C26+C27+C28+C29+C30+C31+C33+C34+C36+C37+C38+C40+C41+C42+C43+C45+C49</f>
        <v>251</v>
      </c>
      <c r="D50" s="725">
        <f>D20+D21+D22+D24+D25+D26+D27+D28+D29+D30+D31+D33+D34+D36+D37+D38+D40+D41+D42+D43+D45+D49</f>
        <v>1571</v>
      </c>
      <c r="E50" s="725">
        <v>890</v>
      </c>
      <c r="F50" s="725">
        <v>366</v>
      </c>
      <c r="G50" s="725">
        <v>1321</v>
      </c>
      <c r="H50" s="724" t="s">
        <v>154</v>
      </c>
      <c r="I50" s="868" t="s">
        <v>4</v>
      </c>
    </row>
    <row r="51" spans="1:9" ht="15.75" customHeight="1" x14ac:dyDescent="0.2">
      <c r="A51" s="871"/>
      <c r="B51" s="726" t="s">
        <v>72</v>
      </c>
      <c r="C51" s="727">
        <f t="shared" ref="C51:D51" si="1">C19+C23+C32+C35+C39+C44+C46+C48</f>
        <v>295</v>
      </c>
      <c r="D51" s="727">
        <f t="shared" si="1"/>
        <v>559</v>
      </c>
      <c r="E51" s="727">
        <v>234</v>
      </c>
      <c r="F51" s="727">
        <v>38</v>
      </c>
      <c r="G51" s="727">
        <v>641</v>
      </c>
      <c r="H51" s="728" t="s">
        <v>153</v>
      </c>
      <c r="I51" s="869"/>
    </row>
    <row r="52" spans="1:9" x14ac:dyDescent="0.2">
      <c r="A52" s="766" t="s">
        <v>750</v>
      </c>
      <c r="B52" s="767"/>
      <c r="C52" s="767"/>
      <c r="D52" s="767"/>
      <c r="E52" s="767"/>
      <c r="I52" s="666" t="s">
        <v>751</v>
      </c>
    </row>
    <row r="53" spans="1:9" s="601" customFormat="1" x14ac:dyDescent="0.2">
      <c r="A53" s="769" t="s">
        <v>540</v>
      </c>
      <c r="B53" s="619"/>
      <c r="C53" s="620"/>
      <c r="D53" s="620"/>
      <c r="E53" s="620"/>
      <c r="F53" s="620"/>
      <c r="G53" s="620"/>
      <c r="H53" s="770"/>
      <c r="I53" s="621" t="s">
        <v>415</v>
      </c>
    </row>
  </sheetData>
  <mergeCells count="15">
    <mergeCell ref="I50:I51"/>
    <mergeCell ref="A50:A51"/>
    <mergeCell ref="E6:E8"/>
    <mergeCell ref="H6:H8"/>
    <mergeCell ref="B6:B8"/>
    <mergeCell ref="A6:A8"/>
    <mergeCell ref="G6:G8"/>
    <mergeCell ref="F6:F8"/>
    <mergeCell ref="C6:C8"/>
    <mergeCell ref="D6:D8"/>
    <mergeCell ref="A1:I1"/>
    <mergeCell ref="A2:I2"/>
    <mergeCell ref="A3:I3"/>
    <mergeCell ref="A4:I4"/>
    <mergeCell ref="I6:I8"/>
  </mergeCells>
  <phoneticPr fontId="0" type="noConversion"/>
  <printOptions horizontalCentered="1" verticalCentered="1"/>
  <pageMargins left="0" right="0" top="0" bottom="0" header="0" footer="0"/>
  <pageSetup paperSize="9" scale="80" fitToWidth="0"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58"/>
  <sheetViews>
    <sheetView rightToLeft="1" view="pageBreakPreview" zoomScaleNormal="100" zoomScaleSheetLayoutView="100" workbookViewId="0">
      <selection activeCell="A12" sqref="A12"/>
    </sheetView>
  </sheetViews>
  <sheetFormatPr defaultColWidth="8.85546875" defaultRowHeight="12.75" x14ac:dyDescent="0.2"/>
  <cols>
    <col min="1" max="1" width="23.5703125" style="627" customWidth="1"/>
    <col min="2" max="2" width="5.7109375" style="622" bestFit="1" customWidth="1"/>
    <col min="3" max="7" width="9" style="622" customWidth="1"/>
    <col min="8" max="8" width="6.28515625" style="622" customWidth="1"/>
    <col min="9" max="9" width="21.85546875" style="138" customWidth="1"/>
    <col min="10" max="16384" width="8.85546875" style="138"/>
  </cols>
  <sheetData>
    <row r="1" spans="1:11" s="613" customFormat="1" ht="22.15" customHeight="1" x14ac:dyDescent="0.25">
      <c r="A1" s="862" t="s">
        <v>687</v>
      </c>
      <c r="B1" s="862"/>
      <c r="C1" s="862"/>
      <c r="D1" s="862"/>
      <c r="E1" s="862"/>
      <c r="F1" s="862"/>
      <c r="G1" s="862"/>
      <c r="H1" s="862"/>
      <c r="I1" s="862"/>
      <c r="J1" s="612"/>
      <c r="K1" s="612"/>
    </row>
    <row r="2" spans="1:11" s="613" customFormat="1" ht="18" x14ac:dyDescent="0.25">
      <c r="A2" s="862" t="s">
        <v>738</v>
      </c>
      <c r="B2" s="862"/>
      <c r="C2" s="862"/>
      <c r="D2" s="862"/>
      <c r="E2" s="862"/>
      <c r="F2" s="862"/>
      <c r="G2" s="862"/>
      <c r="H2" s="862"/>
      <c r="I2" s="862"/>
      <c r="J2" s="612"/>
      <c r="K2" s="612"/>
    </row>
    <row r="3" spans="1:11" s="613" customFormat="1" ht="32.25" customHeight="1" x14ac:dyDescent="0.2">
      <c r="A3" s="881" t="s">
        <v>688</v>
      </c>
      <c r="B3" s="881"/>
      <c r="C3" s="881"/>
      <c r="D3" s="881"/>
      <c r="E3" s="881"/>
      <c r="F3" s="881"/>
      <c r="G3" s="881"/>
      <c r="H3" s="881"/>
      <c r="I3" s="881"/>
    </row>
    <row r="4" spans="1:11" s="613" customFormat="1" ht="14.45" customHeight="1" x14ac:dyDescent="0.25">
      <c r="A4" s="864" t="s">
        <v>739</v>
      </c>
      <c r="B4" s="864"/>
      <c r="C4" s="864"/>
      <c r="D4" s="864"/>
      <c r="E4" s="864"/>
      <c r="F4" s="864"/>
      <c r="G4" s="864"/>
      <c r="H4" s="864"/>
      <c r="I4" s="864"/>
    </row>
    <row r="5" spans="1:11" ht="18" customHeight="1" x14ac:dyDescent="0.25">
      <c r="A5" s="623" t="s">
        <v>784</v>
      </c>
      <c r="B5" s="624"/>
      <c r="C5" s="625"/>
      <c r="D5" s="625"/>
      <c r="E5" s="625"/>
      <c r="F5" s="625"/>
      <c r="G5" s="625"/>
      <c r="H5" s="624"/>
      <c r="I5" s="626" t="s">
        <v>783</v>
      </c>
    </row>
    <row r="6" spans="1:11" ht="10.5" customHeight="1" thickBot="1" x14ac:dyDescent="0.25">
      <c r="A6" s="878" t="s">
        <v>45</v>
      </c>
      <c r="B6" s="875" t="s">
        <v>24</v>
      </c>
      <c r="C6" s="872">
        <v>2013</v>
      </c>
      <c r="D6" s="872">
        <v>2014</v>
      </c>
      <c r="E6" s="872">
        <v>2015</v>
      </c>
      <c r="F6" s="872">
        <v>2016</v>
      </c>
      <c r="G6" s="872">
        <v>2017</v>
      </c>
      <c r="H6" s="865" t="s">
        <v>25</v>
      </c>
      <c r="I6" s="865" t="s">
        <v>23</v>
      </c>
    </row>
    <row r="7" spans="1:11" ht="10.5" customHeight="1" thickBot="1" x14ac:dyDescent="0.25">
      <c r="A7" s="879"/>
      <c r="B7" s="876"/>
      <c r="C7" s="873"/>
      <c r="D7" s="873"/>
      <c r="E7" s="873"/>
      <c r="F7" s="873"/>
      <c r="G7" s="873"/>
      <c r="H7" s="866"/>
      <c r="I7" s="866"/>
    </row>
    <row r="8" spans="1:11" ht="10.5" customHeight="1" x14ac:dyDescent="0.2">
      <c r="A8" s="880"/>
      <c r="B8" s="877"/>
      <c r="C8" s="874"/>
      <c r="D8" s="874"/>
      <c r="E8" s="874"/>
      <c r="F8" s="874"/>
      <c r="G8" s="874"/>
      <c r="H8" s="867"/>
      <c r="I8" s="867"/>
    </row>
    <row r="9" spans="1:11" ht="15.75" customHeight="1" thickBot="1" x14ac:dyDescent="0.25">
      <c r="A9" s="676" t="s">
        <v>660</v>
      </c>
      <c r="B9" s="677" t="s">
        <v>72</v>
      </c>
      <c r="C9" s="395">
        <v>0</v>
      </c>
      <c r="D9" s="395">
        <v>0</v>
      </c>
      <c r="E9" s="395">
        <v>0</v>
      </c>
      <c r="F9" s="395">
        <v>0</v>
      </c>
      <c r="G9" s="395">
        <v>50</v>
      </c>
      <c r="H9" s="677" t="s">
        <v>153</v>
      </c>
      <c r="I9" s="678" t="s">
        <v>661</v>
      </c>
    </row>
    <row r="10" spans="1:11" s="367" customFormat="1" ht="15.75" customHeight="1" thickBot="1" x14ac:dyDescent="0.25">
      <c r="A10" s="673" t="s">
        <v>659</v>
      </c>
      <c r="B10" s="669" t="s">
        <v>71</v>
      </c>
      <c r="C10" s="674">
        <v>0</v>
      </c>
      <c r="D10" s="674">
        <v>0</v>
      </c>
      <c r="E10" s="674">
        <v>0</v>
      </c>
      <c r="F10" s="674">
        <v>11</v>
      </c>
      <c r="G10" s="674">
        <v>650</v>
      </c>
      <c r="H10" s="668" t="s">
        <v>154</v>
      </c>
      <c r="I10" s="675" t="s">
        <v>675</v>
      </c>
    </row>
    <row r="11" spans="1:11" ht="15.75" customHeight="1" thickBot="1" x14ac:dyDescent="0.25">
      <c r="A11" s="670" t="s">
        <v>657</v>
      </c>
      <c r="B11" s="667" t="s">
        <v>72</v>
      </c>
      <c r="C11" s="671">
        <v>0</v>
      </c>
      <c r="D11" s="671">
        <v>0</v>
      </c>
      <c r="E11" s="671">
        <v>0</v>
      </c>
      <c r="F11" s="671">
        <v>19</v>
      </c>
      <c r="G11" s="671">
        <v>1252</v>
      </c>
      <c r="H11" s="667" t="s">
        <v>153</v>
      </c>
      <c r="I11" s="672" t="s">
        <v>676</v>
      </c>
    </row>
    <row r="12" spans="1:11" s="367" customFormat="1" ht="16.5" customHeight="1" thickBot="1" x14ac:dyDescent="0.25">
      <c r="A12" s="673" t="s">
        <v>658</v>
      </c>
      <c r="B12" s="669" t="s">
        <v>71</v>
      </c>
      <c r="C12" s="674">
        <v>0</v>
      </c>
      <c r="D12" s="674">
        <v>0</v>
      </c>
      <c r="E12" s="674">
        <v>0</v>
      </c>
      <c r="F12" s="674">
        <v>0</v>
      </c>
      <c r="G12" s="674">
        <v>2072</v>
      </c>
      <c r="H12" s="668" t="s">
        <v>154</v>
      </c>
      <c r="I12" s="675" t="s">
        <v>677</v>
      </c>
    </row>
    <row r="13" spans="1:11" ht="15.75" customHeight="1" thickBot="1" x14ac:dyDescent="0.25">
      <c r="A13" s="670" t="s">
        <v>653</v>
      </c>
      <c r="B13" s="667" t="s">
        <v>71</v>
      </c>
      <c r="C13" s="671">
        <v>0</v>
      </c>
      <c r="D13" s="671">
        <v>0</v>
      </c>
      <c r="E13" s="671">
        <v>0</v>
      </c>
      <c r="F13" s="671">
        <v>51</v>
      </c>
      <c r="G13" s="671">
        <v>0</v>
      </c>
      <c r="H13" s="667" t="s">
        <v>154</v>
      </c>
      <c r="I13" s="672" t="s">
        <v>678</v>
      </c>
    </row>
    <row r="14" spans="1:11" s="367" customFormat="1" ht="15.75" customHeight="1" thickBot="1" x14ac:dyDescent="0.25">
      <c r="A14" s="673" t="s">
        <v>654</v>
      </c>
      <c r="B14" s="669" t="s">
        <v>71</v>
      </c>
      <c r="C14" s="674">
        <v>0</v>
      </c>
      <c r="D14" s="674">
        <v>0</v>
      </c>
      <c r="E14" s="674">
        <v>0</v>
      </c>
      <c r="F14" s="674">
        <v>30</v>
      </c>
      <c r="G14" s="674">
        <v>0</v>
      </c>
      <c r="H14" s="668" t="s">
        <v>154</v>
      </c>
      <c r="I14" s="675" t="s">
        <v>662</v>
      </c>
    </row>
    <row r="15" spans="1:11" ht="15.75" customHeight="1" thickBot="1" x14ac:dyDescent="0.25">
      <c r="A15" s="670" t="s">
        <v>655</v>
      </c>
      <c r="B15" s="667" t="s">
        <v>71</v>
      </c>
      <c r="C15" s="671">
        <v>0</v>
      </c>
      <c r="D15" s="671">
        <v>0</v>
      </c>
      <c r="E15" s="671">
        <v>0</v>
      </c>
      <c r="F15" s="671">
        <v>147</v>
      </c>
      <c r="G15" s="671">
        <v>0</v>
      </c>
      <c r="H15" s="667" t="s">
        <v>154</v>
      </c>
      <c r="I15" s="672" t="s">
        <v>663</v>
      </c>
    </row>
    <row r="16" spans="1:11" s="601" customFormat="1" ht="16.5" thickBot="1" x14ac:dyDescent="0.25">
      <c r="A16" s="673" t="s">
        <v>125</v>
      </c>
      <c r="B16" s="669" t="s">
        <v>71</v>
      </c>
      <c r="C16" s="674">
        <v>0</v>
      </c>
      <c r="D16" s="674">
        <v>0</v>
      </c>
      <c r="E16" s="674">
        <v>0</v>
      </c>
      <c r="F16" s="674">
        <v>0</v>
      </c>
      <c r="G16" s="674">
        <v>0</v>
      </c>
      <c r="H16" s="668" t="s">
        <v>154</v>
      </c>
      <c r="I16" s="675" t="s">
        <v>126</v>
      </c>
    </row>
    <row r="17" spans="1:9" s="601" customFormat="1" ht="16.5" thickBot="1" x14ac:dyDescent="0.25">
      <c r="A17" s="670" t="s">
        <v>194</v>
      </c>
      <c r="B17" s="667" t="s">
        <v>72</v>
      </c>
      <c r="C17" s="671">
        <v>0</v>
      </c>
      <c r="D17" s="671">
        <v>0</v>
      </c>
      <c r="E17" s="671">
        <v>0</v>
      </c>
      <c r="F17" s="671">
        <v>0</v>
      </c>
      <c r="G17" s="671">
        <v>0</v>
      </c>
      <c r="H17" s="667" t="s">
        <v>153</v>
      </c>
      <c r="I17" s="672" t="s">
        <v>195</v>
      </c>
    </row>
    <row r="18" spans="1:9" s="601" customFormat="1" ht="16.5" thickBot="1" x14ac:dyDescent="0.25">
      <c r="A18" s="673" t="s">
        <v>129</v>
      </c>
      <c r="B18" s="669" t="s">
        <v>71</v>
      </c>
      <c r="C18" s="674">
        <v>0</v>
      </c>
      <c r="D18" s="674">
        <v>0</v>
      </c>
      <c r="E18" s="674">
        <v>0</v>
      </c>
      <c r="F18" s="674">
        <v>0</v>
      </c>
      <c r="G18" s="674">
        <v>0</v>
      </c>
      <c r="H18" s="668" t="s">
        <v>154</v>
      </c>
      <c r="I18" s="675" t="s">
        <v>130</v>
      </c>
    </row>
    <row r="19" spans="1:9" s="601" customFormat="1" ht="16.5" thickBot="1" x14ac:dyDescent="0.25">
      <c r="A19" s="670" t="s">
        <v>262</v>
      </c>
      <c r="B19" s="667" t="s">
        <v>72</v>
      </c>
      <c r="C19" s="671">
        <v>1044</v>
      </c>
      <c r="D19" s="671">
        <v>886</v>
      </c>
      <c r="E19" s="671">
        <v>0</v>
      </c>
      <c r="F19" s="671">
        <v>0</v>
      </c>
      <c r="G19" s="671">
        <v>0</v>
      </c>
      <c r="H19" s="667" t="s">
        <v>153</v>
      </c>
      <c r="I19" s="672" t="s">
        <v>283</v>
      </c>
    </row>
    <row r="20" spans="1:9" s="601" customFormat="1" ht="16.5" thickBot="1" x14ac:dyDescent="0.25">
      <c r="A20" s="673" t="s">
        <v>193</v>
      </c>
      <c r="B20" s="669" t="s">
        <v>71</v>
      </c>
      <c r="C20" s="674">
        <v>0</v>
      </c>
      <c r="D20" s="674">
        <v>0</v>
      </c>
      <c r="E20" s="674">
        <v>0</v>
      </c>
      <c r="F20" s="674">
        <v>0</v>
      </c>
      <c r="G20" s="674">
        <v>0</v>
      </c>
      <c r="H20" s="668" t="s">
        <v>154</v>
      </c>
      <c r="I20" s="675" t="s">
        <v>191</v>
      </c>
    </row>
    <row r="21" spans="1:9" s="601" customFormat="1" ht="16.5" thickBot="1" x14ac:dyDescent="0.25">
      <c r="A21" s="670" t="s">
        <v>127</v>
      </c>
      <c r="B21" s="667" t="s">
        <v>71</v>
      </c>
      <c r="C21" s="671">
        <v>3221.5</v>
      </c>
      <c r="D21" s="671">
        <v>0</v>
      </c>
      <c r="E21" s="671">
        <v>0</v>
      </c>
      <c r="F21" s="671">
        <v>0</v>
      </c>
      <c r="G21" s="671">
        <v>0</v>
      </c>
      <c r="H21" s="667" t="s">
        <v>154</v>
      </c>
      <c r="I21" s="672" t="s">
        <v>128</v>
      </c>
    </row>
    <row r="22" spans="1:9" s="601" customFormat="1" ht="16.5" thickBot="1" x14ac:dyDescent="0.25">
      <c r="A22" s="673" t="s">
        <v>266</v>
      </c>
      <c r="B22" s="669" t="s">
        <v>71</v>
      </c>
      <c r="C22" s="674">
        <v>0</v>
      </c>
      <c r="D22" s="674">
        <v>0</v>
      </c>
      <c r="E22" s="674">
        <v>0</v>
      </c>
      <c r="F22" s="674">
        <v>0</v>
      </c>
      <c r="G22" s="674">
        <v>0</v>
      </c>
      <c r="H22" s="668" t="s">
        <v>154</v>
      </c>
      <c r="I22" s="675" t="s">
        <v>256</v>
      </c>
    </row>
    <row r="23" spans="1:9" s="601" customFormat="1" ht="16.5" thickBot="1" x14ac:dyDescent="0.25">
      <c r="A23" s="670" t="s">
        <v>268</v>
      </c>
      <c r="B23" s="667" t="s">
        <v>71</v>
      </c>
      <c r="C23" s="671">
        <v>3513</v>
      </c>
      <c r="D23" s="671">
        <v>1507</v>
      </c>
      <c r="E23" s="671">
        <v>0</v>
      </c>
      <c r="F23" s="671">
        <v>0</v>
      </c>
      <c r="G23" s="671">
        <v>0</v>
      </c>
      <c r="H23" s="667" t="s">
        <v>154</v>
      </c>
      <c r="I23" s="672" t="s">
        <v>260</v>
      </c>
    </row>
    <row r="24" spans="1:9" s="601" customFormat="1" ht="16.5" thickBot="1" x14ac:dyDescent="0.25">
      <c r="A24" s="673" t="s">
        <v>271</v>
      </c>
      <c r="B24" s="669" t="s">
        <v>71</v>
      </c>
      <c r="C24" s="674">
        <v>730</v>
      </c>
      <c r="D24" s="674">
        <v>69</v>
      </c>
      <c r="E24" s="674">
        <v>0</v>
      </c>
      <c r="F24" s="674">
        <v>0</v>
      </c>
      <c r="G24" s="674">
        <v>0</v>
      </c>
      <c r="H24" s="668" t="s">
        <v>154</v>
      </c>
      <c r="I24" s="675" t="s">
        <v>261</v>
      </c>
    </row>
    <row r="25" spans="1:9" s="601" customFormat="1" ht="16.5" thickBot="1" x14ac:dyDescent="0.25">
      <c r="A25" s="670" t="s">
        <v>264</v>
      </c>
      <c r="B25" s="667" t="s">
        <v>71</v>
      </c>
      <c r="C25" s="671">
        <v>1676</v>
      </c>
      <c r="D25" s="671">
        <v>638</v>
      </c>
      <c r="E25" s="671">
        <v>2571.5</v>
      </c>
      <c r="F25" s="671">
        <v>2</v>
      </c>
      <c r="G25" s="671">
        <v>234</v>
      </c>
      <c r="H25" s="667" t="s">
        <v>154</v>
      </c>
      <c r="I25" s="672" t="s">
        <v>255</v>
      </c>
    </row>
    <row r="26" spans="1:9" s="601" customFormat="1" ht="16.5" thickBot="1" x14ac:dyDescent="0.25">
      <c r="A26" s="673" t="s">
        <v>166</v>
      </c>
      <c r="B26" s="669" t="s">
        <v>71</v>
      </c>
      <c r="C26" s="674">
        <v>0</v>
      </c>
      <c r="D26" s="674">
        <v>0</v>
      </c>
      <c r="E26" s="674">
        <v>0</v>
      </c>
      <c r="F26" s="674">
        <v>0</v>
      </c>
      <c r="G26" s="674">
        <v>0</v>
      </c>
      <c r="H26" s="668" t="s">
        <v>154</v>
      </c>
      <c r="I26" s="675" t="s">
        <v>167</v>
      </c>
    </row>
    <row r="27" spans="1:9" s="601" customFormat="1" ht="16.5" thickBot="1" x14ac:dyDescent="0.25">
      <c r="A27" s="670" t="s">
        <v>269</v>
      </c>
      <c r="B27" s="667" t="s">
        <v>71</v>
      </c>
      <c r="C27" s="671">
        <v>3236</v>
      </c>
      <c r="D27" s="671">
        <v>333</v>
      </c>
      <c r="E27" s="671">
        <v>0</v>
      </c>
      <c r="F27" s="671">
        <v>0</v>
      </c>
      <c r="G27" s="671">
        <v>0</v>
      </c>
      <c r="H27" s="667" t="s">
        <v>154</v>
      </c>
      <c r="I27" s="672" t="s">
        <v>258</v>
      </c>
    </row>
    <row r="28" spans="1:9" s="601" customFormat="1" ht="16.5" thickBot="1" x14ac:dyDescent="0.25">
      <c r="A28" s="673" t="s">
        <v>270</v>
      </c>
      <c r="B28" s="669" t="s">
        <v>72</v>
      </c>
      <c r="C28" s="674">
        <v>1539</v>
      </c>
      <c r="D28" s="674">
        <v>2153</v>
      </c>
      <c r="E28" s="674">
        <v>0</v>
      </c>
      <c r="F28" s="674">
        <v>0</v>
      </c>
      <c r="G28" s="674">
        <v>0</v>
      </c>
      <c r="H28" s="668" t="s">
        <v>153</v>
      </c>
      <c r="I28" s="675" t="s">
        <v>259</v>
      </c>
    </row>
    <row r="29" spans="1:9" s="601" customFormat="1" ht="16.5" thickBot="1" x14ac:dyDescent="0.25">
      <c r="A29" s="670" t="s">
        <v>118</v>
      </c>
      <c r="B29" s="667" t="s">
        <v>71</v>
      </c>
      <c r="C29" s="671">
        <v>0</v>
      </c>
      <c r="D29" s="671">
        <v>0</v>
      </c>
      <c r="E29" s="671">
        <v>0</v>
      </c>
      <c r="F29" s="671">
        <v>0</v>
      </c>
      <c r="G29" s="671">
        <v>0</v>
      </c>
      <c r="H29" s="667" t="s">
        <v>154</v>
      </c>
      <c r="I29" s="672" t="s">
        <v>253</v>
      </c>
    </row>
    <row r="30" spans="1:9" s="601" customFormat="1" ht="16.5" thickBot="1" x14ac:dyDescent="0.25">
      <c r="A30" s="673" t="s">
        <v>123</v>
      </c>
      <c r="B30" s="669" t="s">
        <v>71</v>
      </c>
      <c r="C30" s="674">
        <v>0</v>
      </c>
      <c r="D30" s="674">
        <v>0</v>
      </c>
      <c r="E30" s="674">
        <v>0</v>
      </c>
      <c r="F30" s="674">
        <v>0</v>
      </c>
      <c r="G30" s="674">
        <v>0</v>
      </c>
      <c r="H30" s="668" t="s">
        <v>154</v>
      </c>
      <c r="I30" s="675" t="s">
        <v>124</v>
      </c>
    </row>
    <row r="31" spans="1:9" s="601" customFormat="1" ht="16.5" thickBot="1" x14ac:dyDescent="0.25">
      <c r="A31" s="670" t="s">
        <v>116</v>
      </c>
      <c r="B31" s="667" t="s">
        <v>72</v>
      </c>
      <c r="C31" s="671">
        <v>0</v>
      </c>
      <c r="D31" s="671">
        <v>0</v>
      </c>
      <c r="E31" s="671">
        <v>0</v>
      </c>
      <c r="F31" s="671">
        <v>0</v>
      </c>
      <c r="G31" s="671">
        <v>0</v>
      </c>
      <c r="H31" s="667" t="s">
        <v>153</v>
      </c>
      <c r="I31" s="672" t="s">
        <v>117</v>
      </c>
    </row>
    <row r="32" spans="1:9" s="601" customFormat="1" ht="16.5" thickBot="1" x14ac:dyDescent="0.25">
      <c r="A32" s="673" t="s">
        <v>265</v>
      </c>
      <c r="B32" s="669" t="s">
        <v>72</v>
      </c>
      <c r="C32" s="674">
        <v>181</v>
      </c>
      <c r="D32" s="674">
        <v>0</v>
      </c>
      <c r="E32" s="674">
        <v>0</v>
      </c>
      <c r="F32" s="674">
        <v>0</v>
      </c>
      <c r="G32" s="674">
        <v>4</v>
      </c>
      <c r="H32" s="668" t="s">
        <v>153</v>
      </c>
      <c r="I32" s="675" t="s">
        <v>87</v>
      </c>
    </row>
    <row r="33" spans="1:9" s="601" customFormat="1" ht="16.5" thickBot="1" x14ac:dyDescent="0.25">
      <c r="A33" s="670" t="s">
        <v>119</v>
      </c>
      <c r="B33" s="667" t="s">
        <v>71</v>
      </c>
      <c r="C33" s="671">
        <v>0</v>
      </c>
      <c r="D33" s="671">
        <v>0</v>
      </c>
      <c r="E33" s="671">
        <v>0</v>
      </c>
      <c r="F33" s="671">
        <v>0</v>
      </c>
      <c r="G33" s="671">
        <v>0</v>
      </c>
      <c r="H33" s="667" t="s">
        <v>154</v>
      </c>
      <c r="I33" s="672" t="s">
        <v>120</v>
      </c>
    </row>
    <row r="34" spans="1:9" s="601" customFormat="1" ht="16.5" thickBot="1" x14ac:dyDescent="0.25">
      <c r="A34" s="673" t="s">
        <v>121</v>
      </c>
      <c r="B34" s="669" t="s">
        <v>71</v>
      </c>
      <c r="C34" s="674">
        <v>0</v>
      </c>
      <c r="D34" s="674">
        <v>0</v>
      </c>
      <c r="E34" s="674">
        <v>0</v>
      </c>
      <c r="F34" s="674">
        <v>0</v>
      </c>
      <c r="G34" s="674">
        <v>0</v>
      </c>
      <c r="H34" s="668" t="s">
        <v>154</v>
      </c>
      <c r="I34" s="675" t="s">
        <v>122</v>
      </c>
    </row>
    <row r="35" spans="1:9" s="601" customFormat="1" ht="16.5" thickBot="1" x14ac:dyDescent="0.25">
      <c r="A35" s="670" t="s">
        <v>192</v>
      </c>
      <c r="B35" s="667" t="s">
        <v>71</v>
      </c>
      <c r="C35" s="671">
        <v>0</v>
      </c>
      <c r="D35" s="671">
        <v>0</v>
      </c>
      <c r="E35" s="671">
        <v>0</v>
      </c>
      <c r="F35" s="671">
        <v>0</v>
      </c>
      <c r="G35" s="671">
        <v>0</v>
      </c>
      <c r="H35" s="667" t="s">
        <v>154</v>
      </c>
      <c r="I35" s="672" t="s">
        <v>196</v>
      </c>
    </row>
    <row r="36" spans="1:9" s="601" customFormat="1" ht="16.5" thickBot="1" x14ac:dyDescent="0.25">
      <c r="A36" s="673" t="s">
        <v>131</v>
      </c>
      <c r="B36" s="669" t="s">
        <v>71</v>
      </c>
      <c r="C36" s="674">
        <v>0</v>
      </c>
      <c r="D36" s="674">
        <v>0</v>
      </c>
      <c r="E36" s="674">
        <v>0</v>
      </c>
      <c r="F36" s="674">
        <v>0</v>
      </c>
      <c r="G36" s="674">
        <v>0</v>
      </c>
      <c r="H36" s="668" t="s">
        <v>154</v>
      </c>
      <c r="I36" s="675" t="s">
        <v>132</v>
      </c>
    </row>
    <row r="37" spans="1:9" s="601" customFormat="1" ht="16.5" thickBot="1" x14ac:dyDescent="0.25">
      <c r="A37" s="670" t="s">
        <v>263</v>
      </c>
      <c r="B37" s="667" t="s">
        <v>71</v>
      </c>
      <c r="C37" s="671">
        <v>0</v>
      </c>
      <c r="D37" s="671">
        <v>0</v>
      </c>
      <c r="E37" s="671">
        <v>0</v>
      </c>
      <c r="F37" s="671">
        <v>0</v>
      </c>
      <c r="G37" s="671">
        <v>0</v>
      </c>
      <c r="H37" s="667" t="s">
        <v>154</v>
      </c>
      <c r="I37" s="672" t="s">
        <v>254</v>
      </c>
    </row>
    <row r="38" spans="1:9" s="601" customFormat="1" ht="16.5" thickBot="1" x14ac:dyDescent="0.25">
      <c r="A38" s="673" t="s">
        <v>395</v>
      </c>
      <c r="B38" s="669" t="s">
        <v>71</v>
      </c>
      <c r="C38" s="674">
        <v>0</v>
      </c>
      <c r="D38" s="674">
        <v>3215</v>
      </c>
      <c r="E38" s="674">
        <v>0</v>
      </c>
      <c r="F38" s="674">
        <v>0</v>
      </c>
      <c r="G38" s="674">
        <v>0</v>
      </c>
      <c r="H38" s="668" t="s">
        <v>154</v>
      </c>
      <c r="I38" s="675" t="s">
        <v>396</v>
      </c>
    </row>
    <row r="39" spans="1:9" s="601" customFormat="1" ht="16.5" thickBot="1" x14ac:dyDescent="0.25">
      <c r="A39" s="670" t="s">
        <v>401</v>
      </c>
      <c r="B39" s="667" t="s">
        <v>71</v>
      </c>
      <c r="C39" s="671">
        <v>0</v>
      </c>
      <c r="D39" s="671">
        <v>941.5</v>
      </c>
      <c r="E39" s="671">
        <v>0</v>
      </c>
      <c r="F39" s="671">
        <v>0</v>
      </c>
      <c r="G39" s="671">
        <v>0</v>
      </c>
      <c r="H39" s="667" t="s">
        <v>154</v>
      </c>
      <c r="I39" s="672" t="s">
        <v>409</v>
      </c>
    </row>
    <row r="40" spans="1:9" s="601" customFormat="1" ht="16.5" thickBot="1" x14ac:dyDescent="0.25">
      <c r="A40" s="673" t="s">
        <v>402</v>
      </c>
      <c r="B40" s="669" t="s">
        <v>72</v>
      </c>
      <c r="C40" s="674">
        <v>0</v>
      </c>
      <c r="D40" s="674">
        <v>18</v>
      </c>
      <c r="E40" s="674">
        <v>0</v>
      </c>
      <c r="F40" s="674">
        <v>0</v>
      </c>
      <c r="G40" s="674">
        <v>0</v>
      </c>
      <c r="H40" s="668" t="s">
        <v>153</v>
      </c>
      <c r="I40" s="675" t="s">
        <v>407</v>
      </c>
    </row>
    <row r="41" spans="1:9" s="601" customFormat="1" ht="16.5" thickBot="1" x14ac:dyDescent="0.25">
      <c r="A41" s="670" t="s">
        <v>403</v>
      </c>
      <c r="B41" s="667" t="s">
        <v>71</v>
      </c>
      <c r="C41" s="671">
        <v>0</v>
      </c>
      <c r="D41" s="671">
        <v>32</v>
      </c>
      <c r="E41" s="671">
        <v>0</v>
      </c>
      <c r="F41" s="671">
        <v>0</v>
      </c>
      <c r="G41" s="671">
        <v>0</v>
      </c>
      <c r="H41" s="667" t="s">
        <v>154</v>
      </c>
      <c r="I41" s="672" t="s">
        <v>408</v>
      </c>
    </row>
    <row r="42" spans="1:9" s="601" customFormat="1" ht="16.5" thickBot="1" x14ac:dyDescent="0.25">
      <c r="A42" s="673" t="s">
        <v>397</v>
      </c>
      <c r="B42" s="669" t="s">
        <v>72</v>
      </c>
      <c r="C42" s="674">
        <v>0</v>
      </c>
      <c r="D42" s="674">
        <v>7</v>
      </c>
      <c r="E42" s="674">
        <v>0</v>
      </c>
      <c r="F42" s="674">
        <v>0</v>
      </c>
      <c r="G42" s="674">
        <v>0</v>
      </c>
      <c r="H42" s="668" t="s">
        <v>153</v>
      </c>
      <c r="I42" s="675" t="s">
        <v>398</v>
      </c>
    </row>
    <row r="43" spans="1:9" s="601" customFormat="1" ht="16.5" thickBot="1" x14ac:dyDescent="0.25">
      <c r="A43" s="670" t="s">
        <v>404</v>
      </c>
      <c r="B43" s="667" t="s">
        <v>71</v>
      </c>
      <c r="C43" s="671">
        <v>0</v>
      </c>
      <c r="D43" s="671">
        <v>868</v>
      </c>
      <c r="E43" s="671">
        <v>0</v>
      </c>
      <c r="F43" s="671">
        <v>0</v>
      </c>
      <c r="G43" s="671">
        <v>0</v>
      </c>
      <c r="H43" s="667" t="s">
        <v>154</v>
      </c>
      <c r="I43" s="672" t="s">
        <v>284</v>
      </c>
    </row>
    <row r="44" spans="1:9" s="601" customFormat="1" ht="16.5" thickBot="1" x14ac:dyDescent="0.25">
      <c r="A44" s="673" t="s">
        <v>405</v>
      </c>
      <c r="B44" s="669" t="s">
        <v>71</v>
      </c>
      <c r="C44" s="674">
        <v>0</v>
      </c>
      <c r="D44" s="674">
        <v>15</v>
      </c>
      <c r="E44" s="674">
        <v>0</v>
      </c>
      <c r="F44" s="674">
        <v>0</v>
      </c>
      <c r="G44" s="674">
        <v>0</v>
      </c>
      <c r="H44" s="668" t="s">
        <v>154</v>
      </c>
      <c r="I44" s="675" t="s">
        <v>406</v>
      </c>
    </row>
    <row r="45" spans="1:9" s="601" customFormat="1" ht="16.5" thickBot="1" x14ac:dyDescent="0.25">
      <c r="A45" s="670" t="s">
        <v>115</v>
      </c>
      <c r="B45" s="667" t="s">
        <v>72</v>
      </c>
      <c r="C45" s="671">
        <v>1618</v>
      </c>
      <c r="D45" s="671">
        <v>190</v>
      </c>
      <c r="E45" s="671">
        <v>0</v>
      </c>
      <c r="F45" s="671">
        <v>0</v>
      </c>
      <c r="G45" s="671">
        <v>0</v>
      </c>
      <c r="H45" s="667" t="s">
        <v>153</v>
      </c>
      <c r="I45" s="672" t="s">
        <v>75</v>
      </c>
    </row>
    <row r="46" spans="1:9" s="601" customFormat="1" ht="16.5" thickBot="1" x14ac:dyDescent="0.25">
      <c r="A46" s="673" t="s">
        <v>267</v>
      </c>
      <c r="B46" s="669" t="s">
        <v>71</v>
      </c>
      <c r="C46" s="674">
        <v>0</v>
      </c>
      <c r="D46" s="674">
        <v>0</v>
      </c>
      <c r="E46" s="674">
        <v>0</v>
      </c>
      <c r="F46" s="674">
        <v>0</v>
      </c>
      <c r="G46" s="674">
        <v>0</v>
      </c>
      <c r="H46" s="668" t="s">
        <v>154</v>
      </c>
      <c r="I46" s="675" t="s">
        <v>257</v>
      </c>
    </row>
    <row r="47" spans="1:9" s="601" customFormat="1" ht="17.25" customHeight="1" thickBot="1" x14ac:dyDescent="0.25">
      <c r="A47" s="670" t="s">
        <v>571</v>
      </c>
      <c r="B47" s="667" t="s">
        <v>71</v>
      </c>
      <c r="C47" s="671">
        <v>0</v>
      </c>
      <c r="D47" s="671">
        <v>0</v>
      </c>
      <c r="E47" s="671">
        <v>2849.5</v>
      </c>
      <c r="F47" s="671">
        <v>0</v>
      </c>
      <c r="G47" s="671">
        <v>606</v>
      </c>
      <c r="H47" s="667" t="s">
        <v>154</v>
      </c>
      <c r="I47" s="672" t="s">
        <v>189</v>
      </c>
    </row>
    <row r="48" spans="1:9" s="601" customFormat="1" ht="16.5" thickBot="1" x14ac:dyDescent="0.25">
      <c r="A48" s="673" t="s">
        <v>572</v>
      </c>
      <c r="B48" s="669" t="s">
        <v>72</v>
      </c>
      <c r="C48" s="674">
        <v>0</v>
      </c>
      <c r="D48" s="674">
        <v>0</v>
      </c>
      <c r="E48" s="674">
        <v>1476.5</v>
      </c>
      <c r="F48" s="674">
        <v>0</v>
      </c>
      <c r="G48" s="674">
        <v>0</v>
      </c>
      <c r="H48" s="668" t="s">
        <v>153</v>
      </c>
      <c r="I48" s="675" t="s">
        <v>565</v>
      </c>
    </row>
    <row r="49" spans="1:9" s="601" customFormat="1" ht="16.5" thickBot="1" x14ac:dyDescent="0.25">
      <c r="A49" s="670" t="s">
        <v>577</v>
      </c>
      <c r="B49" s="667" t="s">
        <v>72</v>
      </c>
      <c r="C49" s="671">
        <v>0</v>
      </c>
      <c r="D49" s="671">
        <v>0</v>
      </c>
      <c r="E49" s="671">
        <v>1084</v>
      </c>
      <c r="F49" s="671">
        <v>0</v>
      </c>
      <c r="G49" s="671">
        <v>0</v>
      </c>
      <c r="H49" s="667" t="s">
        <v>153</v>
      </c>
      <c r="I49" s="672" t="s">
        <v>566</v>
      </c>
    </row>
    <row r="50" spans="1:9" s="601" customFormat="1" ht="16.5" thickBot="1" x14ac:dyDescent="0.25">
      <c r="A50" s="673" t="s">
        <v>573</v>
      </c>
      <c r="B50" s="669" t="s">
        <v>71</v>
      </c>
      <c r="C50" s="674">
        <v>0</v>
      </c>
      <c r="D50" s="674">
        <v>0</v>
      </c>
      <c r="E50" s="674">
        <v>253.1</v>
      </c>
      <c r="F50" s="674">
        <v>25</v>
      </c>
      <c r="G50" s="674">
        <v>0</v>
      </c>
      <c r="H50" s="668" t="s">
        <v>154</v>
      </c>
      <c r="I50" s="675" t="s">
        <v>567</v>
      </c>
    </row>
    <row r="51" spans="1:9" s="601" customFormat="1" ht="16.5" thickBot="1" x14ac:dyDescent="0.25">
      <c r="A51" s="670" t="s">
        <v>574</v>
      </c>
      <c r="B51" s="667" t="s">
        <v>71</v>
      </c>
      <c r="C51" s="671">
        <v>0</v>
      </c>
      <c r="D51" s="671">
        <v>0</v>
      </c>
      <c r="E51" s="671">
        <v>3102</v>
      </c>
      <c r="F51" s="671">
        <v>798</v>
      </c>
      <c r="G51" s="671">
        <v>0</v>
      </c>
      <c r="H51" s="667" t="s">
        <v>154</v>
      </c>
      <c r="I51" s="672" t="s">
        <v>568</v>
      </c>
    </row>
    <row r="52" spans="1:9" s="601" customFormat="1" ht="16.5" thickBot="1" x14ac:dyDescent="0.25">
      <c r="A52" s="673" t="s">
        <v>650</v>
      </c>
      <c r="B52" s="669" t="s">
        <v>71</v>
      </c>
      <c r="C52" s="674">
        <v>0</v>
      </c>
      <c r="D52" s="674">
        <v>0</v>
      </c>
      <c r="E52" s="674">
        <v>890</v>
      </c>
      <c r="F52" s="674">
        <v>277</v>
      </c>
      <c r="G52" s="674">
        <v>234</v>
      </c>
      <c r="H52" s="668" t="s">
        <v>154</v>
      </c>
      <c r="I52" s="675" t="s">
        <v>651</v>
      </c>
    </row>
    <row r="53" spans="1:9" s="601" customFormat="1" ht="16.5" thickBot="1" x14ac:dyDescent="0.25">
      <c r="A53" s="670" t="s">
        <v>575</v>
      </c>
      <c r="B53" s="667" t="s">
        <v>72</v>
      </c>
      <c r="C53" s="671">
        <v>0</v>
      </c>
      <c r="D53" s="671">
        <v>0</v>
      </c>
      <c r="E53" s="671">
        <v>234</v>
      </c>
      <c r="F53" s="671">
        <v>7</v>
      </c>
      <c r="G53" s="671">
        <v>226</v>
      </c>
      <c r="H53" s="667" t="s">
        <v>153</v>
      </c>
      <c r="I53" s="672" t="s">
        <v>569</v>
      </c>
    </row>
    <row r="54" spans="1:9" s="601" customFormat="1" ht="31.5" x14ac:dyDescent="0.2">
      <c r="A54" s="679" t="s">
        <v>576</v>
      </c>
      <c r="B54" s="680" t="s">
        <v>72</v>
      </c>
      <c r="C54" s="681">
        <v>0</v>
      </c>
      <c r="D54" s="681">
        <v>0</v>
      </c>
      <c r="E54" s="681">
        <v>320</v>
      </c>
      <c r="F54" s="681">
        <v>0</v>
      </c>
      <c r="G54" s="681">
        <v>0</v>
      </c>
      <c r="H54" s="682" t="s">
        <v>153</v>
      </c>
      <c r="I54" s="683" t="s">
        <v>570</v>
      </c>
    </row>
    <row r="55" spans="1:9" s="601" customFormat="1" ht="19.5" customHeight="1" thickBot="1" x14ac:dyDescent="0.25">
      <c r="A55" s="882" t="s">
        <v>3</v>
      </c>
      <c r="B55" s="719" t="s">
        <v>71</v>
      </c>
      <c r="C55" s="720">
        <f t="shared" ref="C55:E55" si="0">C16+C18+C20+C21+C22+C23+C24+C25+C26+C27+C29+C30+C33+C34+C35+C36+C37+C38+C39+C41+C43+C44+C46+C47+C50+C51+C52</f>
        <v>12376.5</v>
      </c>
      <c r="D55" s="720">
        <f t="shared" si="0"/>
        <v>7618.5</v>
      </c>
      <c r="E55" s="720">
        <f t="shared" si="0"/>
        <v>9666.1</v>
      </c>
      <c r="F55" s="720">
        <v>1341</v>
      </c>
      <c r="G55" s="720">
        <v>3796</v>
      </c>
      <c r="H55" s="719" t="s">
        <v>154</v>
      </c>
      <c r="I55" s="884" t="s">
        <v>4</v>
      </c>
    </row>
    <row r="56" spans="1:9" s="601" customFormat="1" ht="18" customHeight="1" x14ac:dyDescent="0.2">
      <c r="A56" s="883"/>
      <c r="B56" s="721" t="s">
        <v>72</v>
      </c>
      <c r="C56" s="722">
        <f t="shared" ref="C56:E56" si="1">C17+C19+C28+C31+C32+C40+C42+C45+C48+C49</f>
        <v>4382</v>
      </c>
      <c r="D56" s="722">
        <f t="shared" si="1"/>
        <v>3254</v>
      </c>
      <c r="E56" s="722">
        <f t="shared" si="1"/>
        <v>2560.5</v>
      </c>
      <c r="F56" s="722">
        <v>26</v>
      </c>
      <c r="G56" s="722">
        <v>1532</v>
      </c>
      <c r="H56" s="723" t="s">
        <v>153</v>
      </c>
      <c r="I56" s="885"/>
    </row>
    <row r="57" spans="1:9" s="367" customFormat="1" ht="12" customHeight="1" x14ac:dyDescent="0.2">
      <c r="A57" s="766" t="s">
        <v>750</v>
      </c>
      <c r="B57" s="767"/>
      <c r="C57" s="767"/>
      <c r="D57" s="767"/>
      <c r="E57" s="767"/>
      <c r="F57" s="622"/>
      <c r="G57" s="622"/>
      <c r="H57" s="622"/>
      <c r="I57" s="666" t="s">
        <v>751</v>
      </c>
    </row>
    <row r="58" spans="1:9" x14ac:dyDescent="0.2">
      <c r="A58" s="769" t="s">
        <v>540</v>
      </c>
      <c r="B58" s="619"/>
      <c r="C58" s="620"/>
      <c r="D58" s="620"/>
      <c r="E58" s="620"/>
      <c r="F58" s="620"/>
      <c r="G58" s="620"/>
      <c r="H58" s="770"/>
      <c r="I58" s="621" t="s">
        <v>415</v>
      </c>
    </row>
  </sheetData>
  <mergeCells count="15">
    <mergeCell ref="A55:A56"/>
    <mergeCell ref="I55:I56"/>
    <mergeCell ref="A6:A8"/>
    <mergeCell ref="H6:H8"/>
    <mergeCell ref="B6:B8"/>
    <mergeCell ref="E6:E8"/>
    <mergeCell ref="A1:I1"/>
    <mergeCell ref="A2:I2"/>
    <mergeCell ref="A3:I3"/>
    <mergeCell ref="A4:I4"/>
    <mergeCell ref="I6:I8"/>
    <mergeCell ref="F6:F8"/>
    <mergeCell ref="G6:G8"/>
    <mergeCell ref="D6:D8"/>
    <mergeCell ref="C6:C8"/>
  </mergeCells>
  <phoneticPr fontId="27" type="noConversion"/>
  <printOptions horizontalCentered="1" verticalCentered="1"/>
  <pageMargins left="0" right="0" top="0" bottom="0" header="0" footer="0"/>
  <pageSetup paperSize="9" scale="80" fitToWidth="0"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J13"/>
  <sheetViews>
    <sheetView rightToLeft="1" view="pageBreakPreview" zoomScaleNormal="100" zoomScaleSheetLayoutView="100" workbookViewId="0">
      <selection activeCell="A9" sqref="A9"/>
    </sheetView>
  </sheetViews>
  <sheetFormatPr defaultColWidth="8.85546875" defaultRowHeight="12.75" x14ac:dyDescent="0.2"/>
  <cols>
    <col min="1" max="1" width="30.140625" style="1" customWidth="1"/>
    <col min="2" max="7" width="9" style="1" customWidth="1"/>
    <col min="8" max="8" width="30.140625" style="1" customWidth="1"/>
    <col min="9" max="16384" width="8.85546875" style="1"/>
  </cols>
  <sheetData>
    <row r="1" spans="1:10" s="12" customFormat="1" ht="24" customHeight="1" x14ac:dyDescent="0.25">
      <c r="A1" s="887" t="s">
        <v>689</v>
      </c>
      <c r="B1" s="887"/>
      <c r="C1" s="887"/>
      <c r="D1" s="887"/>
      <c r="E1" s="887"/>
      <c r="F1" s="887"/>
      <c r="G1" s="887"/>
      <c r="H1" s="887"/>
    </row>
    <row r="2" spans="1:10" s="12" customFormat="1" ht="18" x14ac:dyDescent="0.25">
      <c r="A2" s="887" t="s">
        <v>740</v>
      </c>
      <c r="B2" s="887"/>
      <c r="C2" s="887"/>
      <c r="D2" s="887"/>
      <c r="E2" s="887"/>
      <c r="F2" s="887"/>
      <c r="G2" s="887"/>
      <c r="H2" s="887"/>
    </row>
    <row r="3" spans="1:10" s="12" customFormat="1" ht="15.75" x14ac:dyDescent="0.25">
      <c r="A3" s="886" t="s">
        <v>690</v>
      </c>
      <c r="B3" s="886"/>
      <c r="C3" s="886"/>
      <c r="D3" s="886"/>
      <c r="E3" s="886"/>
      <c r="F3" s="886"/>
      <c r="G3" s="886"/>
      <c r="H3" s="886"/>
    </row>
    <row r="4" spans="1:10" s="12" customFormat="1" ht="15.75" x14ac:dyDescent="0.25">
      <c r="A4" s="888" t="s">
        <v>741</v>
      </c>
      <c r="B4" s="888"/>
      <c r="C4" s="888"/>
      <c r="D4" s="888"/>
      <c r="E4" s="888"/>
      <c r="F4" s="888"/>
      <c r="G4" s="888"/>
      <c r="H4" s="888"/>
    </row>
    <row r="5" spans="1:10" s="9" customFormat="1" ht="15.75" x14ac:dyDescent="0.2">
      <c r="A5" s="67" t="s">
        <v>786</v>
      </c>
      <c r="B5" s="71"/>
      <c r="C5" s="71"/>
      <c r="D5" s="71"/>
      <c r="E5" s="71"/>
      <c r="F5" s="71"/>
      <c r="G5" s="71"/>
      <c r="H5" s="72" t="s">
        <v>785</v>
      </c>
    </row>
    <row r="6" spans="1:10" ht="33.75" customHeight="1" x14ac:dyDescent="0.2">
      <c r="A6" s="36" t="s">
        <v>63</v>
      </c>
      <c r="B6" s="70">
        <v>2010</v>
      </c>
      <c r="C6" s="70">
        <v>2011</v>
      </c>
      <c r="D6" s="70">
        <v>2012</v>
      </c>
      <c r="E6" s="70">
        <v>2013</v>
      </c>
      <c r="F6" s="70">
        <v>2014</v>
      </c>
      <c r="G6" s="70">
        <v>2015</v>
      </c>
      <c r="H6" s="42" t="s">
        <v>237</v>
      </c>
    </row>
    <row r="7" spans="1:10" ht="35.1" customHeight="1" thickBot="1" x14ac:dyDescent="0.25">
      <c r="A7" s="35" t="s">
        <v>66</v>
      </c>
      <c r="B7" s="77">
        <v>12814</v>
      </c>
      <c r="C7" s="77">
        <v>1024</v>
      </c>
      <c r="D7" s="77">
        <v>9012</v>
      </c>
      <c r="E7" s="77">
        <v>1743</v>
      </c>
      <c r="F7" s="77">
        <v>0</v>
      </c>
      <c r="G7" s="395">
        <v>0</v>
      </c>
      <c r="H7" s="43" t="s">
        <v>150</v>
      </c>
    </row>
    <row r="8" spans="1:10" ht="35.1" customHeight="1" thickBot="1" x14ac:dyDescent="0.25">
      <c r="A8" s="37" t="s">
        <v>67</v>
      </c>
      <c r="B8" s="78">
        <v>0</v>
      </c>
      <c r="C8" s="78">
        <v>3528</v>
      </c>
      <c r="D8" s="78">
        <v>0</v>
      </c>
      <c r="E8" s="78">
        <v>0</v>
      </c>
      <c r="F8" s="78">
        <v>0</v>
      </c>
      <c r="G8" s="396">
        <v>0</v>
      </c>
      <c r="H8" s="44" t="s">
        <v>151</v>
      </c>
    </row>
    <row r="9" spans="1:10" ht="35.1" customHeight="1" thickBot="1" x14ac:dyDescent="0.25">
      <c r="A9" s="223" t="s">
        <v>68</v>
      </c>
      <c r="B9" s="224">
        <v>1326</v>
      </c>
      <c r="C9" s="224">
        <v>0</v>
      </c>
      <c r="D9" s="224">
        <v>0</v>
      </c>
      <c r="E9" s="224">
        <v>0</v>
      </c>
      <c r="F9" s="224">
        <v>0</v>
      </c>
      <c r="G9" s="397">
        <v>0</v>
      </c>
      <c r="H9" s="225" t="s">
        <v>152</v>
      </c>
    </row>
    <row r="10" spans="1:10" ht="35.1" customHeight="1" x14ac:dyDescent="0.2">
      <c r="A10" s="298" t="s">
        <v>564</v>
      </c>
      <c r="B10" s="398">
        <v>0</v>
      </c>
      <c r="C10" s="398">
        <v>0</v>
      </c>
      <c r="D10" s="398">
        <v>0</v>
      </c>
      <c r="E10" s="398">
        <v>0</v>
      </c>
      <c r="F10" s="398">
        <v>0</v>
      </c>
      <c r="G10" s="398">
        <v>22</v>
      </c>
      <c r="H10" s="400" t="s">
        <v>578</v>
      </c>
    </row>
    <row r="11" spans="1:10" s="230" customFormat="1" ht="23.25" customHeight="1" x14ac:dyDescent="0.2">
      <c r="A11" s="399" t="s">
        <v>3</v>
      </c>
      <c r="B11" s="503">
        <f t="shared" ref="B11:G11" si="0">SUM(B7:B10)</f>
        <v>14140</v>
      </c>
      <c r="C11" s="503">
        <f t="shared" si="0"/>
        <v>4552</v>
      </c>
      <c r="D11" s="503">
        <f t="shared" si="0"/>
        <v>9012</v>
      </c>
      <c r="E11" s="503">
        <f t="shared" si="0"/>
        <v>1743</v>
      </c>
      <c r="F11" s="503">
        <f t="shared" si="0"/>
        <v>0</v>
      </c>
      <c r="G11" s="503">
        <f t="shared" si="0"/>
        <v>22</v>
      </c>
      <c r="H11" s="504" t="s">
        <v>4</v>
      </c>
    </row>
    <row r="12" spans="1:10" s="33" customFormat="1" ht="15" x14ac:dyDescent="0.25">
      <c r="A12" s="513" t="s">
        <v>742</v>
      </c>
      <c r="B12" s="514"/>
      <c r="C12" s="514"/>
      <c r="D12" s="514"/>
      <c r="E12" s="514"/>
      <c r="F12" s="515"/>
      <c r="G12" s="495"/>
      <c r="H12" s="516" t="s">
        <v>743</v>
      </c>
      <c r="I12" s="404"/>
      <c r="J12" s="404"/>
    </row>
    <row r="13" spans="1:10" s="230" customFormat="1" x14ac:dyDescent="0.2">
      <c r="A13" s="236" t="s">
        <v>414</v>
      </c>
      <c r="B13" s="277"/>
      <c r="C13" s="277"/>
      <c r="D13" s="277"/>
      <c r="E13" s="277"/>
      <c r="F13" s="277"/>
      <c r="G13" s="277"/>
      <c r="H13" s="234" t="s">
        <v>415</v>
      </c>
    </row>
  </sheetData>
  <mergeCells count="4">
    <mergeCell ref="A3:H3"/>
    <mergeCell ref="A1:H1"/>
    <mergeCell ref="A4:H4"/>
    <mergeCell ref="A2:H2"/>
  </mergeCells>
  <phoneticPr fontId="0" type="noConversion"/>
  <printOptions horizontalCentered="1" verticalCentered="1"/>
  <pageMargins left="0" right="0" top="0" bottom="0" header="0" footer="0"/>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rightToLeft="1" view="pageBreakPreview" zoomScaleNormal="100" zoomScaleSheetLayoutView="100" workbookViewId="0">
      <selection activeCell="A10" sqref="A10"/>
    </sheetView>
  </sheetViews>
  <sheetFormatPr defaultRowHeight="12.75" x14ac:dyDescent="0.2"/>
  <cols>
    <col min="1" max="1" width="22.7109375" customWidth="1"/>
    <col min="2" max="7" width="12" customWidth="1"/>
    <col min="8" max="8" width="29.42578125" customWidth="1"/>
  </cols>
  <sheetData>
    <row r="1" spans="1:8" ht="21" customHeight="1" x14ac:dyDescent="0.2">
      <c r="A1" s="889" t="s">
        <v>692</v>
      </c>
      <c r="B1" s="889"/>
      <c r="C1" s="889"/>
      <c r="D1" s="889"/>
      <c r="E1" s="889"/>
      <c r="F1" s="889"/>
      <c r="G1" s="889"/>
      <c r="H1" s="889"/>
    </row>
    <row r="2" spans="1:8" ht="18" x14ac:dyDescent="0.2">
      <c r="A2" s="889" t="s">
        <v>725</v>
      </c>
      <c r="B2" s="889"/>
      <c r="C2" s="889"/>
      <c r="D2" s="889"/>
      <c r="E2" s="889"/>
      <c r="F2" s="889"/>
      <c r="G2" s="889"/>
      <c r="H2" s="889"/>
    </row>
    <row r="3" spans="1:8" ht="15.75" x14ac:dyDescent="0.2">
      <c r="A3" s="890" t="s">
        <v>691</v>
      </c>
      <c r="B3" s="890"/>
      <c r="C3" s="890"/>
      <c r="D3" s="890"/>
      <c r="E3" s="890"/>
      <c r="F3" s="890"/>
      <c r="G3" s="890"/>
      <c r="H3" s="890"/>
    </row>
    <row r="4" spans="1:8" ht="15.75" x14ac:dyDescent="0.2">
      <c r="A4" s="891" t="s">
        <v>725</v>
      </c>
      <c r="B4" s="891"/>
      <c r="C4" s="891"/>
      <c r="D4" s="891"/>
      <c r="E4" s="891"/>
      <c r="F4" s="891"/>
      <c r="G4" s="891"/>
      <c r="H4" s="891"/>
    </row>
    <row r="5" spans="1:8" s="81" customFormat="1" ht="18" x14ac:dyDescent="0.2">
      <c r="A5" s="67" t="s">
        <v>787</v>
      </c>
      <c r="B5" s="71"/>
      <c r="C5" s="71"/>
      <c r="E5" s="276"/>
      <c r="F5" s="276"/>
      <c r="G5" s="276"/>
      <c r="H5" s="72" t="s">
        <v>712</v>
      </c>
    </row>
    <row r="6" spans="1:8" ht="42.6" customHeight="1" x14ac:dyDescent="0.2">
      <c r="A6" s="278" t="s">
        <v>375</v>
      </c>
      <c r="B6" s="281">
        <v>2013</v>
      </c>
      <c r="C6" s="281">
        <v>2014</v>
      </c>
      <c r="D6" s="281">
        <v>2015</v>
      </c>
      <c r="E6" s="281">
        <v>2016</v>
      </c>
      <c r="F6" s="281">
        <v>2017</v>
      </c>
      <c r="G6" s="281">
        <v>2018</v>
      </c>
      <c r="H6" s="279" t="s">
        <v>376</v>
      </c>
    </row>
    <row r="7" spans="1:8" ht="26.25" customHeight="1" thickBot="1" x14ac:dyDescent="0.25">
      <c r="A7" s="283" t="s">
        <v>377</v>
      </c>
      <c r="B7" s="505">
        <v>32</v>
      </c>
      <c r="C7" s="505">
        <v>46</v>
      </c>
      <c r="D7" s="505">
        <v>38</v>
      </c>
      <c r="E7" s="629">
        <v>97</v>
      </c>
      <c r="F7" s="629">
        <v>75</v>
      </c>
      <c r="G7" s="629">
        <v>31</v>
      </c>
      <c r="H7" s="286" t="s">
        <v>378</v>
      </c>
    </row>
    <row r="8" spans="1:8" ht="26.25" customHeight="1" thickBot="1" x14ac:dyDescent="0.25">
      <c r="A8" s="284" t="s">
        <v>379</v>
      </c>
      <c r="B8" s="506">
        <v>2</v>
      </c>
      <c r="C8" s="506">
        <v>18</v>
      </c>
      <c r="D8" s="506">
        <v>11</v>
      </c>
      <c r="E8" s="630">
        <v>6</v>
      </c>
      <c r="F8" s="630">
        <v>5</v>
      </c>
      <c r="G8" s="630">
        <v>8</v>
      </c>
      <c r="H8" s="287" t="s">
        <v>380</v>
      </c>
    </row>
    <row r="9" spans="1:8" ht="29.25" customHeight="1" thickBot="1" x14ac:dyDescent="0.25">
      <c r="A9" s="285" t="s">
        <v>381</v>
      </c>
      <c r="B9" s="507">
        <v>16</v>
      </c>
      <c r="C9" s="507">
        <v>22</v>
      </c>
      <c r="D9" s="507">
        <v>26</v>
      </c>
      <c r="E9" s="631">
        <v>0</v>
      </c>
      <c r="F9" s="631">
        <v>0</v>
      </c>
      <c r="G9" s="631">
        <v>0</v>
      </c>
      <c r="H9" s="288" t="s">
        <v>382</v>
      </c>
    </row>
    <row r="10" spans="1:8" ht="26.25" customHeight="1" thickBot="1" x14ac:dyDescent="0.25">
      <c r="A10" s="284" t="s">
        <v>383</v>
      </c>
      <c r="B10" s="506">
        <v>4</v>
      </c>
      <c r="C10" s="506">
        <v>19</v>
      </c>
      <c r="D10" s="506">
        <v>201</v>
      </c>
      <c r="E10" s="630">
        <v>32</v>
      </c>
      <c r="F10" s="630">
        <v>27</v>
      </c>
      <c r="G10" s="630">
        <v>116</v>
      </c>
      <c r="H10" s="287" t="s">
        <v>384</v>
      </c>
    </row>
    <row r="11" spans="1:8" ht="26.25" customHeight="1" thickBot="1" x14ac:dyDescent="0.25">
      <c r="A11" s="285" t="s">
        <v>385</v>
      </c>
      <c r="B11" s="507">
        <v>8</v>
      </c>
      <c r="C11" s="507">
        <v>11</v>
      </c>
      <c r="D11" s="507">
        <v>85</v>
      </c>
      <c r="E11" s="631">
        <v>167</v>
      </c>
      <c r="F11" s="631">
        <v>180</v>
      </c>
      <c r="G11" s="631">
        <v>110</v>
      </c>
      <c r="H11" s="288" t="s">
        <v>386</v>
      </c>
    </row>
    <row r="12" spans="1:8" ht="26.25" customHeight="1" thickBot="1" x14ac:dyDescent="0.25">
      <c r="A12" s="284" t="s">
        <v>387</v>
      </c>
      <c r="B12" s="506">
        <v>3</v>
      </c>
      <c r="C12" s="506">
        <v>5</v>
      </c>
      <c r="D12" s="506">
        <v>2</v>
      </c>
      <c r="E12" s="630">
        <v>1</v>
      </c>
      <c r="F12" s="630">
        <v>2</v>
      </c>
      <c r="G12" s="630">
        <v>6</v>
      </c>
      <c r="H12" s="287" t="s">
        <v>388</v>
      </c>
    </row>
    <row r="13" spans="1:8" ht="29.25" customHeight="1" thickBot="1" x14ac:dyDescent="0.25">
      <c r="A13" s="285" t="s">
        <v>389</v>
      </c>
      <c r="B13" s="507">
        <v>16</v>
      </c>
      <c r="C13" s="507">
        <v>19</v>
      </c>
      <c r="D13" s="507">
        <v>18</v>
      </c>
      <c r="E13" s="631">
        <v>14</v>
      </c>
      <c r="F13" s="631">
        <v>9</v>
      </c>
      <c r="G13" s="631">
        <v>26</v>
      </c>
      <c r="H13" s="288" t="s">
        <v>390</v>
      </c>
    </row>
    <row r="14" spans="1:8" ht="26.25" customHeight="1" thickBot="1" x14ac:dyDescent="0.25">
      <c r="A14" s="284" t="s">
        <v>391</v>
      </c>
      <c r="B14" s="506">
        <v>4</v>
      </c>
      <c r="C14" s="506">
        <v>9</v>
      </c>
      <c r="D14" s="506">
        <v>5</v>
      </c>
      <c r="E14" s="630">
        <v>18</v>
      </c>
      <c r="F14" s="630">
        <v>27</v>
      </c>
      <c r="G14" s="630">
        <v>19</v>
      </c>
      <c r="H14" s="287" t="s">
        <v>392</v>
      </c>
    </row>
    <row r="15" spans="1:8" ht="26.25" customHeight="1" thickBot="1" x14ac:dyDescent="0.25">
      <c r="A15" s="285" t="s">
        <v>393</v>
      </c>
      <c r="B15" s="507">
        <v>0</v>
      </c>
      <c r="C15" s="507">
        <v>0</v>
      </c>
      <c r="D15" s="507">
        <v>0</v>
      </c>
      <c r="E15" s="631">
        <v>0</v>
      </c>
      <c r="F15" s="631">
        <v>0</v>
      </c>
      <c r="G15" s="631">
        <v>0</v>
      </c>
      <c r="H15" s="288" t="s">
        <v>394</v>
      </c>
    </row>
    <row r="16" spans="1:8" s="1" customFormat="1" ht="26.25" customHeight="1" x14ac:dyDescent="0.2">
      <c r="A16" s="323" t="s">
        <v>457</v>
      </c>
      <c r="B16" s="508">
        <v>245</v>
      </c>
      <c r="C16" s="508">
        <v>401</v>
      </c>
      <c r="D16" s="508">
        <v>75</v>
      </c>
      <c r="E16" s="632">
        <v>13</v>
      </c>
      <c r="F16" s="632">
        <v>15</v>
      </c>
      <c r="G16" s="632">
        <v>48</v>
      </c>
      <c r="H16" s="324" t="s">
        <v>291</v>
      </c>
    </row>
    <row r="17" spans="1:8" ht="23.25" customHeight="1" x14ac:dyDescent="0.2">
      <c r="A17" s="280" t="s">
        <v>3</v>
      </c>
      <c r="B17" s="282">
        <f t="shared" ref="B17:E17" si="0">SUM(B7:B16)</f>
        <v>330</v>
      </c>
      <c r="C17" s="282">
        <f t="shared" si="0"/>
        <v>550</v>
      </c>
      <c r="D17" s="282">
        <f t="shared" si="0"/>
        <v>461</v>
      </c>
      <c r="E17" s="282">
        <f t="shared" si="0"/>
        <v>348</v>
      </c>
      <c r="F17" s="282">
        <f>SUM(F7:F16)</f>
        <v>340</v>
      </c>
      <c r="G17" s="282">
        <f>SUM(G7:G16)</f>
        <v>364</v>
      </c>
      <c r="H17" s="319" t="s">
        <v>4</v>
      </c>
    </row>
    <row r="18" spans="1:8" s="693" customFormat="1" ht="20.45" customHeight="1" x14ac:dyDescent="0.2">
      <c r="A18" s="79" t="s">
        <v>540</v>
      </c>
      <c r="B18" s="277"/>
      <c r="C18" s="277"/>
      <c r="H18" s="694" t="s">
        <v>541</v>
      </c>
    </row>
    <row r="20" spans="1:8" ht="15" x14ac:dyDescent="0.25">
      <c r="A20" s="222"/>
      <c r="B20" s="222"/>
      <c r="C20" s="222"/>
      <c r="D20" s="222"/>
      <c r="E20" s="222"/>
      <c r="F20" s="222"/>
      <c r="G20" s="222"/>
      <c r="H20" s="222"/>
    </row>
  </sheetData>
  <mergeCells count="4">
    <mergeCell ref="A1:H1"/>
    <mergeCell ref="A2:H2"/>
    <mergeCell ref="A3:H3"/>
    <mergeCell ref="A4:H4"/>
  </mergeCells>
  <printOptions horizontalCentered="1" verticalCentered="1"/>
  <pageMargins left="0" right="0" top="0" bottom="0" header="0" footer="0"/>
  <pageSetup paperSize="9" fitToHeight="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rightToLeft="1" view="pageBreakPreview" zoomScaleNormal="100" zoomScaleSheetLayoutView="100" workbookViewId="0">
      <selection activeCell="B11" sqref="B11"/>
    </sheetView>
  </sheetViews>
  <sheetFormatPr defaultColWidth="8.85546875" defaultRowHeight="12.75" x14ac:dyDescent="0.2"/>
  <cols>
    <col min="1" max="1" width="12.140625" style="147" customWidth="1"/>
    <col min="2" max="3" width="12.7109375" style="147" customWidth="1"/>
    <col min="4" max="10" width="12.140625" style="147" customWidth="1"/>
    <col min="11" max="11" width="13.28515625" style="601" customWidth="1"/>
    <col min="12" max="12" width="7" style="147" customWidth="1"/>
    <col min="13" max="16" width="8.85546875" style="147"/>
    <col min="17" max="17" width="8.85546875" style="147" customWidth="1"/>
    <col min="18" max="18" width="14.42578125" style="147" customWidth="1"/>
    <col min="19" max="19" width="6" style="147" customWidth="1"/>
    <col min="20" max="16384" width="8.85546875" style="147"/>
  </cols>
  <sheetData>
    <row r="1" spans="1:18" s="145" customFormat="1" ht="18" x14ac:dyDescent="0.2">
      <c r="A1" s="912" t="s">
        <v>359</v>
      </c>
      <c r="B1" s="912"/>
      <c r="C1" s="912"/>
      <c r="D1" s="912"/>
      <c r="E1" s="912"/>
      <c r="F1" s="912"/>
      <c r="G1" s="912"/>
      <c r="H1" s="912"/>
      <c r="I1" s="912"/>
      <c r="J1" s="912"/>
      <c r="K1" s="912"/>
      <c r="L1" s="912"/>
      <c r="R1" s="146"/>
    </row>
    <row r="2" spans="1:18" s="145" customFormat="1" ht="18" x14ac:dyDescent="0.2">
      <c r="A2" s="912">
        <v>2017</v>
      </c>
      <c r="B2" s="912"/>
      <c r="C2" s="912"/>
      <c r="D2" s="912"/>
      <c r="E2" s="912"/>
      <c r="F2" s="912"/>
      <c r="G2" s="912"/>
      <c r="H2" s="912"/>
      <c r="I2" s="912"/>
      <c r="J2" s="912"/>
      <c r="K2" s="912"/>
      <c r="L2" s="912"/>
      <c r="R2" s="146"/>
    </row>
    <row r="3" spans="1:18" s="145" customFormat="1" ht="18.75" x14ac:dyDescent="0.2">
      <c r="A3" s="913" t="s">
        <v>460</v>
      </c>
      <c r="B3" s="913"/>
      <c r="C3" s="913"/>
      <c r="D3" s="913"/>
      <c r="E3" s="913"/>
      <c r="F3" s="913"/>
      <c r="G3" s="913"/>
      <c r="H3" s="913"/>
      <c r="I3" s="913"/>
      <c r="J3" s="913"/>
      <c r="K3" s="913"/>
      <c r="L3" s="913"/>
    </row>
    <row r="4" spans="1:18" s="145" customFormat="1" ht="15.75" x14ac:dyDescent="0.2">
      <c r="A4" s="913">
        <v>2017</v>
      </c>
      <c r="B4" s="913"/>
      <c r="C4" s="913"/>
      <c r="D4" s="913"/>
      <c r="E4" s="913"/>
      <c r="F4" s="913"/>
      <c r="G4" s="913"/>
      <c r="H4" s="913"/>
      <c r="I4" s="913"/>
      <c r="J4" s="913"/>
      <c r="K4" s="913"/>
      <c r="L4" s="913"/>
    </row>
    <row r="5" spans="1:18" s="238" customFormat="1" ht="15.75" customHeight="1" x14ac:dyDescent="0.2">
      <c r="A5" s="401" t="s">
        <v>788</v>
      </c>
      <c r="B5" s="402"/>
      <c r="C5" s="402"/>
      <c r="D5" s="402"/>
      <c r="E5" s="402"/>
      <c r="H5" s="402"/>
      <c r="K5" s="492"/>
      <c r="L5" s="403" t="s">
        <v>713</v>
      </c>
    </row>
    <row r="6" spans="1:18" ht="33.75" customHeight="1" thickBot="1" x14ac:dyDescent="0.3">
      <c r="A6" s="914" t="s">
        <v>358</v>
      </c>
      <c r="B6" s="915"/>
      <c r="C6" s="148" t="s">
        <v>26</v>
      </c>
      <c r="D6" s="149" t="s">
        <v>334</v>
      </c>
      <c r="E6" s="149" t="s">
        <v>336</v>
      </c>
      <c r="F6" s="149" t="s">
        <v>335</v>
      </c>
      <c r="G6" s="149" t="s">
        <v>27</v>
      </c>
      <c r="H6" s="149" t="s">
        <v>337</v>
      </c>
      <c r="I6" s="149" t="s">
        <v>339</v>
      </c>
      <c r="J6" s="149" t="s">
        <v>340</v>
      </c>
      <c r="K6" s="918" t="s">
        <v>223</v>
      </c>
      <c r="L6" s="919"/>
    </row>
    <row r="7" spans="1:18" ht="41.25" customHeight="1" x14ac:dyDescent="0.2">
      <c r="A7" s="916"/>
      <c r="B7" s="917"/>
      <c r="C7" s="150" t="s">
        <v>224</v>
      </c>
      <c r="D7" s="151" t="s">
        <v>277</v>
      </c>
      <c r="E7" s="151" t="s">
        <v>276</v>
      </c>
      <c r="F7" s="151" t="s">
        <v>275</v>
      </c>
      <c r="G7" s="151" t="s">
        <v>28</v>
      </c>
      <c r="H7" s="151" t="s">
        <v>274</v>
      </c>
      <c r="I7" s="151" t="s">
        <v>338</v>
      </c>
      <c r="J7" s="151" t="s">
        <v>273</v>
      </c>
      <c r="K7" s="920"/>
      <c r="L7" s="921"/>
    </row>
    <row r="8" spans="1:18" ht="20.25" customHeight="1" thickBot="1" x14ac:dyDescent="0.25">
      <c r="A8" s="902" t="s">
        <v>232</v>
      </c>
      <c r="B8" s="903"/>
      <c r="C8" s="152">
        <v>1152</v>
      </c>
      <c r="D8" s="152">
        <v>2</v>
      </c>
      <c r="E8" s="152">
        <v>0</v>
      </c>
      <c r="F8" s="152">
        <v>0</v>
      </c>
      <c r="G8" s="152">
        <v>14</v>
      </c>
      <c r="H8" s="152">
        <v>171</v>
      </c>
      <c r="I8" s="152">
        <v>0</v>
      </c>
      <c r="J8" s="152">
        <v>965</v>
      </c>
      <c r="K8" s="904" t="s">
        <v>225</v>
      </c>
      <c r="L8" s="905"/>
    </row>
    <row r="9" spans="1:18" ht="20.25" customHeight="1" thickBot="1" x14ac:dyDescent="0.25">
      <c r="A9" s="892"/>
      <c r="B9" s="153" t="s">
        <v>227</v>
      </c>
      <c r="C9" s="154">
        <v>422</v>
      </c>
      <c r="D9" s="656">
        <v>0</v>
      </c>
      <c r="E9" s="656">
        <v>0</v>
      </c>
      <c r="F9" s="657" t="s">
        <v>735</v>
      </c>
      <c r="G9" s="657">
        <v>4</v>
      </c>
      <c r="H9" s="657" t="s">
        <v>735</v>
      </c>
      <c r="I9" s="657" t="s">
        <v>735</v>
      </c>
      <c r="J9" s="657">
        <v>418</v>
      </c>
      <c r="K9" s="155" t="s">
        <v>226</v>
      </c>
      <c r="L9" s="895"/>
    </row>
    <row r="10" spans="1:18" ht="20.25" customHeight="1" thickBot="1" x14ac:dyDescent="0.25">
      <c r="A10" s="906"/>
      <c r="B10" s="156" t="s">
        <v>42</v>
      </c>
      <c r="C10" s="156">
        <v>142</v>
      </c>
      <c r="D10" s="658">
        <v>0</v>
      </c>
      <c r="E10" s="658">
        <v>0</v>
      </c>
      <c r="F10" s="659" t="s">
        <v>735</v>
      </c>
      <c r="G10" s="659" t="s">
        <v>735</v>
      </c>
      <c r="H10" s="659" t="s">
        <v>735</v>
      </c>
      <c r="I10" s="659" t="s">
        <v>735</v>
      </c>
      <c r="J10" s="659">
        <v>142</v>
      </c>
      <c r="K10" s="157" t="s">
        <v>29</v>
      </c>
      <c r="L10" s="896"/>
    </row>
    <row r="11" spans="1:18" ht="20.25" customHeight="1" thickBot="1" x14ac:dyDescent="0.25">
      <c r="A11" s="906"/>
      <c r="B11" s="153" t="s">
        <v>229</v>
      </c>
      <c r="C11" s="153">
        <v>8</v>
      </c>
      <c r="D11" s="660">
        <v>0</v>
      </c>
      <c r="E11" s="660">
        <v>0</v>
      </c>
      <c r="F11" s="661" t="s">
        <v>735</v>
      </c>
      <c r="G11" s="660">
        <v>5</v>
      </c>
      <c r="H11" s="660">
        <v>1</v>
      </c>
      <c r="I11" s="661" t="s">
        <v>735</v>
      </c>
      <c r="J11" s="661">
        <v>2</v>
      </c>
      <c r="K11" s="155" t="s">
        <v>228</v>
      </c>
      <c r="L11" s="896"/>
    </row>
    <row r="12" spans="1:18" ht="20.25" customHeight="1" thickBot="1" x14ac:dyDescent="0.25">
      <c r="A12" s="906"/>
      <c r="B12" s="156" t="s">
        <v>170</v>
      </c>
      <c r="C12" s="156">
        <v>1</v>
      </c>
      <c r="D12" s="658">
        <v>0</v>
      </c>
      <c r="E12" s="658">
        <v>0</v>
      </c>
      <c r="F12" s="659" t="s">
        <v>735</v>
      </c>
      <c r="G12" s="659" t="s">
        <v>735</v>
      </c>
      <c r="H12" s="659" t="s">
        <v>735</v>
      </c>
      <c r="I12" s="659" t="s">
        <v>735</v>
      </c>
      <c r="J12" s="659">
        <v>1</v>
      </c>
      <c r="K12" s="157" t="s">
        <v>176</v>
      </c>
      <c r="L12" s="896"/>
    </row>
    <row r="13" spans="1:18" ht="20.25" customHeight="1" thickBot="1" x14ac:dyDescent="0.25">
      <c r="A13" s="906"/>
      <c r="B13" s="153" t="s">
        <v>172</v>
      </c>
      <c r="C13" s="153">
        <v>29</v>
      </c>
      <c r="D13" s="660">
        <v>0</v>
      </c>
      <c r="E13" s="660">
        <v>0</v>
      </c>
      <c r="F13" s="661" t="s">
        <v>735</v>
      </c>
      <c r="G13" s="661" t="s">
        <v>735</v>
      </c>
      <c r="H13" s="661" t="s">
        <v>735</v>
      </c>
      <c r="I13" s="661" t="s">
        <v>735</v>
      </c>
      <c r="J13" s="661">
        <v>29</v>
      </c>
      <c r="K13" s="155" t="s">
        <v>177</v>
      </c>
      <c r="L13" s="896"/>
    </row>
    <row r="14" spans="1:18" ht="20.25" customHeight="1" thickBot="1" x14ac:dyDescent="0.25">
      <c r="A14" s="906"/>
      <c r="B14" s="156" t="s">
        <v>173</v>
      </c>
      <c r="C14" s="156">
        <v>322</v>
      </c>
      <c r="D14" s="658">
        <v>2</v>
      </c>
      <c r="E14" s="658">
        <v>0</v>
      </c>
      <c r="F14" s="659" t="s">
        <v>735</v>
      </c>
      <c r="G14" s="658">
        <v>5</v>
      </c>
      <c r="H14" s="658">
        <v>0</v>
      </c>
      <c r="I14" s="658">
        <v>0</v>
      </c>
      <c r="J14" s="658">
        <v>315</v>
      </c>
      <c r="K14" s="157" t="s">
        <v>178</v>
      </c>
      <c r="L14" s="896"/>
    </row>
    <row r="15" spans="1:18" ht="20.25" customHeight="1" x14ac:dyDescent="0.2">
      <c r="A15" s="907"/>
      <c r="B15" s="158" t="s">
        <v>171</v>
      </c>
      <c r="C15" s="158">
        <v>228</v>
      </c>
      <c r="D15" s="662">
        <v>0</v>
      </c>
      <c r="E15" s="662">
        <v>0</v>
      </c>
      <c r="F15" s="663" t="s">
        <v>735</v>
      </c>
      <c r="G15" s="663" t="s">
        <v>735</v>
      </c>
      <c r="H15" s="663">
        <v>170</v>
      </c>
      <c r="I15" s="663">
        <v>0</v>
      </c>
      <c r="J15" s="663">
        <v>58</v>
      </c>
      <c r="K15" s="159" t="s">
        <v>230</v>
      </c>
      <c r="L15" s="896"/>
    </row>
    <row r="16" spans="1:18" ht="20.25" customHeight="1" thickBot="1" x14ac:dyDescent="0.25">
      <c r="A16" s="908" t="s">
        <v>233</v>
      </c>
      <c r="B16" s="909"/>
      <c r="C16" s="152">
        <v>888</v>
      </c>
      <c r="D16" s="152">
        <v>0</v>
      </c>
      <c r="E16" s="152">
        <v>0</v>
      </c>
      <c r="F16" s="152">
        <v>0</v>
      </c>
      <c r="G16" s="152">
        <v>6</v>
      </c>
      <c r="H16" s="152">
        <v>22</v>
      </c>
      <c r="I16" s="152">
        <v>7</v>
      </c>
      <c r="J16" s="152">
        <v>853</v>
      </c>
      <c r="K16" s="910" t="s">
        <v>203</v>
      </c>
      <c r="L16" s="911"/>
    </row>
    <row r="17" spans="1:12" ht="20.25" customHeight="1" thickBot="1" x14ac:dyDescent="0.25">
      <c r="A17" s="892"/>
      <c r="B17" s="153" t="s">
        <v>227</v>
      </c>
      <c r="C17" s="154">
        <v>402</v>
      </c>
      <c r="D17" s="656">
        <v>0</v>
      </c>
      <c r="E17" s="656">
        <v>0</v>
      </c>
      <c r="F17" s="656">
        <v>0</v>
      </c>
      <c r="G17" s="656">
        <v>0</v>
      </c>
      <c r="H17" s="656">
        <v>0</v>
      </c>
      <c r="I17" s="656">
        <v>0</v>
      </c>
      <c r="J17" s="656">
        <v>402</v>
      </c>
      <c r="K17" s="155" t="s">
        <v>226</v>
      </c>
      <c r="L17" s="895"/>
    </row>
    <row r="18" spans="1:12" ht="20.25" customHeight="1" thickBot="1" x14ac:dyDescent="0.25">
      <c r="A18" s="893"/>
      <c r="B18" s="156" t="s">
        <v>179</v>
      </c>
      <c r="C18" s="156">
        <v>57</v>
      </c>
      <c r="D18" s="658">
        <v>0</v>
      </c>
      <c r="E18" s="658">
        <v>0</v>
      </c>
      <c r="F18" s="658">
        <v>0</v>
      </c>
      <c r="G18" s="658">
        <v>1</v>
      </c>
      <c r="H18" s="658">
        <v>2</v>
      </c>
      <c r="I18" s="658">
        <v>7</v>
      </c>
      <c r="J18" s="658">
        <v>47</v>
      </c>
      <c r="K18" s="157" t="s">
        <v>231</v>
      </c>
      <c r="L18" s="896"/>
    </row>
    <row r="19" spans="1:12" ht="20.25" customHeight="1" thickBot="1" x14ac:dyDescent="0.25">
      <c r="A19" s="893"/>
      <c r="B19" s="153" t="s">
        <v>229</v>
      </c>
      <c r="C19" s="153">
        <v>15</v>
      </c>
      <c r="D19" s="660">
        <v>0</v>
      </c>
      <c r="E19" s="661" t="s">
        <v>735</v>
      </c>
      <c r="F19" s="660">
        <v>0</v>
      </c>
      <c r="G19" s="660">
        <v>4</v>
      </c>
      <c r="H19" s="660">
        <v>11</v>
      </c>
      <c r="I19" s="660">
        <v>0</v>
      </c>
      <c r="J19" s="660">
        <v>0</v>
      </c>
      <c r="K19" s="155" t="s">
        <v>228</v>
      </c>
      <c r="L19" s="896"/>
    </row>
    <row r="20" spans="1:12" ht="19.5" customHeight="1" thickBot="1" x14ac:dyDescent="0.25">
      <c r="A20" s="893"/>
      <c r="B20" s="156" t="s">
        <v>171</v>
      </c>
      <c r="C20" s="156">
        <v>379</v>
      </c>
      <c r="D20" s="658">
        <v>0</v>
      </c>
      <c r="E20" s="659" t="s">
        <v>735</v>
      </c>
      <c r="F20" s="658">
        <v>0</v>
      </c>
      <c r="G20" s="658">
        <v>0</v>
      </c>
      <c r="H20" s="658">
        <v>0</v>
      </c>
      <c r="I20" s="658">
        <v>0</v>
      </c>
      <c r="J20" s="658">
        <v>379</v>
      </c>
      <c r="K20" s="157" t="s">
        <v>230</v>
      </c>
      <c r="L20" s="896"/>
    </row>
    <row r="21" spans="1:12" ht="20.25" customHeight="1" thickBot="1" x14ac:dyDescent="0.25">
      <c r="A21" s="893"/>
      <c r="B21" s="156" t="s">
        <v>173</v>
      </c>
      <c r="C21" s="156">
        <v>15</v>
      </c>
      <c r="D21" s="658">
        <v>0</v>
      </c>
      <c r="E21" s="658">
        <v>0</v>
      </c>
      <c r="F21" s="659" t="s">
        <v>735</v>
      </c>
      <c r="G21" s="658">
        <v>1</v>
      </c>
      <c r="H21" s="658">
        <v>9</v>
      </c>
      <c r="I21" s="658">
        <v>0</v>
      </c>
      <c r="J21" s="658">
        <v>5</v>
      </c>
      <c r="K21" s="157" t="s">
        <v>178</v>
      </c>
      <c r="L21" s="896"/>
    </row>
    <row r="22" spans="1:12" ht="19.5" customHeight="1" x14ac:dyDescent="0.2">
      <c r="A22" s="894"/>
      <c r="B22" s="160" t="s">
        <v>172</v>
      </c>
      <c r="C22" s="160">
        <v>20</v>
      </c>
      <c r="D22" s="664">
        <v>0</v>
      </c>
      <c r="E22" s="665" t="s">
        <v>735</v>
      </c>
      <c r="F22" s="664">
        <v>0</v>
      </c>
      <c r="G22" s="664">
        <v>0</v>
      </c>
      <c r="H22" s="664">
        <v>0</v>
      </c>
      <c r="I22" s="665" t="s">
        <v>735</v>
      </c>
      <c r="J22" s="665">
        <v>20</v>
      </c>
      <c r="K22" s="161" t="s">
        <v>177</v>
      </c>
      <c r="L22" s="897"/>
    </row>
    <row r="23" spans="1:12" ht="25.5" customHeight="1" x14ac:dyDescent="0.2">
      <c r="A23" s="898" t="s">
        <v>238</v>
      </c>
      <c r="B23" s="899"/>
      <c r="C23" s="162">
        <v>2040</v>
      </c>
      <c r="D23" s="162">
        <v>2</v>
      </c>
      <c r="E23" s="162">
        <v>0</v>
      </c>
      <c r="F23" s="162">
        <v>0</v>
      </c>
      <c r="G23" s="162">
        <v>20</v>
      </c>
      <c r="H23" s="162">
        <v>193</v>
      </c>
      <c r="I23" s="162">
        <v>7</v>
      </c>
      <c r="J23" s="162">
        <v>1818</v>
      </c>
      <c r="K23" s="900" t="s">
        <v>272</v>
      </c>
      <c r="L23" s="901"/>
    </row>
    <row r="24" spans="1:12" s="238" customFormat="1" ht="17.45" customHeight="1" x14ac:dyDescent="0.2">
      <c r="A24" s="237" t="s">
        <v>545</v>
      </c>
      <c r="K24" s="492"/>
      <c r="L24" s="666" t="s">
        <v>546</v>
      </c>
    </row>
    <row r="25" spans="1:12" s="238" customFormat="1" x14ac:dyDescent="0.2">
      <c r="A25" s="766" t="s">
        <v>750</v>
      </c>
      <c r="B25" s="767"/>
      <c r="C25" s="767"/>
      <c r="D25" s="767"/>
      <c r="E25" s="767"/>
      <c r="F25" s="622"/>
      <c r="G25" s="622"/>
      <c r="H25" s="622"/>
      <c r="K25" s="492"/>
      <c r="L25" s="666" t="s">
        <v>751</v>
      </c>
    </row>
    <row r="26" spans="1:12" s="238" customFormat="1" x14ac:dyDescent="0.2">
      <c r="A26" s="492" t="s">
        <v>540</v>
      </c>
      <c r="B26" s="492"/>
      <c r="C26" s="492"/>
      <c r="D26" s="492"/>
      <c r="E26" s="492"/>
      <c r="F26" s="492"/>
      <c r="K26" s="492"/>
      <c r="L26" s="526" t="s">
        <v>541</v>
      </c>
    </row>
  </sheetData>
  <mergeCells count="16">
    <mergeCell ref="A1:L1"/>
    <mergeCell ref="A2:L2"/>
    <mergeCell ref="A3:L3"/>
    <mergeCell ref="A4:L4"/>
    <mergeCell ref="A6:B7"/>
    <mergeCell ref="K6:L7"/>
    <mergeCell ref="A17:A22"/>
    <mergeCell ref="L17:L22"/>
    <mergeCell ref="A23:B23"/>
    <mergeCell ref="K23:L23"/>
    <mergeCell ref="A8:B8"/>
    <mergeCell ref="K8:L8"/>
    <mergeCell ref="A9:A15"/>
    <mergeCell ref="L9:L15"/>
    <mergeCell ref="A16:B16"/>
    <mergeCell ref="K16:L16"/>
  </mergeCells>
  <printOptions horizontalCentered="1" verticalCentered="1"/>
  <pageMargins left="0" right="0" top="0" bottom="0" header="0" footer="0"/>
  <pageSetup paperSize="9" scale="95"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W40"/>
  <sheetViews>
    <sheetView rightToLeft="1" view="pageBreakPreview" zoomScaleNormal="100" zoomScaleSheetLayoutView="100" workbookViewId="0">
      <selection activeCell="A13" sqref="A13"/>
    </sheetView>
  </sheetViews>
  <sheetFormatPr defaultColWidth="8.85546875" defaultRowHeight="12.75" x14ac:dyDescent="0.2"/>
  <cols>
    <col min="1" max="1" width="18.7109375" style="2" customWidth="1"/>
    <col min="2" max="19" width="6.7109375" style="2" customWidth="1"/>
    <col min="20" max="20" width="19.7109375" style="2" customWidth="1"/>
    <col min="21" max="21" width="8.85546875" style="2" hidden="1" customWidth="1"/>
    <col min="22" max="16384" width="8.85546875" style="2"/>
  </cols>
  <sheetData>
    <row r="1" spans="1:23" s="19" customFormat="1" ht="23.45" customHeight="1" x14ac:dyDescent="0.2">
      <c r="A1" s="922" t="s">
        <v>47</v>
      </c>
      <c r="B1" s="922"/>
      <c r="C1" s="922"/>
      <c r="D1" s="922"/>
      <c r="E1" s="922"/>
      <c r="F1" s="922"/>
      <c r="G1" s="922"/>
      <c r="H1" s="922"/>
      <c r="I1" s="922"/>
      <c r="J1" s="922"/>
      <c r="K1" s="922"/>
      <c r="L1" s="922"/>
      <c r="M1" s="922"/>
      <c r="N1" s="922"/>
      <c r="O1" s="922"/>
      <c r="P1" s="922"/>
      <c r="Q1" s="922"/>
      <c r="R1" s="922"/>
      <c r="S1" s="922"/>
      <c r="T1" s="922"/>
      <c r="U1" s="18"/>
      <c r="V1" s="18"/>
      <c r="W1" s="18"/>
    </row>
    <row r="2" spans="1:23" s="19" customFormat="1" ht="18" x14ac:dyDescent="0.2">
      <c r="A2" s="922" t="s">
        <v>725</v>
      </c>
      <c r="B2" s="922"/>
      <c r="C2" s="922"/>
      <c r="D2" s="922"/>
      <c r="E2" s="922"/>
      <c r="F2" s="922"/>
      <c r="G2" s="922"/>
      <c r="H2" s="922"/>
      <c r="I2" s="922"/>
      <c r="J2" s="922"/>
      <c r="K2" s="922"/>
      <c r="L2" s="922"/>
      <c r="M2" s="922"/>
      <c r="N2" s="922"/>
      <c r="O2" s="922"/>
      <c r="P2" s="922"/>
      <c r="Q2" s="922"/>
      <c r="R2" s="922"/>
      <c r="S2" s="922"/>
      <c r="T2" s="922"/>
      <c r="U2" s="18"/>
      <c r="V2" s="18"/>
      <c r="W2" s="18"/>
    </row>
    <row r="3" spans="1:23" s="19" customFormat="1" ht="15.75" x14ac:dyDescent="0.2">
      <c r="A3" s="923" t="s">
        <v>198</v>
      </c>
      <c r="B3" s="923"/>
      <c r="C3" s="923"/>
      <c r="D3" s="923"/>
      <c r="E3" s="923"/>
      <c r="F3" s="923"/>
      <c r="G3" s="923"/>
      <c r="H3" s="923"/>
      <c r="I3" s="923"/>
      <c r="J3" s="923"/>
      <c r="K3" s="923"/>
      <c r="L3" s="923"/>
      <c r="M3" s="923"/>
      <c r="N3" s="923"/>
      <c r="O3" s="923"/>
      <c r="P3" s="923"/>
      <c r="Q3" s="923"/>
      <c r="R3" s="923"/>
      <c r="S3" s="923"/>
      <c r="T3" s="923"/>
    </row>
    <row r="4" spans="1:23" s="19" customFormat="1" ht="15.75" x14ac:dyDescent="0.2">
      <c r="A4" s="923" t="s">
        <v>725</v>
      </c>
      <c r="B4" s="923"/>
      <c r="C4" s="923"/>
      <c r="D4" s="923"/>
      <c r="E4" s="923"/>
      <c r="F4" s="923"/>
      <c r="G4" s="923"/>
      <c r="H4" s="923"/>
      <c r="I4" s="923"/>
      <c r="J4" s="923"/>
      <c r="K4" s="923"/>
      <c r="L4" s="923"/>
      <c r="M4" s="923"/>
      <c r="N4" s="923"/>
      <c r="O4" s="923"/>
      <c r="P4" s="923"/>
      <c r="Q4" s="923"/>
      <c r="R4" s="923"/>
      <c r="S4" s="923"/>
      <c r="T4" s="923"/>
    </row>
    <row r="5" spans="1:23" ht="15.75" x14ac:dyDescent="0.2">
      <c r="A5" s="73" t="s">
        <v>789</v>
      </c>
      <c r="B5" s="74"/>
      <c r="C5" s="74"/>
      <c r="D5" s="74"/>
      <c r="E5" s="74"/>
      <c r="F5" s="74"/>
      <c r="G5" s="74"/>
      <c r="H5" s="74"/>
      <c r="I5" s="74"/>
      <c r="J5" s="74"/>
      <c r="K5" s="74"/>
      <c r="L5" s="74"/>
      <c r="M5" s="74"/>
      <c r="N5" s="74"/>
      <c r="O5" s="74"/>
      <c r="P5" s="74"/>
      <c r="Q5" s="74"/>
      <c r="R5" s="74"/>
      <c r="S5" s="74"/>
      <c r="T5" s="75" t="s">
        <v>714</v>
      </c>
    </row>
    <row r="6" spans="1:23" ht="21" customHeight="1" thickBot="1" x14ac:dyDescent="0.25">
      <c r="A6" s="928" t="s">
        <v>30</v>
      </c>
      <c r="B6" s="924">
        <v>2013</v>
      </c>
      <c r="C6" s="924"/>
      <c r="D6" s="924"/>
      <c r="E6" s="924">
        <v>2014</v>
      </c>
      <c r="F6" s="924"/>
      <c r="G6" s="924"/>
      <c r="H6" s="924">
        <v>2015</v>
      </c>
      <c r="I6" s="924"/>
      <c r="J6" s="924"/>
      <c r="K6" s="924">
        <v>2016</v>
      </c>
      <c r="L6" s="924"/>
      <c r="M6" s="924"/>
      <c r="N6" s="924">
        <v>2017</v>
      </c>
      <c r="O6" s="924"/>
      <c r="P6" s="924"/>
      <c r="Q6" s="924">
        <v>2018</v>
      </c>
      <c r="R6" s="924"/>
      <c r="S6" s="924"/>
      <c r="T6" s="925" t="s">
        <v>197</v>
      </c>
    </row>
    <row r="7" spans="1:23" ht="18" customHeight="1" thickBot="1" x14ac:dyDescent="0.25">
      <c r="A7" s="929"/>
      <c r="B7" s="48" t="s">
        <v>31</v>
      </c>
      <c r="C7" s="48" t="s">
        <v>32</v>
      </c>
      <c r="D7" s="39" t="s">
        <v>3</v>
      </c>
      <c r="E7" s="48" t="s">
        <v>31</v>
      </c>
      <c r="F7" s="48" t="s">
        <v>32</v>
      </c>
      <c r="G7" s="39" t="s">
        <v>3</v>
      </c>
      <c r="H7" s="48" t="s">
        <v>31</v>
      </c>
      <c r="I7" s="48" t="s">
        <v>32</v>
      </c>
      <c r="J7" s="39" t="s">
        <v>3</v>
      </c>
      <c r="K7" s="48" t="s">
        <v>31</v>
      </c>
      <c r="L7" s="48" t="s">
        <v>32</v>
      </c>
      <c r="M7" s="299" t="s">
        <v>3</v>
      </c>
      <c r="N7" s="48" t="s">
        <v>31</v>
      </c>
      <c r="O7" s="48" t="s">
        <v>32</v>
      </c>
      <c r="P7" s="299" t="s">
        <v>3</v>
      </c>
      <c r="Q7" s="48" t="s">
        <v>31</v>
      </c>
      <c r="R7" s="48" t="s">
        <v>32</v>
      </c>
      <c r="S7" s="299" t="s">
        <v>3</v>
      </c>
      <c r="T7" s="926"/>
    </row>
    <row r="8" spans="1:23" ht="18" customHeight="1" x14ac:dyDescent="0.2">
      <c r="A8" s="930"/>
      <c r="B8" s="47" t="s">
        <v>161</v>
      </c>
      <c r="C8" s="47" t="s">
        <v>160</v>
      </c>
      <c r="D8" s="46" t="s">
        <v>4</v>
      </c>
      <c r="E8" s="47" t="s">
        <v>161</v>
      </c>
      <c r="F8" s="47" t="s">
        <v>160</v>
      </c>
      <c r="G8" s="46" t="s">
        <v>4</v>
      </c>
      <c r="H8" s="47" t="s">
        <v>161</v>
      </c>
      <c r="I8" s="47" t="s">
        <v>160</v>
      </c>
      <c r="J8" s="46" t="s">
        <v>4</v>
      </c>
      <c r="K8" s="47" t="s">
        <v>161</v>
      </c>
      <c r="L8" s="47" t="s">
        <v>160</v>
      </c>
      <c r="M8" s="300" t="s">
        <v>4</v>
      </c>
      <c r="N8" s="47" t="s">
        <v>161</v>
      </c>
      <c r="O8" s="47" t="s">
        <v>160</v>
      </c>
      <c r="P8" s="300" t="s">
        <v>4</v>
      </c>
      <c r="Q8" s="47" t="s">
        <v>161</v>
      </c>
      <c r="R8" s="47" t="s">
        <v>160</v>
      </c>
      <c r="S8" s="300" t="s">
        <v>4</v>
      </c>
      <c r="T8" s="927"/>
    </row>
    <row r="9" spans="1:23" ht="22.5" customHeight="1" thickBot="1" x14ac:dyDescent="0.25">
      <c r="A9" s="293" t="s">
        <v>33</v>
      </c>
      <c r="B9" s="294">
        <v>94</v>
      </c>
      <c r="C9" s="294">
        <v>267</v>
      </c>
      <c r="D9" s="296">
        <f>B9+C9</f>
        <v>361</v>
      </c>
      <c r="E9" s="295">
        <v>104</v>
      </c>
      <c r="F9" s="295">
        <v>253</v>
      </c>
      <c r="G9" s="296">
        <f>E9+F9</f>
        <v>357</v>
      </c>
      <c r="H9" s="294">
        <v>103</v>
      </c>
      <c r="I9" s="294">
        <v>195</v>
      </c>
      <c r="J9" s="296">
        <f>H9+I9</f>
        <v>298</v>
      </c>
      <c r="K9" s="294">
        <v>126</v>
      </c>
      <c r="L9" s="294">
        <v>219</v>
      </c>
      <c r="M9" s="296">
        <f>K9+L9</f>
        <v>345</v>
      </c>
      <c r="N9" s="633">
        <v>119</v>
      </c>
      <c r="O9" s="633">
        <v>225</v>
      </c>
      <c r="P9" s="633">
        <f>SUM(N9:O9)</f>
        <v>344</v>
      </c>
      <c r="Q9" s="633">
        <v>90</v>
      </c>
      <c r="R9" s="633">
        <v>195</v>
      </c>
      <c r="S9" s="633">
        <f>SUM(Q9:R9)</f>
        <v>285</v>
      </c>
      <c r="T9" s="297" t="s">
        <v>133</v>
      </c>
    </row>
    <row r="10" spans="1:23" ht="22.5" customHeight="1" thickBot="1" x14ac:dyDescent="0.25">
      <c r="A10" s="290" t="s">
        <v>34</v>
      </c>
      <c r="B10" s="99">
        <v>340</v>
      </c>
      <c r="C10" s="99">
        <v>446</v>
      </c>
      <c r="D10" s="292">
        <f t="shared" ref="D10:D16" si="0">B10+C10</f>
        <v>786</v>
      </c>
      <c r="E10" s="100">
        <v>323</v>
      </c>
      <c r="F10" s="100">
        <v>440</v>
      </c>
      <c r="G10" s="292">
        <f t="shared" ref="G10:G15" si="1">E10+F10</f>
        <v>763</v>
      </c>
      <c r="H10" s="99">
        <v>339</v>
      </c>
      <c r="I10" s="99">
        <v>479</v>
      </c>
      <c r="J10" s="292">
        <f t="shared" ref="J10:J16" si="2">H10+I10</f>
        <v>818</v>
      </c>
      <c r="K10" s="99">
        <v>334</v>
      </c>
      <c r="L10" s="99">
        <v>453</v>
      </c>
      <c r="M10" s="292">
        <f t="shared" ref="M10:M16" si="3">K10+L10</f>
        <v>787</v>
      </c>
      <c r="N10" s="634">
        <v>305</v>
      </c>
      <c r="O10" s="634">
        <v>411</v>
      </c>
      <c r="P10" s="634">
        <f t="shared" ref="P10:P21" si="4">SUM(N10:O10)</f>
        <v>716</v>
      </c>
      <c r="Q10" s="634">
        <v>289</v>
      </c>
      <c r="R10" s="634">
        <v>410</v>
      </c>
      <c r="S10" s="634">
        <f t="shared" ref="S10:S18" si="5">SUM(Q10:R10)</f>
        <v>699</v>
      </c>
      <c r="T10" s="40" t="s">
        <v>134</v>
      </c>
    </row>
    <row r="11" spans="1:23" ht="22.5" customHeight="1" thickBot="1" x14ac:dyDescent="0.25">
      <c r="A11" s="34" t="s">
        <v>135</v>
      </c>
      <c r="B11" s="99">
        <v>56</v>
      </c>
      <c r="C11" s="99">
        <v>82</v>
      </c>
      <c r="D11" s="292">
        <f t="shared" si="0"/>
        <v>138</v>
      </c>
      <c r="E11" s="100">
        <v>54</v>
      </c>
      <c r="F11" s="100">
        <v>107</v>
      </c>
      <c r="G11" s="292">
        <f t="shared" si="1"/>
        <v>161</v>
      </c>
      <c r="H11" s="99">
        <v>45</v>
      </c>
      <c r="I11" s="99">
        <v>102</v>
      </c>
      <c r="J11" s="292">
        <f t="shared" si="2"/>
        <v>147</v>
      </c>
      <c r="K11" s="99">
        <v>0</v>
      </c>
      <c r="L11" s="99">
        <v>0</v>
      </c>
      <c r="M11" s="292">
        <f t="shared" si="3"/>
        <v>0</v>
      </c>
      <c r="N11" s="634">
        <v>33</v>
      </c>
      <c r="O11" s="634">
        <v>92</v>
      </c>
      <c r="P11" s="634">
        <f t="shared" si="4"/>
        <v>125</v>
      </c>
      <c r="Q11" s="634">
        <v>31</v>
      </c>
      <c r="R11" s="634">
        <v>89</v>
      </c>
      <c r="S11" s="634">
        <f t="shared" si="5"/>
        <v>120</v>
      </c>
      <c r="T11" s="40" t="s">
        <v>278</v>
      </c>
      <c r="U11" s="4"/>
    </row>
    <row r="12" spans="1:23" ht="22.5" customHeight="1" thickBot="1" x14ac:dyDescent="0.25">
      <c r="A12" s="24" t="s">
        <v>542</v>
      </c>
      <c r="B12" s="101">
        <v>2</v>
      </c>
      <c r="C12" s="101">
        <v>2</v>
      </c>
      <c r="D12" s="289">
        <f t="shared" si="0"/>
        <v>4</v>
      </c>
      <c r="E12" s="102">
        <v>2</v>
      </c>
      <c r="F12" s="102">
        <v>2</v>
      </c>
      <c r="G12" s="289">
        <f t="shared" si="1"/>
        <v>4</v>
      </c>
      <c r="H12" s="101">
        <v>2</v>
      </c>
      <c r="I12" s="101">
        <v>3</v>
      </c>
      <c r="J12" s="289">
        <f t="shared" si="2"/>
        <v>5</v>
      </c>
      <c r="K12" s="101">
        <v>68</v>
      </c>
      <c r="L12" s="101">
        <v>108</v>
      </c>
      <c r="M12" s="289">
        <f t="shared" si="3"/>
        <v>176</v>
      </c>
      <c r="N12" s="635">
        <v>2</v>
      </c>
      <c r="O12" s="635">
        <v>2</v>
      </c>
      <c r="P12" s="635">
        <f t="shared" si="4"/>
        <v>4</v>
      </c>
      <c r="Q12" s="635">
        <v>2</v>
      </c>
      <c r="R12" s="635">
        <v>2</v>
      </c>
      <c r="S12" s="635">
        <f t="shared" si="5"/>
        <v>4</v>
      </c>
      <c r="T12" s="26" t="s">
        <v>279</v>
      </c>
      <c r="U12" s="4"/>
    </row>
    <row r="13" spans="1:23" ht="22.5" customHeight="1" thickBot="1" x14ac:dyDescent="0.25">
      <c r="A13" s="34" t="s">
        <v>543</v>
      </c>
      <c r="B13" s="99">
        <v>12</v>
      </c>
      <c r="C13" s="99">
        <v>15</v>
      </c>
      <c r="D13" s="292">
        <f t="shared" si="0"/>
        <v>27</v>
      </c>
      <c r="E13" s="100">
        <v>12</v>
      </c>
      <c r="F13" s="100">
        <v>15</v>
      </c>
      <c r="G13" s="292">
        <f t="shared" si="1"/>
        <v>27</v>
      </c>
      <c r="H13" s="99">
        <v>12</v>
      </c>
      <c r="I13" s="99">
        <v>15</v>
      </c>
      <c r="J13" s="292">
        <f t="shared" si="2"/>
        <v>27</v>
      </c>
      <c r="K13" s="99">
        <v>2</v>
      </c>
      <c r="L13" s="99">
        <v>3</v>
      </c>
      <c r="M13" s="292">
        <f t="shared" si="3"/>
        <v>5</v>
      </c>
      <c r="N13" s="634">
        <v>23</v>
      </c>
      <c r="O13" s="634">
        <v>28</v>
      </c>
      <c r="P13" s="634">
        <f t="shared" si="4"/>
        <v>51</v>
      </c>
      <c r="Q13" s="634">
        <v>14</v>
      </c>
      <c r="R13" s="634">
        <v>28</v>
      </c>
      <c r="S13" s="634">
        <f t="shared" si="5"/>
        <v>42</v>
      </c>
      <c r="T13" s="40" t="s">
        <v>280</v>
      </c>
      <c r="U13" s="4"/>
    </row>
    <row r="14" spans="1:23" ht="22.5" customHeight="1" thickBot="1" x14ac:dyDescent="0.25">
      <c r="A14" s="24" t="s">
        <v>544</v>
      </c>
      <c r="B14" s="101">
        <v>6</v>
      </c>
      <c r="C14" s="101">
        <v>13</v>
      </c>
      <c r="D14" s="289">
        <f t="shared" si="0"/>
        <v>19</v>
      </c>
      <c r="E14" s="102">
        <v>4</v>
      </c>
      <c r="F14" s="102">
        <v>17</v>
      </c>
      <c r="G14" s="289">
        <f t="shared" si="1"/>
        <v>21</v>
      </c>
      <c r="H14" s="101">
        <v>4</v>
      </c>
      <c r="I14" s="101">
        <v>20</v>
      </c>
      <c r="J14" s="289">
        <f t="shared" si="2"/>
        <v>24</v>
      </c>
      <c r="K14" s="101">
        <v>19</v>
      </c>
      <c r="L14" s="101">
        <v>26</v>
      </c>
      <c r="M14" s="289">
        <f t="shared" si="3"/>
        <v>45</v>
      </c>
      <c r="N14" s="635">
        <v>5</v>
      </c>
      <c r="O14" s="635">
        <v>23</v>
      </c>
      <c r="P14" s="635">
        <f t="shared" si="4"/>
        <v>28</v>
      </c>
      <c r="Q14" s="635">
        <v>9</v>
      </c>
      <c r="R14" s="635">
        <v>29</v>
      </c>
      <c r="S14" s="635">
        <f t="shared" si="5"/>
        <v>38</v>
      </c>
      <c r="T14" s="26" t="s">
        <v>281</v>
      </c>
      <c r="U14" s="4"/>
    </row>
    <row r="15" spans="1:23" ht="22.5" customHeight="1" thickBot="1" x14ac:dyDescent="0.25">
      <c r="A15" s="34" t="s">
        <v>136</v>
      </c>
      <c r="B15" s="99">
        <v>2</v>
      </c>
      <c r="C15" s="99">
        <v>2</v>
      </c>
      <c r="D15" s="292">
        <f t="shared" si="0"/>
        <v>4</v>
      </c>
      <c r="E15" s="100">
        <v>2</v>
      </c>
      <c r="F15" s="100">
        <v>2</v>
      </c>
      <c r="G15" s="292">
        <f t="shared" si="1"/>
        <v>4</v>
      </c>
      <c r="H15" s="99">
        <v>2</v>
      </c>
      <c r="I15" s="99">
        <v>2</v>
      </c>
      <c r="J15" s="292">
        <f t="shared" si="2"/>
        <v>4</v>
      </c>
      <c r="K15" s="99">
        <v>5</v>
      </c>
      <c r="L15" s="99">
        <v>23</v>
      </c>
      <c r="M15" s="292">
        <f t="shared" si="3"/>
        <v>28</v>
      </c>
      <c r="N15" s="634">
        <v>2</v>
      </c>
      <c r="O15" s="634">
        <v>2</v>
      </c>
      <c r="P15" s="634">
        <f t="shared" si="4"/>
        <v>4</v>
      </c>
      <c r="Q15" s="634">
        <v>2</v>
      </c>
      <c r="R15" s="634">
        <v>2</v>
      </c>
      <c r="S15" s="634">
        <f t="shared" si="5"/>
        <v>4</v>
      </c>
      <c r="T15" s="40" t="s">
        <v>55</v>
      </c>
      <c r="U15" s="4"/>
    </row>
    <row r="16" spans="1:23" ht="22.5" customHeight="1" thickBot="1" x14ac:dyDescent="0.25">
      <c r="A16" s="24" t="s">
        <v>609</v>
      </c>
      <c r="B16" s="101">
        <v>85</v>
      </c>
      <c r="C16" s="101">
        <v>47</v>
      </c>
      <c r="D16" s="289">
        <f t="shared" si="0"/>
        <v>132</v>
      </c>
      <c r="E16" s="102">
        <v>123</v>
      </c>
      <c r="F16" s="102">
        <v>48</v>
      </c>
      <c r="G16" s="289">
        <f>E16+F16</f>
        <v>171</v>
      </c>
      <c r="H16" s="101">
        <v>108</v>
      </c>
      <c r="I16" s="101">
        <v>44</v>
      </c>
      <c r="J16" s="289">
        <f t="shared" si="2"/>
        <v>152</v>
      </c>
      <c r="K16" s="101">
        <v>2</v>
      </c>
      <c r="L16" s="101">
        <v>2</v>
      </c>
      <c r="M16" s="289">
        <f t="shared" si="3"/>
        <v>4</v>
      </c>
      <c r="N16" s="635">
        <v>99</v>
      </c>
      <c r="O16" s="635">
        <v>64</v>
      </c>
      <c r="P16" s="635">
        <f t="shared" si="4"/>
        <v>163</v>
      </c>
      <c r="Q16" s="635">
        <v>73</v>
      </c>
      <c r="R16" s="635">
        <v>15</v>
      </c>
      <c r="S16" s="635">
        <f t="shared" si="5"/>
        <v>88</v>
      </c>
      <c r="T16" s="26" t="s">
        <v>610</v>
      </c>
      <c r="U16" s="4"/>
    </row>
    <row r="17" spans="1:21" s="240" customFormat="1" ht="22.5" customHeight="1" thickBot="1" x14ac:dyDescent="0.25">
      <c r="A17" s="34" t="s">
        <v>183</v>
      </c>
      <c r="B17" s="99" t="s">
        <v>463</v>
      </c>
      <c r="C17" s="99" t="s">
        <v>463</v>
      </c>
      <c r="D17" s="291" t="s">
        <v>463</v>
      </c>
      <c r="E17" s="100">
        <v>9</v>
      </c>
      <c r="F17" s="100">
        <v>14</v>
      </c>
      <c r="G17" s="292">
        <f>SUM(E17:F17)</f>
        <v>23</v>
      </c>
      <c r="H17" s="99">
        <v>39</v>
      </c>
      <c r="I17" s="99">
        <v>36</v>
      </c>
      <c r="J17" s="292">
        <f>SUM(H17:I17)</f>
        <v>75</v>
      </c>
      <c r="K17" s="99">
        <v>89</v>
      </c>
      <c r="L17" s="99">
        <v>50</v>
      </c>
      <c r="M17" s="292">
        <f>SUM(K17:L17)</f>
        <v>139</v>
      </c>
      <c r="N17" s="634">
        <v>22</v>
      </c>
      <c r="O17" s="634">
        <v>23</v>
      </c>
      <c r="P17" s="634">
        <f t="shared" si="4"/>
        <v>45</v>
      </c>
      <c r="Q17" s="634">
        <v>0</v>
      </c>
      <c r="R17" s="634">
        <v>0</v>
      </c>
      <c r="S17" s="634">
        <f t="shared" si="5"/>
        <v>0</v>
      </c>
      <c r="T17" s="40" t="s">
        <v>530</v>
      </c>
      <c r="U17" s="386"/>
    </row>
    <row r="18" spans="1:21" s="240" customFormat="1" ht="22.5" customHeight="1" thickBot="1" x14ac:dyDescent="0.25">
      <c r="A18" s="392" t="s">
        <v>580</v>
      </c>
      <c r="B18" s="472" t="s">
        <v>463</v>
      </c>
      <c r="C18" s="472" t="s">
        <v>463</v>
      </c>
      <c r="D18" s="473" t="s">
        <v>463</v>
      </c>
      <c r="E18" s="474" t="s">
        <v>463</v>
      </c>
      <c r="F18" s="474" t="s">
        <v>463</v>
      </c>
      <c r="G18" s="473" t="s">
        <v>463</v>
      </c>
      <c r="H18" s="472" t="s">
        <v>463</v>
      </c>
      <c r="I18" s="472" t="s">
        <v>463</v>
      </c>
      <c r="J18" s="473" t="s">
        <v>463</v>
      </c>
      <c r="K18" s="472">
        <v>16</v>
      </c>
      <c r="L18" s="472">
        <v>18</v>
      </c>
      <c r="M18" s="475">
        <f t="shared" ref="M18" si="6">SUM(K18:L18)</f>
        <v>34</v>
      </c>
      <c r="N18" s="636">
        <v>29</v>
      </c>
      <c r="O18" s="636">
        <v>65</v>
      </c>
      <c r="P18" s="636">
        <f t="shared" si="4"/>
        <v>94</v>
      </c>
      <c r="Q18" s="636">
        <v>91</v>
      </c>
      <c r="R18" s="636">
        <v>124</v>
      </c>
      <c r="S18" s="636">
        <f t="shared" si="5"/>
        <v>215</v>
      </c>
      <c r="T18" s="476" t="s">
        <v>581</v>
      </c>
      <c r="U18" s="386"/>
    </row>
    <row r="19" spans="1:21" s="240" customFormat="1" ht="22.5" customHeight="1" thickBot="1" x14ac:dyDescent="0.25">
      <c r="A19" s="34" t="s">
        <v>181</v>
      </c>
      <c r="B19" s="99" t="s">
        <v>463</v>
      </c>
      <c r="C19" s="99" t="s">
        <v>463</v>
      </c>
      <c r="D19" s="291" t="s">
        <v>463</v>
      </c>
      <c r="E19" s="100" t="s">
        <v>463</v>
      </c>
      <c r="F19" s="100" t="s">
        <v>463</v>
      </c>
      <c r="G19" s="292" t="s">
        <v>463</v>
      </c>
      <c r="H19" s="99" t="s">
        <v>463</v>
      </c>
      <c r="I19" s="99" t="s">
        <v>463</v>
      </c>
      <c r="J19" s="292" t="s">
        <v>463</v>
      </c>
      <c r="K19" s="292" t="s">
        <v>463</v>
      </c>
      <c r="L19" s="292" t="s">
        <v>463</v>
      </c>
      <c r="M19" s="292" t="s">
        <v>463</v>
      </c>
      <c r="N19" s="634">
        <v>7</v>
      </c>
      <c r="O19" s="634">
        <v>5</v>
      </c>
      <c r="P19" s="634">
        <f t="shared" si="4"/>
        <v>12</v>
      </c>
      <c r="Q19" s="292" t="s">
        <v>463</v>
      </c>
      <c r="R19" s="292" t="s">
        <v>463</v>
      </c>
      <c r="S19" s="292" t="s">
        <v>463</v>
      </c>
      <c r="T19" s="40" t="s">
        <v>182</v>
      </c>
      <c r="U19" s="386"/>
    </row>
    <row r="20" spans="1:21" s="240" customFormat="1" ht="22.5" customHeight="1" thickBot="1" x14ac:dyDescent="0.25">
      <c r="A20" s="392" t="s">
        <v>666</v>
      </c>
      <c r="B20" s="472" t="s">
        <v>463</v>
      </c>
      <c r="C20" s="472" t="s">
        <v>463</v>
      </c>
      <c r="D20" s="473" t="s">
        <v>463</v>
      </c>
      <c r="E20" s="474" t="s">
        <v>463</v>
      </c>
      <c r="F20" s="474" t="s">
        <v>463</v>
      </c>
      <c r="G20" s="473" t="s">
        <v>463</v>
      </c>
      <c r="H20" s="472" t="s">
        <v>463</v>
      </c>
      <c r="I20" s="472" t="s">
        <v>463</v>
      </c>
      <c r="J20" s="473" t="s">
        <v>463</v>
      </c>
      <c r="K20" s="473" t="s">
        <v>463</v>
      </c>
      <c r="L20" s="473" t="s">
        <v>463</v>
      </c>
      <c r="M20" s="473" t="s">
        <v>463</v>
      </c>
      <c r="N20" s="636">
        <v>5</v>
      </c>
      <c r="O20" s="636">
        <v>5</v>
      </c>
      <c r="P20" s="636">
        <f t="shared" si="4"/>
        <v>10</v>
      </c>
      <c r="Q20" s="473" t="s">
        <v>463</v>
      </c>
      <c r="R20" s="473" t="s">
        <v>463</v>
      </c>
      <c r="S20" s="473" t="s">
        <v>463</v>
      </c>
      <c r="T20" s="476" t="s">
        <v>186</v>
      </c>
      <c r="U20" s="386"/>
    </row>
    <row r="21" spans="1:21" s="240" customFormat="1" ht="22.5" customHeight="1" x14ac:dyDescent="0.2">
      <c r="A21" s="298" t="s">
        <v>667</v>
      </c>
      <c r="B21" s="641" t="s">
        <v>463</v>
      </c>
      <c r="C21" s="641" t="s">
        <v>463</v>
      </c>
      <c r="D21" s="642" t="s">
        <v>463</v>
      </c>
      <c r="E21" s="643" t="s">
        <v>463</v>
      </c>
      <c r="F21" s="643" t="s">
        <v>463</v>
      </c>
      <c r="G21" s="644" t="s">
        <v>463</v>
      </c>
      <c r="H21" s="641" t="s">
        <v>463</v>
      </c>
      <c r="I21" s="641" t="s">
        <v>463</v>
      </c>
      <c r="J21" s="644" t="s">
        <v>463</v>
      </c>
      <c r="K21" s="644" t="s">
        <v>463</v>
      </c>
      <c r="L21" s="644" t="s">
        <v>463</v>
      </c>
      <c r="M21" s="644" t="s">
        <v>463</v>
      </c>
      <c r="N21" s="645">
        <v>15</v>
      </c>
      <c r="O21" s="645">
        <v>15</v>
      </c>
      <c r="P21" s="645">
        <f t="shared" si="4"/>
        <v>30</v>
      </c>
      <c r="Q21" s="644" t="s">
        <v>463</v>
      </c>
      <c r="R21" s="644" t="s">
        <v>463</v>
      </c>
      <c r="S21" s="644" t="s">
        <v>463</v>
      </c>
      <c r="T21" s="646" t="s">
        <v>668</v>
      </c>
      <c r="U21" s="386"/>
    </row>
    <row r="22" spans="1:21" s="388" customFormat="1" ht="22.5" customHeight="1" x14ac:dyDescent="0.2">
      <c r="A22" s="637" t="s">
        <v>35</v>
      </c>
      <c r="B22" s="638">
        <f t="shared" ref="B22:M22" si="7">SUM(B9:B18)</f>
        <v>597</v>
      </c>
      <c r="C22" s="638">
        <f t="shared" si="7"/>
        <v>874</v>
      </c>
      <c r="D22" s="638">
        <f t="shared" si="7"/>
        <v>1471</v>
      </c>
      <c r="E22" s="638">
        <f t="shared" si="7"/>
        <v>633</v>
      </c>
      <c r="F22" s="638">
        <f t="shared" si="7"/>
        <v>898</v>
      </c>
      <c r="G22" s="638">
        <f t="shared" si="7"/>
        <v>1531</v>
      </c>
      <c r="H22" s="638">
        <f t="shared" si="7"/>
        <v>654</v>
      </c>
      <c r="I22" s="638">
        <f t="shared" si="7"/>
        <v>896</v>
      </c>
      <c r="J22" s="638">
        <f t="shared" si="7"/>
        <v>1550</v>
      </c>
      <c r="K22" s="638">
        <f t="shared" si="7"/>
        <v>661</v>
      </c>
      <c r="L22" s="638">
        <f t="shared" si="7"/>
        <v>902</v>
      </c>
      <c r="M22" s="638">
        <f t="shared" si="7"/>
        <v>1563</v>
      </c>
      <c r="N22" s="639">
        <f>SUM(N9:N21)</f>
        <v>666</v>
      </c>
      <c r="O22" s="639">
        <f>SUM(O9:O21)</f>
        <v>960</v>
      </c>
      <c r="P22" s="639">
        <f>SUM(N22:O22)</f>
        <v>1626</v>
      </c>
      <c r="Q22" s="639">
        <f>SUM(Q9:Q21)</f>
        <v>601</v>
      </c>
      <c r="R22" s="639">
        <f>SUM(R9:R21)</f>
        <v>894</v>
      </c>
      <c r="S22" s="639">
        <f>SUM(Q22:R22)</f>
        <v>1495</v>
      </c>
      <c r="T22" s="640" t="s">
        <v>4</v>
      </c>
      <c r="U22" s="387"/>
    </row>
    <row r="23" spans="1:21" s="231" customFormat="1" ht="16.899999999999999" customHeight="1" x14ac:dyDescent="0.2">
      <c r="A23" s="242" t="s">
        <v>746</v>
      </c>
      <c r="B23" s="242"/>
      <c r="C23" s="242"/>
      <c r="D23" s="242"/>
      <c r="E23" s="242"/>
      <c r="F23" s="242"/>
      <c r="G23" s="242"/>
      <c r="H23" s="242"/>
      <c r="I23" s="242"/>
      <c r="J23" s="242"/>
      <c r="K23" s="242"/>
      <c r="L23" s="242"/>
      <c r="M23" s="242"/>
      <c r="N23" s="242"/>
      <c r="O23" s="242"/>
      <c r="P23" s="242"/>
      <c r="Q23" s="242"/>
      <c r="R23" s="242"/>
      <c r="S23" s="242"/>
      <c r="T23" s="243" t="s">
        <v>415</v>
      </c>
    </row>
    <row r="25" spans="1:21" x14ac:dyDescent="0.2">
      <c r="A25" s="10"/>
      <c r="B25" s="11"/>
      <c r="E25" s="11"/>
      <c r="N25" s="11"/>
    </row>
    <row r="26" spans="1:21" x14ac:dyDescent="0.2">
      <c r="A26" s="10"/>
      <c r="B26" s="10">
        <v>2012</v>
      </c>
      <c r="C26" s="10">
        <v>2013</v>
      </c>
      <c r="D26" s="10">
        <v>2014</v>
      </c>
      <c r="E26" s="10">
        <v>2015</v>
      </c>
      <c r="F26" s="10">
        <v>2016</v>
      </c>
      <c r="G26" s="10">
        <v>2017</v>
      </c>
      <c r="H26" s="2">
        <v>2018</v>
      </c>
      <c r="N26" s="11"/>
    </row>
    <row r="27" spans="1:21" ht="26.25" thickBot="1" x14ac:dyDescent="0.25">
      <c r="A27" s="522" t="s">
        <v>621</v>
      </c>
      <c r="B27" s="647">
        <f t="shared" ref="B27:D28" si="8">H9</f>
        <v>103</v>
      </c>
      <c r="C27" s="647">
        <f t="shared" si="8"/>
        <v>195</v>
      </c>
      <c r="D27" s="647">
        <f t="shared" si="8"/>
        <v>298</v>
      </c>
      <c r="E27" s="647">
        <f t="shared" ref="E27:E34" si="9">M9</f>
        <v>345</v>
      </c>
      <c r="F27" s="647">
        <f t="shared" ref="F27:F34" si="10">P9</f>
        <v>344</v>
      </c>
      <c r="G27" s="647">
        <v>344</v>
      </c>
      <c r="H27" s="2">
        <v>285</v>
      </c>
      <c r="I27" s="740"/>
      <c r="N27" s="11"/>
    </row>
    <row r="28" spans="1:21" ht="26.25" thickBot="1" x14ac:dyDescent="0.25">
      <c r="A28" s="522" t="s">
        <v>622</v>
      </c>
      <c r="B28" s="647">
        <f t="shared" si="8"/>
        <v>339</v>
      </c>
      <c r="C28" s="647">
        <f t="shared" si="8"/>
        <v>479</v>
      </c>
      <c r="D28" s="647">
        <f t="shared" si="8"/>
        <v>818</v>
      </c>
      <c r="E28" s="647">
        <f t="shared" si="9"/>
        <v>787</v>
      </c>
      <c r="F28" s="647">
        <f t="shared" si="10"/>
        <v>716</v>
      </c>
      <c r="G28" s="647">
        <v>716</v>
      </c>
      <c r="H28" s="2">
        <v>699</v>
      </c>
      <c r="I28" s="741"/>
      <c r="N28" s="11"/>
    </row>
    <row r="29" spans="1:21" ht="26.25" thickBot="1" x14ac:dyDescent="0.25">
      <c r="A29" s="522" t="s">
        <v>623</v>
      </c>
      <c r="B29" s="647">
        <f t="shared" ref="B29:C29" si="11">H11</f>
        <v>45</v>
      </c>
      <c r="C29" s="647">
        <f t="shared" si="11"/>
        <v>102</v>
      </c>
      <c r="D29" s="647">
        <f t="shared" ref="D29:D34" si="12">J11</f>
        <v>147</v>
      </c>
      <c r="E29" s="647">
        <f t="shared" si="9"/>
        <v>0</v>
      </c>
      <c r="F29" s="647">
        <f t="shared" si="10"/>
        <v>125</v>
      </c>
      <c r="G29" s="647">
        <v>125</v>
      </c>
      <c r="H29" s="2">
        <v>120</v>
      </c>
      <c r="I29" s="742"/>
    </row>
    <row r="30" spans="1:21" ht="26.25" thickBot="1" x14ac:dyDescent="0.25">
      <c r="A30" s="522" t="s">
        <v>624</v>
      </c>
      <c r="B30" s="647">
        <f t="shared" ref="B30:C30" si="13">H12</f>
        <v>2</v>
      </c>
      <c r="C30" s="647">
        <f t="shared" si="13"/>
        <v>3</v>
      </c>
      <c r="D30" s="647">
        <f t="shared" si="12"/>
        <v>5</v>
      </c>
      <c r="E30" s="647">
        <f t="shared" si="9"/>
        <v>176</v>
      </c>
      <c r="F30" s="647">
        <f t="shared" si="10"/>
        <v>4</v>
      </c>
      <c r="G30" s="647">
        <v>4</v>
      </c>
      <c r="H30" s="2">
        <v>4</v>
      </c>
      <c r="I30" s="743"/>
    </row>
    <row r="31" spans="1:21" ht="26.25" thickBot="1" x14ac:dyDescent="0.25">
      <c r="A31" s="522" t="s">
        <v>625</v>
      </c>
      <c r="B31" s="647">
        <f t="shared" ref="B31:C31" si="14">H13</f>
        <v>12</v>
      </c>
      <c r="C31" s="647">
        <f t="shared" si="14"/>
        <v>15</v>
      </c>
      <c r="D31" s="647">
        <f t="shared" si="12"/>
        <v>27</v>
      </c>
      <c r="E31" s="647">
        <f t="shared" si="9"/>
        <v>5</v>
      </c>
      <c r="F31" s="647">
        <f t="shared" si="10"/>
        <v>51</v>
      </c>
      <c r="G31" s="647">
        <v>51</v>
      </c>
      <c r="H31" s="2">
        <v>42</v>
      </c>
      <c r="I31" s="742"/>
    </row>
    <row r="32" spans="1:21" ht="26.25" thickBot="1" x14ac:dyDescent="0.25">
      <c r="A32" s="522" t="s">
        <v>626</v>
      </c>
      <c r="B32" s="647">
        <f t="shared" ref="B32:C32" si="15">H14</f>
        <v>4</v>
      </c>
      <c r="C32" s="647">
        <f t="shared" si="15"/>
        <v>20</v>
      </c>
      <c r="D32" s="647">
        <f t="shared" si="12"/>
        <v>24</v>
      </c>
      <c r="E32" s="647">
        <f t="shared" si="9"/>
        <v>45</v>
      </c>
      <c r="F32" s="647">
        <f t="shared" si="10"/>
        <v>28</v>
      </c>
      <c r="G32" s="647">
        <v>28</v>
      </c>
      <c r="H32" s="2">
        <v>38</v>
      </c>
      <c r="I32" s="743"/>
    </row>
    <row r="33" spans="1:9" ht="26.25" thickBot="1" x14ac:dyDescent="0.25">
      <c r="A33" s="522" t="s">
        <v>627</v>
      </c>
      <c r="B33" s="647">
        <f t="shared" ref="B33:C33" si="16">H15</f>
        <v>2</v>
      </c>
      <c r="C33" s="647">
        <f t="shared" si="16"/>
        <v>2</v>
      </c>
      <c r="D33" s="647">
        <f t="shared" si="12"/>
        <v>4</v>
      </c>
      <c r="E33" s="647">
        <f t="shared" si="9"/>
        <v>28</v>
      </c>
      <c r="F33" s="647">
        <f t="shared" si="10"/>
        <v>4</v>
      </c>
      <c r="G33" s="647">
        <v>4</v>
      </c>
      <c r="H33" s="2">
        <v>4</v>
      </c>
      <c r="I33" s="742"/>
    </row>
    <row r="34" spans="1:9" ht="26.25" thickBot="1" x14ac:dyDescent="0.25">
      <c r="A34" s="522" t="s">
        <v>628</v>
      </c>
      <c r="B34" s="647">
        <f t="shared" ref="B34:C34" si="17">H16</f>
        <v>108</v>
      </c>
      <c r="C34" s="647">
        <f t="shared" si="17"/>
        <v>44</v>
      </c>
      <c r="D34" s="647">
        <f t="shared" si="12"/>
        <v>152</v>
      </c>
      <c r="E34" s="647">
        <f t="shared" si="9"/>
        <v>4</v>
      </c>
      <c r="F34" s="647">
        <f t="shared" si="10"/>
        <v>163</v>
      </c>
      <c r="G34" s="647">
        <v>163</v>
      </c>
      <c r="H34" s="2">
        <v>88</v>
      </c>
      <c r="I34" s="743"/>
    </row>
    <row r="35" spans="1:9" ht="26.25" thickBot="1" x14ac:dyDescent="0.25">
      <c r="A35" s="522" t="s">
        <v>629</v>
      </c>
      <c r="B35" s="647" t="str">
        <f t="shared" ref="B35:C35" si="18">H18</f>
        <v>..</v>
      </c>
      <c r="C35" s="647" t="str">
        <f t="shared" si="18"/>
        <v>..</v>
      </c>
      <c r="D35" s="647" t="str">
        <f>J18</f>
        <v>..</v>
      </c>
      <c r="E35" s="647">
        <f>M18</f>
        <v>34</v>
      </c>
      <c r="F35" s="647">
        <f>P18</f>
        <v>94</v>
      </c>
      <c r="G35" s="647">
        <v>94</v>
      </c>
      <c r="H35" s="2">
        <v>215</v>
      </c>
      <c r="I35" s="743"/>
    </row>
    <row r="36" spans="1:9" ht="25.5" x14ac:dyDescent="0.2">
      <c r="A36" s="522" t="s">
        <v>669</v>
      </c>
      <c r="G36" s="2">
        <v>12</v>
      </c>
      <c r="I36" s="744"/>
    </row>
    <row r="37" spans="1:9" ht="25.5" x14ac:dyDescent="0.2">
      <c r="A37" s="522" t="s">
        <v>670</v>
      </c>
      <c r="G37" s="2">
        <v>10</v>
      </c>
    </row>
    <row r="38" spans="1:9" ht="25.5" x14ac:dyDescent="0.2">
      <c r="A38" s="522" t="s">
        <v>671</v>
      </c>
      <c r="G38" s="2">
        <v>30</v>
      </c>
    </row>
    <row r="39" spans="1:9" x14ac:dyDescent="0.2">
      <c r="A39" s="10"/>
    </row>
    <row r="40" spans="1:9" x14ac:dyDescent="0.2">
      <c r="A40" s="10"/>
    </row>
  </sheetData>
  <mergeCells count="12">
    <mergeCell ref="A1:T1"/>
    <mergeCell ref="A3:T3"/>
    <mergeCell ref="A4:T4"/>
    <mergeCell ref="N6:P6"/>
    <mergeCell ref="A2:T2"/>
    <mergeCell ref="T6:T8"/>
    <mergeCell ref="A6:A8"/>
    <mergeCell ref="Q6:S6"/>
    <mergeCell ref="B6:D6"/>
    <mergeCell ref="E6:G6"/>
    <mergeCell ref="H6:J6"/>
    <mergeCell ref="K6:M6"/>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rightToLeft="1" view="pageBreakPreview" zoomScaleNormal="100" zoomScaleSheetLayoutView="100" workbookViewId="0">
      <selection activeCell="B5" sqref="B5"/>
    </sheetView>
  </sheetViews>
  <sheetFormatPr defaultColWidth="9.140625" defaultRowHeight="18.75" x14ac:dyDescent="0.45"/>
  <cols>
    <col min="1" max="1" width="43.85546875" style="315" customWidth="1"/>
    <col min="2" max="2" width="4.42578125" style="315" customWidth="1"/>
    <col min="3" max="3" width="42.5703125" style="3" customWidth="1"/>
    <col min="4" max="16384" width="9.140625" style="306"/>
  </cols>
  <sheetData>
    <row r="1" spans="1:3" x14ac:dyDescent="0.45">
      <c r="A1" s="305"/>
      <c r="B1" s="305"/>
      <c r="C1" s="266"/>
    </row>
    <row r="2" spans="1:3" ht="24" customHeight="1" x14ac:dyDescent="0.35">
      <c r="A2" s="320" t="s">
        <v>0</v>
      </c>
      <c r="B2" s="307"/>
      <c r="C2" s="316" t="s">
        <v>682</v>
      </c>
    </row>
    <row r="3" spans="1:3" ht="24" customHeight="1" x14ac:dyDescent="0.35">
      <c r="A3" s="308"/>
      <c r="B3" s="309"/>
      <c r="C3" s="267"/>
    </row>
    <row r="4" spans="1:3" x14ac:dyDescent="0.45">
      <c r="A4" s="310"/>
      <c r="B4" s="311"/>
      <c r="C4" s="268"/>
    </row>
    <row r="5" spans="1:3" ht="102" x14ac:dyDescent="0.45">
      <c r="A5" s="321" t="s">
        <v>482</v>
      </c>
      <c r="B5" s="311"/>
      <c r="C5" s="692" t="s">
        <v>683</v>
      </c>
    </row>
    <row r="6" spans="1:3" ht="20.100000000000001" customHeight="1" x14ac:dyDescent="0.45">
      <c r="A6" s="321"/>
      <c r="B6" s="305"/>
      <c r="C6" s="322"/>
    </row>
    <row r="7" spans="1:3" ht="141.75" x14ac:dyDescent="0.45">
      <c r="A7" s="321" t="s">
        <v>722</v>
      </c>
      <c r="B7" s="305"/>
      <c r="C7" s="692" t="s">
        <v>724</v>
      </c>
    </row>
    <row r="8" spans="1:3" ht="20.100000000000001" customHeight="1" x14ac:dyDescent="0.45">
      <c r="A8" s="321"/>
      <c r="B8" s="305"/>
      <c r="C8" s="322"/>
    </row>
    <row r="9" spans="1:3" ht="141.75" x14ac:dyDescent="0.45">
      <c r="A9" s="321" t="s">
        <v>526</v>
      </c>
      <c r="B9" s="305"/>
      <c r="C9" s="322" t="s">
        <v>527</v>
      </c>
    </row>
    <row r="10" spans="1:3" ht="20.100000000000001" customHeight="1" x14ac:dyDescent="0.45">
      <c r="A10" s="321"/>
      <c r="B10" s="305"/>
      <c r="C10" s="322"/>
    </row>
    <row r="11" spans="1:3" ht="20.25" x14ac:dyDescent="0.45">
      <c r="A11" s="745" t="s">
        <v>64</v>
      </c>
      <c r="B11" s="746"/>
      <c r="C11" s="747" t="s">
        <v>65</v>
      </c>
    </row>
    <row r="12" spans="1:3" ht="25.5" x14ac:dyDescent="0.45">
      <c r="A12" s="321" t="s">
        <v>433</v>
      </c>
      <c r="B12" s="305"/>
      <c r="C12" s="692" t="s">
        <v>748</v>
      </c>
    </row>
    <row r="13" spans="1:3" ht="20.25" x14ac:dyDescent="0.45">
      <c r="A13" s="321" t="s">
        <v>142</v>
      </c>
      <c r="B13" s="311"/>
      <c r="C13" s="692" t="s">
        <v>747</v>
      </c>
    </row>
    <row r="14" spans="1:3" ht="25.5" x14ac:dyDescent="0.5">
      <c r="A14" s="321" t="s">
        <v>461</v>
      </c>
      <c r="B14" s="312"/>
      <c r="C14" s="322" t="s">
        <v>462</v>
      </c>
    </row>
    <row r="15" spans="1:3" ht="40.5" x14ac:dyDescent="0.5">
      <c r="A15" s="321" t="s">
        <v>723</v>
      </c>
      <c r="B15" s="313"/>
      <c r="C15" s="692" t="s">
        <v>749</v>
      </c>
    </row>
    <row r="16" spans="1:3" x14ac:dyDescent="0.45">
      <c r="A16" s="314"/>
      <c r="B16" s="314"/>
      <c r="C16" s="7"/>
    </row>
    <row r="17" spans="1:3" x14ac:dyDescent="0.45">
      <c r="A17" s="314"/>
      <c r="B17" s="314"/>
      <c r="C17" s="7"/>
    </row>
  </sheetData>
  <printOptions horizontalCentered="1" verticalCentered="1"/>
  <pageMargins left="0" right="0" top="0" bottom="0" header="0" footer="0"/>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dimension ref="A1:J24"/>
  <sheetViews>
    <sheetView rightToLeft="1" view="pageBreakPreview" zoomScaleNormal="100" zoomScaleSheetLayoutView="100" workbookViewId="0">
      <selection activeCell="A13" sqref="A13"/>
    </sheetView>
  </sheetViews>
  <sheetFormatPr defaultColWidth="8.85546875" defaultRowHeight="12.75" x14ac:dyDescent="0.2"/>
  <cols>
    <col min="1" max="1" width="16" style="6" customWidth="1"/>
    <col min="2" max="4" width="13.140625" style="6" customWidth="1"/>
    <col min="5" max="6" width="16.140625" style="6" customWidth="1"/>
    <col min="7" max="7" width="15.42578125" style="6" customWidth="1"/>
    <col min="8" max="16384" width="8.85546875" style="6"/>
  </cols>
  <sheetData>
    <row r="1" spans="1:10" s="16" customFormat="1" ht="28.15" customHeight="1" x14ac:dyDescent="0.2">
      <c r="A1" s="853" t="s">
        <v>44</v>
      </c>
      <c r="B1" s="853"/>
      <c r="C1" s="853"/>
      <c r="D1" s="853"/>
      <c r="E1" s="853"/>
      <c r="F1" s="853"/>
      <c r="G1" s="853"/>
      <c r="H1" s="17"/>
      <c r="I1" s="17"/>
      <c r="J1" s="17"/>
    </row>
    <row r="2" spans="1:10" s="16" customFormat="1" ht="16.899999999999999" customHeight="1" x14ac:dyDescent="0.2">
      <c r="A2" s="853" t="s">
        <v>726</v>
      </c>
      <c r="B2" s="853"/>
      <c r="C2" s="853"/>
      <c r="D2" s="853"/>
      <c r="E2" s="853"/>
      <c r="F2" s="853"/>
      <c r="G2" s="853"/>
      <c r="H2" s="17"/>
      <c r="I2" s="17"/>
      <c r="J2" s="17"/>
    </row>
    <row r="3" spans="1:10" s="16" customFormat="1" ht="33" customHeight="1" x14ac:dyDescent="0.2">
      <c r="A3" s="935" t="s">
        <v>241</v>
      </c>
      <c r="B3" s="856"/>
      <c r="C3" s="856"/>
      <c r="D3" s="856"/>
      <c r="E3" s="856"/>
      <c r="F3" s="856"/>
      <c r="G3" s="856"/>
    </row>
    <row r="4" spans="1:10" s="16" customFormat="1" ht="15.75" x14ac:dyDescent="0.2">
      <c r="A4" s="859" t="s">
        <v>726</v>
      </c>
      <c r="B4" s="859"/>
      <c r="C4" s="859"/>
      <c r="D4" s="859"/>
      <c r="E4" s="859"/>
      <c r="F4" s="859"/>
      <c r="G4" s="859"/>
    </row>
    <row r="5" spans="1:10" s="16" customFormat="1" ht="15.75" x14ac:dyDescent="0.2">
      <c r="A5" s="252" t="s">
        <v>790</v>
      </c>
      <c r="B5" s="269"/>
      <c r="C5" s="269"/>
      <c r="D5" s="269"/>
      <c r="E5" s="269"/>
      <c r="F5" s="269"/>
      <c r="G5" s="254" t="s">
        <v>715</v>
      </c>
    </row>
    <row r="6" spans="1:10" s="241" customFormat="1" x14ac:dyDescent="0.2">
      <c r="A6" s="301" t="s">
        <v>458</v>
      </c>
      <c r="B6" s="271"/>
      <c r="C6" s="271"/>
      <c r="D6" s="271"/>
      <c r="E6" s="253"/>
      <c r="F6" s="253"/>
      <c r="G6" s="304" t="s">
        <v>459</v>
      </c>
    </row>
    <row r="7" spans="1:10" ht="60.75" thickBot="1" x14ac:dyDescent="0.3">
      <c r="A7" s="933" t="s">
        <v>36</v>
      </c>
      <c r="B7" s="302" t="s">
        <v>448</v>
      </c>
      <c r="C7" s="302" t="s">
        <v>37</v>
      </c>
      <c r="D7" s="302" t="s">
        <v>39</v>
      </c>
      <c r="E7" s="303" t="s">
        <v>434</v>
      </c>
      <c r="F7" s="303" t="s">
        <v>435</v>
      </c>
      <c r="G7" s="931" t="s">
        <v>61</v>
      </c>
    </row>
    <row r="8" spans="1:10" ht="36" x14ac:dyDescent="0.2">
      <c r="A8" s="934"/>
      <c r="B8" s="738" t="s">
        <v>201</v>
      </c>
      <c r="C8" s="738" t="s">
        <v>38</v>
      </c>
      <c r="D8" s="738" t="s">
        <v>40</v>
      </c>
      <c r="E8" s="739" t="s">
        <v>436</v>
      </c>
      <c r="F8" s="739" t="s">
        <v>437</v>
      </c>
      <c r="G8" s="932"/>
    </row>
    <row r="9" spans="1:10" ht="22.5" customHeight="1" thickBot="1" x14ac:dyDescent="0.25">
      <c r="A9" s="732">
        <v>2004</v>
      </c>
      <c r="B9" s="733">
        <v>11134</v>
      </c>
      <c r="C9" s="734">
        <v>515</v>
      </c>
      <c r="D9" s="735">
        <v>4543</v>
      </c>
      <c r="E9" s="736">
        <v>21.619417475728156</v>
      </c>
      <c r="F9" s="736">
        <v>2.4508034338542815</v>
      </c>
      <c r="G9" s="737">
        <v>2004</v>
      </c>
    </row>
    <row r="10" spans="1:10" ht="22.5" customHeight="1" thickBot="1" x14ac:dyDescent="0.25">
      <c r="A10" s="104">
        <v>2005</v>
      </c>
      <c r="B10" s="57">
        <v>13957.7</v>
      </c>
      <c r="C10" s="58">
        <v>515</v>
      </c>
      <c r="D10" s="59">
        <v>4616</v>
      </c>
      <c r="E10" s="250">
        <v>27.102330097087378</v>
      </c>
      <c r="F10" s="250">
        <v>3.0237651646447143</v>
      </c>
      <c r="G10" s="25">
        <v>2005</v>
      </c>
    </row>
    <row r="11" spans="1:10" ht="22.5" customHeight="1" thickBot="1" x14ac:dyDescent="0.25">
      <c r="A11" s="103">
        <v>2006</v>
      </c>
      <c r="B11" s="54">
        <v>16945.599999999999</v>
      </c>
      <c r="C11" s="55">
        <v>437</v>
      </c>
      <c r="D11" s="56">
        <v>2953</v>
      </c>
      <c r="E11" s="251">
        <v>38.777116704805486</v>
      </c>
      <c r="F11" s="251">
        <v>5.7384354893328817</v>
      </c>
      <c r="G11" s="41">
        <v>2006</v>
      </c>
    </row>
    <row r="12" spans="1:10" ht="22.5" customHeight="1" thickBot="1" x14ac:dyDescent="0.25">
      <c r="A12" s="104">
        <v>2007</v>
      </c>
      <c r="B12" s="57">
        <v>15182.9</v>
      </c>
      <c r="C12" s="58">
        <v>445</v>
      </c>
      <c r="D12" s="59">
        <v>2864</v>
      </c>
      <c r="E12" s="250">
        <v>34.11887640449438</v>
      </c>
      <c r="F12" s="250">
        <v>5.3012918994413409</v>
      </c>
      <c r="G12" s="25">
        <v>2007</v>
      </c>
    </row>
    <row r="13" spans="1:10" ht="22.5" customHeight="1" thickBot="1" x14ac:dyDescent="0.25">
      <c r="A13" s="103">
        <v>2008</v>
      </c>
      <c r="B13" s="54">
        <v>17688.400000000001</v>
      </c>
      <c r="C13" s="55">
        <v>484</v>
      </c>
      <c r="D13" s="56">
        <v>2899</v>
      </c>
      <c r="E13" s="251">
        <v>36.546280991735543</v>
      </c>
      <c r="F13" s="251">
        <v>6.101552259399794</v>
      </c>
      <c r="G13" s="41">
        <v>2008</v>
      </c>
    </row>
    <row r="14" spans="1:10" ht="22.5" customHeight="1" thickBot="1" x14ac:dyDescent="0.25">
      <c r="A14" s="104">
        <v>2009</v>
      </c>
      <c r="B14" s="57">
        <v>14065.7</v>
      </c>
      <c r="C14" s="58">
        <v>446</v>
      </c>
      <c r="D14" s="59">
        <v>3313</v>
      </c>
      <c r="E14" s="250">
        <v>31.537443946188343</v>
      </c>
      <c r="F14" s="250">
        <v>4.2456082100814969</v>
      </c>
      <c r="G14" s="25">
        <v>2009</v>
      </c>
    </row>
    <row r="15" spans="1:10" ht="22.5" customHeight="1" thickBot="1" x14ac:dyDescent="0.25">
      <c r="A15" s="103">
        <v>2010</v>
      </c>
      <c r="B15" s="54">
        <v>13760.4</v>
      </c>
      <c r="C15" s="55">
        <v>495</v>
      </c>
      <c r="D15" s="56">
        <v>3300</v>
      </c>
      <c r="E15" s="251">
        <v>27.798787878787877</v>
      </c>
      <c r="F15" s="251">
        <v>4.1698181818181821</v>
      </c>
      <c r="G15" s="41">
        <v>2010</v>
      </c>
    </row>
    <row r="16" spans="1:10" ht="22.5" customHeight="1" thickBot="1" x14ac:dyDescent="0.25">
      <c r="A16" s="104">
        <v>2011</v>
      </c>
      <c r="B16" s="57">
        <v>12995</v>
      </c>
      <c r="C16" s="58">
        <v>497</v>
      </c>
      <c r="D16" s="59">
        <v>3641</v>
      </c>
      <c r="E16" s="250">
        <v>26.146881287726359</v>
      </c>
      <c r="F16" s="250">
        <v>3.5690744301016206</v>
      </c>
      <c r="G16" s="25">
        <v>2011</v>
      </c>
    </row>
    <row r="17" spans="1:7" ht="22.5" customHeight="1" thickBot="1" x14ac:dyDescent="0.25">
      <c r="A17" s="103">
        <v>2012</v>
      </c>
      <c r="B17" s="54">
        <v>11273.542126000008</v>
      </c>
      <c r="C17" s="55">
        <v>499</v>
      </c>
      <c r="D17" s="56">
        <v>3573</v>
      </c>
      <c r="E17" s="251">
        <v>22.592268789579173</v>
      </c>
      <c r="F17" s="251">
        <v>3.1552035057374774</v>
      </c>
      <c r="G17" s="41">
        <v>2012</v>
      </c>
    </row>
    <row r="18" spans="1:7" ht="22.5" customHeight="1" thickBot="1" x14ac:dyDescent="0.25">
      <c r="A18" s="104">
        <v>2013</v>
      </c>
      <c r="B18" s="57">
        <v>12005.9</v>
      </c>
      <c r="C18" s="58">
        <v>499</v>
      </c>
      <c r="D18" s="59">
        <v>2264</v>
      </c>
      <c r="E18" s="250">
        <v>24.05991983967936</v>
      </c>
      <c r="F18" s="250">
        <v>5.3029593639575969</v>
      </c>
      <c r="G18" s="25">
        <v>2013</v>
      </c>
    </row>
    <row r="19" spans="1:7" ht="22.5" customHeight="1" thickBot="1" x14ac:dyDescent="0.25">
      <c r="A19" s="103">
        <v>2014</v>
      </c>
      <c r="B19" s="54">
        <v>16213</v>
      </c>
      <c r="C19" s="55">
        <v>464</v>
      </c>
      <c r="D19" s="56">
        <v>2900</v>
      </c>
      <c r="E19" s="251">
        <v>34.941810344827587</v>
      </c>
      <c r="F19" s="251">
        <v>5.5906896551724135</v>
      </c>
      <c r="G19" s="41">
        <v>2014</v>
      </c>
    </row>
    <row r="20" spans="1:7" ht="22.5" customHeight="1" thickBot="1" x14ac:dyDescent="0.25">
      <c r="A20" s="104">
        <v>2015</v>
      </c>
      <c r="B20" s="57">
        <v>15202</v>
      </c>
      <c r="C20" s="58">
        <v>475</v>
      </c>
      <c r="D20" s="59">
        <v>3011</v>
      </c>
      <c r="E20" s="250">
        <v>32.004210526315788</v>
      </c>
      <c r="F20" s="250">
        <v>5.0488209897044172</v>
      </c>
      <c r="G20" s="25">
        <v>2015</v>
      </c>
    </row>
    <row r="21" spans="1:7" ht="22.5" customHeight="1" thickBot="1" x14ac:dyDescent="0.25">
      <c r="A21" s="103">
        <v>2016</v>
      </c>
      <c r="B21" s="54">
        <v>14513</v>
      </c>
      <c r="C21" s="55">
        <v>480</v>
      </c>
      <c r="D21" s="56">
        <v>3193</v>
      </c>
      <c r="E21" s="730">
        <f>B21/C21</f>
        <v>30.235416666666666</v>
      </c>
      <c r="F21" s="730">
        <f>B21/D21</f>
        <v>4.5452552458502975</v>
      </c>
      <c r="G21" s="41">
        <v>2016</v>
      </c>
    </row>
    <row r="22" spans="1:7" ht="23.25" customHeight="1" thickBot="1" x14ac:dyDescent="0.25">
      <c r="A22" s="104">
        <v>2017</v>
      </c>
      <c r="B22" s="57">
        <v>15358</v>
      </c>
      <c r="C22" s="58">
        <v>478</v>
      </c>
      <c r="D22" s="59">
        <v>3664</v>
      </c>
      <c r="E22" s="250">
        <f>B22/C22</f>
        <v>32.129707112970713</v>
      </c>
      <c r="F22" s="250">
        <f>B22/D22</f>
        <v>4.1915938864628819</v>
      </c>
      <c r="G22" s="25">
        <v>2017</v>
      </c>
    </row>
    <row r="23" spans="1:7" ht="23.25" customHeight="1" x14ac:dyDescent="0.2">
      <c r="A23" s="105">
        <v>2018</v>
      </c>
      <c r="B23" s="106">
        <v>14665</v>
      </c>
      <c r="C23" s="107">
        <v>471</v>
      </c>
      <c r="D23" s="98">
        <v>3816</v>
      </c>
      <c r="E23" s="731">
        <f>B23/C23</f>
        <v>31.13588110403397</v>
      </c>
      <c r="F23" s="731">
        <f>B23/D23</f>
        <v>3.8430293501048216</v>
      </c>
      <c r="G23" s="108">
        <v>2018</v>
      </c>
    </row>
    <row r="24" spans="1:7" s="241" customFormat="1" x14ac:dyDescent="0.2">
      <c r="A24" s="236" t="s">
        <v>540</v>
      </c>
      <c r="B24" s="240"/>
      <c r="C24" s="240"/>
      <c r="D24" s="240"/>
      <c r="E24" s="240"/>
      <c r="F24" s="240"/>
      <c r="G24" s="234" t="s">
        <v>541</v>
      </c>
    </row>
  </sheetData>
  <mergeCells count="6">
    <mergeCell ref="A2:G2"/>
    <mergeCell ref="A1:G1"/>
    <mergeCell ref="G7:G8"/>
    <mergeCell ref="A7:A8"/>
    <mergeCell ref="A4:G4"/>
    <mergeCell ref="A3:G3"/>
  </mergeCells>
  <phoneticPr fontId="0" type="noConversion"/>
  <printOptions horizontalCentered="1" verticalCentered="1"/>
  <pageMargins left="0" right="0" top="0" bottom="0" header="0" footer="0"/>
  <pageSetup paperSize="9" scale="95"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1"/>
  <sheetViews>
    <sheetView rightToLeft="1" view="pageBreakPreview" zoomScaleNormal="100" zoomScaleSheetLayoutView="100" workbookViewId="0">
      <selection activeCell="A9" sqref="A9"/>
    </sheetView>
  </sheetViews>
  <sheetFormatPr defaultColWidth="8.85546875" defaultRowHeight="12.75" x14ac:dyDescent="0.2"/>
  <cols>
    <col min="1" max="1" width="18.28515625" style="8" customWidth="1"/>
    <col min="2" max="5" width="8.7109375" style="8" customWidth="1"/>
    <col min="6" max="6" width="10.42578125" style="8" customWidth="1"/>
    <col min="7" max="7" width="9.85546875" style="8" customWidth="1"/>
    <col min="8" max="8" width="8.7109375" style="8" customWidth="1"/>
    <col min="9" max="9" width="9.28515625" style="8" customWidth="1"/>
    <col min="10" max="10" width="10.7109375" style="8" customWidth="1"/>
    <col min="11" max="11" width="10.28515625" style="8" customWidth="1"/>
    <col min="12" max="12" width="10.140625" style="8" customWidth="1"/>
    <col min="13" max="13" width="18.85546875" style="8" customWidth="1"/>
    <col min="14" max="16384" width="8.85546875" style="8"/>
  </cols>
  <sheetData>
    <row r="1" spans="1:13" s="117" customFormat="1" ht="22.15" customHeight="1" x14ac:dyDescent="0.25">
      <c r="A1" s="843" t="s">
        <v>693</v>
      </c>
      <c r="B1" s="843"/>
      <c r="C1" s="843"/>
      <c r="D1" s="843"/>
      <c r="E1" s="843"/>
      <c r="F1" s="843"/>
      <c r="G1" s="843"/>
      <c r="H1" s="843"/>
      <c r="I1" s="843"/>
      <c r="J1" s="843"/>
      <c r="K1" s="843"/>
      <c r="L1" s="843"/>
      <c r="M1" s="843"/>
    </row>
    <row r="2" spans="1:13" s="117" customFormat="1" ht="18" x14ac:dyDescent="0.25">
      <c r="A2" s="843" t="s">
        <v>727</v>
      </c>
      <c r="B2" s="843"/>
      <c r="C2" s="843"/>
      <c r="D2" s="843"/>
      <c r="E2" s="843"/>
      <c r="F2" s="843"/>
      <c r="G2" s="843"/>
      <c r="H2" s="843"/>
      <c r="I2" s="843"/>
      <c r="J2" s="843"/>
      <c r="K2" s="843"/>
      <c r="L2" s="843"/>
      <c r="M2" s="843"/>
    </row>
    <row r="3" spans="1:13" s="117" customFormat="1" ht="32.450000000000003" customHeight="1" x14ac:dyDescent="0.25">
      <c r="A3" s="939" t="s">
        <v>694</v>
      </c>
      <c r="B3" s="939"/>
      <c r="C3" s="939"/>
      <c r="D3" s="939"/>
      <c r="E3" s="939"/>
      <c r="F3" s="939"/>
      <c r="G3" s="939"/>
      <c r="H3" s="939"/>
      <c r="I3" s="939"/>
      <c r="J3" s="939"/>
      <c r="K3" s="939"/>
      <c r="L3" s="939"/>
      <c r="M3" s="939"/>
    </row>
    <row r="4" spans="1:13" s="117" customFormat="1" ht="15.75" x14ac:dyDescent="0.25">
      <c r="A4" s="940" t="s">
        <v>727</v>
      </c>
      <c r="B4" s="940"/>
      <c r="C4" s="940"/>
      <c r="D4" s="940"/>
      <c r="E4" s="940"/>
      <c r="F4" s="940"/>
      <c r="G4" s="940"/>
      <c r="H4" s="940"/>
      <c r="I4" s="940"/>
      <c r="J4" s="940"/>
      <c r="K4" s="940"/>
      <c r="L4" s="940"/>
      <c r="M4" s="940"/>
    </row>
    <row r="5" spans="1:13" s="118" customFormat="1" ht="15.75" x14ac:dyDescent="0.2">
      <c r="A5" s="116" t="s">
        <v>792</v>
      </c>
      <c r="B5" s="941"/>
      <c r="C5" s="941"/>
      <c r="D5" s="941"/>
      <c r="E5" s="941"/>
      <c r="F5" s="941"/>
      <c r="G5" s="115"/>
      <c r="H5" s="115"/>
      <c r="I5" s="115"/>
      <c r="J5" s="115"/>
      <c r="K5" s="936" t="s">
        <v>791</v>
      </c>
      <c r="L5" s="937"/>
      <c r="M5" s="938"/>
    </row>
    <row r="6" spans="1:13" ht="30" customHeight="1" x14ac:dyDescent="0.2">
      <c r="A6" s="119" t="s">
        <v>363</v>
      </c>
      <c r="B6" s="120">
        <v>2008</v>
      </c>
      <c r="C6" s="120">
        <v>2009</v>
      </c>
      <c r="D6" s="120">
        <v>2010</v>
      </c>
      <c r="E6" s="120">
        <v>2011</v>
      </c>
      <c r="F6" s="120">
        <v>2012</v>
      </c>
      <c r="G6" s="120">
        <v>2013</v>
      </c>
      <c r="H6" s="120">
        <v>2014</v>
      </c>
      <c r="I6" s="120">
        <v>2015</v>
      </c>
      <c r="J6" s="120">
        <v>2016</v>
      </c>
      <c r="K6" s="120">
        <v>2017</v>
      </c>
      <c r="L6" s="120">
        <v>2018</v>
      </c>
      <c r="M6" s="121" t="s">
        <v>364</v>
      </c>
    </row>
    <row r="7" spans="1:13" ht="36" customHeight="1" thickBot="1" x14ac:dyDescent="0.25">
      <c r="A7" s="122" t="s">
        <v>365</v>
      </c>
      <c r="B7" s="123">
        <v>193</v>
      </c>
      <c r="C7" s="123">
        <v>170</v>
      </c>
      <c r="D7" s="123">
        <v>32</v>
      </c>
      <c r="E7" s="123">
        <v>64</v>
      </c>
      <c r="F7" s="123">
        <v>91</v>
      </c>
      <c r="G7" s="123">
        <v>170</v>
      </c>
      <c r="H7" s="123">
        <v>243</v>
      </c>
      <c r="I7" s="123">
        <v>685</v>
      </c>
      <c r="J7" s="123">
        <v>610</v>
      </c>
      <c r="K7" s="123">
        <v>503</v>
      </c>
      <c r="L7" s="123">
        <v>181</v>
      </c>
      <c r="M7" s="126" t="s">
        <v>366</v>
      </c>
    </row>
    <row r="8" spans="1:13" ht="36" customHeight="1" thickBot="1" x14ac:dyDescent="0.25">
      <c r="A8" s="124" t="s">
        <v>367</v>
      </c>
      <c r="B8" s="125">
        <v>365</v>
      </c>
      <c r="C8" s="125">
        <v>348</v>
      </c>
      <c r="D8" s="125">
        <v>911</v>
      </c>
      <c r="E8" s="125">
        <v>998</v>
      </c>
      <c r="F8" s="125">
        <v>675</v>
      </c>
      <c r="G8" s="125">
        <v>804</v>
      </c>
      <c r="H8" s="125">
        <v>732</v>
      </c>
      <c r="I8" s="125">
        <v>3340</v>
      </c>
      <c r="J8" s="125">
        <v>2594</v>
      </c>
      <c r="K8" s="125">
        <v>1816</v>
      </c>
      <c r="L8" s="125">
        <v>84</v>
      </c>
      <c r="M8" s="127" t="s">
        <v>368</v>
      </c>
    </row>
    <row r="9" spans="1:13" ht="36" customHeight="1" x14ac:dyDescent="0.2">
      <c r="A9" s="244" t="s">
        <v>369</v>
      </c>
      <c r="B9" s="245" t="s">
        <v>463</v>
      </c>
      <c r="C9" s="245" t="s">
        <v>463</v>
      </c>
      <c r="D9" s="245" t="s">
        <v>463</v>
      </c>
      <c r="E9" s="245" t="s">
        <v>463</v>
      </c>
      <c r="F9" s="245">
        <v>442</v>
      </c>
      <c r="G9" s="245">
        <v>447</v>
      </c>
      <c r="H9" s="246">
        <v>829</v>
      </c>
      <c r="I9" s="246">
        <v>1206</v>
      </c>
      <c r="J9" s="246">
        <v>1743</v>
      </c>
      <c r="K9" s="246">
        <v>1113</v>
      </c>
      <c r="L9" s="246">
        <v>474</v>
      </c>
      <c r="M9" s="247" t="s">
        <v>370</v>
      </c>
    </row>
    <row r="10" spans="1:13" ht="30" customHeight="1" x14ac:dyDescent="0.2">
      <c r="A10" s="248" t="s">
        <v>3</v>
      </c>
      <c r="B10" s="648">
        <f t="shared" ref="B10:J10" si="0">SUM(B7:B9)</f>
        <v>558</v>
      </c>
      <c r="C10" s="648">
        <f t="shared" si="0"/>
        <v>518</v>
      </c>
      <c r="D10" s="648">
        <f t="shared" si="0"/>
        <v>943</v>
      </c>
      <c r="E10" s="648">
        <f t="shared" si="0"/>
        <v>1062</v>
      </c>
      <c r="F10" s="648">
        <f t="shared" si="0"/>
        <v>1208</v>
      </c>
      <c r="G10" s="648">
        <f t="shared" si="0"/>
        <v>1421</v>
      </c>
      <c r="H10" s="648">
        <f t="shared" si="0"/>
        <v>1804</v>
      </c>
      <c r="I10" s="648">
        <f t="shared" si="0"/>
        <v>5231</v>
      </c>
      <c r="J10" s="648">
        <f t="shared" si="0"/>
        <v>4947</v>
      </c>
      <c r="K10" s="648">
        <f>SUM(K7:K9)</f>
        <v>3432</v>
      </c>
      <c r="L10" s="648">
        <f>SUM(L7:L9)</f>
        <v>739</v>
      </c>
      <c r="M10" s="249" t="s">
        <v>4</v>
      </c>
    </row>
    <row r="11" spans="1:13" s="236" customFormat="1" x14ac:dyDescent="0.2">
      <c r="A11" s="230" t="s">
        <v>540</v>
      </c>
      <c r="M11" s="234" t="s">
        <v>541</v>
      </c>
    </row>
  </sheetData>
  <mergeCells count="6">
    <mergeCell ref="K5:M5"/>
    <mergeCell ref="A1:M1"/>
    <mergeCell ref="A3:M3"/>
    <mergeCell ref="A4:M4"/>
    <mergeCell ref="B5:F5"/>
    <mergeCell ref="A2:M2"/>
  </mergeCells>
  <printOptions horizontalCentered="1" verticalCentered="1"/>
  <pageMargins left="0" right="0" top="0" bottom="0" header="0" footer="0"/>
  <pageSetup paperSize="9" fitToHeight="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3"/>
  <sheetViews>
    <sheetView rightToLeft="1" view="pageBreakPreview" zoomScaleNormal="100" zoomScaleSheetLayoutView="100" workbookViewId="0">
      <selection activeCell="D23" sqref="D23"/>
    </sheetView>
  </sheetViews>
  <sheetFormatPr defaultColWidth="8.85546875" defaultRowHeight="12.75" x14ac:dyDescent="0.2"/>
  <cols>
    <col min="1" max="1" width="25.85546875" style="8" customWidth="1"/>
    <col min="2" max="6" width="14.85546875" style="8" customWidth="1"/>
    <col min="7" max="8" width="25.7109375" style="8" customWidth="1"/>
    <col min="9" max="16384" width="8.85546875" style="8"/>
  </cols>
  <sheetData>
    <row r="1" spans="1:10" s="117" customFormat="1" ht="18" x14ac:dyDescent="0.25">
      <c r="A1" s="942" t="s">
        <v>371</v>
      </c>
      <c r="B1" s="942"/>
      <c r="C1" s="942"/>
      <c r="D1" s="942"/>
      <c r="E1" s="942"/>
      <c r="F1" s="942"/>
      <c r="G1" s="942"/>
      <c r="H1" s="192"/>
      <c r="I1" s="163"/>
      <c r="J1" s="163"/>
    </row>
    <row r="2" spans="1:10" s="195" customFormat="1" ht="18" x14ac:dyDescent="0.25">
      <c r="A2" s="861">
        <v>2014</v>
      </c>
      <c r="B2" s="861"/>
      <c r="C2" s="861"/>
      <c r="D2" s="861"/>
      <c r="E2" s="861"/>
      <c r="F2" s="861"/>
      <c r="G2" s="861"/>
      <c r="H2" s="193"/>
      <c r="I2" s="194"/>
      <c r="J2" s="194"/>
    </row>
    <row r="3" spans="1:10" s="195" customFormat="1" ht="15.75" x14ac:dyDescent="0.25">
      <c r="A3" s="943" t="s">
        <v>372</v>
      </c>
      <c r="B3" s="943"/>
      <c r="C3" s="943"/>
      <c r="D3" s="943"/>
      <c r="E3" s="943"/>
      <c r="F3" s="943"/>
      <c r="G3" s="943"/>
      <c r="H3" s="196"/>
    </row>
    <row r="4" spans="1:10" s="195" customFormat="1" ht="15.75" x14ac:dyDescent="0.25">
      <c r="A4" s="944" t="s">
        <v>533</v>
      </c>
      <c r="B4" s="944"/>
      <c r="C4" s="944"/>
      <c r="D4" s="944"/>
      <c r="E4" s="944"/>
      <c r="F4" s="944"/>
      <c r="G4" s="944"/>
      <c r="H4" s="197"/>
    </row>
    <row r="5" spans="1:10" s="118" customFormat="1" ht="15.75" x14ac:dyDescent="0.2">
      <c r="A5" s="164" t="s">
        <v>525</v>
      </c>
      <c r="B5" s="272"/>
      <c r="C5" s="272"/>
      <c r="D5" s="272"/>
      <c r="E5" s="272"/>
      <c r="F5" s="272"/>
      <c r="G5" s="165" t="s">
        <v>524</v>
      </c>
    </row>
    <row r="6" spans="1:10" ht="57" customHeight="1" x14ac:dyDescent="0.2">
      <c r="A6" s="166" t="s">
        <v>60</v>
      </c>
      <c r="B6" s="167" t="s">
        <v>438</v>
      </c>
      <c r="C6" s="167" t="s">
        <v>439</v>
      </c>
      <c r="D6" s="167" t="s">
        <v>440</v>
      </c>
      <c r="E6" s="167" t="s">
        <v>441</v>
      </c>
      <c r="F6" s="167" t="s">
        <v>442</v>
      </c>
      <c r="G6" s="168" t="s">
        <v>59</v>
      </c>
    </row>
    <row r="7" spans="1:10" ht="23.1" customHeight="1" thickBot="1" x14ac:dyDescent="0.25">
      <c r="A7" s="122" t="s">
        <v>94</v>
      </c>
      <c r="B7" s="139">
        <v>0.34</v>
      </c>
      <c r="C7" s="198" t="s">
        <v>534</v>
      </c>
      <c r="D7" s="371">
        <v>13.3</v>
      </c>
      <c r="E7" s="372">
        <v>51.78</v>
      </c>
      <c r="F7" s="199">
        <v>1.0529999999999999</v>
      </c>
      <c r="G7" s="200" t="s">
        <v>98</v>
      </c>
    </row>
    <row r="8" spans="1:10" ht="23.1" customHeight="1" thickBot="1" x14ac:dyDescent="0.25">
      <c r="A8" s="172" t="s">
        <v>21</v>
      </c>
      <c r="B8" s="141">
        <v>0.77</v>
      </c>
      <c r="C8" s="201">
        <v>1.3220000000000001</v>
      </c>
      <c r="D8" s="378">
        <v>15.8</v>
      </c>
      <c r="E8" s="373">
        <v>49.7</v>
      </c>
      <c r="F8" s="202" t="s">
        <v>534</v>
      </c>
      <c r="G8" s="203" t="s">
        <v>54</v>
      </c>
    </row>
    <row r="9" spans="1:10" ht="23.1" customHeight="1" thickBot="1" x14ac:dyDescent="0.25">
      <c r="A9" s="176" t="s">
        <v>17</v>
      </c>
      <c r="B9" s="143">
        <v>0.03</v>
      </c>
      <c r="C9" s="204">
        <v>2.2450000000000001</v>
      </c>
      <c r="D9" s="379">
        <v>30.9</v>
      </c>
      <c r="E9" s="374">
        <v>113.9</v>
      </c>
      <c r="F9" s="205" t="s">
        <v>534</v>
      </c>
      <c r="G9" s="206" t="s">
        <v>104</v>
      </c>
    </row>
    <row r="10" spans="1:10" ht="23.1" customHeight="1" thickBot="1" x14ac:dyDescent="0.25">
      <c r="A10" s="172" t="s">
        <v>95</v>
      </c>
      <c r="B10" s="207">
        <v>0.97</v>
      </c>
      <c r="C10" s="207">
        <v>3.3940000000000001</v>
      </c>
      <c r="D10" s="380">
        <v>20.77</v>
      </c>
      <c r="E10" s="375">
        <v>20.02</v>
      </c>
      <c r="F10" s="207">
        <v>1.0529999999999999</v>
      </c>
      <c r="G10" s="203" t="s">
        <v>216</v>
      </c>
    </row>
    <row r="11" spans="1:10" ht="23.1" customHeight="1" thickBot="1" x14ac:dyDescent="0.25">
      <c r="A11" s="176" t="s">
        <v>15</v>
      </c>
      <c r="B11" s="208">
        <v>0.87</v>
      </c>
      <c r="C11" s="208">
        <v>2.2200000000000002</v>
      </c>
      <c r="D11" s="381">
        <v>28.9</v>
      </c>
      <c r="E11" s="376">
        <v>26.93</v>
      </c>
      <c r="F11" s="208">
        <v>2.6320000000000001</v>
      </c>
      <c r="G11" s="206" t="s">
        <v>105</v>
      </c>
    </row>
    <row r="12" spans="1:10" ht="23.1" customHeight="1" thickBot="1" x14ac:dyDescent="0.25">
      <c r="A12" s="172" t="s">
        <v>19</v>
      </c>
      <c r="B12" s="141" t="s">
        <v>534</v>
      </c>
      <c r="C12" s="201">
        <v>2.052</v>
      </c>
      <c r="D12" s="378">
        <v>13</v>
      </c>
      <c r="E12" s="373">
        <v>13.81</v>
      </c>
      <c r="F12" s="202">
        <v>0.52600000000000002</v>
      </c>
      <c r="G12" s="203" t="s">
        <v>106</v>
      </c>
    </row>
    <row r="13" spans="1:10" ht="23.1" customHeight="1" thickBot="1" x14ac:dyDescent="0.25">
      <c r="A13" s="176" t="s">
        <v>137</v>
      </c>
      <c r="B13" s="143">
        <v>0.76</v>
      </c>
      <c r="C13" s="204">
        <v>2.1720000000000002</v>
      </c>
      <c r="D13" s="379">
        <v>13.9</v>
      </c>
      <c r="E13" s="374">
        <v>8.2859999999999996</v>
      </c>
      <c r="F13" s="205">
        <v>1.0529999999999999</v>
      </c>
      <c r="G13" s="206" t="s">
        <v>138</v>
      </c>
    </row>
    <row r="14" spans="1:10" ht="23.1" customHeight="1" thickBot="1" x14ac:dyDescent="0.25">
      <c r="A14" s="172" t="s">
        <v>53</v>
      </c>
      <c r="B14" s="141">
        <v>0.11</v>
      </c>
      <c r="C14" s="201" t="s">
        <v>534</v>
      </c>
      <c r="D14" s="378">
        <v>12</v>
      </c>
      <c r="E14" s="373">
        <v>19.3</v>
      </c>
      <c r="F14" s="202">
        <v>1.0529999999999999</v>
      </c>
      <c r="G14" s="203" t="s">
        <v>55</v>
      </c>
    </row>
    <row r="15" spans="1:10" ht="23.1" customHeight="1" thickBot="1" x14ac:dyDescent="0.25">
      <c r="A15" s="176" t="s">
        <v>62</v>
      </c>
      <c r="B15" s="143" t="s">
        <v>534</v>
      </c>
      <c r="C15" s="204">
        <v>3.6339999999999999</v>
      </c>
      <c r="D15" s="379">
        <v>23.58</v>
      </c>
      <c r="E15" s="374">
        <v>17.899999999999999</v>
      </c>
      <c r="F15" s="205">
        <v>2.6320000000000001</v>
      </c>
      <c r="G15" s="206" t="s">
        <v>56</v>
      </c>
    </row>
    <row r="16" spans="1:10" ht="23.1" customHeight="1" thickBot="1" x14ac:dyDescent="0.25">
      <c r="A16" s="172" t="s">
        <v>51</v>
      </c>
      <c r="B16" s="141"/>
      <c r="C16" s="201"/>
      <c r="D16" s="378"/>
      <c r="E16" s="373"/>
      <c r="F16" s="202"/>
      <c r="G16" s="203" t="s">
        <v>57</v>
      </c>
    </row>
    <row r="17" spans="1:11" ht="23.1" customHeight="1" x14ac:dyDescent="0.2">
      <c r="A17" s="180" t="s">
        <v>52</v>
      </c>
      <c r="B17" s="209"/>
      <c r="C17" s="210"/>
      <c r="D17" s="382"/>
      <c r="E17" s="377"/>
      <c r="F17" s="211"/>
      <c r="G17" s="212" t="s">
        <v>58</v>
      </c>
    </row>
    <row r="18" spans="1:11" ht="14.25" customHeight="1" thickBot="1" x14ac:dyDescent="0.25">
      <c r="A18" s="256" t="s">
        <v>165</v>
      </c>
      <c r="B18" s="213"/>
      <c r="C18" s="213"/>
      <c r="D18" s="213"/>
      <c r="E18" s="213"/>
      <c r="F18" s="213"/>
      <c r="G18" s="257" t="s">
        <v>164</v>
      </c>
    </row>
    <row r="19" spans="1:11" ht="14.25" customHeight="1" thickTop="1" thickBot="1" x14ac:dyDescent="0.25">
      <c r="A19" s="258" t="s">
        <v>163</v>
      </c>
      <c r="B19" s="214"/>
      <c r="C19" s="214"/>
      <c r="D19" s="214"/>
      <c r="E19" s="214"/>
      <c r="F19" s="214"/>
      <c r="G19" s="259" t="s">
        <v>162</v>
      </c>
    </row>
    <row r="20" spans="1:11" ht="14.25" customHeight="1" thickTop="1" thickBot="1" x14ac:dyDescent="0.25">
      <c r="A20" s="258" t="s">
        <v>218</v>
      </c>
      <c r="B20" s="214"/>
      <c r="C20" s="214"/>
      <c r="D20" s="214"/>
      <c r="E20" s="214"/>
      <c r="F20" s="214"/>
      <c r="G20" s="259" t="s">
        <v>217</v>
      </c>
    </row>
    <row r="21" spans="1:11" ht="14.25" customHeight="1" thickTop="1" x14ac:dyDescent="0.2">
      <c r="A21" s="369" t="s">
        <v>536</v>
      </c>
      <c r="G21" s="370" t="s">
        <v>535</v>
      </c>
    </row>
    <row r="22" spans="1:11" s="236" customFormat="1" x14ac:dyDescent="0.2">
      <c r="A22" s="236" t="s">
        <v>414</v>
      </c>
      <c r="G22" s="234" t="s">
        <v>415</v>
      </c>
      <c r="J22" s="255"/>
      <c r="K22" s="255"/>
    </row>
    <row r="23" spans="1:11" s="236" customFormat="1" x14ac:dyDescent="0.2">
      <c r="A23" s="945" t="s">
        <v>464</v>
      </c>
      <c r="B23" s="945"/>
      <c r="C23" s="74"/>
      <c r="D23" s="74"/>
      <c r="G23" s="325" t="s">
        <v>465</v>
      </c>
    </row>
  </sheetData>
  <mergeCells count="5">
    <mergeCell ref="A1:G1"/>
    <mergeCell ref="A2:G2"/>
    <mergeCell ref="A3:G3"/>
    <mergeCell ref="A4:G4"/>
    <mergeCell ref="A23:B23"/>
  </mergeCells>
  <printOptions horizontalCentered="1" verticalCentered="1"/>
  <pageMargins left="0" right="0" top="0" bottom="0" header="0" footer="0"/>
  <pageSetup paperSize="9"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rightToLeft="1" view="pageBreakPreview" zoomScaleNormal="100" zoomScaleSheetLayoutView="100" workbookViewId="0">
      <selection activeCell="A10" sqref="A10"/>
    </sheetView>
  </sheetViews>
  <sheetFormatPr defaultColWidth="8.85546875" defaultRowHeight="12.75" x14ac:dyDescent="0.2"/>
  <cols>
    <col min="1" max="1" width="21.5703125" style="434" customWidth="1"/>
    <col min="2" max="4" width="16.7109375" style="434" customWidth="1"/>
    <col min="5" max="5" width="21.5703125" style="434" customWidth="1"/>
    <col min="6" max="16384" width="8.85546875" style="434"/>
  </cols>
  <sheetData>
    <row r="1" spans="1:6" s="429" customFormat="1" ht="23.45" customHeight="1" x14ac:dyDescent="0.25">
      <c r="A1" s="946" t="s">
        <v>630</v>
      </c>
      <c r="B1" s="946"/>
      <c r="C1" s="946"/>
      <c r="D1" s="946"/>
      <c r="E1" s="946"/>
      <c r="F1" s="428"/>
    </row>
    <row r="2" spans="1:6" s="429" customFormat="1" ht="18" x14ac:dyDescent="0.25">
      <c r="A2" s="946">
        <v>2018</v>
      </c>
      <c r="B2" s="946"/>
      <c r="C2" s="946"/>
      <c r="D2" s="946"/>
      <c r="E2" s="946"/>
      <c r="F2" s="428"/>
    </row>
    <row r="3" spans="1:6" s="429" customFormat="1" ht="15.75" x14ac:dyDescent="0.25">
      <c r="A3" s="947" t="s">
        <v>631</v>
      </c>
      <c r="B3" s="947"/>
      <c r="C3" s="947"/>
      <c r="D3" s="947"/>
      <c r="E3" s="947"/>
    </row>
    <row r="4" spans="1:6" s="429" customFormat="1" ht="15.75" x14ac:dyDescent="0.25">
      <c r="A4" s="948">
        <v>2018</v>
      </c>
      <c r="B4" s="948"/>
      <c r="C4" s="948"/>
      <c r="D4" s="948"/>
      <c r="E4" s="948"/>
    </row>
    <row r="5" spans="1:6" s="433" customFormat="1" ht="15.75" x14ac:dyDescent="0.2">
      <c r="A5" s="430" t="s">
        <v>794</v>
      </c>
      <c r="B5" s="431"/>
      <c r="C5" s="431"/>
      <c r="D5" s="431"/>
      <c r="E5" s="432" t="s">
        <v>793</v>
      </c>
    </row>
    <row r="6" spans="1:6" ht="58.5" customHeight="1" x14ac:dyDescent="0.2">
      <c r="A6" s="166" t="s">
        <v>60</v>
      </c>
      <c r="B6" s="167" t="s">
        <v>445</v>
      </c>
      <c r="C6" s="167" t="s">
        <v>446</v>
      </c>
      <c r="D6" s="167" t="s">
        <v>447</v>
      </c>
      <c r="E6" s="168" t="s">
        <v>59</v>
      </c>
    </row>
    <row r="7" spans="1:6" ht="21.95" customHeight="1" thickBot="1" x14ac:dyDescent="0.25">
      <c r="A7" s="435" t="s">
        <v>94</v>
      </c>
      <c r="B7" s="697">
        <v>17.324999999999999</v>
      </c>
      <c r="C7" s="170">
        <v>0.35899999999999999</v>
      </c>
      <c r="D7" s="170">
        <v>6.2290000000000001</v>
      </c>
      <c r="E7" s="436" t="s">
        <v>143</v>
      </c>
    </row>
    <row r="8" spans="1:6" ht="21.95" customHeight="1" thickBot="1" x14ac:dyDescent="0.25">
      <c r="A8" s="437" t="s">
        <v>21</v>
      </c>
      <c r="B8" s="698">
        <v>10.439499999999999</v>
      </c>
      <c r="C8" s="174">
        <v>0.58450000000000002</v>
      </c>
      <c r="D8" s="174">
        <v>6.5449999999999999</v>
      </c>
      <c r="E8" s="438" t="s">
        <v>97</v>
      </c>
    </row>
    <row r="9" spans="1:6" ht="21.95" customHeight="1" thickBot="1" x14ac:dyDescent="0.25">
      <c r="A9" s="439" t="s">
        <v>17</v>
      </c>
      <c r="B9" s="699">
        <v>22.185000000000002</v>
      </c>
      <c r="C9" s="178">
        <v>1.4464999999999999</v>
      </c>
      <c r="D9" s="178">
        <v>6.3595000000000006</v>
      </c>
      <c r="E9" s="440" t="s">
        <v>139</v>
      </c>
    </row>
    <row r="10" spans="1:6" ht="21.95" customHeight="1" thickBot="1" x14ac:dyDescent="0.25">
      <c r="A10" s="437" t="s">
        <v>141</v>
      </c>
      <c r="B10" s="698">
        <v>5.3849999999999998</v>
      </c>
      <c r="C10" s="174">
        <v>0.94</v>
      </c>
      <c r="D10" s="174">
        <v>6.2155000000000005</v>
      </c>
      <c r="E10" s="438" t="s">
        <v>144</v>
      </c>
    </row>
    <row r="11" spans="1:6" ht="21.95" customHeight="1" thickBot="1" x14ac:dyDescent="0.25">
      <c r="A11" s="439" t="s">
        <v>15</v>
      </c>
      <c r="B11" s="699">
        <v>7.3849999999999998</v>
      </c>
      <c r="C11" s="178">
        <v>1.0110000000000001</v>
      </c>
      <c r="D11" s="178">
        <v>6.5354999999999999</v>
      </c>
      <c r="E11" s="440" t="s">
        <v>46</v>
      </c>
    </row>
    <row r="12" spans="1:6" ht="21.95" customHeight="1" thickBot="1" x14ac:dyDescent="0.25">
      <c r="A12" s="437" t="s">
        <v>19</v>
      </c>
      <c r="B12" s="698">
        <v>21.785</v>
      </c>
      <c r="C12" s="174">
        <v>0.95399999999999996</v>
      </c>
      <c r="D12" s="174">
        <v>6.1259999999999994</v>
      </c>
      <c r="E12" s="438" t="s">
        <v>140</v>
      </c>
    </row>
    <row r="13" spans="1:6" ht="21.95" customHeight="1" thickBot="1" x14ac:dyDescent="0.25">
      <c r="A13" s="439" t="s">
        <v>137</v>
      </c>
      <c r="B13" s="699">
        <v>8.3849999999999998</v>
      </c>
      <c r="C13" s="178">
        <v>0.94550000000000001</v>
      </c>
      <c r="D13" s="178">
        <v>6.2359999999999998</v>
      </c>
      <c r="E13" s="440" t="s">
        <v>145</v>
      </c>
    </row>
    <row r="14" spans="1:6" ht="21.95" customHeight="1" thickBot="1" x14ac:dyDescent="0.25">
      <c r="A14" s="437" t="s">
        <v>53</v>
      </c>
      <c r="B14" s="698">
        <v>7.8849999999999998</v>
      </c>
      <c r="C14" s="174">
        <v>0.77449999999999997</v>
      </c>
      <c r="D14" s="174">
        <v>6.2735000000000003</v>
      </c>
      <c r="E14" s="438" t="s">
        <v>146</v>
      </c>
    </row>
    <row r="15" spans="1:6" ht="21.95" customHeight="1" thickBot="1" x14ac:dyDescent="0.25">
      <c r="A15" s="439" t="s">
        <v>62</v>
      </c>
      <c r="B15" s="699">
        <v>3.77</v>
      </c>
      <c r="C15" s="178">
        <v>0.95500000000000007</v>
      </c>
      <c r="D15" s="178">
        <v>6.3754999999999997</v>
      </c>
      <c r="E15" s="440" t="s">
        <v>147</v>
      </c>
    </row>
    <row r="16" spans="1:6" ht="21.95" customHeight="1" thickBot="1" x14ac:dyDescent="0.25">
      <c r="A16" s="437" t="s">
        <v>51</v>
      </c>
      <c r="B16" s="698">
        <v>10</v>
      </c>
      <c r="C16" s="174">
        <v>0.47</v>
      </c>
      <c r="D16" s="174">
        <v>6.65</v>
      </c>
      <c r="E16" s="438" t="s">
        <v>148</v>
      </c>
    </row>
    <row r="17" spans="1:11" ht="21.95" customHeight="1" x14ac:dyDescent="0.2">
      <c r="A17" s="441" t="s">
        <v>52</v>
      </c>
      <c r="B17" s="700">
        <v>12</v>
      </c>
      <c r="C17" s="182">
        <v>0.51800000000000002</v>
      </c>
      <c r="D17" s="182">
        <v>6.65</v>
      </c>
      <c r="E17" s="442" t="s">
        <v>149</v>
      </c>
    </row>
    <row r="18" spans="1:11" s="187" customFormat="1" ht="13.5" customHeight="1" x14ac:dyDescent="0.2">
      <c r="A18" s="184" t="s">
        <v>243</v>
      </c>
      <c r="B18" s="443"/>
      <c r="C18" s="184"/>
      <c r="D18" s="184"/>
      <c r="E18" s="444" t="s">
        <v>220</v>
      </c>
    </row>
    <row r="19" spans="1:11" x14ac:dyDescent="0.2">
      <c r="A19" s="444" t="s">
        <v>244</v>
      </c>
      <c r="B19" s="445"/>
      <c r="C19" s="445"/>
      <c r="D19" s="445"/>
      <c r="E19" s="444" t="s">
        <v>219</v>
      </c>
    </row>
    <row r="20" spans="1:11" s="447" customFormat="1" ht="15" customHeight="1" x14ac:dyDescent="0.2">
      <c r="A20" s="447" t="s">
        <v>414</v>
      </c>
      <c r="E20" s="448" t="s">
        <v>415</v>
      </c>
      <c r="J20" s="449"/>
      <c r="K20" s="449"/>
    </row>
  </sheetData>
  <mergeCells count="4">
    <mergeCell ref="A1:E1"/>
    <mergeCell ref="A2:E2"/>
    <mergeCell ref="A3:E3"/>
    <mergeCell ref="A4:E4"/>
  </mergeCells>
  <printOptions horizontalCentered="1" verticalCentered="1"/>
  <pageMargins left="0" right="0" top="0" bottom="0" header="0" footer="0"/>
  <pageSetup paperSize="9"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rightToLeft="1" view="pageBreakPreview" zoomScaleNormal="100" zoomScaleSheetLayoutView="100" workbookViewId="0">
      <selection activeCell="F12" sqref="F12"/>
    </sheetView>
  </sheetViews>
  <sheetFormatPr defaultColWidth="8.85546875" defaultRowHeight="12.75" x14ac:dyDescent="0.2"/>
  <cols>
    <col min="1" max="1" width="18.85546875" style="8" customWidth="1"/>
    <col min="2" max="2" width="18.140625" style="8" customWidth="1"/>
    <col min="3" max="6" width="19.85546875" style="8" customWidth="1"/>
    <col min="7" max="7" width="23.85546875" style="8" customWidth="1"/>
    <col min="8" max="8" width="25.7109375" style="8" customWidth="1"/>
    <col min="9" max="16384" width="8.85546875" style="8"/>
  </cols>
  <sheetData>
    <row r="1" spans="1:10" s="117" customFormat="1" ht="20.45" customHeight="1" x14ac:dyDescent="0.25">
      <c r="A1" s="942" t="s">
        <v>755</v>
      </c>
      <c r="B1" s="942"/>
      <c r="C1" s="942"/>
      <c r="D1" s="942"/>
      <c r="E1" s="942"/>
      <c r="F1" s="942"/>
      <c r="G1" s="942"/>
      <c r="H1" s="192"/>
      <c r="I1" s="163"/>
      <c r="J1" s="163"/>
    </row>
    <row r="2" spans="1:10" s="195" customFormat="1" ht="18" x14ac:dyDescent="0.25">
      <c r="A2" s="861">
        <v>2018</v>
      </c>
      <c r="B2" s="861"/>
      <c r="C2" s="861"/>
      <c r="D2" s="861"/>
      <c r="E2" s="861"/>
      <c r="F2" s="861"/>
      <c r="G2" s="861"/>
      <c r="H2" s="193"/>
      <c r="I2" s="194"/>
      <c r="J2" s="194"/>
    </row>
    <row r="3" spans="1:10" s="195" customFormat="1" ht="15.75" x14ac:dyDescent="0.25">
      <c r="A3" s="863" t="s">
        <v>756</v>
      </c>
      <c r="B3" s="863"/>
      <c r="C3" s="863"/>
      <c r="D3" s="863"/>
      <c r="E3" s="863"/>
      <c r="F3" s="863"/>
      <c r="G3" s="863"/>
      <c r="H3" s="196"/>
    </row>
    <row r="4" spans="1:10" s="195" customFormat="1" ht="15.75" x14ac:dyDescent="0.25">
      <c r="A4" s="944" t="s">
        <v>728</v>
      </c>
      <c r="B4" s="944"/>
      <c r="C4" s="944"/>
      <c r="D4" s="944"/>
      <c r="E4" s="944"/>
      <c r="F4" s="944"/>
      <c r="G4" s="944"/>
      <c r="H4" s="197"/>
    </row>
    <row r="5" spans="1:10" s="79" customFormat="1" ht="15.75" x14ac:dyDescent="0.2">
      <c r="A5" s="260" t="s">
        <v>796</v>
      </c>
      <c r="B5" s="260"/>
      <c r="C5" s="273"/>
      <c r="D5" s="273"/>
      <c r="E5" s="273"/>
      <c r="F5" s="273"/>
      <c r="G5" s="239" t="s">
        <v>795</v>
      </c>
    </row>
    <row r="6" spans="1:10" ht="57" customHeight="1" x14ac:dyDescent="0.2">
      <c r="A6" s="166" t="s">
        <v>60</v>
      </c>
      <c r="B6" s="167" t="s">
        <v>703</v>
      </c>
      <c r="C6" s="167" t="s">
        <v>643</v>
      </c>
      <c r="D6" s="167" t="s">
        <v>644</v>
      </c>
      <c r="E6" s="167" t="s">
        <v>645</v>
      </c>
      <c r="F6" s="167" t="s">
        <v>642</v>
      </c>
      <c r="G6" s="168" t="s">
        <v>59</v>
      </c>
    </row>
    <row r="7" spans="1:10" ht="23.1" customHeight="1" thickBot="1" x14ac:dyDescent="0.25">
      <c r="A7" s="523" t="s">
        <v>94</v>
      </c>
      <c r="B7" s="757">
        <v>0.56000000000000005</v>
      </c>
      <c r="C7" s="757">
        <v>1.1779999999999999</v>
      </c>
      <c r="D7" s="757">
        <v>10.9985</v>
      </c>
      <c r="E7" s="758">
        <v>165.7</v>
      </c>
      <c r="F7" s="758">
        <v>2.8845000000000001</v>
      </c>
      <c r="G7" s="524" t="s">
        <v>98</v>
      </c>
    </row>
    <row r="8" spans="1:10" ht="23.1" customHeight="1" thickBot="1" x14ac:dyDescent="0.25">
      <c r="A8" s="172" t="s">
        <v>21</v>
      </c>
      <c r="B8" s="378">
        <v>0.26</v>
      </c>
      <c r="C8" s="378">
        <v>2.92</v>
      </c>
      <c r="D8" s="378">
        <v>11.875</v>
      </c>
      <c r="E8" s="759">
        <v>67.665000000000006</v>
      </c>
      <c r="F8" s="759">
        <v>2.8845000000000001</v>
      </c>
      <c r="G8" s="203" t="s">
        <v>54</v>
      </c>
    </row>
    <row r="9" spans="1:10" ht="23.1" customHeight="1" thickBot="1" x14ac:dyDescent="0.25">
      <c r="A9" s="176" t="s">
        <v>17</v>
      </c>
      <c r="B9" s="379">
        <v>0.32500000000000001</v>
      </c>
      <c r="C9" s="379">
        <v>2.35</v>
      </c>
      <c r="D9" s="760">
        <v>15.61</v>
      </c>
      <c r="E9" s="761">
        <v>179.48</v>
      </c>
      <c r="F9" s="761">
        <v>4.9875000000000007</v>
      </c>
      <c r="G9" s="206" t="s">
        <v>104</v>
      </c>
    </row>
    <row r="10" spans="1:10" ht="23.1" customHeight="1" thickBot="1" x14ac:dyDescent="0.25">
      <c r="A10" s="172" t="s">
        <v>95</v>
      </c>
      <c r="B10" s="380">
        <v>0.72499999999999998</v>
      </c>
      <c r="C10" s="380">
        <v>1.9115000000000002</v>
      </c>
      <c r="D10" s="762">
        <v>14.43</v>
      </c>
      <c r="E10" s="380">
        <v>101.125</v>
      </c>
      <c r="F10" s="380">
        <v>3.5470000000000002</v>
      </c>
      <c r="G10" s="203" t="s">
        <v>216</v>
      </c>
    </row>
    <row r="11" spans="1:10" ht="23.1" customHeight="1" thickBot="1" x14ac:dyDescent="0.25">
      <c r="A11" s="176" t="s">
        <v>15</v>
      </c>
      <c r="B11" s="381">
        <v>2.2250000000000001</v>
      </c>
      <c r="C11" s="381">
        <v>5.1385000000000005</v>
      </c>
      <c r="D11" s="381">
        <v>61.91</v>
      </c>
      <c r="E11" s="381">
        <v>428.1</v>
      </c>
      <c r="F11" s="761">
        <v>21.94</v>
      </c>
      <c r="G11" s="206" t="s">
        <v>105</v>
      </c>
    </row>
    <row r="12" spans="1:10" ht="23.1" customHeight="1" thickBot="1" x14ac:dyDescent="0.25">
      <c r="A12" s="172" t="s">
        <v>19</v>
      </c>
      <c r="B12" s="378">
        <v>0.22500000000000001</v>
      </c>
      <c r="C12" s="378">
        <v>1.0474999999999999</v>
      </c>
      <c r="D12" s="378">
        <v>8.3734999999999999</v>
      </c>
      <c r="E12" s="759">
        <v>97.215000000000003</v>
      </c>
      <c r="F12" s="759">
        <v>2.2130000000000001</v>
      </c>
      <c r="G12" s="203" t="s">
        <v>106</v>
      </c>
    </row>
    <row r="13" spans="1:10" ht="23.1" customHeight="1" thickBot="1" x14ac:dyDescent="0.25">
      <c r="A13" s="176" t="s">
        <v>137</v>
      </c>
      <c r="B13" s="379">
        <v>0.69</v>
      </c>
      <c r="C13" s="379">
        <v>0.5585</v>
      </c>
      <c r="D13" s="379">
        <v>4.3574999999999999</v>
      </c>
      <c r="E13" s="761">
        <v>52.835000000000001</v>
      </c>
      <c r="F13" s="761">
        <v>2.363</v>
      </c>
      <c r="G13" s="206" t="s">
        <v>138</v>
      </c>
    </row>
    <row r="14" spans="1:10" ht="23.1" customHeight="1" thickBot="1" x14ac:dyDescent="0.25">
      <c r="A14" s="172" t="s">
        <v>53</v>
      </c>
      <c r="B14" s="378">
        <v>0.63500000000000001</v>
      </c>
      <c r="C14" s="378">
        <v>0.53950000000000009</v>
      </c>
      <c r="D14" s="378">
        <v>5.7535000000000007</v>
      </c>
      <c r="E14" s="759">
        <v>29.310000000000002</v>
      </c>
      <c r="F14" s="380">
        <v>2.7359999999999998</v>
      </c>
      <c r="G14" s="203" t="s">
        <v>55</v>
      </c>
    </row>
    <row r="15" spans="1:10" ht="23.1" customHeight="1" thickBot="1" x14ac:dyDescent="0.25">
      <c r="A15" s="176" t="s">
        <v>62</v>
      </c>
      <c r="B15" s="379">
        <v>0.19</v>
      </c>
      <c r="C15" s="379">
        <v>0.81499999999999995</v>
      </c>
      <c r="D15" s="379">
        <v>3.9539999999999997</v>
      </c>
      <c r="E15" s="761">
        <v>31.07</v>
      </c>
      <c r="F15" s="763">
        <v>2.5874999999999999</v>
      </c>
      <c r="G15" s="206" t="s">
        <v>56</v>
      </c>
    </row>
    <row r="16" spans="1:10" ht="23.1" customHeight="1" thickBot="1" x14ac:dyDescent="0.25">
      <c r="A16" s="172" t="s">
        <v>51</v>
      </c>
      <c r="B16" s="378">
        <v>0.09</v>
      </c>
      <c r="C16" s="378">
        <v>0.54</v>
      </c>
      <c r="D16" s="378">
        <v>4.7370000000000001</v>
      </c>
      <c r="E16" s="759">
        <v>9.3800000000000008</v>
      </c>
      <c r="F16" s="759">
        <v>1.46</v>
      </c>
      <c r="G16" s="203" t="s">
        <v>57</v>
      </c>
    </row>
    <row r="17" spans="1:11" ht="23.1" customHeight="1" x14ac:dyDescent="0.2">
      <c r="A17" s="180" t="s">
        <v>52</v>
      </c>
      <c r="B17" s="382">
        <v>0.6</v>
      </c>
      <c r="C17" s="382">
        <v>1.0529999999999999</v>
      </c>
      <c r="D17" s="382">
        <v>2.0430000000000001</v>
      </c>
      <c r="E17" s="764">
        <v>15</v>
      </c>
      <c r="F17" s="764">
        <v>1.46</v>
      </c>
      <c r="G17" s="212" t="s">
        <v>58</v>
      </c>
    </row>
    <row r="18" spans="1:11" ht="18" customHeight="1" thickBot="1" x14ac:dyDescent="0.25">
      <c r="A18" s="256" t="s">
        <v>646</v>
      </c>
      <c r="B18" s="256"/>
      <c r="C18" s="213"/>
      <c r="D18" s="213"/>
      <c r="E18" s="213"/>
      <c r="F18" s="213"/>
      <c r="G18" s="527" t="s">
        <v>647</v>
      </c>
    </row>
    <row r="19" spans="1:11" s="236" customFormat="1" ht="16.899999999999999" customHeight="1" thickTop="1" thickBot="1" x14ac:dyDescent="0.25">
      <c r="A19" s="696" t="s">
        <v>702</v>
      </c>
      <c r="B19" s="696"/>
      <c r="C19" s="394"/>
      <c r="D19" s="394"/>
      <c r="E19" s="394"/>
      <c r="F19" s="394"/>
      <c r="G19" s="695" t="s">
        <v>701</v>
      </c>
    </row>
    <row r="20" spans="1:11" s="434" customFormat="1" ht="14.45" customHeight="1" thickTop="1" x14ac:dyDescent="0.2">
      <c r="A20" s="446" t="s">
        <v>536</v>
      </c>
      <c r="B20" s="446"/>
      <c r="C20" s="445"/>
      <c r="D20" s="445"/>
      <c r="E20" s="445"/>
      <c r="F20" s="949" t="s">
        <v>584</v>
      </c>
      <c r="G20" s="949"/>
    </row>
    <row r="21" spans="1:11" s="236" customFormat="1" ht="15.6" customHeight="1" x14ac:dyDescent="0.2">
      <c r="A21" s="236" t="s">
        <v>540</v>
      </c>
      <c r="G21" s="234" t="s">
        <v>541</v>
      </c>
      <c r="J21" s="255"/>
      <c r="K21" s="255"/>
    </row>
    <row r="22" spans="1:11" s="118" customFormat="1" ht="17.45" customHeight="1" x14ac:dyDescent="0.2"/>
  </sheetData>
  <mergeCells count="5">
    <mergeCell ref="A1:G1"/>
    <mergeCell ref="A2:G2"/>
    <mergeCell ref="A3:G3"/>
    <mergeCell ref="A4:G4"/>
    <mergeCell ref="F20:G20"/>
  </mergeCells>
  <printOptions horizontalCentered="1" verticalCentered="1"/>
  <pageMargins left="0" right="0" top="0" bottom="0" header="0" footer="0"/>
  <pageSetup paperSize="9" scale="96"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2"/>
  <sheetViews>
    <sheetView rightToLeft="1" view="pageBreakPreview" zoomScaleNormal="100" zoomScaleSheetLayoutView="100" workbookViewId="0">
      <selection activeCell="H10" sqref="H10"/>
    </sheetView>
  </sheetViews>
  <sheetFormatPr defaultColWidth="8.85546875" defaultRowHeight="12.75" x14ac:dyDescent="0.2"/>
  <cols>
    <col min="1" max="1" width="17.85546875" style="434" customWidth="1"/>
    <col min="2" max="5" width="11.140625" style="434" customWidth="1"/>
    <col min="6" max="6" width="21.5703125" style="434" customWidth="1"/>
    <col min="7" max="16384" width="8.85546875" style="434"/>
  </cols>
  <sheetData>
    <row r="1" spans="1:8" s="429" customFormat="1" ht="36.75" customHeight="1" x14ac:dyDescent="0.25">
      <c r="A1" s="946" t="s">
        <v>752</v>
      </c>
      <c r="B1" s="946"/>
      <c r="C1" s="946"/>
      <c r="D1" s="946"/>
      <c r="E1" s="946"/>
      <c r="F1" s="951"/>
      <c r="G1" s="428"/>
      <c r="H1" s="428"/>
    </row>
    <row r="2" spans="1:8" s="455" customFormat="1" ht="18" x14ac:dyDescent="0.25">
      <c r="A2" s="952" t="s">
        <v>757</v>
      </c>
      <c r="B2" s="952"/>
      <c r="C2" s="952"/>
      <c r="D2" s="952"/>
      <c r="E2" s="952"/>
      <c r="F2" s="953"/>
      <c r="G2" s="454"/>
      <c r="H2" s="454"/>
    </row>
    <row r="3" spans="1:8" s="455" customFormat="1" ht="36" customHeight="1" x14ac:dyDescent="0.25">
      <c r="A3" s="954" t="s">
        <v>632</v>
      </c>
      <c r="B3" s="954"/>
      <c r="C3" s="954"/>
      <c r="D3" s="954"/>
      <c r="E3" s="954"/>
      <c r="F3" s="955"/>
    </row>
    <row r="4" spans="1:8" s="455" customFormat="1" ht="15.75" x14ac:dyDescent="0.25">
      <c r="A4" s="956" t="s">
        <v>732</v>
      </c>
      <c r="B4" s="956"/>
      <c r="C4" s="956"/>
      <c r="D4" s="956"/>
      <c r="E4" s="956"/>
      <c r="F4" s="957"/>
    </row>
    <row r="5" spans="1:8" s="459" customFormat="1" ht="15.75" x14ac:dyDescent="0.2">
      <c r="A5" s="456" t="s">
        <v>798</v>
      </c>
      <c r="B5" s="457"/>
      <c r="C5" s="457"/>
      <c r="D5" s="457"/>
      <c r="E5" s="457"/>
      <c r="F5" s="458" t="s">
        <v>797</v>
      </c>
    </row>
    <row r="6" spans="1:8" s="459" customFormat="1" ht="25.15" customHeight="1" x14ac:dyDescent="0.2">
      <c r="A6" s="228" t="s">
        <v>60</v>
      </c>
      <c r="B6" s="326" t="s">
        <v>579</v>
      </c>
      <c r="C6" s="649" t="s">
        <v>672</v>
      </c>
      <c r="D6" s="649" t="s">
        <v>673</v>
      </c>
      <c r="E6" s="649" t="s">
        <v>674</v>
      </c>
      <c r="F6" s="229" t="s">
        <v>59</v>
      </c>
    </row>
    <row r="7" spans="1:8" ht="24.95" customHeight="1" thickBot="1" x14ac:dyDescent="0.25">
      <c r="A7" s="435" t="s">
        <v>94</v>
      </c>
      <c r="B7" s="215">
        <v>0.63117199999999996</v>
      </c>
      <c r="C7" s="650" t="s">
        <v>534</v>
      </c>
      <c r="D7" s="650" t="s">
        <v>534</v>
      </c>
      <c r="E7" s="650" t="s">
        <v>534</v>
      </c>
      <c r="F7" s="460" t="s">
        <v>98</v>
      </c>
    </row>
    <row r="8" spans="1:8" ht="24.95" customHeight="1" thickBot="1" x14ac:dyDescent="0.25">
      <c r="A8" s="437" t="s">
        <v>21</v>
      </c>
      <c r="B8" s="216">
        <v>2.3300999999999998</v>
      </c>
      <c r="C8" s="651" t="s">
        <v>534</v>
      </c>
      <c r="D8" s="651" t="s">
        <v>534</v>
      </c>
      <c r="E8" s="651" t="s">
        <v>534</v>
      </c>
      <c r="F8" s="461" t="s">
        <v>54</v>
      </c>
    </row>
    <row r="9" spans="1:8" ht="24.95" customHeight="1" thickBot="1" x14ac:dyDescent="0.25">
      <c r="A9" s="439" t="s">
        <v>17</v>
      </c>
      <c r="B9" s="218" t="s">
        <v>463</v>
      </c>
      <c r="C9" s="652" t="s">
        <v>534</v>
      </c>
      <c r="D9" s="652" t="s">
        <v>534</v>
      </c>
      <c r="E9" s="652" t="s">
        <v>534</v>
      </c>
      <c r="F9" s="462" t="s">
        <v>104</v>
      </c>
    </row>
    <row r="10" spans="1:8" ht="24.95" customHeight="1" thickBot="1" x14ac:dyDescent="0.25">
      <c r="A10" s="437" t="s">
        <v>95</v>
      </c>
      <c r="B10" s="216" t="s">
        <v>215</v>
      </c>
      <c r="C10" s="651" t="s">
        <v>534</v>
      </c>
      <c r="D10" s="651" t="s">
        <v>534</v>
      </c>
      <c r="E10" s="651" t="s">
        <v>534</v>
      </c>
      <c r="F10" s="461" t="s">
        <v>99</v>
      </c>
    </row>
    <row r="11" spans="1:8" ht="24.95" customHeight="1" thickBot="1" x14ac:dyDescent="0.25">
      <c r="A11" s="439" t="s">
        <v>15</v>
      </c>
      <c r="B11" s="217">
        <v>1.9081239999999999</v>
      </c>
      <c r="C11" s="653" t="s">
        <v>534</v>
      </c>
      <c r="D11" s="653" t="s">
        <v>534</v>
      </c>
      <c r="E11" s="653" t="s">
        <v>534</v>
      </c>
      <c r="F11" s="462" t="s">
        <v>105</v>
      </c>
    </row>
    <row r="12" spans="1:8" ht="24.95" customHeight="1" thickBot="1" x14ac:dyDescent="0.25">
      <c r="A12" s="437" t="s">
        <v>19</v>
      </c>
      <c r="B12" s="216" t="s">
        <v>215</v>
      </c>
      <c r="C12" s="651" t="s">
        <v>534</v>
      </c>
      <c r="D12" s="651" t="s">
        <v>534</v>
      </c>
      <c r="E12" s="651" t="s">
        <v>534</v>
      </c>
      <c r="F12" s="461" t="s">
        <v>106</v>
      </c>
    </row>
    <row r="13" spans="1:8" ht="24.95" customHeight="1" thickBot="1" x14ac:dyDescent="0.25">
      <c r="A13" s="439" t="s">
        <v>53</v>
      </c>
      <c r="B13" s="217" t="s">
        <v>215</v>
      </c>
      <c r="C13" s="653" t="s">
        <v>534</v>
      </c>
      <c r="D13" s="653" t="s">
        <v>534</v>
      </c>
      <c r="E13" s="653" t="s">
        <v>534</v>
      </c>
      <c r="F13" s="462" t="s">
        <v>55</v>
      </c>
    </row>
    <row r="14" spans="1:8" ht="24.95" customHeight="1" thickBot="1" x14ac:dyDescent="0.25">
      <c r="A14" s="437" t="s">
        <v>62</v>
      </c>
      <c r="B14" s="216" t="s">
        <v>215</v>
      </c>
      <c r="C14" s="651" t="s">
        <v>534</v>
      </c>
      <c r="D14" s="651" t="s">
        <v>534</v>
      </c>
      <c r="E14" s="651" t="s">
        <v>534</v>
      </c>
      <c r="F14" s="461" t="s">
        <v>56</v>
      </c>
    </row>
    <row r="15" spans="1:8" ht="24.95" customHeight="1" thickBot="1" x14ac:dyDescent="0.25">
      <c r="A15" s="439" t="s">
        <v>51</v>
      </c>
      <c r="B15" s="217">
        <v>0.43058000000000002</v>
      </c>
      <c r="C15" s="653" t="s">
        <v>534</v>
      </c>
      <c r="D15" s="653" t="s">
        <v>534</v>
      </c>
      <c r="E15" s="653" t="s">
        <v>534</v>
      </c>
      <c r="F15" s="462" t="s">
        <v>57</v>
      </c>
    </row>
    <row r="16" spans="1:8" ht="24.95" customHeight="1" thickBot="1" x14ac:dyDescent="0.25">
      <c r="A16" s="437" t="s">
        <v>96</v>
      </c>
      <c r="B16" s="219" t="s">
        <v>463</v>
      </c>
      <c r="C16" s="654" t="s">
        <v>534</v>
      </c>
      <c r="D16" s="654" t="s">
        <v>534</v>
      </c>
      <c r="E16" s="654" t="s">
        <v>534</v>
      </c>
      <c r="F16" s="461" t="s">
        <v>100</v>
      </c>
    </row>
    <row r="17" spans="1:13" ht="24.95" customHeight="1" x14ac:dyDescent="0.2">
      <c r="A17" s="441" t="s">
        <v>52</v>
      </c>
      <c r="B17" s="220" t="s">
        <v>463</v>
      </c>
      <c r="C17" s="655" t="s">
        <v>534</v>
      </c>
      <c r="D17" s="655" t="s">
        <v>534</v>
      </c>
      <c r="E17" s="655" t="s">
        <v>534</v>
      </c>
      <c r="F17" s="463" t="s">
        <v>58</v>
      </c>
    </row>
    <row r="18" spans="1:13" ht="17.25" customHeight="1" x14ac:dyDescent="0.2">
      <c r="A18" s="958" t="s">
        <v>759</v>
      </c>
      <c r="B18" s="958"/>
      <c r="C18" s="450"/>
      <c r="D18" s="450"/>
      <c r="E18" s="450"/>
      <c r="F18" s="451" t="s">
        <v>758</v>
      </c>
    </row>
    <row r="19" spans="1:13" s="447" customFormat="1" ht="15" customHeight="1" x14ac:dyDescent="0.2">
      <c r="A19" s="464" t="s">
        <v>222</v>
      </c>
      <c r="B19" s="465"/>
      <c r="C19" s="465"/>
      <c r="D19" s="465"/>
      <c r="E19" s="465"/>
      <c r="F19" s="465" t="s">
        <v>221</v>
      </c>
    </row>
    <row r="20" spans="1:13" ht="14.45" customHeight="1" x14ac:dyDescent="0.2">
      <c r="A20" s="446" t="s">
        <v>536</v>
      </c>
      <c r="B20" s="445"/>
      <c r="C20" s="445"/>
      <c r="D20" s="445"/>
      <c r="E20" s="950" t="s">
        <v>584</v>
      </c>
      <c r="F20" s="950"/>
    </row>
    <row r="21" spans="1:13" s="447" customFormat="1" ht="15" customHeight="1" x14ac:dyDescent="0.2">
      <c r="A21" s="447" t="s">
        <v>414</v>
      </c>
      <c r="B21" s="465"/>
      <c r="C21" s="465"/>
      <c r="D21" s="465"/>
      <c r="E21" s="465"/>
      <c r="F21" s="448" t="s">
        <v>415</v>
      </c>
      <c r="K21" s="449"/>
    </row>
    <row r="22" spans="1:13" ht="15" customHeight="1" x14ac:dyDescent="0.2">
      <c r="H22" s="450"/>
      <c r="I22" s="450"/>
      <c r="J22" s="450"/>
      <c r="K22" s="452"/>
      <c r="L22" s="453"/>
      <c r="M22" s="453"/>
    </row>
  </sheetData>
  <mergeCells count="6">
    <mergeCell ref="E20:F20"/>
    <mergeCell ref="A1:F1"/>
    <mergeCell ref="A2:F2"/>
    <mergeCell ref="A3:F3"/>
    <mergeCell ref="A4:F4"/>
    <mergeCell ref="A18:B18"/>
  </mergeCells>
  <printOptions horizontalCentered="1" verticalCentered="1"/>
  <pageMargins left="0" right="0" top="0" bottom="0" header="0" footer="0"/>
  <pageSetup paperSize="9" fitToHeight="0"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rightToLeft="1" view="pageBreakPreview" zoomScaleNormal="100" zoomScaleSheetLayoutView="100" workbookViewId="0">
      <selection activeCell="J6" sqref="J6"/>
    </sheetView>
  </sheetViews>
  <sheetFormatPr defaultColWidth="8.85546875" defaultRowHeight="12.75" x14ac:dyDescent="0.2"/>
  <cols>
    <col min="1" max="1" width="16.7109375" style="1" customWidth="1"/>
    <col min="2" max="2" width="27.5703125" style="1" customWidth="1"/>
    <col min="3" max="3" width="12.85546875" style="1" customWidth="1"/>
    <col min="4" max="8" width="12" style="1" bestFit="1" customWidth="1"/>
    <col min="9" max="9" width="23.5703125" style="1" customWidth="1"/>
    <col min="10" max="10" width="20.140625" style="1" customWidth="1"/>
    <col min="11" max="16384" width="8.85546875" style="1"/>
  </cols>
  <sheetData>
    <row r="1" spans="1:10" ht="24" customHeight="1" x14ac:dyDescent="0.2">
      <c r="A1" s="963" t="s">
        <v>582</v>
      </c>
      <c r="B1" s="963"/>
      <c r="C1" s="963"/>
      <c r="D1" s="963"/>
      <c r="E1" s="963"/>
      <c r="F1" s="963"/>
      <c r="G1" s="963"/>
      <c r="H1" s="963"/>
      <c r="I1" s="963"/>
      <c r="J1" s="963"/>
    </row>
    <row r="2" spans="1:10" ht="23.25" customHeight="1" x14ac:dyDescent="0.25">
      <c r="A2" s="942" t="s">
        <v>725</v>
      </c>
      <c r="B2" s="942"/>
      <c r="C2" s="942"/>
      <c r="D2" s="942"/>
      <c r="E2" s="942"/>
      <c r="F2" s="942"/>
      <c r="G2" s="942"/>
      <c r="H2" s="942"/>
      <c r="I2" s="942"/>
      <c r="J2" s="942"/>
    </row>
    <row r="3" spans="1:10" ht="21.75" customHeight="1" x14ac:dyDescent="0.25">
      <c r="A3" s="964" t="s">
        <v>583</v>
      </c>
      <c r="B3" s="964"/>
      <c r="C3" s="964"/>
      <c r="D3" s="964"/>
      <c r="E3" s="964"/>
      <c r="F3" s="964"/>
      <c r="G3" s="964"/>
      <c r="H3" s="964"/>
      <c r="I3" s="964"/>
      <c r="J3" s="964"/>
    </row>
    <row r="4" spans="1:10" ht="15.75" x14ac:dyDescent="0.25">
      <c r="A4" s="940" t="s">
        <v>729</v>
      </c>
      <c r="B4" s="940"/>
      <c r="C4" s="940"/>
      <c r="D4" s="940"/>
      <c r="E4" s="940"/>
      <c r="F4" s="940"/>
      <c r="G4" s="940"/>
      <c r="H4" s="940"/>
      <c r="I4" s="940"/>
      <c r="J4" s="940"/>
    </row>
    <row r="5" spans="1:10" ht="15.75" x14ac:dyDescent="0.2">
      <c r="A5" s="541" t="s">
        <v>799</v>
      </c>
      <c r="B5" s="542"/>
      <c r="C5" s="542"/>
      <c r="D5" s="542"/>
      <c r="E5" s="530"/>
      <c r="F5" s="530"/>
      <c r="G5" s="530"/>
      <c r="H5" s="530"/>
      <c r="I5" s="530"/>
      <c r="J5" s="543" t="s">
        <v>800</v>
      </c>
    </row>
    <row r="6" spans="1:10" ht="25.5" x14ac:dyDescent="0.2">
      <c r="A6" s="544" t="s">
        <v>304</v>
      </c>
      <c r="B6" s="545" t="s">
        <v>303</v>
      </c>
      <c r="C6" s="546">
        <v>2013</v>
      </c>
      <c r="D6" s="547">
        <v>2014</v>
      </c>
      <c r="E6" s="548">
        <v>2015</v>
      </c>
      <c r="F6" s="548">
        <v>2016</v>
      </c>
      <c r="G6" s="548">
        <v>2017</v>
      </c>
      <c r="H6" s="548">
        <v>2018</v>
      </c>
      <c r="I6" s="549" t="s">
        <v>286</v>
      </c>
      <c r="J6" s="550" t="s">
        <v>292</v>
      </c>
    </row>
    <row r="7" spans="1:10" ht="14.25" customHeight="1" x14ac:dyDescent="0.2">
      <c r="A7" s="966" t="s">
        <v>299</v>
      </c>
      <c r="B7" s="551" t="s">
        <v>468</v>
      </c>
      <c r="C7" s="553">
        <v>0</v>
      </c>
      <c r="D7" s="554">
        <v>0</v>
      </c>
      <c r="E7" s="552">
        <v>0</v>
      </c>
      <c r="F7" s="552">
        <v>0</v>
      </c>
      <c r="G7" s="552">
        <v>0</v>
      </c>
      <c r="H7" s="552">
        <v>0</v>
      </c>
      <c r="I7" s="555" t="s">
        <v>633</v>
      </c>
      <c r="J7" s="965" t="s">
        <v>287</v>
      </c>
    </row>
    <row r="8" spans="1:10" ht="12.75" customHeight="1" x14ac:dyDescent="0.2">
      <c r="A8" s="961"/>
      <c r="B8" s="556" t="s">
        <v>21</v>
      </c>
      <c r="C8" s="558">
        <v>326960</v>
      </c>
      <c r="D8" s="559">
        <v>408526</v>
      </c>
      <c r="E8" s="557">
        <v>482640</v>
      </c>
      <c r="F8" s="557">
        <v>537313</v>
      </c>
      <c r="G8" s="557">
        <v>536050</v>
      </c>
      <c r="H8" s="557">
        <v>664959</v>
      </c>
      <c r="I8" s="560" t="s">
        <v>54</v>
      </c>
      <c r="J8" s="962"/>
    </row>
    <row r="9" spans="1:10" ht="12.75" customHeight="1" x14ac:dyDescent="0.2">
      <c r="A9" s="961"/>
      <c r="B9" s="561" t="s">
        <v>295</v>
      </c>
      <c r="C9" s="563">
        <v>603702.81999999995</v>
      </c>
      <c r="D9" s="564">
        <v>639522</v>
      </c>
      <c r="E9" s="562">
        <v>613226.42000000004</v>
      </c>
      <c r="F9" s="562">
        <v>618155.92000000004</v>
      </c>
      <c r="G9" s="562">
        <v>648337</v>
      </c>
      <c r="H9" s="562"/>
      <c r="I9" s="565" t="s">
        <v>288</v>
      </c>
      <c r="J9" s="962"/>
    </row>
    <row r="10" spans="1:10" ht="15" customHeight="1" x14ac:dyDescent="0.2">
      <c r="A10" s="961"/>
      <c r="B10" s="566" t="s">
        <v>296</v>
      </c>
      <c r="C10" s="567">
        <v>930662.82</v>
      </c>
      <c r="D10" s="567">
        <v>1048048</v>
      </c>
      <c r="E10" s="567">
        <v>1095866.42</v>
      </c>
      <c r="F10" s="567">
        <f>SUM(F7:F9)</f>
        <v>1155468.92</v>
      </c>
      <c r="G10" s="567">
        <f>SUM(G7:G9)</f>
        <v>1184387</v>
      </c>
      <c r="H10" s="567">
        <v>664959</v>
      </c>
      <c r="I10" s="568" t="s">
        <v>289</v>
      </c>
      <c r="J10" s="962"/>
    </row>
    <row r="11" spans="1:10" ht="12.75" customHeight="1" x14ac:dyDescent="0.2">
      <c r="A11" s="959" t="s">
        <v>301</v>
      </c>
      <c r="B11" s="569" t="s">
        <v>607</v>
      </c>
      <c r="C11" s="571">
        <v>8893750</v>
      </c>
      <c r="D11" s="572">
        <v>6433372</v>
      </c>
      <c r="E11" s="570">
        <v>3806745</v>
      </c>
      <c r="F11" s="570">
        <v>1998853</v>
      </c>
      <c r="G11" s="570">
        <v>140402</v>
      </c>
      <c r="H11" s="570">
        <v>2010</v>
      </c>
      <c r="I11" s="573" t="s">
        <v>608</v>
      </c>
      <c r="J11" s="960" t="s">
        <v>293</v>
      </c>
    </row>
    <row r="12" spans="1:10" ht="12.75" customHeight="1" x14ac:dyDescent="0.2">
      <c r="A12" s="959"/>
      <c r="B12" s="569" t="s">
        <v>595</v>
      </c>
      <c r="C12" s="575">
        <v>0</v>
      </c>
      <c r="D12" s="572">
        <v>539631</v>
      </c>
      <c r="E12" s="570">
        <v>459857.3</v>
      </c>
      <c r="F12" s="570">
        <v>485657.18</v>
      </c>
      <c r="G12" s="570">
        <v>177969</v>
      </c>
      <c r="H12" s="570">
        <v>50306.400000000001</v>
      </c>
      <c r="I12" s="573" t="s">
        <v>599</v>
      </c>
      <c r="J12" s="960"/>
    </row>
    <row r="13" spans="1:10" ht="12.75" customHeight="1" x14ac:dyDescent="0.2">
      <c r="A13" s="959"/>
      <c r="B13" s="576" t="s">
        <v>466</v>
      </c>
      <c r="C13" s="574">
        <v>0</v>
      </c>
      <c r="D13" s="575">
        <v>0</v>
      </c>
      <c r="E13" s="577">
        <v>0</v>
      </c>
      <c r="F13" s="577">
        <v>0</v>
      </c>
      <c r="G13" s="577">
        <v>0</v>
      </c>
      <c r="H13" s="577">
        <v>0</v>
      </c>
      <c r="I13" s="578" t="s">
        <v>634</v>
      </c>
      <c r="J13" s="960"/>
    </row>
    <row r="14" spans="1:10" ht="12.75" customHeight="1" x14ac:dyDescent="0.2">
      <c r="A14" s="959"/>
      <c r="B14" s="579" t="s">
        <v>21</v>
      </c>
      <c r="C14" s="581">
        <v>460737</v>
      </c>
      <c r="D14" s="582">
        <v>622978</v>
      </c>
      <c r="E14" s="580">
        <v>469669</v>
      </c>
      <c r="F14" s="580">
        <v>548527</v>
      </c>
      <c r="G14" s="580">
        <v>533036</v>
      </c>
      <c r="H14" s="580">
        <v>1058918</v>
      </c>
      <c r="I14" s="583" t="s">
        <v>54</v>
      </c>
      <c r="J14" s="960"/>
    </row>
    <row r="15" spans="1:10" ht="12.75" customHeight="1" x14ac:dyDescent="0.2">
      <c r="A15" s="959"/>
      <c r="B15" s="584" t="s">
        <v>542</v>
      </c>
      <c r="C15" s="575">
        <v>0</v>
      </c>
      <c r="D15" s="574">
        <v>0</v>
      </c>
      <c r="E15" s="575">
        <v>0</v>
      </c>
      <c r="F15" s="585">
        <v>2096906</v>
      </c>
      <c r="G15" s="585">
        <v>3418673</v>
      </c>
      <c r="H15" s="585">
        <v>1945359</v>
      </c>
      <c r="I15" s="586" t="s">
        <v>279</v>
      </c>
      <c r="J15" s="960"/>
    </row>
    <row r="16" spans="1:10" ht="17.25" customHeight="1" x14ac:dyDescent="0.2">
      <c r="A16" s="959"/>
      <c r="B16" s="587" t="s">
        <v>635</v>
      </c>
      <c r="C16" s="589">
        <v>0</v>
      </c>
      <c r="D16" s="588">
        <f>+D12</f>
        <v>539631</v>
      </c>
      <c r="E16" s="588">
        <f>+E12</f>
        <v>459857.3</v>
      </c>
      <c r="F16" s="588">
        <f>+F12</f>
        <v>485657.18</v>
      </c>
      <c r="G16" s="588">
        <f>+G12</f>
        <v>177969</v>
      </c>
      <c r="H16" s="588">
        <v>50306</v>
      </c>
      <c r="I16" s="590" t="s">
        <v>636</v>
      </c>
      <c r="J16" s="960"/>
    </row>
    <row r="17" spans="1:10" ht="18" customHeight="1" x14ac:dyDescent="0.2">
      <c r="A17" s="959"/>
      <c r="B17" s="587" t="s">
        <v>637</v>
      </c>
      <c r="C17" s="591">
        <f t="shared" ref="C17:E17" si="0">+C15+C14+C13+C11</f>
        <v>9354487</v>
      </c>
      <c r="D17" s="591">
        <f t="shared" si="0"/>
        <v>7056350</v>
      </c>
      <c r="E17" s="591">
        <f t="shared" si="0"/>
        <v>4276414</v>
      </c>
      <c r="F17" s="591">
        <f>+F15+F14+F13+F11</f>
        <v>4644286</v>
      </c>
      <c r="G17" s="591">
        <f>+G15+G14+G13+G11</f>
        <v>4092111</v>
      </c>
      <c r="H17" s="591">
        <v>3006287</v>
      </c>
      <c r="I17" s="590" t="s">
        <v>638</v>
      </c>
      <c r="J17" s="960"/>
    </row>
    <row r="18" spans="1:10" ht="12.75" customHeight="1" x14ac:dyDescent="0.2">
      <c r="A18" s="961" t="s">
        <v>467</v>
      </c>
      <c r="B18" s="551" t="s">
        <v>466</v>
      </c>
      <c r="C18" s="553">
        <v>0</v>
      </c>
      <c r="D18" s="554">
        <v>0</v>
      </c>
      <c r="E18" s="552">
        <v>0</v>
      </c>
      <c r="F18" s="552">
        <v>0</v>
      </c>
      <c r="G18" s="552">
        <v>0</v>
      </c>
      <c r="H18" s="552">
        <v>0</v>
      </c>
      <c r="I18" s="555" t="s">
        <v>634</v>
      </c>
      <c r="J18" s="962" t="s">
        <v>649</v>
      </c>
    </row>
    <row r="19" spans="1:10" ht="12.75" customHeight="1" x14ac:dyDescent="0.2">
      <c r="A19" s="961"/>
      <c r="B19" s="561" t="s">
        <v>21</v>
      </c>
      <c r="C19" s="563">
        <v>1796396</v>
      </c>
      <c r="D19" s="564">
        <v>1747678</v>
      </c>
      <c r="E19" s="562">
        <v>2048954</v>
      </c>
      <c r="F19" s="562">
        <v>2333567</v>
      </c>
      <c r="G19" s="562">
        <v>2661504</v>
      </c>
      <c r="H19" s="562">
        <v>2198780</v>
      </c>
      <c r="I19" s="565" t="s">
        <v>54</v>
      </c>
      <c r="J19" s="962"/>
    </row>
    <row r="20" spans="1:10" ht="16.5" customHeight="1" x14ac:dyDescent="0.2">
      <c r="A20" s="961"/>
      <c r="B20" s="566" t="s">
        <v>297</v>
      </c>
      <c r="C20" s="567">
        <v>1796396</v>
      </c>
      <c r="D20" s="567">
        <v>1747678</v>
      </c>
      <c r="E20" s="567">
        <v>2048954</v>
      </c>
      <c r="F20" s="567">
        <f>SUM(F18:F19)</f>
        <v>2333567</v>
      </c>
      <c r="G20" s="567">
        <f>SUM(G18:G19)</f>
        <v>2661504</v>
      </c>
      <c r="H20" s="567">
        <v>2198780</v>
      </c>
      <c r="I20" s="568" t="s">
        <v>290</v>
      </c>
      <c r="J20" s="962"/>
    </row>
    <row r="21" spans="1:10" ht="12.75" customHeight="1" x14ac:dyDescent="0.2">
      <c r="A21" s="959" t="s">
        <v>302</v>
      </c>
      <c r="B21" s="569" t="s">
        <v>607</v>
      </c>
      <c r="C21" s="571">
        <v>16448.16504</v>
      </c>
      <c r="D21" s="572">
        <v>31605</v>
      </c>
      <c r="E21" s="570">
        <v>36297.14</v>
      </c>
      <c r="F21" s="570">
        <v>37823.659408514788</v>
      </c>
      <c r="G21" s="570">
        <v>37186</v>
      </c>
      <c r="H21" s="570">
        <v>39406</v>
      </c>
      <c r="I21" s="573" t="s">
        <v>608</v>
      </c>
      <c r="J21" s="960" t="s">
        <v>294</v>
      </c>
    </row>
    <row r="22" spans="1:10" ht="12.75" customHeight="1" x14ac:dyDescent="0.2">
      <c r="A22" s="959"/>
      <c r="B22" s="569" t="s">
        <v>595</v>
      </c>
      <c r="C22" s="574">
        <v>0</v>
      </c>
      <c r="D22" s="572">
        <v>18172</v>
      </c>
      <c r="E22" s="570">
        <v>12933</v>
      </c>
      <c r="F22" s="570">
        <v>17739</v>
      </c>
      <c r="G22" s="570">
        <v>15062</v>
      </c>
      <c r="H22" s="570">
        <v>27300</v>
      </c>
      <c r="I22" s="573" t="s">
        <v>599</v>
      </c>
      <c r="J22" s="960"/>
    </row>
    <row r="23" spans="1:10" ht="12.75" customHeight="1" x14ac:dyDescent="0.2">
      <c r="A23" s="959"/>
      <c r="B23" s="576" t="s">
        <v>596</v>
      </c>
      <c r="C23" s="574">
        <v>0</v>
      </c>
      <c r="D23" s="575">
        <v>19351</v>
      </c>
      <c r="E23" s="577">
        <v>9268.57</v>
      </c>
      <c r="F23" s="577">
        <v>5621</v>
      </c>
      <c r="G23" s="577">
        <v>13</v>
      </c>
      <c r="H23" s="577">
        <v>0</v>
      </c>
      <c r="I23" s="578" t="s">
        <v>600</v>
      </c>
      <c r="J23" s="960"/>
    </row>
    <row r="24" spans="1:10" ht="12.75" customHeight="1" x14ac:dyDescent="0.2">
      <c r="A24" s="959"/>
      <c r="B24" s="576" t="s">
        <v>295</v>
      </c>
      <c r="C24" s="581">
        <v>8942.7466400000012</v>
      </c>
      <c r="D24" s="582">
        <v>0</v>
      </c>
      <c r="E24" s="580">
        <v>0</v>
      </c>
      <c r="F24" s="580">
        <v>0</v>
      </c>
      <c r="G24" s="580">
        <v>0</v>
      </c>
      <c r="H24" s="580">
        <v>0</v>
      </c>
      <c r="I24" s="578" t="s">
        <v>288</v>
      </c>
      <c r="J24" s="960"/>
    </row>
    <row r="25" spans="1:10" ht="15" customHeight="1" x14ac:dyDescent="0.2">
      <c r="A25" s="959"/>
      <c r="B25" s="587" t="s">
        <v>598</v>
      </c>
      <c r="C25" s="591">
        <v>0</v>
      </c>
      <c r="D25" s="591">
        <f>+D23+D22</f>
        <v>37523</v>
      </c>
      <c r="E25" s="591">
        <f>+E23+E22</f>
        <v>22201.57</v>
      </c>
      <c r="F25" s="591">
        <f>+F23+F22</f>
        <v>23360</v>
      </c>
      <c r="G25" s="591">
        <f>+G23+G22</f>
        <v>15075</v>
      </c>
      <c r="H25" s="591">
        <v>27300</v>
      </c>
      <c r="I25" s="590" t="s">
        <v>602</v>
      </c>
      <c r="J25" s="960"/>
    </row>
    <row r="26" spans="1:10" ht="17.25" customHeight="1" x14ac:dyDescent="0.2">
      <c r="A26" s="592"/>
      <c r="B26" s="593" t="s">
        <v>597</v>
      </c>
      <c r="C26" s="591">
        <v>25390.911680000001</v>
      </c>
      <c r="D26" s="591">
        <v>31605</v>
      </c>
      <c r="E26" s="594">
        <f>+E21</f>
        <v>36297.14</v>
      </c>
      <c r="F26" s="594">
        <f>+F21</f>
        <v>37823.659408514788</v>
      </c>
      <c r="G26" s="594">
        <f>+G21</f>
        <v>37186</v>
      </c>
      <c r="H26" s="594">
        <v>39406</v>
      </c>
      <c r="I26" s="590" t="s">
        <v>601</v>
      </c>
      <c r="J26" s="595"/>
    </row>
    <row r="27" spans="1:10" ht="12.75" customHeight="1" x14ac:dyDescent="0.2">
      <c r="A27" s="961" t="s">
        <v>300</v>
      </c>
      <c r="B27" s="551" t="s">
        <v>466</v>
      </c>
      <c r="C27" s="553">
        <v>0</v>
      </c>
      <c r="D27" s="554">
        <v>0</v>
      </c>
      <c r="E27" s="552">
        <v>0</v>
      </c>
      <c r="F27" s="552">
        <v>0</v>
      </c>
      <c r="G27" s="552">
        <v>0</v>
      </c>
      <c r="H27" s="552">
        <v>0</v>
      </c>
      <c r="I27" s="555" t="s">
        <v>639</v>
      </c>
      <c r="J27" s="962" t="s">
        <v>291</v>
      </c>
    </row>
    <row r="28" spans="1:10" ht="12.75" customHeight="1" x14ac:dyDescent="0.2">
      <c r="A28" s="961"/>
      <c r="B28" s="556" t="s">
        <v>21</v>
      </c>
      <c r="C28" s="558">
        <v>10064</v>
      </c>
      <c r="D28" s="559">
        <v>12540</v>
      </c>
      <c r="E28" s="557">
        <v>207367</v>
      </c>
      <c r="F28" s="557">
        <v>213021.7</v>
      </c>
      <c r="G28" s="557">
        <v>171912</v>
      </c>
      <c r="H28" s="557">
        <v>37379</v>
      </c>
      <c r="I28" s="565" t="s">
        <v>54</v>
      </c>
      <c r="J28" s="962"/>
    </row>
    <row r="29" spans="1:10" ht="14.25" customHeight="1" x14ac:dyDescent="0.2">
      <c r="A29" s="971"/>
      <c r="B29" s="561" t="s">
        <v>295</v>
      </c>
      <c r="C29" s="552">
        <v>0</v>
      </c>
      <c r="D29" s="552">
        <v>0</v>
      </c>
      <c r="E29" s="552">
        <v>9468.2199999999993</v>
      </c>
      <c r="F29" s="562">
        <v>10625.399999999998</v>
      </c>
      <c r="G29" s="562">
        <v>9491</v>
      </c>
      <c r="H29" s="562">
        <v>0</v>
      </c>
      <c r="I29" s="565" t="s">
        <v>288</v>
      </c>
      <c r="J29" s="972"/>
    </row>
    <row r="30" spans="1:10" ht="14.25" customHeight="1" x14ac:dyDescent="0.2">
      <c r="A30" s="971"/>
      <c r="B30" s="566" t="s">
        <v>298</v>
      </c>
      <c r="C30" s="567">
        <v>10064</v>
      </c>
      <c r="D30" s="567">
        <v>12540</v>
      </c>
      <c r="E30" s="567">
        <v>216835.22</v>
      </c>
      <c r="F30" s="567">
        <f>SUM(F27:F29)</f>
        <v>223647.1</v>
      </c>
      <c r="G30" s="567">
        <f>SUM(G27:G29)</f>
        <v>181403</v>
      </c>
      <c r="H30" s="567">
        <v>37379</v>
      </c>
      <c r="I30" s="568" t="s">
        <v>305</v>
      </c>
      <c r="J30" s="972"/>
    </row>
    <row r="31" spans="1:10" ht="15.75" x14ac:dyDescent="0.2">
      <c r="A31" s="967" t="s">
        <v>603</v>
      </c>
      <c r="B31" s="968"/>
      <c r="C31" s="596">
        <v>0</v>
      </c>
      <c r="D31" s="596">
        <f>+D25+D16</f>
        <v>577154</v>
      </c>
      <c r="E31" s="596">
        <f>+E25+E16</f>
        <v>482058.87</v>
      </c>
      <c r="F31" s="596">
        <f>+F25+F16</f>
        <v>509017.18</v>
      </c>
      <c r="G31" s="596">
        <f>+G25+G16</f>
        <v>193044</v>
      </c>
      <c r="H31" s="596">
        <f>+H25+H16</f>
        <v>77606</v>
      </c>
      <c r="I31" s="969" t="s">
        <v>605</v>
      </c>
      <c r="J31" s="970"/>
    </row>
    <row r="32" spans="1:10" ht="15.75" x14ac:dyDescent="0.2">
      <c r="A32" s="967" t="s">
        <v>604</v>
      </c>
      <c r="B32" s="968"/>
      <c r="C32" s="596">
        <f t="shared" ref="C32:D32" si="1">SUM(C30+C26+C20+C17+C10)</f>
        <v>12117000.73168</v>
      </c>
      <c r="D32" s="596">
        <f t="shared" si="1"/>
        <v>9896221</v>
      </c>
      <c r="E32" s="596">
        <f>SUM(E30+E26+E20+E17+E10)</f>
        <v>7674366.7799999993</v>
      </c>
      <c r="F32" s="596">
        <f>SUM(F30+F26+F20+F17+F10)</f>
        <v>8394792.6794085149</v>
      </c>
      <c r="G32" s="596">
        <f>SUM(G30+G26+G20+G17+G10)</f>
        <v>8156591</v>
      </c>
      <c r="H32" s="596">
        <f>SUM(H30+H26+H20+H17+H10)</f>
        <v>5946811</v>
      </c>
      <c r="I32" s="969" t="s">
        <v>606</v>
      </c>
      <c r="J32" s="970"/>
    </row>
    <row r="33" spans="1:10" x14ac:dyDescent="0.2">
      <c r="A33" s="597" t="s">
        <v>474</v>
      </c>
      <c r="B33" s="598"/>
      <c r="C33" s="598"/>
      <c r="D33" s="598"/>
      <c r="E33" s="598"/>
      <c r="F33" s="598"/>
      <c r="G33" s="598"/>
      <c r="H33" s="598"/>
      <c r="I33" s="598"/>
      <c r="J33" s="598" t="s">
        <v>640</v>
      </c>
    </row>
    <row r="34" spans="1:10" x14ac:dyDescent="0.2">
      <c r="A34" s="599" t="s">
        <v>475</v>
      </c>
      <c r="B34" s="598"/>
      <c r="C34" s="598"/>
      <c r="D34" s="598"/>
      <c r="E34" s="598"/>
      <c r="F34" s="598"/>
      <c r="G34" s="598"/>
      <c r="H34" s="598"/>
      <c r="I34" s="598"/>
      <c r="J34" s="598" t="s">
        <v>641</v>
      </c>
    </row>
    <row r="35" spans="1:10" x14ac:dyDescent="0.2">
      <c r="A35" s="598" t="s">
        <v>414</v>
      </c>
      <c r="B35" s="598"/>
      <c r="C35" s="598"/>
      <c r="D35" s="598"/>
      <c r="E35" s="598"/>
      <c r="F35" s="598"/>
      <c r="G35" s="598"/>
      <c r="H35" s="598"/>
      <c r="I35" s="598"/>
      <c r="J35" s="600" t="s">
        <v>415</v>
      </c>
    </row>
  </sheetData>
  <mergeCells count="18">
    <mergeCell ref="A32:B32"/>
    <mergeCell ref="I32:J32"/>
    <mergeCell ref="A21:A25"/>
    <mergeCell ref="J21:J25"/>
    <mergeCell ref="A27:A30"/>
    <mergeCell ref="J27:J30"/>
    <mergeCell ref="A31:B31"/>
    <mergeCell ref="I31:J31"/>
    <mergeCell ref="A11:A17"/>
    <mergeCell ref="J11:J17"/>
    <mergeCell ref="A18:A20"/>
    <mergeCell ref="J18:J20"/>
    <mergeCell ref="A1:J1"/>
    <mergeCell ref="A2:J2"/>
    <mergeCell ref="A3:J3"/>
    <mergeCell ref="A4:J4"/>
    <mergeCell ref="J7:J10"/>
    <mergeCell ref="A7:A10"/>
  </mergeCells>
  <printOptions horizontalCentered="1" verticalCentered="1"/>
  <pageMargins left="0" right="0" top="0" bottom="0" header="0" footer="0"/>
  <pageSetup paperSize="9" scale="85"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dimension ref="A1:L24"/>
  <sheetViews>
    <sheetView rightToLeft="1" view="pageBreakPreview" zoomScaleNormal="100" zoomScaleSheetLayoutView="100" workbookViewId="0">
      <selection activeCell="A6" sqref="A6"/>
    </sheetView>
  </sheetViews>
  <sheetFormatPr defaultColWidth="8.85546875" defaultRowHeight="12.75" x14ac:dyDescent="0.2"/>
  <cols>
    <col min="1" max="1" width="36" style="1" customWidth="1"/>
    <col min="2" max="3" width="9.85546875" style="1" hidden="1" customWidth="1"/>
    <col min="4" max="10" width="10.7109375" style="1" customWidth="1"/>
    <col min="11" max="11" width="14.140625" style="1" customWidth="1"/>
    <col min="12" max="12" width="36" style="1" customWidth="1"/>
    <col min="13" max="16384" width="8.85546875" style="1"/>
  </cols>
  <sheetData>
    <row r="1" spans="1:12" s="15" customFormat="1" ht="23.45" customHeight="1" x14ac:dyDescent="0.3">
      <c r="A1" s="973" t="s">
        <v>341</v>
      </c>
      <c r="B1" s="973"/>
      <c r="C1" s="973"/>
      <c r="D1" s="973"/>
      <c r="E1" s="973"/>
      <c r="F1" s="973"/>
      <c r="G1" s="973"/>
      <c r="H1" s="973"/>
      <c r="I1" s="973"/>
      <c r="J1" s="973"/>
      <c r="K1" s="973"/>
      <c r="L1" s="973"/>
    </row>
    <row r="2" spans="1:12" s="15" customFormat="1" ht="20.25" x14ac:dyDescent="0.3">
      <c r="A2" s="973" t="s">
        <v>730</v>
      </c>
      <c r="B2" s="973"/>
      <c r="C2" s="973"/>
      <c r="D2" s="973"/>
      <c r="E2" s="973"/>
      <c r="F2" s="973"/>
      <c r="G2" s="973"/>
      <c r="H2" s="973"/>
      <c r="I2" s="973"/>
      <c r="J2" s="973"/>
      <c r="K2" s="973"/>
      <c r="L2" s="973"/>
    </row>
    <row r="3" spans="1:12" s="12" customFormat="1" ht="15.75" x14ac:dyDescent="0.25">
      <c r="A3" s="974" t="s">
        <v>314</v>
      </c>
      <c r="B3" s="974"/>
      <c r="C3" s="974"/>
      <c r="D3" s="974"/>
      <c r="E3" s="974"/>
      <c r="F3" s="974"/>
      <c r="G3" s="974"/>
      <c r="H3" s="974"/>
      <c r="I3" s="974"/>
      <c r="J3" s="974"/>
      <c r="K3" s="974"/>
      <c r="L3" s="974"/>
    </row>
    <row r="4" spans="1:12" s="12" customFormat="1" ht="15.75" x14ac:dyDescent="0.25">
      <c r="A4" s="888" t="s">
        <v>730</v>
      </c>
      <c r="B4" s="888"/>
      <c r="C4" s="888"/>
      <c r="D4" s="888"/>
      <c r="E4" s="888"/>
      <c r="F4" s="888"/>
      <c r="G4" s="888"/>
      <c r="H4" s="888"/>
      <c r="I4" s="888"/>
      <c r="J4" s="888"/>
      <c r="K4" s="888"/>
      <c r="L4" s="888"/>
    </row>
    <row r="5" spans="1:12" s="9" customFormat="1" ht="15.75" x14ac:dyDescent="0.2">
      <c r="A5" s="67" t="s">
        <v>716</v>
      </c>
      <c r="B5" s="71"/>
      <c r="C5" s="71"/>
      <c r="D5" s="71"/>
      <c r="E5" s="71"/>
      <c r="F5" s="71"/>
      <c r="G5" s="71"/>
      <c r="H5" s="71"/>
      <c r="I5" s="71"/>
      <c r="J5" s="71"/>
      <c r="K5" s="71"/>
      <c r="L5" s="72" t="s">
        <v>717</v>
      </c>
    </row>
    <row r="6" spans="1:12" ht="46.5" customHeight="1" x14ac:dyDescent="0.2">
      <c r="A6" s="91" t="s">
        <v>443</v>
      </c>
      <c r="B6" s="70">
        <v>2004</v>
      </c>
      <c r="C6" s="70">
        <v>2005</v>
      </c>
      <c r="D6" s="70">
        <v>2011</v>
      </c>
      <c r="E6" s="70">
        <v>2012</v>
      </c>
      <c r="F6" s="70">
        <v>2013</v>
      </c>
      <c r="G6" s="70">
        <v>2014</v>
      </c>
      <c r="H6" s="70">
        <v>2015</v>
      </c>
      <c r="I6" s="70">
        <v>2016</v>
      </c>
      <c r="J6" s="70">
        <v>2017</v>
      </c>
      <c r="K6" s="70">
        <v>2018</v>
      </c>
      <c r="L6" s="42" t="s">
        <v>444</v>
      </c>
    </row>
    <row r="7" spans="1:12" ht="30" customHeight="1" thickBot="1" x14ac:dyDescent="0.25">
      <c r="A7" s="90" t="s">
        <v>454</v>
      </c>
      <c r="B7" s="109" t="s">
        <v>252</v>
      </c>
      <c r="C7" s="109" t="s">
        <v>252</v>
      </c>
      <c r="D7" s="466">
        <v>16.425000000000001</v>
      </c>
      <c r="E7" s="466">
        <v>21.9</v>
      </c>
      <c r="F7" s="466">
        <v>18.037935000000001</v>
      </c>
      <c r="G7" s="466">
        <v>11.3</v>
      </c>
      <c r="H7" s="466">
        <v>1.7</v>
      </c>
      <c r="I7" s="466">
        <v>1.9</v>
      </c>
      <c r="J7" s="466">
        <f>2441946/1000000</f>
        <v>2.4419460000000002</v>
      </c>
      <c r="K7" s="466">
        <v>1.62</v>
      </c>
      <c r="L7" s="80" t="s">
        <v>315</v>
      </c>
    </row>
    <row r="8" spans="1:12" ht="30" customHeight="1" thickBot="1" x14ac:dyDescent="0.25">
      <c r="A8" s="37" t="s">
        <v>342</v>
      </c>
      <c r="B8" s="110">
        <v>24.541</v>
      </c>
      <c r="C8" s="110">
        <v>55.267505000000007</v>
      </c>
      <c r="D8" s="467">
        <v>123.88652</v>
      </c>
      <c r="E8" s="467">
        <v>142.33888759999999</v>
      </c>
      <c r="F8" s="467">
        <v>158.792</v>
      </c>
      <c r="G8" s="467">
        <v>173.93</v>
      </c>
      <c r="H8" s="467">
        <v>197.49</v>
      </c>
      <c r="I8" s="467">
        <v>209.51764399999999</v>
      </c>
      <c r="J8" s="467">
        <f>231472.58/1000</f>
        <v>231.47257999999999</v>
      </c>
      <c r="K8" s="467">
        <v>257.82900000000001</v>
      </c>
      <c r="L8" s="44" t="s">
        <v>316</v>
      </c>
    </row>
    <row r="9" spans="1:12" ht="30" customHeight="1" thickBot="1" x14ac:dyDescent="0.25">
      <c r="A9" s="84" t="s">
        <v>349</v>
      </c>
      <c r="B9" s="111" t="s">
        <v>77</v>
      </c>
      <c r="C9" s="111" t="s">
        <v>77</v>
      </c>
      <c r="D9" s="468">
        <v>0.19783600000000001</v>
      </c>
      <c r="E9" s="468">
        <v>0.25228100000000003</v>
      </c>
      <c r="F9" s="468">
        <v>0.27002999999999999</v>
      </c>
      <c r="G9" s="468">
        <v>0.30105999999999999</v>
      </c>
      <c r="H9" s="468">
        <v>0.32</v>
      </c>
      <c r="I9" s="468">
        <v>0.27339999999999998</v>
      </c>
      <c r="J9" s="468">
        <v>0.34708100000000003</v>
      </c>
      <c r="K9" s="468">
        <v>0.42</v>
      </c>
      <c r="L9" s="85" t="s">
        <v>317</v>
      </c>
    </row>
    <row r="10" spans="1:12" ht="30" customHeight="1" x14ac:dyDescent="0.2">
      <c r="A10" s="88" t="s">
        <v>348</v>
      </c>
      <c r="B10" s="112">
        <v>24.541</v>
      </c>
      <c r="C10" s="112">
        <v>55.267505000000007</v>
      </c>
      <c r="D10" s="469">
        <v>123.68868399999999</v>
      </c>
      <c r="E10" s="469">
        <v>142.08660660000001</v>
      </c>
      <c r="F10" s="469">
        <v>157.88690400000002</v>
      </c>
      <c r="G10" s="469">
        <v>173.63</v>
      </c>
      <c r="H10" s="469">
        <v>197.17</v>
      </c>
      <c r="I10" s="469">
        <v>209.24420000000001</v>
      </c>
      <c r="J10" s="469">
        <v>231.11925400000001</v>
      </c>
      <c r="K10" s="469">
        <f>+K8-K9</f>
        <v>257.40899999999999</v>
      </c>
      <c r="L10" s="89" t="s">
        <v>318</v>
      </c>
    </row>
    <row r="11" spans="1:12" ht="30" customHeight="1" thickBot="1" x14ac:dyDescent="0.25">
      <c r="A11" s="90" t="s">
        <v>455</v>
      </c>
      <c r="B11" s="109">
        <v>24.542000000000002</v>
      </c>
      <c r="C11" s="109">
        <v>54.462999999999994</v>
      </c>
      <c r="D11" s="466">
        <v>108.79777999999999</v>
      </c>
      <c r="E11" s="466">
        <v>128.77100799999999</v>
      </c>
      <c r="F11" s="466">
        <v>151.21770000000001</v>
      </c>
      <c r="G11" s="466">
        <v>168.95</v>
      </c>
      <c r="H11" s="466">
        <v>193.84</v>
      </c>
      <c r="I11" s="466">
        <v>204.39241657699995</v>
      </c>
      <c r="J11" s="466">
        <f>228668.257/1000</f>
        <v>228.66825700000001</v>
      </c>
      <c r="K11" s="466">
        <v>256.46699999999998</v>
      </c>
      <c r="L11" s="80" t="s">
        <v>319</v>
      </c>
    </row>
    <row r="12" spans="1:12" ht="30" customHeight="1" thickBot="1" x14ac:dyDescent="0.25">
      <c r="A12" s="86" t="s">
        <v>452</v>
      </c>
      <c r="B12" s="113">
        <v>14.769</v>
      </c>
      <c r="C12" s="113">
        <v>34.034999999999997</v>
      </c>
      <c r="D12" s="467">
        <v>41.978999999999999</v>
      </c>
      <c r="E12" s="467">
        <v>58.707000000000001</v>
      </c>
      <c r="F12" s="467">
        <v>55.232999999999997</v>
      </c>
      <c r="G12" s="467">
        <v>64.92</v>
      </c>
      <c r="H12" s="467">
        <v>66.290000000000006</v>
      </c>
      <c r="I12" s="467">
        <v>61.699182</v>
      </c>
      <c r="J12" s="467">
        <f>69507.939/1000</f>
        <v>69.507938999999993</v>
      </c>
      <c r="K12" s="467">
        <v>79.668999999999997</v>
      </c>
      <c r="L12" s="87" t="s">
        <v>320</v>
      </c>
    </row>
    <row r="13" spans="1:12" ht="30" customHeight="1" thickBot="1" x14ac:dyDescent="0.25">
      <c r="A13" s="84" t="s">
        <v>343</v>
      </c>
      <c r="B13" s="111">
        <v>7.8449999999999998</v>
      </c>
      <c r="C13" s="111">
        <v>9.2219999999999995</v>
      </c>
      <c r="D13" s="468">
        <v>21.577000000000002</v>
      </c>
      <c r="E13" s="468">
        <v>19.901</v>
      </c>
      <c r="F13" s="468">
        <v>24.67</v>
      </c>
      <c r="G13" s="468">
        <v>29.1</v>
      </c>
      <c r="H13" s="468">
        <v>31.09</v>
      </c>
      <c r="I13" s="468">
        <v>42.480015000000009</v>
      </c>
      <c r="J13" s="468">
        <f>61029.462/1000</f>
        <v>61.029462000000002</v>
      </c>
      <c r="K13" s="468">
        <v>71.207999999999998</v>
      </c>
      <c r="L13" s="85" t="s">
        <v>321</v>
      </c>
    </row>
    <row r="14" spans="1:12" ht="30" customHeight="1" thickBot="1" x14ac:dyDescent="0.25">
      <c r="A14" s="86" t="s">
        <v>344</v>
      </c>
      <c r="B14" s="113">
        <v>0</v>
      </c>
      <c r="C14" s="113">
        <v>0</v>
      </c>
      <c r="D14" s="467">
        <v>26.085999999999999</v>
      </c>
      <c r="E14" s="467">
        <v>30.661999999999999</v>
      </c>
      <c r="F14" s="467">
        <v>35.462000000000003</v>
      </c>
      <c r="G14" s="467">
        <v>43.47</v>
      </c>
      <c r="H14" s="467">
        <v>57.29</v>
      </c>
      <c r="I14" s="467">
        <v>60.363534000000001</v>
      </c>
      <c r="J14" s="467">
        <f>63859.342/1000</f>
        <v>63.859341999999998</v>
      </c>
      <c r="K14" s="467">
        <v>66.891999999999996</v>
      </c>
      <c r="L14" s="87" t="s">
        <v>322</v>
      </c>
    </row>
    <row r="15" spans="1:12" ht="30" customHeight="1" thickBot="1" x14ac:dyDescent="0.25">
      <c r="A15" s="84" t="s">
        <v>345</v>
      </c>
      <c r="B15" s="111">
        <v>1.9279999999999999</v>
      </c>
      <c r="C15" s="111">
        <v>11.206</v>
      </c>
      <c r="D15" s="468">
        <v>18.760999999999999</v>
      </c>
      <c r="E15" s="468">
        <v>19.015999999999998</v>
      </c>
      <c r="F15" s="468">
        <v>35.390999999999998</v>
      </c>
      <c r="G15" s="468">
        <v>31.11</v>
      </c>
      <c r="H15" s="468">
        <v>38.840000000000003</v>
      </c>
      <c r="I15" s="468">
        <v>39.167815576999999</v>
      </c>
      <c r="J15" s="468">
        <f>33817.045/1000</f>
        <v>33.817045</v>
      </c>
      <c r="K15" s="468">
        <v>38.161000000000001</v>
      </c>
      <c r="L15" s="85" t="s">
        <v>323</v>
      </c>
    </row>
    <row r="16" spans="1:12" ht="30" customHeight="1" thickBot="1" x14ac:dyDescent="0.25">
      <c r="A16" s="86" t="s">
        <v>346</v>
      </c>
      <c r="B16" s="113" t="s">
        <v>77</v>
      </c>
      <c r="C16" s="113" t="s">
        <v>77</v>
      </c>
      <c r="D16" s="470">
        <v>0.15180000000000002</v>
      </c>
      <c r="E16" s="467">
        <v>0.21209999999999998</v>
      </c>
      <c r="F16" s="467">
        <v>0.23419999999999999</v>
      </c>
      <c r="G16" s="467">
        <v>0.36</v>
      </c>
      <c r="H16" s="467">
        <v>0.35</v>
      </c>
      <c r="I16" s="467">
        <v>0.68086999999999998</v>
      </c>
      <c r="J16" s="467">
        <f>455.13/1000</f>
        <v>0.45512999999999998</v>
      </c>
      <c r="K16" s="467">
        <v>0.54600000000000004</v>
      </c>
      <c r="L16" s="87" t="s">
        <v>324</v>
      </c>
    </row>
    <row r="17" spans="1:12" ht="30" customHeight="1" thickBot="1" x14ac:dyDescent="0.25">
      <c r="A17" s="128" t="s">
        <v>456</v>
      </c>
      <c r="B17" s="129" t="s">
        <v>77</v>
      </c>
      <c r="C17" s="129" t="s">
        <v>77</v>
      </c>
      <c r="D17" s="468">
        <v>0.1263</v>
      </c>
      <c r="E17" s="468">
        <v>0.1918</v>
      </c>
      <c r="F17" s="468">
        <v>0.13719999999999999</v>
      </c>
      <c r="G17" s="468">
        <v>0</v>
      </c>
      <c r="H17" s="468">
        <v>0</v>
      </c>
      <c r="I17" s="468">
        <v>0</v>
      </c>
      <c r="J17" s="468">
        <v>0</v>
      </c>
      <c r="K17" s="468">
        <v>0</v>
      </c>
      <c r="L17" s="130" t="s">
        <v>325</v>
      </c>
    </row>
    <row r="18" spans="1:12" ht="30" customHeight="1" thickBot="1" x14ac:dyDescent="0.25">
      <c r="A18" s="131" t="s">
        <v>347</v>
      </c>
      <c r="B18" s="132" t="s">
        <v>77</v>
      </c>
      <c r="C18" s="132" t="s">
        <v>77</v>
      </c>
      <c r="D18" s="467">
        <v>0.11668000000000001</v>
      </c>
      <c r="E18" s="467">
        <v>8.1108E-2</v>
      </c>
      <c r="F18" s="467">
        <v>9.0299999999999991E-2</v>
      </c>
      <c r="G18" s="467">
        <v>0.06</v>
      </c>
      <c r="H18" s="467">
        <v>2.0000000000010232E-2</v>
      </c>
      <c r="I18" s="467">
        <v>0</v>
      </c>
      <c r="J18" s="467">
        <v>0</v>
      </c>
      <c r="K18" s="467">
        <v>0</v>
      </c>
      <c r="L18" s="133" t="s">
        <v>356</v>
      </c>
    </row>
    <row r="19" spans="1:12" ht="30" customHeight="1" x14ac:dyDescent="0.2">
      <c r="A19" s="134" t="s">
        <v>354</v>
      </c>
      <c r="B19" s="135" t="s">
        <v>252</v>
      </c>
      <c r="C19" s="135" t="s">
        <v>252</v>
      </c>
      <c r="D19" s="471">
        <v>76.337155499999994</v>
      </c>
      <c r="E19" s="471">
        <v>68.685456300000013</v>
      </c>
      <c r="F19" s="471">
        <v>64.367442799999992</v>
      </c>
      <c r="G19" s="471">
        <v>63.02</v>
      </c>
      <c r="H19" s="471">
        <v>75.69</v>
      </c>
      <c r="I19" s="471">
        <v>89.689054999999996</v>
      </c>
      <c r="J19" s="471">
        <f>95398680/1000000</f>
        <v>95.398679999999999</v>
      </c>
      <c r="K19" s="471">
        <v>100.93377</v>
      </c>
      <c r="L19" s="136" t="s">
        <v>326</v>
      </c>
    </row>
    <row r="20" spans="1:12" x14ac:dyDescent="0.2">
      <c r="A20" s="496" t="s">
        <v>744</v>
      </c>
      <c r="L20" s="393" t="s">
        <v>327</v>
      </c>
    </row>
    <row r="22" spans="1:12" x14ac:dyDescent="0.2">
      <c r="I22" s="221"/>
      <c r="J22" s="221"/>
      <c r="K22" s="221"/>
    </row>
    <row r="24" spans="1:12" x14ac:dyDescent="0.2">
      <c r="I24" s="221"/>
      <c r="J24" s="221"/>
      <c r="K24" s="221"/>
    </row>
  </sheetData>
  <mergeCells count="4">
    <mergeCell ref="A1:L1"/>
    <mergeCell ref="A3:L3"/>
    <mergeCell ref="A4:L4"/>
    <mergeCell ref="A2:L2"/>
  </mergeCells>
  <phoneticPr fontId="0" type="noConversion"/>
  <printOptions horizontalCentered="1" verticalCentered="1"/>
  <pageMargins left="0" right="0" top="0" bottom="0" header="0" footer="0"/>
  <pageSetup paperSize="9" scale="86"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rightToLeft="1" view="pageBreakPreview" zoomScaleNormal="100" zoomScaleSheetLayoutView="100" workbookViewId="0">
      <selection activeCell="A6" sqref="A6"/>
    </sheetView>
  </sheetViews>
  <sheetFormatPr defaultColWidth="8.85546875" defaultRowHeight="12.75" x14ac:dyDescent="0.2"/>
  <cols>
    <col min="1" max="1" width="33.85546875" style="1" customWidth="1"/>
    <col min="2" max="6" width="11.28515625" style="1" customWidth="1"/>
    <col min="7" max="7" width="11.140625" style="1" customWidth="1"/>
    <col min="8" max="8" width="11.7109375" style="1" customWidth="1"/>
    <col min="9" max="9" width="47.140625" style="1" customWidth="1"/>
    <col min="10" max="16384" width="8.85546875" style="1"/>
  </cols>
  <sheetData>
    <row r="1" spans="1:12" s="12" customFormat="1" ht="20.25" x14ac:dyDescent="0.3">
      <c r="A1" s="973" t="s">
        <v>355</v>
      </c>
      <c r="B1" s="973"/>
      <c r="C1" s="973"/>
      <c r="D1" s="973"/>
      <c r="E1" s="973"/>
      <c r="F1" s="973"/>
      <c r="G1" s="973"/>
      <c r="H1" s="973"/>
      <c r="I1" s="973"/>
    </row>
    <row r="2" spans="1:12" s="12" customFormat="1" ht="18" x14ac:dyDescent="0.25">
      <c r="A2" s="887" t="s">
        <v>731</v>
      </c>
      <c r="B2" s="887"/>
      <c r="C2" s="887"/>
      <c r="D2" s="887"/>
      <c r="E2" s="887"/>
      <c r="F2" s="887"/>
      <c r="G2" s="887"/>
      <c r="H2" s="887"/>
      <c r="I2" s="887"/>
    </row>
    <row r="3" spans="1:12" s="12" customFormat="1" ht="15.75" x14ac:dyDescent="0.25">
      <c r="A3" s="974" t="s">
        <v>306</v>
      </c>
      <c r="B3" s="974"/>
      <c r="C3" s="974"/>
      <c r="D3" s="974"/>
      <c r="E3" s="974"/>
      <c r="F3" s="974"/>
      <c r="G3" s="974"/>
      <c r="H3" s="974"/>
      <c r="I3" s="974"/>
    </row>
    <row r="4" spans="1:12" s="12" customFormat="1" ht="15.75" x14ac:dyDescent="0.25">
      <c r="A4" s="888" t="s">
        <v>731</v>
      </c>
      <c r="B4" s="888"/>
      <c r="C4" s="888"/>
      <c r="D4" s="888"/>
      <c r="E4" s="888"/>
      <c r="F4" s="888"/>
      <c r="G4" s="888"/>
      <c r="H4" s="888"/>
      <c r="I4" s="888"/>
    </row>
    <row r="5" spans="1:12" s="9" customFormat="1" ht="15.75" x14ac:dyDescent="0.2">
      <c r="A5" s="67" t="s">
        <v>802</v>
      </c>
      <c r="B5" s="71"/>
      <c r="C5" s="71"/>
      <c r="D5" s="71"/>
      <c r="E5" s="71"/>
      <c r="F5" s="71"/>
      <c r="G5" s="71"/>
      <c r="H5" s="71"/>
      <c r="I5" s="72" t="s">
        <v>801</v>
      </c>
    </row>
    <row r="6" spans="1:12" ht="30" customHeight="1" x14ac:dyDescent="0.2">
      <c r="A6" s="91" t="s">
        <v>443</v>
      </c>
      <c r="B6" s="114">
        <v>2012</v>
      </c>
      <c r="C6" s="114">
        <v>2013</v>
      </c>
      <c r="D6" s="114">
        <v>2014</v>
      </c>
      <c r="E6" s="114">
        <v>2015</v>
      </c>
      <c r="F6" s="114">
        <v>2016</v>
      </c>
      <c r="G6" s="114">
        <v>2017</v>
      </c>
      <c r="H6" s="114">
        <v>2018</v>
      </c>
      <c r="I6" s="92" t="s">
        <v>444</v>
      </c>
    </row>
    <row r="7" spans="1:12" ht="33" customHeight="1" thickBot="1" x14ac:dyDescent="0.25">
      <c r="A7" s="416" t="s">
        <v>360</v>
      </c>
      <c r="B7" s="405">
        <v>425.90184199999999</v>
      </c>
      <c r="C7" s="405">
        <v>453.21450800000002</v>
      </c>
      <c r="D7" s="405">
        <v>482.2</v>
      </c>
      <c r="E7" s="405">
        <v>533</v>
      </c>
      <c r="F7" s="405">
        <v>557</v>
      </c>
      <c r="G7" s="405">
        <v>602</v>
      </c>
      <c r="H7" s="405">
        <v>637</v>
      </c>
      <c r="I7" s="421" t="s">
        <v>307</v>
      </c>
    </row>
    <row r="8" spans="1:12" s="270" customFormat="1" ht="33" customHeight="1" x14ac:dyDescent="0.2">
      <c r="A8" s="417" t="s">
        <v>432</v>
      </c>
      <c r="B8" s="406">
        <v>29.1</v>
      </c>
      <c r="C8" s="406">
        <v>27.6</v>
      </c>
      <c r="D8" s="406">
        <v>30.4</v>
      </c>
      <c r="E8" s="406">
        <v>25.49</v>
      </c>
      <c r="F8" s="406">
        <v>21.78</v>
      </c>
      <c r="G8" s="406">
        <v>23.46</v>
      </c>
      <c r="H8" s="406">
        <v>24.51</v>
      </c>
      <c r="I8" s="788" t="s">
        <v>760</v>
      </c>
    </row>
    <row r="9" spans="1:12" ht="33" customHeight="1" x14ac:dyDescent="0.2">
      <c r="A9" s="418" t="s">
        <v>762</v>
      </c>
      <c r="B9" s="407">
        <f t="shared" ref="B9:E9" si="0">B7-B8</f>
        <v>396.80184199999997</v>
      </c>
      <c r="C9" s="407">
        <f t="shared" si="0"/>
        <v>425.614508</v>
      </c>
      <c r="D9" s="407">
        <f t="shared" si="0"/>
        <v>451.8</v>
      </c>
      <c r="E9" s="407">
        <f t="shared" si="0"/>
        <v>507.51</v>
      </c>
      <c r="F9" s="407">
        <f>F7-F8</f>
        <v>535.22</v>
      </c>
      <c r="G9" s="407">
        <f>G7-G8</f>
        <v>578.54</v>
      </c>
      <c r="H9" s="407">
        <f>H7-H8</f>
        <v>612.49</v>
      </c>
      <c r="I9" s="422" t="s">
        <v>761</v>
      </c>
    </row>
    <row r="10" spans="1:12" s="270" customFormat="1" ht="33" customHeight="1" x14ac:dyDescent="0.2">
      <c r="A10" s="419" t="s">
        <v>361</v>
      </c>
      <c r="B10" s="408">
        <f t="shared" ref="B10:C10" si="1">SUM(B11:B14)</f>
        <v>250.21</v>
      </c>
      <c r="C10" s="408">
        <f t="shared" si="1"/>
        <v>250.07999999999998</v>
      </c>
      <c r="D10" s="408">
        <f>SUM(D11:D14)</f>
        <v>250.28</v>
      </c>
      <c r="E10" s="408">
        <f>E11+E12</f>
        <v>250</v>
      </c>
      <c r="F10" s="408">
        <f>F11+F12</f>
        <v>250</v>
      </c>
      <c r="G10" s="408">
        <f>G11+G12</f>
        <v>250</v>
      </c>
      <c r="H10" s="408">
        <f>H11+H12</f>
        <v>250</v>
      </c>
      <c r="I10" s="423" t="s">
        <v>308</v>
      </c>
    </row>
    <row r="11" spans="1:12" ht="33" customHeight="1" x14ac:dyDescent="0.2">
      <c r="A11" s="413" t="s">
        <v>350</v>
      </c>
      <c r="B11" s="409">
        <v>230.05</v>
      </c>
      <c r="C11" s="409">
        <v>230</v>
      </c>
      <c r="D11" s="409">
        <v>230</v>
      </c>
      <c r="E11" s="409">
        <v>230</v>
      </c>
      <c r="F11" s="409">
        <v>230</v>
      </c>
      <c r="G11" s="409">
        <v>230</v>
      </c>
      <c r="H11" s="409">
        <v>230</v>
      </c>
      <c r="I11" s="424" t="s">
        <v>310</v>
      </c>
    </row>
    <row r="12" spans="1:12" s="270" customFormat="1" ht="33" customHeight="1" x14ac:dyDescent="0.2">
      <c r="A12" s="414" t="s">
        <v>695</v>
      </c>
      <c r="B12" s="410">
        <v>10.38</v>
      </c>
      <c r="C12" s="410">
        <v>10.199999999999999</v>
      </c>
      <c r="D12" s="410">
        <v>10.4</v>
      </c>
      <c r="E12" s="977">
        <v>20</v>
      </c>
      <c r="F12" s="977">
        <v>20</v>
      </c>
      <c r="G12" s="977">
        <v>20</v>
      </c>
      <c r="H12" s="977">
        <v>20</v>
      </c>
      <c r="I12" s="425" t="s">
        <v>700</v>
      </c>
    </row>
    <row r="13" spans="1:12" ht="33" customHeight="1" x14ac:dyDescent="0.2">
      <c r="A13" s="413" t="s">
        <v>696</v>
      </c>
      <c r="B13" s="409">
        <v>9.6</v>
      </c>
      <c r="C13" s="409">
        <v>9.6999999999999993</v>
      </c>
      <c r="D13" s="409">
        <v>9.6999999999999993</v>
      </c>
      <c r="E13" s="977"/>
      <c r="F13" s="977"/>
      <c r="G13" s="977"/>
      <c r="H13" s="977"/>
      <c r="I13" s="424" t="s">
        <v>699</v>
      </c>
    </row>
    <row r="14" spans="1:12" s="270" customFormat="1" ht="33" customHeight="1" x14ac:dyDescent="0.2">
      <c r="A14" s="415" t="s">
        <v>697</v>
      </c>
      <c r="B14" s="411">
        <v>0.18</v>
      </c>
      <c r="C14" s="411">
        <v>0.18</v>
      </c>
      <c r="D14" s="411">
        <v>0.18</v>
      </c>
      <c r="E14" s="977"/>
      <c r="F14" s="977"/>
      <c r="G14" s="977"/>
      <c r="H14" s="977"/>
      <c r="I14" s="426" t="s">
        <v>698</v>
      </c>
    </row>
    <row r="15" spans="1:12" ht="46.5" customHeight="1" x14ac:dyDescent="0.2">
      <c r="A15" s="420" t="s">
        <v>351</v>
      </c>
      <c r="B15" s="412">
        <f t="shared" ref="B15:C15" si="2">SUM(B16:B18)</f>
        <v>78.799800000000005</v>
      </c>
      <c r="C15" s="412">
        <f t="shared" si="2"/>
        <v>80.040199999999999</v>
      </c>
      <c r="D15" s="412">
        <f>SUM(D16:D18)</f>
        <v>94.01</v>
      </c>
      <c r="E15" s="412">
        <f>SUM(E16:E17)</f>
        <v>97.37700000000001</v>
      </c>
      <c r="F15" s="412">
        <f>SUM(F16:F17)</f>
        <v>104.17919700000002</v>
      </c>
      <c r="G15" s="412">
        <f>SUM(G16:G17)</f>
        <v>130.53740099999999</v>
      </c>
      <c r="H15" s="412">
        <v>150.88</v>
      </c>
      <c r="I15" s="427" t="s">
        <v>309</v>
      </c>
      <c r="L15" s="270"/>
    </row>
    <row r="16" spans="1:12" s="270" customFormat="1" ht="33" customHeight="1" x14ac:dyDescent="0.2">
      <c r="A16" s="414" t="s">
        <v>352</v>
      </c>
      <c r="B16" s="410">
        <v>58.707000000000001</v>
      </c>
      <c r="C16" s="410">
        <v>55.232999999999997</v>
      </c>
      <c r="D16" s="410">
        <v>64.92</v>
      </c>
      <c r="E16" s="410">
        <v>66.289000000000001</v>
      </c>
      <c r="F16" s="410">
        <v>61.699182</v>
      </c>
      <c r="G16" s="410">
        <f>69507.939/1000</f>
        <v>69.507938999999993</v>
      </c>
      <c r="H16" s="410">
        <v>79.668999999999997</v>
      </c>
      <c r="I16" s="425" t="s">
        <v>311</v>
      </c>
    </row>
    <row r="17" spans="1:9" ht="33" customHeight="1" x14ac:dyDescent="0.2">
      <c r="A17" s="413" t="s">
        <v>453</v>
      </c>
      <c r="B17" s="409">
        <v>19.901</v>
      </c>
      <c r="C17" s="409">
        <v>24.67</v>
      </c>
      <c r="D17" s="409">
        <v>29.09</v>
      </c>
      <c r="E17" s="409">
        <v>31.088000000000001</v>
      </c>
      <c r="F17" s="409">
        <v>42.480015000000009</v>
      </c>
      <c r="G17" s="409">
        <f>61029.462/1000</f>
        <v>61.029462000000002</v>
      </c>
      <c r="H17" s="409">
        <v>71.207999999999998</v>
      </c>
      <c r="I17" s="424" t="s">
        <v>312</v>
      </c>
    </row>
    <row r="18" spans="1:9" s="270" customFormat="1" ht="33" customHeight="1" x14ac:dyDescent="0.2">
      <c r="A18" s="414" t="s">
        <v>353</v>
      </c>
      <c r="B18" s="410">
        <v>0.1918</v>
      </c>
      <c r="C18" s="410">
        <v>0.13719999999999999</v>
      </c>
      <c r="D18" s="410">
        <v>0</v>
      </c>
      <c r="E18" s="410" t="s">
        <v>463</v>
      </c>
      <c r="F18" s="410" t="s">
        <v>463</v>
      </c>
      <c r="G18" s="410" t="s">
        <v>463</v>
      </c>
      <c r="H18" s="410" t="s">
        <v>463</v>
      </c>
      <c r="I18" s="425" t="s">
        <v>313</v>
      </c>
    </row>
    <row r="19" spans="1:9" ht="33" customHeight="1" x14ac:dyDescent="0.2">
      <c r="A19" s="420" t="s">
        <v>665</v>
      </c>
      <c r="B19" s="412">
        <f t="shared" ref="B19:E19" si="3">B9+B10+B15</f>
        <v>725.81164200000001</v>
      </c>
      <c r="C19" s="412">
        <f t="shared" si="3"/>
        <v>755.73470800000007</v>
      </c>
      <c r="D19" s="412">
        <f t="shared" si="3"/>
        <v>796.09</v>
      </c>
      <c r="E19" s="412">
        <f t="shared" si="3"/>
        <v>854.88699999999994</v>
      </c>
      <c r="F19" s="412">
        <f>F9+F10+F15</f>
        <v>889.39919700000007</v>
      </c>
      <c r="G19" s="412">
        <f>G9+G10+G15</f>
        <v>959.07740100000001</v>
      </c>
      <c r="H19" s="412">
        <f>H9+H10+H15</f>
        <v>1013.37</v>
      </c>
      <c r="I19" s="427" t="s">
        <v>664</v>
      </c>
    </row>
    <row r="20" spans="1:9" ht="16.5" customHeight="1" x14ac:dyDescent="0.2">
      <c r="A20" s="975" t="s">
        <v>768</v>
      </c>
      <c r="B20" s="975"/>
      <c r="C20" s="975"/>
      <c r="D20" s="765"/>
      <c r="E20" s="765"/>
      <c r="F20" s="765"/>
      <c r="G20" s="765"/>
      <c r="H20" s="765"/>
      <c r="I20" s="765" t="s">
        <v>767</v>
      </c>
    </row>
    <row r="21" spans="1:9" s="765" customFormat="1" ht="18" customHeight="1" x14ac:dyDescent="0.2">
      <c r="A21" s="975" t="s">
        <v>764</v>
      </c>
      <c r="B21" s="975"/>
      <c r="C21" s="975"/>
      <c r="D21" s="975"/>
      <c r="E21" s="975"/>
      <c r="I21" s="765" t="s">
        <v>763</v>
      </c>
    </row>
    <row r="22" spans="1:9" x14ac:dyDescent="0.2">
      <c r="A22" s="393" t="s">
        <v>766</v>
      </c>
      <c r="E22" s="976" t="s">
        <v>765</v>
      </c>
      <c r="F22" s="976"/>
      <c r="G22" s="976"/>
      <c r="H22" s="976"/>
      <c r="I22" s="976"/>
    </row>
    <row r="23" spans="1:9" x14ac:dyDescent="0.2">
      <c r="A23" s="496" t="s">
        <v>745</v>
      </c>
      <c r="B23" s="230"/>
      <c r="C23" s="230"/>
      <c r="D23" s="230"/>
      <c r="E23" s="230"/>
      <c r="F23" s="230"/>
      <c r="G23" s="230"/>
      <c r="H23" s="230"/>
      <c r="I23" s="230" t="s">
        <v>539</v>
      </c>
    </row>
  </sheetData>
  <mergeCells count="11">
    <mergeCell ref="A21:E21"/>
    <mergeCell ref="E22:I22"/>
    <mergeCell ref="A20:C20"/>
    <mergeCell ref="A1:I1"/>
    <mergeCell ref="A2:I2"/>
    <mergeCell ref="A3:I3"/>
    <mergeCell ref="A4:I4"/>
    <mergeCell ref="F12:F14"/>
    <mergeCell ref="G12:G14"/>
    <mergeCell ref="H12:H14"/>
    <mergeCell ref="E12:E14"/>
  </mergeCells>
  <printOptions horizontalCentered="1" verticalCentered="1"/>
  <pageMargins left="0" right="0" top="0" bottom="0" header="0" footer="0"/>
  <pageSetup paperSize="9" scale="83"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rightToLeft="1" view="pageBreakPreview" zoomScaleNormal="100" zoomScaleSheetLayoutView="100" workbookViewId="0">
      <selection activeCell="C12" sqref="C12"/>
    </sheetView>
  </sheetViews>
  <sheetFormatPr defaultColWidth="8.85546875" defaultRowHeight="12.75" x14ac:dyDescent="0.2"/>
  <cols>
    <col min="1" max="1" width="20.7109375" style="491" customWidth="1"/>
    <col min="2" max="4" width="17.42578125" style="491" customWidth="1"/>
    <col min="5" max="5" width="25.7109375" style="491" customWidth="1"/>
    <col min="6" max="6" width="24.28515625" style="491" customWidth="1"/>
    <col min="7" max="16384" width="8.85546875" style="491"/>
  </cols>
  <sheetData>
    <row r="1" spans="1:5" ht="18" x14ac:dyDescent="0.25">
      <c r="A1" s="843" t="s">
        <v>92</v>
      </c>
      <c r="B1" s="843"/>
      <c r="C1" s="843"/>
      <c r="D1" s="843"/>
      <c r="E1" s="843"/>
    </row>
    <row r="2" spans="1:5" ht="18" x14ac:dyDescent="0.25">
      <c r="A2" s="843">
        <v>2018</v>
      </c>
      <c r="B2" s="843"/>
      <c r="C2" s="843"/>
      <c r="D2" s="843"/>
      <c r="E2" s="843"/>
    </row>
    <row r="3" spans="1:5" ht="15.75" x14ac:dyDescent="0.25">
      <c r="A3" s="939" t="s">
        <v>242</v>
      </c>
      <c r="B3" s="940"/>
      <c r="C3" s="940"/>
      <c r="D3" s="940"/>
      <c r="E3" s="940"/>
    </row>
    <row r="4" spans="1:5" ht="15.75" x14ac:dyDescent="0.25">
      <c r="A4" s="980" t="s">
        <v>728</v>
      </c>
      <c r="B4" s="980"/>
      <c r="C4" s="980"/>
      <c r="D4" s="980"/>
      <c r="E4" s="980"/>
    </row>
    <row r="5" spans="1:5" ht="15.75" x14ac:dyDescent="0.2">
      <c r="A5" s="528" t="s">
        <v>804</v>
      </c>
      <c r="B5" s="529"/>
      <c r="C5" s="530"/>
      <c r="D5" s="531"/>
      <c r="E5" s="532" t="s">
        <v>803</v>
      </c>
    </row>
    <row r="6" spans="1:5" ht="28.5" customHeight="1" thickBot="1" x14ac:dyDescent="0.25">
      <c r="A6" s="978" t="s">
        <v>93</v>
      </c>
      <c r="B6" s="701" t="s">
        <v>239</v>
      </c>
      <c r="C6" s="701" t="s">
        <v>240</v>
      </c>
      <c r="D6" s="702" t="s">
        <v>648</v>
      </c>
      <c r="E6" s="981" t="s">
        <v>202</v>
      </c>
    </row>
    <row r="7" spans="1:5" ht="19.5" customHeight="1" x14ac:dyDescent="0.2">
      <c r="A7" s="979"/>
      <c r="B7" s="703" t="s">
        <v>204</v>
      </c>
      <c r="C7" s="703" t="s">
        <v>204</v>
      </c>
      <c r="D7" s="703" t="s">
        <v>204</v>
      </c>
      <c r="E7" s="982"/>
    </row>
    <row r="8" spans="1:5" ht="39" customHeight="1" x14ac:dyDescent="0.2">
      <c r="A8" s="533" t="s">
        <v>158</v>
      </c>
      <c r="B8" s="534">
        <v>11627.04</v>
      </c>
      <c r="C8" s="535">
        <v>35000</v>
      </c>
      <c r="D8" s="536">
        <v>46627.040000000001</v>
      </c>
      <c r="E8" s="537" t="s">
        <v>205</v>
      </c>
    </row>
    <row r="9" spans="1:5" ht="20.25" customHeight="1" thickBot="1" x14ac:dyDescent="0.25">
      <c r="A9" s="704" t="s">
        <v>180</v>
      </c>
      <c r="B9" s="705">
        <v>54.76</v>
      </c>
      <c r="C9" s="706">
        <v>0</v>
      </c>
      <c r="D9" s="706">
        <f>SUM(B9:C9)</f>
        <v>54.76</v>
      </c>
      <c r="E9" s="707" t="s">
        <v>206</v>
      </c>
    </row>
    <row r="10" spans="1:5" ht="20.25" customHeight="1" thickBot="1" x14ac:dyDescent="0.25">
      <c r="A10" s="347" t="s">
        <v>212</v>
      </c>
      <c r="B10" s="538">
        <v>114.46</v>
      </c>
      <c r="C10" s="539">
        <v>179.13499999999999</v>
      </c>
      <c r="D10" s="539">
        <f t="shared" ref="D10:D19" si="0">SUM(B10:C10)</f>
        <v>293.59499999999997</v>
      </c>
      <c r="E10" s="540" t="s">
        <v>207</v>
      </c>
    </row>
    <row r="11" spans="1:5" ht="20.25" customHeight="1" thickBot="1" x14ac:dyDescent="0.25">
      <c r="A11" s="708" t="s">
        <v>213</v>
      </c>
      <c r="B11" s="709">
        <v>1291.1300000000001</v>
      </c>
      <c r="C11" s="710">
        <v>542.03499999999997</v>
      </c>
      <c r="D11" s="710">
        <f t="shared" si="0"/>
        <v>1833.165</v>
      </c>
      <c r="E11" s="711" t="s">
        <v>98</v>
      </c>
    </row>
    <row r="12" spans="1:5" ht="20.25" customHeight="1" thickBot="1" x14ac:dyDescent="0.25">
      <c r="A12" s="347" t="s">
        <v>181</v>
      </c>
      <c r="B12" s="538">
        <v>53.33</v>
      </c>
      <c r="C12" s="539">
        <v>0</v>
      </c>
      <c r="D12" s="539">
        <f t="shared" si="0"/>
        <v>53.33</v>
      </c>
      <c r="E12" s="540" t="s">
        <v>182</v>
      </c>
    </row>
    <row r="13" spans="1:5" ht="20.25" customHeight="1" thickBot="1" x14ac:dyDescent="0.25">
      <c r="A13" s="708" t="s">
        <v>183</v>
      </c>
      <c r="B13" s="709">
        <v>5.72</v>
      </c>
      <c r="C13" s="710">
        <v>0</v>
      </c>
      <c r="D13" s="710">
        <f t="shared" si="0"/>
        <v>5.72</v>
      </c>
      <c r="E13" s="711" t="s">
        <v>184</v>
      </c>
    </row>
    <row r="14" spans="1:5" ht="20.25" customHeight="1" thickBot="1" x14ac:dyDescent="0.25">
      <c r="A14" s="347" t="s">
        <v>185</v>
      </c>
      <c r="B14" s="538">
        <v>24.71</v>
      </c>
      <c r="C14" s="539">
        <v>0</v>
      </c>
      <c r="D14" s="539">
        <f t="shared" si="0"/>
        <v>24.71</v>
      </c>
      <c r="E14" s="540" t="s">
        <v>186</v>
      </c>
    </row>
    <row r="15" spans="1:5" ht="20.25" customHeight="1" thickBot="1" x14ac:dyDescent="0.25">
      <c r="A15" s="708" t="s">
        <v>187</v>
      </c>
      <c r="B15" s="709">
        <v>3.92</v>
      </c>
      <c r="C15" s="710">
        <v>0</v>
      </c>
      <c r="D15" s="710">
        <f t="shared" si="0"/>
        <v>3.92</v>
      </c>
      <c r="E15" s="711" t="s">
        <v>188</v>
      </c>
    </row>
    <row r="16" spans="1:5" ht="20.25" customHeight="1" thickBot="1" x14ac:dyDescent="0.25">
      <c r="A16" s="347" t="s">
        <v>157</v>
      </c>
      <c r="B16" s="538">
        <v>1154.0999999999999</v>
      </c>
      <c r="C16" s="539">
        <v>0</v>
      </c>
      <c r="D16" s="539">
        <f t="shared" si="0"/>
        <v>1154.0999999999999</v>
      </c>
      <c r="E16" s="540" t="s">
        <v>208</v>
      </c>
    </row>
    <row r="17" spans="1:5" ht="20.25" customHeight="1" thickBot="1" x14ac:dyDescent="0.25">
      <c r="A17" s="708" t="s">
        <v>156</v>
      </c>
      <c r="B17" s="709">
        <v>0.79</v>
      </c>
      <c r="C17" s="710">
        <v>0</v>
      </c>
      <c r="D17" s="710">
        <f t="shared" si="0"/>
        <v>0.79</v>
      </c>
      <c r="E17" s="711" t="s">
        <v>209</v>
      </c>
    </row>
    <row r="18" spans="1:5" ht="20.25" customHeight="1" thickBot="1" x14ac:dyDescent="0.25">
      <c r="A18" s="347" t="s">
        <v>34</v>
      </c>
      <c r="B18" s="538">
        <v>4.76</v>
      </c>
      <c r="C18" s="539">
        <v>0</v>
      </c>
      <c r="D18" s="539">
        <f t="shared" si="0"/>
        <v>4.76</v>
      </c>
      <c r="E18" s="540" t="s">
        <v>210</v>
      </c>
    </row>
    <row r="19" spans="1:5" ht="20.25" customHeight="1" x14ac:dyDescent="0.2">
      <c r="A19" s="712" t="s">
        <v>155</v>
      </c>
      <c r="B19" s="713">
        <v>34.729999999999997</v>
      </c>
      <c r="C19" s="714">
        <v>0</v>
      </c>
      <c r="D19" s="714">
        <f t="shared" si="0"/>
        <v>34.729999999999997</v>
      </c>
      <c r="E19" s="715" t="s">
        <v>211</v>
      </c>
    </row>
    <row r="20" spans="1:5" ht="28.5" customHeight="1" x14ac:dyDescent="0.2">
      <c r="A20" s="716" t="s">
        <v>101</v>
      </c>
      <c r="B20" s="717">
        <v>2742.41</v>
      </c>
      <c r="C20" s="717">
        <v>721.17</v>
      </c>
      <c r="D20" s="717">
        <v>3463.58</v>
      </c>
      <c r="E20" s="718" t="s">
        <v>214</v>
      </c>
    </row>
    <row r="21" spans="1:5" x14ac:dyDescent="0.2">
      <c r="A21" s="242" t="s">
        <v>746</v>
      </c>
      <c r="E21" s="243" t="s">
        <v>415</v>
      </c>
    </row>
  </sheetData>
  <mergeCells count="6">
    <mergeCell ref="A6:A7"/>
    <mergeCell ref="A1:E1"/>
    <mergeCell ref="A2:E2"/>
    <mergeCell ref="A3:E3"/>
    <mergeCell ref="A4:E4"/>
    <mergeCell ref="E6:E7"/>
  </mergeCells>
  <printOptions horizontalCentered="1" verticalCentered="1"/>
  <pageMargins left="0" right="0" top="0" bottom="0" header="0" footer="0"/>
  <pageSetup paperSize="9" scale="95" fitToHeight="0" orientation="portrait" r:id="rId1"/>
  <headerFooter alignWithMargins="0"/>
  <colBreaks count="1" manualBreakCount="1">
    <brk id="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I19"/>
  <sheetViews>
    <sheetView rightToLeft="1" view="pageBreakPreview" zoomScaleNormal="100" zoomScaleSheetLayoutView="100" workbookViewId="0">
      <selection activeCell="D14" sqref="D14"/>
    </sheetView>
  </sheetViews>
  <sheetFormatPr defaultColWidth="8.85546875" defaultRowHeight="12.75" x14ac:dyDescent="0.2"/>
  <cols>
    <col min="1" max="1" width="19.28515625" style="31" customWidth="1"/>
    <col min="2" max="2" width="16.5703125" style="31" customWidth="1"/>
    <col min="3" max="8" width="11.85546875" style="31" customWidth="1"/>
    <col min="9" max="9" width="21.7109375" style="31" customWidth="1"/>
    <col min="10" max="16384" width="8.85546875" style="31"/>
  </cols>
  <sheetData>
    <row r="1" spans="1:9" s="20" customFormat="1" ht="20.25" x14ac:dyDescent="0.2">
      <c r="A1" s="796" t="s">
        <v>41</v>
      </c>
      <c r="B1" s="796"/>
      <c r="C1" s="796"/>
      <c r="D1" s="796"/>
      <c r="E1" s="796"/>
      <c r="F1" s="796"/>
      <c r="G1" s="796"/>
      <c r="H1" s="796"/>
      <c r="I1" s="796"/>
    </row>
    <row r="2" spans="1:9" s="20" customFormat="1" ht="18" x14ac:dyDescent="0.2">
      <c r="A2" s="799" t="s">
        <v>528</v>
      </c>
      <c r="B2" s="799"/>
      <c r="C2" s="799"/>
      <c r="D2" s="799"/>
      <c r="E2" s="799"/>
      <c r="F2" s="799"/>
      <c r="G2" s="799"/>
      <c r="H2" s="799"/>
      <c r="I2" s="799"/>
    </row>
    <row r="3" spans="1:9" s="20" customFormat="1" ht="34.5" customHeight="1" x14ac:dyDescent="0.2">
      <c r="A3" s="797" t="s">
        <v>234</v>
      </c>
      <c r="B3" s="798"/>
      <c r="C3" s="798"/>
      <c r="D3" s="798"/>
      <c r="E3" s="798"/>
      <c r="F3" s="798"/>
      <c r="G3" s="798"/>
      <c r="H3" s="798"/>
      <c r="I3" s="798"/>
    </row>
    <row r="4" spans="1:9" s="20" customFormat="1" ht="17.45" customHeight="1" x14ac:dyDescent="0.2">
      <c r="A4" s="798" t="s">
        <v>529</v>
      </c>
      <c r="B4" s="798"/>
      <c r="C4" s="798"/>
      <c r="D4" s="798"/>
      <c r="E4" s="798"/>
      <c r="F4" s="798"/>
      <c r="G4" s="798"/>
      <c r="H4" s="798"/>
      <c r="I4" s="798"/>
    </row>
    <row r="5" spans="1:9" s="231" customFormat="1" ht="16.899999999999999" customHeight="1" x14ac:dyDescent="0.2">
      <c r="A5" s="264" t="s">
        <v>771</v>
      </c>
      <c r="B5" s="264"/>
      <c r="C5" s="800"/>
      <c r="D5" s="800"/>
      <c r="E5" s="800"/>
      <c r="F5" s="800"/>
      <c r="G5" s="800"/>
      <c r="H5" s="800"/>
      <c r="I5" s="265" t="s">
        <v>772</v>
      </c>
    </row>
    <row r="6" spans="1:9" ht="15.95" customHeight="1" x14ac:dyDescent="0.2">
      <c r="A6" s="794" t="s">
        <v>1</v>
      </c>
      <c r="B6" s="803" t="s">
        <v>175</v>
      </c>
      <c r="C6" s="795" t="s">
        <v>5</v>
      </c>
      <c r="D6" s="795"/>
      <c r="E6" s="801" t="s">
        <v>7</v>
      </c>
      <c r="F6" s="801"/>
      <c r="G6" s="801" t="s">
        <v>9</v>
      </c>
      <c r="H6" s="801"/>
      <c r="I6" s="802" t="s">
        <v>2</v>
      </c>
    </row>
    <row r="7" spans="1:9" ht="15.95" customHeight="1" x14ac:dyDescent="0.2">
      <c r="A7" s="794"/>
      <c r="B7" s="804"/>
      <c r="C7" s="807" t="s">
        <v>6</v>
      </c>
      <c r="D7" s="807"/>
      <c r="E7" s="807" t="s">
        <v>8</v>
      </c>
      <c r="F7" s="807"/>
      <c r="G7" s="807" t="s">
        <v>10</v>
      </c>
      <c r="H7" s="807"/>
      <c r="I7" s="802"/>
    </row>
    <row r="8" spans="1:9" ht="15.95" customHeight="1" x14ac:dyDescent="0.2">
      <c r="A8" s="794"/>
      <c r="B8" s="805" t="s">
        <v>719</v>
      </c>
      <c r="C8" s="30" t="s">
        <v>11</v>
      </c>
      <c r="D8" s="30" t="s">
        <v>12</v>
      </c>
      <c r="E8" s="30" t="s">
        <v>11</v>
      </c>
      <c r="F8" s="30" t="s">
        <v>12</v>
      </c>
      <c r="G8" s="30" t="s">
        <v>11</v>
      </c>
      <c r="H8" s="30" t="s">
        <v>12</v>
      </c>
      <c r="I8" s="802"/>
    </row>
    <row r="9" spans="1:9" ht="15.95" customHeight="1" x14ac:dyDescent="0.2">
      <c r="A9" s="794"/>
      <c r="B9" s="806"/>
      <c r="C9" s="32" t="s">
        <v>43</v>
      </c>
      <c r="D9" s="32" t="s">
        <v>13</v>
      </c>
      <c r="E9" s="32" t="s">
        <v>43</v>
      </c>
      <c r="F9" s="32" t="s">
        <v>14</v>
      </c>
      <c r="G9" s="32" t="s">
        <v>43</v>
      </c>
      <c r="H9" s="32" t="s">
        <v>14</v>
      </c>
      <c r="I9" s="802"/>
    </row>
    <row r="10" spans="1:9" ht="25.15" customHeight="1" thickBot="1" x14ac:dyDescent="0.25">
      <c r="A10" s="29" t="s">
        <v>15</v>
      </c>
      <c r="B10" s="53">
        <f>SUM(C10:D10)</f>
        <v>46276</v>
      </c>
      <c r="C10" s="53">
        <v>46276</v>
      </c>
      <c r="D10" s="53">
        <v>0</v>
      </c>
      <c r="E10" s="53">
        <v>46276</v>
      </c>
      <c r="F10" s="53">
        <v>0</v>
      </c>
      <c r="G10" s="53">
        <v>46226</v>
      </c>
      <c r="H10" s="53">
        <v>50</v>
      </c>
      <c r="I10" s="43" t="s">
        <v>105</v>
      </c>
    </row>
    <row r="11" spans="1:9" ht="25.15" customHeight="1" thickBot="1" x14ac:dyDescent="0.25">
      <c r="A11" s="28" t="s">
        <v>16</v>
      </c>
      <c r="B11" s="56">
        <f t="shared" ref="B11:B17" si="0">SUM(C11:D11)</f>
        <v>55156</v>
      </c>
      <c r="C11" s="56">
        <v>54823</v>
      </c>
      <c r="D11" s="56">
        <v>333</v>
      </c>
      <c r="E11" s="56">
        <v>54823</v>
      </c>
      <c r="F11" s="56">
        <v>333</v>
      </c>
      <c r="G11" s="56">
        <v>54478</v>
      </c>
      <c r="H11" s="56">
        <v>678</v>
      </c>
      <c r="I11" s="44" t="s">
        <v>245</v>
      </c>
    </row>
    <row r="12" spans="1:9" ht="25.15" customHeight="1" thickBot="1" x14ac:dyDescent="0.25">
      <c r="A12" s="27" t="s">
        <v>17</v>
      </c>
      <c r="B12" s="59">
        <f t="shared" si="0"/>
        <v>14912</v>
      </c>
      <c r="C12" s="59">
        <v>14890</v>
      </c>
      <c r="D12" s="59">
        <v>22</v>
      </c>
      <c r="E12" s="59">
        <v>14890</v>
      </c>
      <c r="F12" s="59">
        <v>22</v>
      </c>
      <c r="G12" s="59">
        <v>13283</v>
      </c>
      <c r="H12" s="59">
        <v>1629</v>
      </c>
      <c r="I12" s="45" t="s">
        <v>246</v>
      </c>
    </row>
    <row r="13" spans="1:9" ht="25.15" customHeight="1" thickBot="1" x14ac:dyDescent="0.25">
      <c r="A13" s="28" t="s">
        <v>18</v>
      </c>
      <c r="B13" s="56">
        <f t="shared" si="0"/>
        <v>8481</v>
      </c>
      <c r="C13" s="56">
        <v>8452</v>
      </c>
      <c r="D13" s="56">
        <v>29</v>
      </c>
      <c r="E13" s="56">
        <v>8452</v>
      </c>
      <c r="F13" s="56">
        <v>29</v>
      </c>
      <c r="G13" s="56">
        <v>884</v>
      </c>
      <c r="H13" s="56">
        <v>7597</v>
      </c>
      <c r="I13" s="44" t="s">
        <v>247</v>
      </c>
    </row>
    <row r="14" spans="1:9" ht="25.15" customHeight="1" thickBot="1" x14ac:dyDescent="0.25">
      <c r="A14" s="27" t="s">
        <v>19</v>
      </c>
      <c r="B14" s="59">
        <f t="shared" si="0"/>
        <v>8206</v>
      </c>
      <c r="C14" s="59">
        <v>8165</v>
      </c>
      <c r="D14" s="59">
        <v>41</v>
      </c>
      <c r="E14" s="59">
        <v>8165</v>
      </c>
      <c r="F14" s="59">
        <v>41</v>
      </c>
      <c r="G14" s="59">
        <v>7621</v>
      </c>
      <c r="H14" s="59">
        <v>585</v>
      </c>
      <c r="I14" s="45" t="s">
        <v>249</v>
      </c>
    </row>
    <row r="15" spans="1:9" ht="25.15" customHeight="1" thickBot="1" x14ac:dyDescent="0.25">
      <c r="A15" s="28" t="s">
        <v>20</v>
      </c>
      <c r="B15" s="56">
        <f t="shared" si="0"/>
        <v>1210</v>
      </c>
      <c r="C15" s="56">
        <v>1209</v>
      </c>
      <c r="D15" s="56">
        <v>1</v>
      </c>
      <c r="E15" s="56">
        <v>1209</v>
      </c>
      <c r="F15" s="56">
        <v>1</v>
      </c>
      <c r="G15" s="56">
        <v>50</v>
      </c>
      <c r="H15" s="56">
        <v>1160</v>
      </c>
      <c r="I15" s="44" t="s">
        <v>248</v>
      </c>
    </row>
    <row r="16" spans="1:9" ht="25.15" customHeight="1" thickBot="1" x14ac:dyDescent="0.25">
      <c r="A16" s="60" t="s">
        <v>174</v>
      </c>
      <c r="B16" s="76">
        <f t="shared" si="0"/>
        <v>6337</v>
      </c>
      <c r="C16" s="76">
        <v>6331</v>
      </c>
      <c r="D16" s="76">
        <v>6</v>
      </c>
      <c r="E16" s="76">
        <v>6331</v>
      </c>
      <c r="F16" s="76">
        <v>6</v>
      </c>
      <c r="G16" s="76">
        <v>1002</v>
      </c>
      <c r="H16" s="76">
        <v>5335</v>
      </c>
      <c r="I16" s="729" t="s">
        <v>720</v>
      </c>
    </row>
    <row r="17" spans="1:9" ht="25.15" customHeight="1" x14ac:dyDescent="0.2">
      <c r="A17" s="497" t="s">
        <v>531</v>
      </c>
      <c r="B17" s="498">
        <f t="shared" si="0"/>
        <v>3669</v>
      </c>
      <c r="C17" s="498">
        <v>3656</v>
      </c>
      <c r="D17" s="498">
        <v>13</v>
      </c>
      <c r="E17" s="498">
        <v>3656</v>
      </c>
      <c r="F17" s="498">
        <v>13</v>
      </c>
      <c r="G17" s="498">
        <v>3005</v>
      </c>
      <c r="H17" s="498">
        <v>664</v>
      </c>
      <c r="I17" s="499" t="s">
        <v>532</v>
      </c>
    </row>
    <row r="18" spans="1:9" s="231" customFormat="1" ht="28.9" customHeight="1" x14ac:dyDescent="0.2">
      <c r="A18" s="500" t="s">
        <v>548</v>
      </c>
      <c r="B18" s="501">
        <f>SUM(B10:B17)</f>
        <v>144247</v>
      </c>
      <c r="C18" s="501">
        <f>SUM(C10:C17)</f>
        <v>143802</v>
      </c>
      <c r="D18" s="501">
        <f t="shared" ref="D18:H18" si="1">SUM(D10:D17)</f>
        <v>445</v>
      </c>
      <c r="E18" s="501">
        <f t="shared" si="1"/>
        <v>143802</v>
      </c>
      <c r="F18" s="501">
        <f t="shared" si="1"/>
        <v>445</v>
      </c>
      <c r="G18" s="501">
        <f>SUM(G10:G17)</f>
        <v>126549</v>
      </c>
      <c r="H18" s="501">
        <f t="shared" si="1"/>
        <v>17698</v>
      </c>
      <c r="I18" s="502" t="s">
        <v>4</v>
      </c>
    </row>
    <row r="19" spans="1:9" s="231" customFormat="1" x14ac:dyDescent="0.2">
      <c r="A19" s="688" t="s">
        <v>733</v>
      </c>
      <c r="I19" s="689" t="s">
        <v>734</v>
      </c>
    </row>
  </sheetData>
  <mergeCells count="15">
    <mergeCell ref="A6:A9"/>
    <mergeCell ref="C6:D6"/>
    <mergeCell ref="A1:I1"/>
    <mergeCell ref="A3:I3"/>
    <mergeCell ref="A4:I4"/>
    <mergeCell ref="A2:I2"/>
    <mergeCell ref="C5:H5"/>
    <mergeCell ref="E6:F6"/>
    <mergeCell ref="G6:H6"/>
    <mergeCell ref="I6:I9"/>
    <mergeCell ref="B6:B7"/>
    <mergeCell ref="B8:B9"/>
    <mergeCell ref="C7:D7"/>
    <mergeCell ref="E7:F7"/>
    <mergeCell ref="G7:H7"/>
  </mergeCells>
  <phoneticPr fontId="27" type="noConversion"/>
  <printOptions horizontalCentered="1" verticalCentered="1"/>
  <pageMargins left="0.15748031496062992" right="0.15748031496062992" top="0.27559055118110237" bottom="0.15748031496062992" header="0.15748031496062992" footer="0.15748031496062992"/>
  <pageSetup paperSize="9" orientation="landscape"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9:L64"/>
  <sheetViews>
    <sheetView rightToLeft="1" view="pageBreakPreview" topLeftCell="A37" zoomScale="70" zoomScaleNormal="100" zoomScaleSheetLayoutView="70" workbookViewId="0">
      <selection activeCell="A64" sqref="A64:L64"/>
    </sheetView>
  </sheetViews>
  <sheetFormatPr defaultColWidth="9.140625" defaultRowHeight="12.75" x14ac:dyDescent="0.2"/>
  <cols>
    <col min="1" max="8" width="9.140625" style="81"/>
    <col min="9" max="9" width="3.5703125" style="81" customWidth="1"/>
    <col min="10" max="16384" width="9.140625" style="81"/>
  </cols>
  <sheetData>
    <row r="49" spans="1:12" x14ac:dyDescent="0.2">
      <c r="A49" s="983" t="s">
        <v>357</v>
      </c>
      <c r="B49" s="983"/>
      <c r="C49" s="983"/>
      <c r="D49" s="983"/>
      <c r="E49" s="983"/>
      <c r="F49" s="983"/>
      <c r="G49" s="983"/>
      <c r="H49" s="983"/>
      <c r="I49" s="983"/>
    </row>
    <row r="59" spans="1:12" x14ac:dyDescent="0.2">
      <c r="F59" s="690"/>
    </row>
    <row r="64" spans="1:12" ht="15.75" x14ac:dyDescent="0.25">
      <c r="A64" s="844" t="s">
        <v>770</v>
      </c>
      <c r="B64" s="844"/>
      <c r="C64" s="844"/>
      <c r="D64" s="844"/>
      <c r="E64" s="844"/>
      <c r="F64" s="844"/>
      <c r="G64" s="844"/>
      <c r="H64" s="844"/>
      <c r="I64" s="844"/>
      <c r="J64" s="844"/>
      <c r="K64" s="844"/>
      <c r="L64" s="844"/>
    </row>
  </sheetData>
  <mergeCells count="2">
    <mergeCell ref="A49:I49"/>
    <mergeCell ref="A64:L64"/>
  </mergeCells>
  <printOptions horizontalCentered="1" verticalCentered="1"/>
  <pageMargins left="0.15748031496062992" right="0.15748031496062992" top="0.27559055118110237" bottom="0.15748031496062992" header="0.15748031496062992" footer="0.15748031496062992"/>
  <pageSetup paperSize="9" scale="91"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rightToLeft="1" view="pageBreakPreview" zoomScaleNormal="100" workbookViewId="0">
      <selection activeCell="A13" sqref="A13"/>
    </sheetView>
  </sheetViews>
  <sheetFormatPr defaultColWidth="8.85546875" defaultRowHeight="12.75" x14ac:dyDescent="0.2"/>
  <cols>
    <col min="1" max="1" width="21.5703125" style="8" customWidth="1"/>
    <col min="2" max="4" width="16.7109375" style="8" customWidth="1"/>
    <col min="5" max="5" width="21.5703125" style="8" customWidth="1"/>
    <col min="6" max="16384" width="8.85546875" style="8"/>
  </cols>
  <sheetData>
    <row r="1" spans="1:6" s="117" customFormat="1" ht="18" x14ac:dyDescent="0.25">
      <c r="A1" s="942" t="s">
        <v>373</v>
      </c>
      <c r="B1" s="942"/>
      <c r="C1" s="942"/>
      <c r="D1" s="942"/>
      <c r="E1" s="942"/>
      <c r="F1" s="163"/>
    </row>
    <row r="2" spans="1:6" s="117" customFormat="1" ht="18" x14ac:dyDescent="0.25">
      <c r="A2" s="942">
        <v>2014</v>
      </c>
      <c r="B2" s="942"/>
      <c r="C2" s="942"/>
      <c r="D2" s="942"/>
      <c r="E2" s="942"/>
      <c r="F2" s="163"/>
    </row>
    <row r="3" spans="1:6" s="117" customFormat="1" ht="15.75" x14ac:dyDescent="0.25">
      <c r="A3" s="964" t="s">
        <v>374</v>
      </c>
      <c r="B3" s="964"/>
      <c r="C3" s="964"/>
      <c r="D3" s="964"/>
      <c r="E3" s="964"/>
    </row>
    <row r="4" spans="1:6" s="117" customFormat="1" ht="15.75" x14ac:dyDescent="0.25">
      <c r="A4" s="940">
        <v>2014</v>
      </c>
      <c r="B4" s="940"/>
      <c r="C4" s="940"/>
      <c r="D4" s="940"/>
      <c r="E4" s="940"/>
    </row>
    <row r="5" spans="1:6" s="79" customFormat="1" ht="15.75" x14ac:dyDescent="0.2">
      <c r="A5" s="260" t="s">
        <v>523</v>
      </c>
      <c r="B5" s="261"/>
      <c r="C5" s="261"/>
      <c r="D5" s="261"/>
      <c r="E5" s="239" t="s">
        <v>522</v>
      </c>
    </row>
    <row r="6" spans="1:6" ht="58.5" customHeight="1" x14ac:dyDescent="0.2">
      <c r="A6" s="166" t="s">
        <v>60</v>
      </c>
      <c r="B6" s="167" t="s">
        <v>445</v>
      </c>
      <c r="C6" s="167" t="s">
        <v>446</v>
      </c>
      <c r="D6" s="167" t="s">
        <v>447</v>
      </c>
      <c r="E6" s="168" t="s">
        <v>59</v>
      </c>
    </row>
    <row r="7" spans="1:6" ht="21.95" customHeight="1" thickBot="1" x14ac:dyDescent="0.25">
      <c r="A7" s="122" t="s">
        <v>94</v>
      </c>
      <c r="B7" s="169" t="s">
        <v>534</v>
      </c>
      <c r="C7" s="170" t="s">
        <v>534</v>
      </c>
      <c r="D7" s="170">
        <v>5.8</v>
      </c>
      <c r="E7" s="171" t="s">
        <v>143</v>
      </c>
    </row>
    <row r="8" spans="1:6" ht="21.95" customHeight="1" thickBot="1" x14ac:dyDescent="0.25">
      <c r="A8" s="172" t="s">
        <v>21</v>
      </c>
      <c r="B8" s="173" t="s">
        <v>534</v>
      </c>
      <c r="C8" s="174" t="s">
        <v>534</v>
      </c>
      <c r="D8" s="174">
        <v>7.1</v>
      </c>
      <c r="E8" s="175" t="s">
        <v>97</v>
      </c>
    </row>
    <row r="9" spans="1:6" ht="21.95" customHeight="1" thickBot="1" x14ac:dyDescent="0.25">
      <c r="A9" s="176" t="s">
        <v>17</v>
      </c>
      <c r="B9" s="177" t="s">
        <v>534</v>
      </c>
      <c r="C9" s="178" t="s">
        <v>534</v>
      </c>
      <c r="D9" s="178" t="s">
        <v>534</v>
      </c>
      <c r="E9" s="179" t="s">
        <v>139</v>
      </c>
    </row>
    <row r="10" spans="1:6" ht="21.95" customHeight="1" thickBot="1" x14ac:dyDescent="0.25">
      <c r="A10" s="172" t="s">
        <v>141</v>
      </c>
      <c r="B10" s="173" t="s">
        <v>534</v>
      </c>
      <c r="C10" s="174">
        <v>0.64900000000000002</v>
      </c>
      <c r="D10" s="174">
        <v>4.5999999999999996</v>
      </c>
      <c r="E10" s="175" t="s">
        <v>144</v>
      </c>
    </row>
    <row r="11" spans="1:6" ht="21.95" customHeight="1" thickBot="1" x14ac:dyDescent="0.25">
      <c r="A11" s="176" t="s">
        <v>15</v>
      </c>
      <c r="B11" s="177" t="s">
        <v>534</v>
      </c>
      <c r="C11" s="178">
        <v>0.76200000000000001</v>
      </c>
      <c r="D11" s="178">
        <v>4.7</v>
      </c>
      <c r="E11" s="179" t="s">
        <v>46</v>
      </c>
    </row>
    <row r="12" spans="1:6" ht="21.95" customHeight="1" thickBot="1" x14ac:dyDescent="0.25">
      <c r="A12" s="172" t="s">
        <v>19</v>
      </c>
      <c r="B12" s="173" t="s">
        <v>534</v>
      </c>
      <c r="C12" s="174">
        <v>3.2410000000000001</v>
      </c>
      <c r="D12" s="174">
        <v>6.7</v>
      </c>
      <c r="E12" s="175" t="s">
        <v>140</v>
      </c>
    </row>
    <row r="13" spans="1:6" ht="21.95" customHeight="1" thickBot="1" x14ac:dyDescent="0.25">
      <c r="A13" s="176" t="s">
        <v>137</v>
      </c>
      <c r="B13" s="177" t="s">
        <v>534</v>
      </c>
      <c r="C13" s="178">
        <v>5.7190000000000003</v>
      </c>
      <c r="D13" s="178">
        <v>1.5</v>
      </c>
      <c r="E13" s="179" t="s">
        <v>145</v>
      </c>
    </row>
    <row r="14" spans="1:6" ht="21.95" customHeight="1" thickBot="1" x14ac:dyDescent="0.25">
      <c r="A14" s="172" t="s">
        <v>53</v>
      </c>
      <c r="B14" s="173" t="s">
        <v>534</v>
      </c>
      <c r="C14" s="174" t="s">
        <v>534</v>
      </c>
      <c r="D14" s="174">
        <v>2.4300000000000002</v>
      </c>
      <c r="E14" s="175" t="s">
        <v>146</v>
      </c>
    </row>
    <row r="15" spans="1:6" ht="21.95" customHeight="1" thickBot="1" x14ac:dyDescent="0.25">
      <c r="A15" s="176" t="s">
        <v>62</v>
      </c>
      <c r="B15" s="177" t="s">
        <v>534</v>
      </c>
      <c r="C15" s="178" t="s">
        <v>534</v>
      </c>
      <c r="D15" s="178">
        <v>5.9</v>
      </c>
      <c r="E15" s="179" t="s">
        <v>147</v>
      </c>
    </row>
    <row r="16" spans="1:6" ht="21.95" customHeight="1" thickBot="1" x14ac:dyDescent="0.25">
      <c r="A16" s="172" t="s">
        <v>51</v>
      </c>
      <c r="B16" s="173"/>
      <c r="C16" s="174"/>
      <c r="D16" s="174"/>
      <c r="E16" s="175" t="s">
        <v>148</v>
      </c>
    </row>
    <row r="17" spans="1:11" ht="21.95" customHeight="1" x14ac:dyDescent="0.2">
      <c r="A17" s="180" t="s">
        <v>52</v>
      </c>
      <c r="B17" s="181"/>
      <c r="C17" s="182"/>
      <c r="D17" s="182"/>
      <c r="E17" s="183" t="s">
        <v>149</v>
      </c>
    </row>
    <row r="18" spans="1:11" s="187" customFormat="1" ht="13.5" customHeight="1" x14ac:dyDescent="0.2">
      <c r="A18" s="184" t="s">
        <v>243</v>
      </c>
      <c r="B18" s="185"/>
      <c r="C18" s="184"/>
      <c r="D18" s="184"/>
      <c r="E18" s="186" t="s">
        <v>220</v>
      </c>
    </row>
    <row r="19" spans="1:11" x14ac:dyDescent="0.2">
      <c r="A19" s="186" t="s">
        <v>244</v>
      </c>
      <c r="B19" s="188"/>
      <c r="C19" s="188"/>
      <c r="D19" s="188"/>
      <c r="E19" s="186" t="s">
        <v>219</v>
      </c>
    </row>
    <row r="20" spans="1:11" x14ac:dyDescent="0.2">
      <c r="A20" s="189" t="s">
        <v>218</v>
      </c>
      <c r="B20" s="190"/>
      <c r="C20" s="188"/>
      <c r="D20" s="188"/>
      <c r="E20" s="191" t="s">
        <v>217</v>
      </c>
      <c r="F20" s="137"/>
      <c r="G20" s="137"/>
      <c r="H20" s="137"/>
      <c r="I20" s="137"/>
    </row>
    <row r="21" spans="1:11" s="236" customFormat="1" x14ac:dyDescent="0.2">
      <c r="A21" s="236" t="s">
        <v>414</v>
      </c>
      <c r="E21" s="234" t="s">
        <v>415</v>
      </c>
      <c r="J21" s="255"/>
      <c r="K21" s="255"/>
    </row>
  </sheetData>
  <mergeCells count="4">
    <mergeCell ref="A1:E1"/>
    <mergeCell ref="A2:E2"/>
    <mergeCell ref="A3:E3"/>
    <mergeCell ref="A4:E4"/>
  </mergeCells>
  <printOptions horizontalCentered="1" verticalCentered="1"/>
  <pageMargins left="0" right="0" top="0" bottom="0" header="0" footer="0"/>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14"/>
  <sheetViews>
    <sheetView rightToLeft="1" view="pageBreakPreview" zoomScaleNormal="100" zoomScaleSheetLayoutView="100" workbookViewId="0">
      <selection activeCell="N6" sqref="N6:N8"/>
    </sheetView>
  </sheetViews>
  <sheetFormatPr defaultColWidth="8.85546875" defaultRowHeight="12.75" x14ac:dyDescent="0.2"/>
  <cols>
    <col min="1" max="1" width="21.85546875" style="5" customWidth="1"/>
    <col min="2" max="2" width="10.5703125" style="5" customWidth="1"/>
    <col min="3" max="4" width="10.28515625" style="5" customWidth="1"/>
    <col min="5" max="5" width="9.42578125" style="5" customWidth="1"/>
    <col min="6" max="6" width="10" style="5" customWidth="1"/>
    <col min="7" max="13" width="9.42578125" style="5" customWidth="1"/>
    <col min="14" max="14" width="16.28515625" style="5" customWidth="1"/>
    <col min="15" max="23" width="8.85546875" style="5"/>
    <col min="24" max="24" width="14.5703125" style="5" bestFit="1" customWidth="1"/>
    <col min="25" max="16384" width="8.85546875" style="5"/>
  </cols>
  <sheetData>
    <row r="1" spans="1:18" s="14" customFormat="1" ht="18" x14ac:dyDescent="0.2">
      <c r="A1" s="808" t="s">
        <v>48</v>
      </c>
      <c r="B1" s="808"/>
      <c r="C1" s="808"/>
      <c r="D1" s="808"/>
      <c r="E1" s="808"/>
      <c r="F1" s="808"/>
      <c r="G1" s="808"/>
      <c r="H1" s="808"/>
      <c r="I1" s="808"/>
      <c r="J1" s="808"/>
      <c r="K1" s="808"/>
      <c r="L1" s="808"/>
      <c r="M1" s="808"/>
      <c r="N1" s="808"/>
    </row>
    <row r="2" spans="1:18" s="14" customFormat="1" ht="18" x14ac:dyDescent="0.2">
      <c r="A2" s="810" t="s">
        <v>725</v>
      </c>
      <c r="B2" s="810"/>
      <c r="C2" s="810"/>
      <c r="D2" s="810"/>
      <c r="E2" s="810"/>
      <c r="F2" s="810"/>
      <c r="G2" s="810"/>
      <c r="H2" s="810"/>
      <c r="I2" s="810"/>
      <c r="J2" s="810"/>
      <c r="K2" s="810"/>
      <c r="L2" s="810"/>
      <c r="M2" s="810"/>
      <c r="N2" s="810"/>
    </row>
    <row r="3" spans="1:18" s="14" customFormat="1" ht="15.75" x14ac:dyDescent="0.2">
      <c r="A3" s="809" t="s">
        <v>49</v>
      </c>
      <c r="B3" s="809"/>
      <c r="C3" s="809"/>
      <c r="D3" s="809"/>
      <c r="E3" s="809"/>
      <c r="F3" s="809"/>
      <c r="G3" s="809"/>
      <c r="H3" s="809"/>
      <c r="I3" s="809"/>
      <c r="J3" s="809"/>
      <c r="K3" s="809"/>
      <c r="L3" s="809"/>
      <c r="M3" s="809"/>
      <c r="N3" s="809"/>
    </row>
    <row r="4" spans="1:18" s="14" customFormat="1" ht="15.75" x14ac:dyDescent="0.2">
      <c r="A4" s="809" t="s">
        <v>725</v>
      </c>
      <c r="B4" s="809"/>
      <c r="C4" s="809"/>
      <c r="D4" s="809"/>
      <c r="E4" s="809"/>
      <c r="F4" s="809"/>
      <c r="G4" s="809"/>
      <c r="H4" s="809"/>
      <c r="I4" s="809"/>
      <c r="J4" s="809"/>
      <c r="K4" s="809"/>
      <c r="L4" s="809"/>
      <c r="M4" s="809"/>
      <c r="N4" s="809"/>
    </row>
    <row r="5" spans="1:18" ht="26.25" customHeight="1" x14ac:dyDescent="0.25">
      <c r="A5" s="94" t="s">
        <v>773</v>
      </c>
      <c r="B5" s="95"/>
      <c r="C5" s="95"/>
      <c r="D5" s="95"/>
      <c r="E5" s="95"/>
      <c r="F5" s="628"/>
      <c r="G5" s="628"/>
      <c r="H5" s="96"/>
      <c r="I5" s="96"/>
      <c r="J5" s="96"/>
      <c r="K5" s="96"/>
      <c r="L5" s="96"/>
      <c r="M5" s="96"/>
      <c r="N5" s="97" t="s">
        <v>774</v>
      </c>
    </row>
    <row r="6" spans="1:18" ht="33.75" customHeight="1" thickBot="1" x14ac:dyDescent="0.25">
      <c r="A6" s="814" t="s">
        <v>200</v>
      </c>
      <c r="B6" s="817" t="s">
        <v>593</v>
      </c>
      <c r="C6" s="818"/>
      <c r="D6" s="818"/>
      <c r="E6" s="818"/>
      <c r="F6" s="818"/>
      <c r="G6" s="819"/>
      <c r="H6" s="823" t="s">
        <v>592</v>
      </c>
      <c r="I6" s="824"/>
      <c r="J6" s="824"/>
      <c r="K6" s="824"/>
      <c r="L6" s="824"/>
      <c r="M6" s="825"/>
      <c r="N6" s="811" t="s">
        <v>199</v>
      </c>
    </row>
    <row r="7" spans="1:18" ht="33.75" customHeight="1" thickBot="1" x14ac:dyDescent="0.25">
      <c r="A7" s="815"/>
      <c r="B7" s="820" t="s">
        <v>594</v>
      </c>
      <c r="C7" s="821"/>
      <c r="D7" s="821"/>
      <c r="E7" s="821"/>
      <c r="F7" s="821"/>
      <c r="G7" s="822"/>
      <c r="H7" s="820" t="s">
        <v>250</v>
      </c>
      <c r="I7" s="821"/>
      <c r="J7" s="821"/>
      <c r="K7" s="821"/>
      <c r="L7" s="821"/>
      <c r="M7" s="822"/>
      <c r="N7" s="812"/>
    </row>
    <row r="8" spans="1:18" ht="34.9" customHeight="1" x14ac:dyDescent="0.2">
      <c r="A8" s="816"/>
      <c r="B8" s="93">
        <v>2013</v>
      </c>
      <c r="C8" s="93">
        <v>2014</v>
      </c>
      <c r="D8" s="93">
        <v>2015</v>
      </c>
      <c r="E8" s="93">
        <v>2016</v>
      </c>
      <c r="F8" s="93">
        <v>2017</v>
      </c>
      <c r="G8" s="93">
        <v>2018</v>
      </c>
      <c r="H8" s="93">
        <v>2013</v>
      </c>
      <c r="I8" s="93">
        <v>2014</v>
      </c>
      <c r="J8" s="93">
        <v>2015</v>
      </c>
      <c r="K8" s="93">
        <v>2016</v>
      </c>
      <c r="L8" s="93">
        <v>2017</v>
      </c>
      <c r="M8" s="93">
        <v>2018</v>
      </c>
      <c r="N8" s="813"/>
    </row>
    <row r="9" spans="1:18" ht="34.9" customHeight="1" thickBot="1" x14ac:dyDescent="0.25">
      <c r="A9" s="69" t="s">
        <v>588</v>
      </c>
      <c r="B9" s="61">
        <v>1368</v>
      </c>
      <c r="C9" s="62">
        <v>1495</v>
      </c>
      <c r="D9" s="62">
        <v>1096.01</v>
      </c>
      <c r="E9" s="62">
        <v>1066.0999999999999</v>
      </c>
      <c r="F9" s="62">
        <v>1084.6600000000001</v>
      </c>
      <c r="G9" s="62">
        <v>1179</v>
      </c>
      <c r="H9" s="62">
        <v>75.239999999999995</v>
      </c>
      <c r="I9" s="62">
        <v>82.224999999999994</v>
      </c>
      <c r="J9" s="62">
        <v>60.28</v>
      </c>
      <c r="K9" s="62">
        <v>58.64</v>
      </c>
      <c r="L9" s="62">
        <v>59.66</v>
      </c>
      <c r="M9" s="62">
        <v>64.87</v>
      </c>
      <c r="N9" s="66" t="s">
        <v>102</v>
      </c>
      <c r="P9" s="494"/>
      <c r="R9" s="493"/>
    </row>
    <row r="10" spans="1:18" ht="42" customHeight="1" x14ac:dyDescent="0.2">
      <c r="A10" s="477" t="s">
        <v>585</v>
      </c>
      <c r="B10" s="478">
        <v>30.5</v>
      </c>
      <c r="C10" s="479">
        <v>40.98</v>
      </c>
      <c r="D10" s="479">
        <v>1.36</v>
      </c>
      <c r="E10" s="479">
        <v>36</v>
      </c>
      <c r="F10" s="479">
        <v>0</v>
      </c>
      <c r="G10" s="479">
        <v>10.88</v>
      </c>
      <c r="H10" s="479">
        <v>0.61</v>
      </c>
      <c r="I10" s="479">
        <v>0.82</v>
      </c>
      <c r="J10" s="479">
        <v>2.7E-2</v>
      </c>
      <c r="K10" s="479">
        <v>0.72</v>
      </c>
      <c r="L10" s="479">
        <v>0</v>
      </c>
      <c r="M10" s="479">
        <v>0.21759999999999999</v>
      </c>
      <c r="N10" s="480" t="s">
        <v>589</v>
      </c>
    </row>
    <row r="11" spans="1:18" s="485" customFormat="1" ht="42" customHeight="1" x14ac:dyDescent="0.2">
      <c r="A11" s="481" t="s">
        <v>586</v>
      </c>
      <c r="B11" s="482">
        <v>15.71</v>
      </c>
      <c r="C11" s="483">
        <v>10.050000000000001</v>
      </c>
      <c r="D11" s="483">
        <v>21.97</v>
      </c>
      <c r="E11" s="483">
        <v>15.52</v>
      </c>
      <c r="F11" s="483">
        <v>59.45</v>
      </c>
      <c r="G11" s="483">
        <v>5.44</v>
      </c>
      <c r="H11" s="483">
        <v>1.73</v>
      </c>
      <c r="I11" s="483">
        <v>1.1100000000000001</v>
      </c>
      <c r="J11" s="483">
        <v>2.42</v>
      </c>
      <c r="K11" s="483">
        <v>1.71</v>
      </c>
      <c r="L11" s="483">
        <v>6.53</v>
      </c>
      <c r="M11" s="483">
        <v>0.59799999999999998</v>
      </c>
      <c r="N11" s="484" t="s">
        <v>590</v>
      </c>
    </row>
    <row r="12" spans="1:18" ht="42" customHeight="1" x14ac:dyDescent="0.2">
      <c r="A12" s="477" t="s">
        <v>587</v>
      </c>
      <c r="B12" s="478">
        <v>47.63</v>
      </c>
      <c r="C12" s="479">
        <v>11.98</v>
      </c>
      <c r="D12" s="479">
        <v>48.77</v>
      </c>
      <c r="E12" s="479">
        <v>37.369999999999997</v>
      </c>
      <c r="F12" s="479">
        <v>36</v>
      </c>
      <c r="G12" s="479">
        <v>48</v>
      </c>
      <c r="H12" s="479">
        <v>3.1</v>
      </c>
      <c r="I12" s="479">
        <v>0.78</v>
      </c>
      <c r="J12" s="479">
        <v>3.17</v>
      </c>
      <c r="K12" s="479">
        <v>2.4300000000000002</v>
      </c>
      <c r="L12" s="479">
        <v>2.34</v>
      </c>
      <c r="M12" s="479">
        <v>3.12</v>
      </c>
      <c r="N12" s="480" t="s">
        <v>591</v>
      </c>
    </row>
    <row r="13" spans="1:18" ht="31.5" customHeight="1" x14ac:dyDescent="0.2">
      <c r="A13" s="68" t="s">
        <v>3</v>
      </c>
      <c r="B13" s="63">
        <f t="shared" ref="B13:M13" si="0">SUM(B9:B12)</f>
        <v>1461.8400000000001</v>
      </c>
      <c r="C13" s="63">
        <f t="shared" si="0"/>
        <v>1558.01</v>
      </c>
      <c r="D13" s="63">
        <f t="shared" si="0"/>
        <v>1168.1099999999999</v>
      </c>
      <c r="E13" s="63">
        <f t="shared" si="0"/>
        <v>1154.9899999999998</v>
      </c>
      <c r="F13" s="63">
        <f t="shared" si="0"/>
        <v>1180.1100000000001</v>
      </c>
      <c r="G13" s="63">
        <f t="shared" si="0"/>
        <v>1243.3200000000002</v>
      </c>
      <c r="H13" s="64">
        <f t="shared" si="0"/>
        <v>80.679999999999993</v>
      </c>
      <c r="I13" s="64">
        <f t="shared" si="0"/>
        <v>84.934999999999988</v>
      </c>
      <c r="J13" s="64">
        <f t="shared" si="0"/>
        <v>65.897000000000006</v>
      </c>
      <c r="K13" s="64">
        <f t="shared" si="0"/>
        <v>63.5</v>
      </c>
      <c r="L13" s="64">
        <f t="shared" si="0"/>
        <v>68.53</v>
      </c>
      <c r="M13" s="64">
        <f t="shared" si="0"/>
        <v>68.805600000000013</v>
      </c>
      <c r="N13" s="65" t="s">
        <v>4</v>
      </c>
    </row>
    <row r="14" spans="1:18" x14ac:dyDescent="0.2">
      <c r="A14" s="230" t="s">
        <v>540</v>
      </c>
      <c r="B14" s="230"/>
      <c r="C14" s="230"/>
      <c r="D14" s="230"/>
      <c r="E14" s="230"/>
      <c r="F14" s="230"/>
      <c r="G14" s="230"/>
      <c r="H14" s="230"/>
      <c r="I14" s="230"/>
      <c r="J14" s="230"/>
      <c r="K14" s="230"/>
      <c r="L14" s="230"/>
      <c r="M14" s="230"/>
      <c r="N14" s="230" t="s">
        <v>541</v>
      </c>
    </row>
  </sheetData>
  <mergeCells count="10">
    <mergeCell ref="A1:N1"/>
    <mergeCell ref="A3:N3"/>
    <mergeCell ref="A4:N4"/>
    <mergeCell ref="A2:N2"/>
    <mergeCell ref="N6:N8"/>
    <mergeCell ref="A6:A8"/>
    <mergeCell ref="B6:G6"/>
    <mergeCell ref="B7:G7"/>
    <mergeCell ref="H6:M6"/>
    <mergeCell ref="H7:M7"/>
  </mergeCells>
  <phoneticPr fontId="0" type="noConversion"/>
  <printOptions horizontalCentered="1" verticalCentered="1"/>
  <pageMargins left="0" right="0" top="0" bottom="0" header="0" footer="0"/>
  <pageSetup paperSize="9" scale="90" orientation="landscape" r:id="rId1"/>
  <headerFooter alignWithMargins="0"/>
  <rowBreaks count="1" manualBreakCount="1">
    <brk id="14" max="5"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rightToLeft="1" view="pageBreakPreview" zoomScaleNormal="100" zoomScaleSheetLayoutView="100" workbookViewId="0">
      <selection activeCell="J6" sqref="J6"/>
    </sheetView>
  </sheetViews>
  <sheetFormatPr defaultColWidth="8.85546875" defaultRowHeight="12.75" x14ac:dyDescent="0.2"/>
  <cols>
    <col min="1" max="1" width="24.85546875" style="138" customWidth="1"/>
    <col min="2" max="3" width="7.140625" style="138" customWidth="1"/>
    <col min="4" max="5" width="6.7109375" style="138" customWidth="1"/>
    <col min="6" max="6" width="7.5703125" style="138" customWidth="1"/>
    <col min="7" max="7" width="8.5703125" style="138" bestFit="1" customWidth="1"/>
    <col min="8" max="8" width="9.140625" style="138" customWidth="1"/>
    <col min="9" max="9" width="8.5703125" style="138" bestFit="1" customWidth="1"/>
    <col min="10" max="10" width="40" style="138" bestFit="1" customWidth="1"/>
    <col min="11" max="11" width="1.28515625" style="138" hidden="1" customWidth="1"/>
    <col min="12" max="16384" width="8.85546875" style="138"/>
  </cols>
  <sheetData>
    <row r="1" spans="1:13" s="367" customFormat="1" ht="18" x14ac:dyDescent="0.25">
      <c r="A1" s="826" t="s">
        <v>615</v>
      </c>
      <c r="B1" s="826"/>
      <c r="C1" s="826"/>
      <c r="D1" s="826"/>
      <c r="E1" s="826"/>
      <c r="F1" s="826"/>
      <c r="G1" s="826"/>
      <c r="H1" s="826"/>
      <c r="I1" s="826"/>
      <c r="J1" s="826"/>
      <c r="K1" s="368"/>
      <c r="L1" s="368"/>
      <c r="M1" s="368"/>
    </row>
    <row r="2" spans="1:13" s="367" customFormat="1" ht="18" x14ac:dyDescent="0.25">
      <c r="A2" s="827">
        <v>2018</v>
      </c>
      <c r="B2" s="827"/>
      <c r="C2" s="827"/>
      <c r="D2" s="827"/>
      <c r="E2" s="827"/>
      <c r="F2" s="827"/>
      <c r="G2" s="827"/>
      <c r="H2" s="827"/>
      <c r="I2" s="827"/>
      <c r="J2" s="827"/>
      <c r="K2" s="368"/>
      <c r="L2" s="368"/>
      <c r="M2" s="368"/>
    </row>
    <row r="3" spans="1:13" s="367" customFormat="1" ht="31.5" customHeight="1" x14ac:dyDescent="0.2">
      <c r="A3" s="828" t="s">
        <v>616</v>
      </c>
      <c r="B3" s="829"/>
      <c r="C3" s="829"/>
      <c r="D3" s="829"/>
      <c r="E3" s="829"/>
      <c r="F3" s="829"/>
      <c r="G3" s="829"/>
      <c r="H3" s="829"/>
      <c r="I3" s="829"/>
      <c r="J3" s="829"/>
    </row>
    <row r="4" spans="1:13" s="367" customFormat="1" ht="15.75" x14ac:dyDescent="0.2">
      <c r="A4" s="829">
        <v>2018</v>
      </c>
      <c r="B4" s="829"/>
      <c r="C4" s="829"/>
      <c r="D4" s="829"/>
      <c r="E4" s="829"/>
      <c r="F4" s="829"/>
      <c r="G4" s="829"/>
      <c r="H4" s="829"/>
      <c r="I4" s="829"/>
      <c r="J4" s="829"/>
    </row>
    <row r="5" spans="1:13" ht="27.6" customHeight="1" x14ac:dyDescent="0.25">
      <c r="A5" s="366" t="s">
        <v>704</v>
      </c>
      <c r="B5" s="365"/>
      <c r="C5" s="364"/>
      <c r="D5" s="364"/>
      <c r="E5" s="364"/>
      <c r="F5" s="364"/>
      <c r="G5" s="364"/>
      <c r="H5" s="364"/>
      <c r="I5" s="363"/>
      <c r="J5" s="362" t="s">
        <v>775</v>
      </c>
      <c r="K5" s="137"/>
      <c r="L5" s="137"/>
    </row>
    <row r="6" spans="1:13" ht="57.6" customHeight="1" x14ac:dyDescent="0.2">
      <c r="A6" s="361" t="s">
        <v>520</v>
      </c>
      <c r="B6" s="830" t="s">
        <v>519</v>
      </c>
      <c r="C6" s="831"/>
      <c r="D6" s="830" t="s">
        <v>518</v>
      </c>
      <c r="E6" s="831"/>
      <c r="F6" s="830" t="s">
        <v>517</v>
      </c>
      <c r="G6" s="831"/>
      <c r="H6" s="830" t="s">
        <v>516</v>
      </c>
      <c r="I6" s="831"/>
      <c r="J6" s="360" t="s">
        <v>515</v>
      </c>
    </row>
    <row r="7" spans="1:13" ht="34.9" customHeight="1" thickBot="1" x14ac:dyDescent="0.25">
      <c r="A7" s="509" t="s">
        <v>611</v>
      </c>
      <c r="B7" s="771" t="s">
        <v>410</v>
      </c>
      <c r="C7" s="775" t="s">
        <v>411</v>
      </c>
      <c r="D7" s="771" t="s">
        <v>410</v>
      </c>
      <c r="E7" s="780" t="s">
        <v>411</v>
      </c>
      <c r="F7" s="771" t="s">
        <v>410</v>
      </c>
      <c r="G7" s="775" t="s">
        <v>411</v>
      </c>
      <c r="H7" s="771" t="s">
        <v>412</v>
      </c>
      <c r="I7" s="775" t="s">
        <v>413</v>
      </c>
      <c r="J7" s="140" t="s">
        <v>550</v>
      </c>
    </row>
    <row r="8" spans="1:13" ht="34.9" customHeight="1" thickBot="1" x14ac:dyDescent="0.25">
      <c r="A8" s="510" t="s">
        <v>332</v>
      </c>
      <c r="B8" s="772" t="s">
        <v>410</v>
      </c>
      <c r="C8" s="776" t="s">
        <v>411</v>
      </c>
      <c r="D8" s="772" t="s">
        <v>412</v>
      </c>
      <c r="E8" s="776" t="s">
        <v>413</v>
      </c>
      <c r="F8" s="772" t="s">
        <v>412</v>
      </c>
      <c r="G8" s="776" t="s">
        <v>413</v>
      </c>
      <c r="H8" s="772" t="s">
        <v>412</v>
      </c>
      <c r="I8" s="776" t="s">
        <v>413</v>
      </c>
      <c r="J8" s="142" t="s">
        <v>551</v>
      </c>
    </row>
    <row r="9" spans="1:13" ht="34.9" customHeight="1" thickBot="1" x14ac:dyDescent="0.25">
      <c r="A9" s="511" t="s">
        <v>612</v>
      </c>
      <c r="B9" s="773" t="s">
        <v>410</v>
      </c>
      <c r="C9" s="777" t="s">
        <v>411</v>
      </c>
      <c r="D9" s="773" t="s">
        <v>410</v>
      </c>
      <c r="E9" s="777" t="s">
        <v>411</v>
      </c>
      <c r="F9" s="773" t="s">
        <v>410</v>
      </c>
      <c r="G9" s="777" t="s">
        <v>411</v>
      </c>
      <c r="H9" s="773" t="s">
        <v>412</v>
      </c>
      <c r="I9" s="777" t="s">
        <v>413</v>
      </c>
      <c r="J9" s="144" t="s">
        <v>552</v>
      </c>
    </row>
    <row r="10" spans="1:13" ht="34.9" customHeight="1" thickBot="1" x14ac:dyDescent="0.3">
      <c r="A10" s="510" t="s">
        <v>330</v>
      </c>
      <c r="B10" s="772" t="s">
        <v>410</v>
      </c>
      <c r="C10" s="778" t="s">
        <v>411</v>
      </c>
      <c r="D10" s="772" t="s">
        <v>410</v>
      </c>
      <c r="E10" s="778" t="s">
        <v>411</v>
      </c>
      <c r="F10" s="772" t="s">
        <v>410</v>
      </c>
      <c r="G10" s="778" t="s">
        <v>411</v>
      </c>
      <c r="H10" s="772" t="s">
        <v>412</v>
      </c>
      <c r="I10" s="778" t="s">
        <v>413</v>
      </c>
      <c r="J10" s="142" t="s">
        <v>251</v>
      </c>
      <c r="K10" s="358"/>
    </row>
    <row r="11" spans="1:13" ht="43.5" customHeight="1" x14ac:dyDescent="0.25">
      <c r="A11" s="512" t="s">
        <v>549</v>
      </c>
      <c r="B11" s="774" t="s">
        <v>412</v>
      </c>
      <c r="C11" s="779" t="s">
        <v>413</v>
      </c>
      <c r="D11" s="774" t="s">
        <v>736</v>
      </c>
      <c r="E11" s="781" t="s">
        <v>423</v>
      </c>
      <c r="F11" s="782" t="s">
        <v>736</v>
      </c>
      <c r="G11" s="779" t="s">
        <v>423</v>
      </c>
      <c r="H11" s="774" t="s">
        <v>412</v>
      </c>
      <c r="I11" s="783" t="s">
        <v>413</v>
      </c>
      <c r="J11" s="359" t="s">
        <v>553</v>
      </c>
      <c r="K11" s="358"/>
    </row>
    <row r="12" spans="1:13" s="233" customFormat="1" x14ac:dyDescent="0.2">
      <c r="A12" s="232" t="s">
        <v>540</v>
      </c>
      <c r="J12" s="234" t="s">
        <v>541</v>
      </c>
    </row>
    <row r="13" spans="1:13" s="233" customFormat="1" ht="25.5" x14ac:dyDescent="0.2">
      <c r="A13" s="691" t="s">
        <v>547</v>
      </c>
      <c r="J13" s="492" t="s">
        <v>684</v>
      </c>
    </row>
    <row r="14" spans="1:13" s="233" customFormat="1" x14ac:dyDescent="0.2">
      <c r="A14" s="235"/>
      <c r="J14" s="236"/>
    </row>
    <row r="15" spans="1:13" x14ac:dyDescent="0.2">
      <c r="A15" s="357"/>
      <c r="B15" s="239" t="s">
        <v>416</v>
      </c>
      <c r="C15" s="79"/>
      <c r="D15" s="79"/>
      <c r="E15" s="79"/>
      <c r="F15" s="79"/>
      <c r="G15" s="79"/>
      <c r="H15" s="317" t="s">
        <v>426</v>
      </c>
      <c r="I15" s="318"/>
      <c r="J15" s="357"/>
    </row>
    <row r="16" spans="1:13" x14ac:dyDescent="0.2">
      <c r="A16" s="274" t="s">
        <v>410</v>
      </c>
      <c r="B16" s="275" t="s">
        <v>417</v>
      </c>
      <c r="C16" s="236"/>
      <c r="D16" s="236"/>
      <c r="E16" s="236"/>
      <c r="F16" s="236"/>
      <c r="G16" s="236"/>
      <c r="H16" s="274" t="s">
        <v>417</v>
      </c>
      <c r="I16" s="489" t="s">
        <v>411</v>
      </c>
      <c r="J16" s="236"/>
    </row>
    <row r="17" spans="1:10" x14ac:dyDescent="0.2">
      <c r="A17" s="274" t="s">
        <v>412</v>
      </c>
      <c r="B17" s="275" t="s">
        <v>418</v>
      </c>
      <c r="C17" s="236"/>
      <c r="D17" s="236"/>
      <c r="E17" s="236"/>
      <c r="F17" s="236"/>
      <c r="G17" s="236"/>
      <c r="H17" s="274" t="s">
        <v>418</v>
      </c>
      <c r="I17" s="275" t="s">
        <v>413</v>
      </c>
      <c r="J17" s="236"/>
    </row>
    <row r="18" spans="1:10" x14ac:dyDescent="0.2">
      <c r="A18" s="274" t="s">
        <v>421</v>
      </c>
      <c r="B18" s="275" t="s">
        <v>427</v>
      </c>
      <c r="C18" s="236"/>
      <c r="D18" s="236"/>
      <c r="E18" s="236"/>
      <c r="F18" s="236"/>
      <c r="G18" s="236"/>
      <c r="H18" s="274" t="s">
        <v>427</v>
      </c>
      <c r="I18" s="275" t="s">
        <v>423</v>
      </c>
      <c r="J18" s="236"/>
    </row>
    <row r="19" spans="1:10" x14ac:dyDescent="0.2">
      <c r="A19" s="274" t="s">
        <v>429</v>
      </c>
      <c r="B19" s="275" t="s">
        <v>428</v>
      </c>
      <c r="C19" s="236"/>
      <c r="D19" s="236"/>
      <c r="E19" s="236"/>
      <c r="F19" s="236"/>
      <c r="G19" s="236"/>
      <c r="H19" s="274" t="s">
        <v>428</v>
      </c>
      <c r="I19" s="489" t="s">
        <v>721</v>
      </c>
      <c r="J19" s="236"/>
    </row>
    <row r="20" spans="1:10" x14ac:dyDescent="0.2">
      <c r="A20" s="274" t="s">
        <v>431</v>
      </c>
      <c r="B20" s="275" t="s">
        <v>419</v>
      </c>
      <c r="C20" s="236"/>
      <c r="D20" s="236"/>
      <c r="E20" s="236"/>
      <c r="F20" s="236"/>
      <c r="G20" s="236"/>
      <c r="H20" s="274" t="s">
        <v>419</v>
      </c>
      <c r="I20" s="275" t="s">
        <v>424</v>
      </c>
      <c r="J20" s="236"/>
    </row>
    <row r="21" spans="1:10" x14ac:dyDescent="0.2">
      <c r="A21" s="274" t="s">
        <v>422</v>
      </c>
      <c r="B21" s="275" t="s">
        <v>420</v>
      </c>
      <c r="C21" s="236"/>
      <c r="D21" s="236"/>
      <c r="E21" s="236"/>
      <c r="F21" s="236"/>
      <c r="G21" s="236"/>
      <c r="H21" s="274" t="s">
        <v>420</v>
      </c>
      <c r="I21" s="275" t="s">
        <v>425</v>
      </c>
      <c r="J21" s="236"/>
    </row>
  </sheetData>
  <mergeCells count="8">
    <mergeCell ref="A1:J1"/>
    <mergeCell ref="A2:J2"/>
    <mergeCell ref="A3:J3"/>
    <mergeCell ref="A4:J4"/>
    <mergeCell ref="B6:C6"/>
    <mergeCell ref="D6:E6"/>
    <mergeCell ref="F6:G6"/>
    <mergeCell ref="H6:I6"/>
  </mergeCells>
  <printOptions horizontalCentered="1" verticalCentered="1"/>
  <pageMargins left="0.15748031496062992" right="0.15748031496062992" top="0.27559055118110237" bottom="0.15748031496062992" header="0.15748031496062992" footer="0.15748031496062992"/>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rightToLeft="1" view="pageBreakPreview" topLeftCell="A2" zoomScaleNormal="100" zoomScaleSheetLayoutView="100" workbookViewId="0">
      <selection activeCell="L9" sqref="L9:L10"/>
    </sheetView>
  </sheetViews>
  <sheetFormatPr defaultColWidth="9.140625" defaultRowHeight="12.75" x14ac:dyDescent="0.2"/>
  <cols>
    <col min="1" max="1" width="14" style="8" customWidth="1"/>
    <col min="2" max="2" width="6.28515625" style="8" bestFit="1" customWidth="1"/>
    <col min="3" max="3" width="8.140625" style="8" bestFit="1" customWidth="1"/>
    <col min="4" max="4" width="6.28515625" style="8" bestFit="1" customWidth="1"/>
    <col min="5" max="5" width="8.140625" style="8" bestFit="1" customWidth="1"/>
    <col min="6" max="6" width="6.28515625" style="8" bestFit="1" customWidth="1"/>
    <col min="7" max="7" width="8.140625" style="8" bestFit="1" customWidth="1"/>
    <col min="8" max="8" width="6.28515625" style="8" bestFit="1" customWidth="1"/>
    <col min="9" max="9" width="8.140625" style="8" bestFit="1" customWidth="1"/>
    <col min="10" max="10" width="7.5703125" style="8" customWidth="1"/>
    <col min="11" max="11" width="12.140625" style="8" customWidth="1"/>
    <col min="12" max="12" width="15.42578125" style="8" customWidth="1"/>
    <col min="13" max="16384" width="9.140625" style="8"/>
  </cols>
  <sheetData>
    <row r="1" spans="1:12" ht="18" hidden="1" customHeight="1" x14ac:dyDescent="0.25">
      <c r="A1" s="841" t="s">
        <v>513</v>
      </c>
      <c r="B1" s="841"/>
      <c r="C1" s="842"/>
      <c r="D1" s="842"/>
      <c r="E1" s="842"/>
      <c r="F1" s="842"/>
      <c r="G1" s="842"/>
      <c r="H1" s="842"/>
      <c r="I1" s="842"/>
      <c r="J1" s="842"/>
      <c r="K1" s="842"/>
      <c r="L1" s="842"/>
    </row>
    <row r="2" spans="1:12" ht="18" customHeight="1" x14ac:dyDescent="0.25">
      <c r="A2" s="841" t="s">
        <v>512</v>
      </c>
      <c r="B2" s="841"/>
      <c r="C2" s="841"/>
      <c r="D2" s="841"/>
      <c r="E2" s="841"/>
      <c r="F2" s="841"/>
      <c r="G2" s="841"/>
      <c r="H2" s="841"/>
      <c r="I2" s="841"/>
      <c r="J2" s="841"/>
      <c r="K2" s="841"/>
      <c r="L2" s="841"/>
    </row>
    <row r="3" spans="1:12" ht="18" x14ac:dyDescent="0.25">
      <c r="A3" s="841" t="s">
        <v>511</v>
      </c>
      <c r="B3" s="841"/>
      <c r="C3" s="841"/>
      <c r="D3" s="841"/>
      <c r="E3" s="841"/>
      <c r="F3" s="841"/>
      <c r="G3" s="841"/>
      <c r="H3" s="841"/>
      <c r="I3" s="841"/>
      <c r="J3" s="841"/>
      <c r="K3" s="841"/>
      <c r="L3" s="841"/>
    </row>
    <row r="4" spans="1:12" ht="18" x14ac:dyDescent="0.25">
      <c r="A4" s="843">
        <v>2018</v>
      </c>
      <c r="B4" s="843"/>
      <c r="C4" s="843"/>
      <c r="D4" s="843"/>
      <c r="E4" s="843"/>
      <c r="F4" s="843"/>
      <c r="G4" s="843"/>
      <c r="H4" s="843"/>
      <c r="I4" s="843"/>
      <c r="J4" s="843"/>
      <c r="K4" s="843"/>
      <c r="L4" s="843"/>
    </row>
    <row r="5" spans="1:12" ht="15.75" x14ac:dyDescent="0.25">
      <c r="A5" s="832" t="s">
        <v>510</v>
      </c>
      <c r="B5" s="832"/>
      <c r="C5" s="832"/>
      <c r="D5" s="832"/>
      <c r="E5" s="832"/>
      <c r="F5" s="832"/>
      <c r="G5" s="832"/>
      <c r="H5" s="832"/>
      <c r="I5" s="832"/>
      <c r="J5" s="832"/>
      <c r="K5" s="832"/>
      <c r="L5" s="832"/>
    </row>
    <row r="6" spans="1:12" ht="15.75" x14ac:dyDescent="0.25">
      <c r="A6" s="832" t="s">
        <v>509</v>
      </c>
      <c r="B6" s="832"/>
      <c r="C6" s="832"/>
      <c r="D6" s="832"/>
      <c r="E6" s="832"/>
      <c r="F6" s="832"/>
      <c r="G6" s="832"/>
      <c r="H6" s="832"/>
      <c r="I6" s="832"/>
      <c r="J6" s="832"/>
      <c r="K6" s="832"/>
      <c r="L6" s="832"/>
    </row>
    <row r="7" spans="1:12" ht="15.75" x14ac:dyDescent="0.25">
      <c r="A7" s="832">
        <v>2018</v>
      </c>
      <c r="B7" s="832"/>
      <c r="C7" s="832"/>
      <c r="D7" s="832"/>
      <c r="E7" s="832"/>
      <c r="F7" s="832"/>
      <c r="G7" s="832"/>
      <c r="H7" s="832"/>
      <c r="I7" s="832"/>
      <c r="J7" s="832"/>
      <c r="K7" s="832"/>
      <c r="L7" s="832"/>
    </row>
    <row r="8" spans="1:12" ht="15.75" x14ac:dyDescent="0.2">
      <c r="A8" s="356" t="s">
        <v>776</v>
      </c>
      <c r="B8" s="356"/>
      <c r="C8" s="355"/>
      <c r="D8" s="354"/>
      <c r="E8" s="354"/>
      <c r="F8" s="354"/>
      <c r="G8" s="354"/>
      <c r="H8" s="354"/>
      <c r="I8" s="353"/>
      <c r="J8" s="145"/>
      <c r="K8" s="117"/>
      <c r="L8" s="352" t="s">
        <v>705</v>
      </c>
    </row>
    <row r="9" spans="1:12" ht="56.25" customHeight="1" x14ac:dyDescent="0.2">
      <c r="A9" s="835" t="s">
        <v>508</v>
      </c>
      <c r="B9" s="837" t="s">
        <v>554</v>
      </c>
      <c r="C9" s="838"/>
      <c r="D9" s="837" t="s">
        <v>555</v>
      </c>
      <c r="E9" s="838"/>
      <c r="F9" s="837" t="s">
        <v>556</v>
      </c>
      <c r="G9" s="838"/>
      <c r="H9" s="837" t="s">
        <v>557</v>
      </c>
      <c r="I9" s="838"/>
      <c r="J9" s="837" t="s">
        <v>558</v>
      </c>
      <c r="K9" s="838"/>
      <c r="L9" s="839" t="s">
        <v>507</v>
      </c>
    </row>
    <row r="10" spans="1:12" ht="47.25" customHeight="1" x14ac:dyDescent="0.2">
      <c r="A10" s="836"/>
      <c r="B10" s="833" t="s">
        <v>559</v>
      </c>
      <c r="C10" s="834"/>
      <c r="D10" s="833" t="s">
        <v>560</v>
      </c>
      <c r="E10" s="834"/>
      <c r="F10" s="833" t="s">
        <v>561</v>
      </c>
      <c r="G10" s="834"/>
      <c r="H10" s="833" t="s">
        <v>562</v>
      </c>
      <c r="I10" s="834"/>
      <c r="J10" s="833" t="s">
        <v>563</v>
      </c>
      <c r="K10" s="834"/>
      <c r="L10" s="840"/>
    </row>
    <row r="11" spans="1:12" ht="31.5" customHeight="1" thickBot="1" x14ac:dyDescent="0.25">
      <c r="A11" s="351" t="s">
        <v>506</v>
      </c>
      <c r="B11" s="488" t="s">
        <v>410</v>
      </c>
      <c r="C11" s="784" t="s">
        <v>411</v>
      </c>
      <c r="D11" s="488" t="s">
        <v>412</v>
      </c>
      <c r="E11" s="787" t="s">
        <v>413</v>
      </c>
      <c r="F11" s="488" t="s">
        <v>410</v>
      </c>
      <c r="G11" s="787" t="s">
        <v>411</v>
      </c>
      <c r="H11" s="488" t="s">
        <v>410</v>
      </c>
      <c r="I11" s="787" t="s">
        <v>411</v>
      </c>
      <c r="J11" s="753" t="s">
        <v>412</v>
      </c>
      <c r="K11" s="748" t="s">
        <v>413</v>
      </c>
      <c r="L11" s="350" t="s">
        <v>505</v>
      </c>
    </row>
    <row r="12" spans="1:12" ht="31.5" customHeight="1" thickBot="1" x14ac:dyDescent="0.25">
      <c r="A12" s="349" t="s">
        <v>504</v>
      </c>
      <c r="B12" s="486" t="s">
        <v>410</v>
      </c>
      <c r="C12" s="785" t="s">
        <v>411</v>
      </c>
      <c r="D12" s="486" t="s">
        <v>412</v>
      </c>
      <c r="E12" s="785" t="s">
        <v>413</v>
      </c>
      <c r="F12" s="486" t="s">
        <v>410</v>
      </c>
      <c r="G12" s="785" t="s">
        <v>411</v>
      </c>
      <c r="H12" s="486" t="s">
        <v>410</v>
      </c>
      <c r="I12" s="785" t="s">
        <v>411</v>
      </c>
      <c r="J12" s="754" t="s">
        <v>736</v>
      </c>
      <c r="K12" s="749" t="s">
        <v>423</v>
      </c>
      <c r="L12" s="348" t="s">
        <v>503</v>
      </c>
    </row>
    <row r="13" spans="1:12" ht="31.5" customHeight="1" thickBot="1" x14ac:dyDescent="0.25">
      <c r="A13" s="347" t="s">
        <v>502</v>
      </c>
      <c r="B13" s="487" t="s">
        <v>410</v>
      </c>
      <c r="C13" s="777" t="s">
        <v>411</v>
      </c>
      <c r="D13" s="487" t="s">
        <v>412</v>
      </c>
      <c r="E13" s="777" t="s">
        <v>413</v>
      </c>
      <c r="F13" s="487" t="s">
        <v>410</v>
      </c>
      <c r="G13" s="777" t="s">
        <v>411</v>
      </c>
      <c r="H13" s="487" t="s">
        <v>410</v>
      </c>
      <c r="I13" s="777" t="s">
        <v>411</v>
      </c>
      <c r="J13" s="755" t="s">
        <v>736</v>
      </c>
      <c r="K13" s="750" t="s">
        <v>423</v>
      </c>
      <c r="L13" s="346" t="s">
        <v>501</v>
      </c>
    </row>
    <row r="14" spans="1:12" ht="31.5" customHeight="1" thickBot="1" x14ac:dyDescent="0.25">
      <c r="A14" s="349" t="s">
        <v>500</v>
      </c>
      <c r="B14" s="486" t="s">
        <v>410</v>
      </c>
      <c r="C14" s="785" t="s">
        <v>411</v>
      </c>
      <c r="D14" s="486" t="s">
        <v>410</v>
      </c>
      <c r="E14" s="785" t="s">
        <v>411</v>
      </c>
      <c r="F14" s="486" t="s">
        <v>410</v>
      </c>
      <c r="G14" s="785" t="s">
        <v>411</v>
      </c>
      <c r="H14" s="486" t="s">
        <v>410</v>
      </c>
      <c r="I14" s="785" t="s">
        <v>411</v>
      </c>
      <c r="J14" s="754" t="s">
        <v>412</v>
      </c>
      <c r="K14" s="749" t="s">
        <v>413</v>
      </c>
      <c r="L14" s="348" t="s">
        <v>499</v>
      </c>
    </row>
    <row r="15" spans="1:12" ht="31.5" customHeight="1" thickBot="1" x14ac:dyDescent="0.25">
      <c r="A15" s="347" t="s">
        <v>498</v>
      </c>
      <c r="B15" s="487" t="s">
        <v>410</v>
      </c>
      <c r="C15" s="777" t="s">
        <v>411</v>
      </c>
      <c r="D15" s="487" t="s">
        <v>410</v>
      </c>
      <c r="E15" s="777" t="s">
        <v>411</v>
      </c>
      <c r="F15" s="487" t="s">
        <v>412</v>
      </c>
      <c r="G15" s="777" t="s">
        <v>413</v>
      </c>
      <c r="H15" s="487" t="s">
        <v>410</v>
      </c>
      <c r="I15" s="777" t="s">
        <v>411</v>
      </c>
      <c r="J15" s="755" t="s">
        <v>412</v>
      </c>
      <c r="K15" s="750" t="s">
        <v>413</v>
      </c>
      <c r="L15" s="346" t="s">
        <v>497</v>
      </c>
    </row>
    <row r="16" spans="1:12" ht="31.5" customHeight="1" thickBot="1" x14ac:dyDescent="0.25">
      <c r="A16" s="349" t="s">
        <v>496</v>
      </c>
      <c r="B16" s="486" t="s">
        <v>410</v>
      </c>
      <c r="C16" s="785" t="s">
        <v>411</v>
      </c>
      <c r="D16" s="486" t="s">
        <v>410</v>
      </c>
      <c r="E16" s="785" t="s">
        <v>411</v>
      </c>
      <c r="F16" s="486" t="s">
        <v>412</v>
      </c>
      <c r="G16" s="785" t="s">
        <v>413</v>
      </c>
      <c r="H16" s="486" t="s">
        <v>410</v>
      </c>
      <c r="I16" s="785" t="s">
        <v>411</v>
      </c>
      <c r="J16" s="754" t="s">
        <v>736</v>
      </c>
      <c r="K16" s="749" t="s">
        <v>423</v>
      </c>
      <c r="L16" s="348" t="s">
        <v>495</v>
      </c>
    </row>
    <row r="17" spans="1:12" ht="31.5" customHeight="1" thickBot="1" x14ac:dyDescent="0.25">
      <c r="A17" s="347" t="s">
        <v>494</v>
      </c>
      <c r="B17" s="487" t="s">
        <v>410</v>
      </c>
      <c r="C17" s="777" t="s">
        <v>411</v>
      </c>
      <c r="D17" s="487" t="s">
        <v>410</v>
      </c>
      <c r="E17" s="777" t="s">
        <v>411</v>
      </c>
      <c r="F17" s="487" t="s">
        <v>412</v>
      </c>
      <c r="G17" s="777" t="s">
        <v>413</v>
      </c>
      <c r="H17" s="487" t="s">
        <v>410</v>
      </c>
      <c r="I17" s="777" t="s">
        <v>411</v>
      </c>
      <c r="J17" s="755" t="s">
        <v>736</v>
      </c>
      <c r="K17" s="750" t="s">
        <v>423</v>
      </c>
      <c r="L17" s="346" t="s">
        <v>493</v>
      </c>
    </row>
    <row r="18" spans="1:12" ht="31.5" customHeight="1" thickBot="1" x14ac:dyDescent="0.25">
      <c r="A18" s="349" t="s">
        <v>492</v>
      </c>
      <c r="B18" s="486" t="s">
        <v>410</v>
      </c>
      <c r="C18" s="785" t="s">
        <v>411</v>
      </c>
      <c r="D18" s="486" t="s">
        <v>410</v>
      </c>
      <c r="E18" s="785" t="s">
        <v>411</v>
      </c>
      <c r="F18" s="486" t="s">
        <v>412</v>
      </c>
      <c r="G18" s="785" t="s">
        <v>413</v>
      </c>
      <c r="H18" s="486" t="s">
        <v>410</v>
      </c>
      <c r="I18" s="785" t="s">
        <v>411</v>
      </c>
      <c r="J18" s="754" t="s">
        <v>736</v>
      </c>
      <c r="K18" s="749" t="s">
        <v>423</v>
      </c>
      <c r="L18" s="348" t="s">
        <v>491</v>
      </c>
    </row>
    <row r="19" spans="1:12" ht="31.5" customHeight="1" thickBot="1" x14ac:dyDescent="0.25">
      <c r="A19" s="347" t="s">
        <v>490</v>
      </c>
      <c r="B19" s="487" t="s">
        <v>410</v>
      </c>
      <c r="C19" s="777" t="s">
        <v>411</v>
      </c>
      <c r="D19" s="487" t="s">
        <v>410</v>
      </c>
      <c r="E19" s="777" t="s">
        <v>411</v>
      </c>
      <c r="F19" s="487" t="s">
        <v>412</v>
      </c>
      <c r="G19" s="777" t="s">
        <v>413</v>
      </c>
      <c r="H19" s="487" t="s">
        <v>410</v>
      </c>
      <c r="I19" s="777" t="s">
        <v>411</v>
      </c>
      <c r="J19" s="755" t="s">
        <v>736</v>
      </c>
      <c r="K19" s="750" t="s">
        <v>423</v>
      </c>
      <c r="L19" s="346" t="s">
        <v>489</v>
      </c>
    </row>
    <row r="20" spans="1:12" ht="31.5" customHeight="1" thickBot="1" x14ac:dyDescent="0.25">
      <c r="A20" s="349" t="s">
        <v>488</v>
      </c>
      <c r="B20" s="486" t="s">
        <v>410</v>
      </c>
      <c r="C20" s="785" t="s">
        <v>411</v>
      </c>
      <c r="D20" s="486" t="s">
        <v>410</v>
      </c>
      <c r="E20" s="785" t="s">
        <v>411</v>
      </c>
      <c r="F20" s="486" t="s">
        <v>410</v>
      </c>
      <c r="G20" s="785" t="s">
        <v>411</v>
      </c>
      <c r="H20" s="486" t="s">
        <v>410</v>
      </c>
      <c r="I20" s="785" t="s">
        <v>411</v>
      </c>
      <c r="J20" s="754" t="s">
        <v>736</v>
      </c>
      <c r="K20" s="749" t="s">
        <v>423</v>
      </c>
      <c r="L20" s="348" t="s">
        <v>487</v>
      </c>
    </row>
    <row r="21" spans="1:12" ht="31.5" customHeight="1" thickBot="1" x14ac:dyDescent="0.25">
      <c r="A21" s="347" t="s">
        <v>486</v>
      </c>
      <c r="B21" s="487" t="s">
        <v>77</v>
      </c>
      <c r="C21" s="487" t="s">
        <v>77</v>
      </c>
      <c r="D21" s="487" t="s">
        <v>77</v>
      </c>
      <c r="E21" s="487" t="s">
        <v>77</v>
      </c>
      <c r="F21" s="487" t="s">
        <v>77</v>
      </c>
      <c r="G21" s="487" t="s">
        <v>77</v>
      </c>
      <c r="H21" s="487" t="s">
        <v>77</v>
      </c>
      <c r="I21" s="487" t="s">
        <v>77</v>
      </c>
      <c r="J21" s="751" t="s">
        <v>77</v>
      </c>
      <c r="K21" s="751" t="s">
        <v>77</v>
      </c>
      <c r="L21" s="346" t="s">
        <v>485</v>
      </c>
    </row>
    <row r="22" spans="1:12" ht="31.5" customHeight="1" x14ac:dyDescent="0.2">
      <c r="A22" s="345" t="s">
        <v>484</v>
      </c>
      <c r="B22" s="490" t="s">
        <v>410</v>
      </c>
      <c r="C22" s="786" t="s">
        <v>411</v>
      </c>
      <c r="D22" s="490" t="s">
        <v>410</v>
      </c>
      <c r="E22" s="786" t="s">
        <v>411</v>
      </c>
      <c r="F22" s="490" t="s">
        <v>410</v>
      </c>
      <c r="G22" s="786" t="s">
        <v>411</v>
      </c>
      <c r="H22" s="490" t="s">
        <v>410</v>
      </c>
      <c r="I22" s="786" t="s">
        <v>411</v>
      </c>
      <c r="J22" s="756" t="s">
        <v>410</v>
      </c>
      <c r="K22" s="752" t="s">
        <v>411</v>
      </c>
      <c r="L22" s="344" t="s">
        <v>483</v>
      </c>
    </row>
    <row r="23" spans="1:12" s="236" customFormat="1" x14ac:dyDescent="0.2">
      <c r="A23" s="236" t="s">
        <v>540</v>
      </c>
      <c r="L23" s="234" t="s">
        <v>541</v>
      </c>
    </row>
    <row r="24" spans="1:12" s="236" customFormat="1" x14ac:dyDescent="0.2"/>
    <row r="25" spans="1:12" x14ac:dyDescent="0.2">
      <c r="A25" s="233"/>
      <c r="B25" s="343" t="s">
        <v>416</v>
      </c>
      <c r="C25" s="236"/>
      <c r="D25" s="236"/>
      <c r="E25" s="236"/>
      <c r="F25" s="236"/>
      <c r="G25" s="236"/>
      <c r="H25" s="236"/>
      <c r="I25" s="342" t="s">
        <v>426</v>
      </c>
      <c r="J25" s="233"/>
      <c r="K25" s="233"/>
      <c r="L25" s="236"/>
    </row>
    <row r="26" spans="1:12" x14ac:dyDescent="0.2">
      <c r="A26" s="274" t="s">
        <v>410</v>
      </c>
      <c r="B26" s="275" t="s">
        <v>417</v>
      </c>
      <c r="C26" s="236"/>
      <c r="D26" s="236"/>
      <c r="E26" s="236"/>
      <c r="F26" s="236"/>
      <c r="G26" s="236"/>
      <c r="H26" s="236"/>
      <c r="I26" s="274" t="s">
        <v>417</v>
      </c>
      <c r="J26" s="489" t="s">
        <v>411</v>
      </c>
      <c r="K26" s="236"/>
      <c r="L26" s="236"/>
    </row>
    <row r="27" spans="1:12" x14ac:dyDescent="0.2">
      <c r="A27" s="274" t="s">
        <v>412</v>
      </c>
      <c r="B27" s="275" t="s">
        <v>418</v>
      </c>
      <c r="C27" s="236"/>
      <c r="D27" s="236"/>
      <c r="E27" s="236"/>
      <c r="F27" s="236"/>
      <c r="G27" s="236"/>
      <c r="H27" s="236"/>
      <c r="I27" s="274" t="s">
        <v>418</v>
      </c>
      <c r="J27" s="489" t="s">
        <v>413</v>
      </c>
      <c r="K27" s="236"/>
      <c r="L27" s="236"/>
    </row>
    <row r="28" spans="1:12" x14ac:dyDescent="0.2">
      <c r="A28" s="274" t="s">
        <v>421</v>
      </c>
      <c r="B28" s="275" t="s">
        <v>427</v>
      </c>
      <c r="C28" s="236"/>
      <c r="D28" s="236"/>
      <c r="E28" s="236"/>
      <c r="F28" s="236"/>
      <c r="G28" s="236"/>
      <c r="H28" s="236"/>
      <c r="I28" s="274" t="s">
        <v>427</v>
      </c>
      <c r="J28" s="275" t="s">
        <v>423</v>
      </c>
      <c r="K28" s="236"/>
      <c r="L28" s="236"/>
    </row>
    <row r="29" spans="1:12" x14ac:dyDescent="0.2">
      <c r="A29" s="274" t="s">
        <v>429</v>
      </c>
      <c r="B29" s="275" t="s">
        <v>428</v>
      </c>
      <c r="C29" s="236"/>
      <c r="D29" s="236"/>
      <c r="E29" s="236"/>
      <c r="F29" s="236"/>
      <c r="G29" s="236"/>
      <c r="H29" s="236"/>
      <c r="I29" s="274" t="s">
        <v>428</v>
      </c>
      <c r="J29" s="489" t="s">
        <v>721</v>
      </c>
      <c r="K29" s="236"/>
      <c r="L29" s="236"/>
    </row>
    <row r="30" spans="1:12" x14ac:dyDescent="0.2">
      <c r="A30" s="274" t="s">
        <v>431</v>
      </c>
      <c r="B30" s="275" t="s">
        <v>419</v>
      </c>
      <c r="C30" s="236"/>
      <c r="D30" s="236"/>
      <c r="E30" s="236"/>
      <c r="F30" s="236"/>
      <c r="G30" s="236"/>
      <c r="H30" s="236"/>
      <c r="I30" s="274" t="s">
        <v>419</v>
      </c>
      <c r="J30" s="275" t="s">
        <v>424</v>
      </c>
      <c r="K30" s="236"/>
      <c r="L30" s="236"/>
    </row>
    <row r="31" spans="1:12" x14ac:dyDescent="0.2">
      <c r="A31" s="274" t="s">
        <v>422</v>
      </c>
      <c r="B31" s="275" t="s">
        <v>420</v>
      </c>
      <c r="C31" s="236"/>
      <c r="D31" s="236"/>
      <c r="E31" s="236"/>
      <c r="F31" s="236"/>
      <c r="G31" s="236"/>
      <c r="H31" s="236"/>
      <c r="I31" s="274" t="s">
        <v>420</v>
      </c>
      <c r="J31" s="275" t="s">
        <v>425</v>
      </c>
      <c r="K31" s="236"/>
      <c r="L31" s="236"/>
    </row>
  </sheetData>
  <mergeCells count="19">
    <mergeCell ref="A1:L1"/>
    <mergeCell ref="A3:L3"/>
    <mergeCell ref="A4:L4"/>
    <mergeCell ref="A5:L5"/>
    <mergeCell ref="A2:L2"/>
    <mergeCell ref="A6:L6"/>
    <mergeCell ref="F10:G10"/>
    <mergeCell ref="H10:I10"/>
    <mergeCell ref="J10:K10"/>
    <mergeCell ref="A7:L7"/>
    <mergeCell ref="A9:A10"/>
    <mergeCell ref="B9:C9"/>
    <mergeCell ref="D9:E9"/>
    <mergeCell ref="F9:G9"/>
    <mergeCell ref="H9:I9"/>
    <mergeCell ref="J9:K9"/>
    <mergeCell ref="L9:L10"/>
    <mergeCell ref="B10:C10"/>
    <mergeCell ref="D10:E10"/>
  </mergeCells>
  <printOptions horizontalCentered="1" verticalCentered="1"/>
  <pageMargins left="0" right="0" top="0" bottom="0" header="0" footer="0"/>
  <pageSetup paperSize="9" scale="9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4"/>
  <sheetViews>
    <sheetView rightToLeft="1" view="pageBreakPreview" zoomScaleNormal="100" zoomScaleSheetLayoutView="100" workbookViewId="0">
      <selection activeCell="C37" sqref="C37"/>
    </sheetView>
  </sheetViews>
  <sheetFormatPr defaultColWidth="5.28515625" defaultRowHeight="12.75" x14ac:dyDescent="0.2"/>
  <cols>
    <col min="1" max="5" width="5.28515625" style="138"/>
    <col min="6" max="6" width="9.140625" style="138" customWidth="1"/>
    <col min="7" max="16384" width="5.28515625" style="138"/>
  </cols>
  <sheetData>
    <row r="1" spans="1:10" s="233" customFormat="1" x14ac:dyDescent="0.2">
      <c r="A1" s="789"/>
      <c r="B1" s="790"/>
      <c r="C1" s="791"/>
      <c r="D1" s="790"/>
      <c r="E1" s="791"/>
      <c r="F1" s="790"/>
      <c r="G1" s="791"/>
      <c r="H1" s="790"/>
      <c r="I1" s="792"/>
      <c r="J1" s="793"/>
    </row>
    <row r="2" spans="1:10" s="233" customFormat="1" x14ac:dyDescent="0.2">
      <c r="A2" s="789"/>
      <c r="B2" s="790"/>
      <c r="C2" s="791"/>
      <c r="D2" s="790"/>
      <c r="E2" s="791"/>
      <c r="F2" s="790"/>
      <c r="G2" s="791"/>
      <c r="H2" s="790"/>
      <c r="I2" s="792"/>
      <c r="J2" s="793"/>
    </row>
    <row r="3" spans="1:10" s="233" customFormat="1" x14ac:dyDescent="0.2">
      <c r="A3" s="789"/>
      <c r="B3" s="790"/>
      <c r="C3" s="791"/>
      <c r="D3" s="790"/>
      <c r="E3" s="791"/>
      <c r="F3" s="790"/>
      <c r="G3" s="791"/>
      <c r="H3" s="790"/>
      <c r="I3" s="792"/>
      <c r="J3" s="793"/>
    </row>
    <row r="4" spans="1:10" s="233" customFormat="1" x14ac:dyDescent="0.2">
      <c r="A4" s="789"/>
      <c r="B4" s="790"/>
      <c r="C4" s="791"/>
      <c r="D4" s="790"/>
      <c r="E4" s="791"/>
      <c r="F4" s="790"/>
      <c r="G4" s="791"/>
      <c r="H4" s="790"/>
      <c r="I4" s="792"/>
      <c r="J4" s="793"/>
    </row>
    <row r="5" spans="1:10" s="233" customFormat="1" x14ac:dyDescent="0.2">
      <c r="A5" s="789"/>
      <c r="B5" s="790"/>
      <c r="C5" s="791"/>
      <c r="D5" s="790"/>
      <c r="E5" s="791"/>
      <c r="F5" s="790"/>
      <c r="G5" s="791"/>
      <c r="H5" s="790"/>
      <c r="I5" s="792"/>
      <c r="J5" s="793"/>
    </row>
    <row r="6" spans="1:10" s="233" customFormat="1" x14ac:dyDescent="0.2">
      <c r="A6" s="789"/>
      <c r="B6" s="790"/>
      <c r="C6" s="791"/>
      <c r="D6" s="790"/>
      <c r="E6" s="791"/>
      <c r="F6" s="790"/>
      <c r="G6" s="791"/>
      <c r="H6" s="790"/>
      <c r="I6" s="792"/>
      <c r="J6" s="793"/>
    </row>
    <row r="7" spans="1:10" s="233" customFormat="1" x14ac:dyDescent="0.2">
      <c r="A7" s="789"/>
      <c r="B7" s="790"/>
      <c r="C7" s="791"/>
      <c r="D7" s="790"/>
      <c r="E7" s="791"/>
      <c r="F7" s="790"/>
      <c r="G7" s="791"/>
      <c r="H7" s="790"/>
      <c r="I7" s="792"/>
      <c r="J7" s="793"/>
    </row>
    <row r="8" spans="1:10" s="233" customFormat="1" x14ac:dyDescent="0.2">
      <c r="A8" s="789"/>
      <c r="B8" s="790"/>
      <c r="C8" s="791"/>
      <c r="D8" s="790"/>
      <c r="E8" s="791"/>
      <c r="F8" s="790"/>
      <c r="G8" s="791"/>
      <c r="H8" s="790"/>
      <c r="I8" s="792"/>
      <c r="J8" s="793"/>
    </row>
    <row r="9" spans="1:10" s="233" customFormat="1" x14ac:dyDescent="0.2">
      <c r="A9" s="789"/>
      <c r="B9" s="790"/>
      <c r="C9" s="791"/>
      <c r="D9" s="790"/>
      <c r="E9" s="791"/>
      <c r="F9" s="790"/>
      <c r="G9" s="791"/>
      <c r="H9" s="790"/>
      <c r="I9" s="792"/>
      <c r="J9" s="793"/>
    </row>
    <row r="10" spans="1:10" s="233" customFormat="1" x14ac:dyDescent="0.2">
      <c r="A10" s="789"/>
      <c r="B10" s="790"/>
      <c r="C10" s="791"/>
      <c r="D10" s="790"/>
      <c r="E10" s="791"/>
      <c r="F10" s="790"/>
      <c r="G10" s="791"/>
      <c r="H10" s="790"/>
      <c r="I10" s="792"/>
      <c r="J10" s="793"/>
    </row>
    <row r="11" spans="1:10" s="233" customFormat="1" x14ac:dyDescent="0.2">
      <c r="A11" s="789"/>
      <c r="B11" s="790"/>
      <c r="C11" s="791"/>
      <c r="D11" s="790"/>
      <c r="E11" s="791"/>
      <c r="F11" s="790"/>
      <c r="G11" s="791"/>
      <c r="H11" s="790"/>
      <c r="I11" s="792"/>
      <c r="J11" s="793"/>
    </row>
    <row r="12" spans="1:10" s="233" customFormat="1" x14ac:dyDescent="0.2">
      <c r="A12" s="789"/>
      <c r="B12" s="790"/>
      <c r="C12" s="791"/>
      <c r="D12" s="790"/>
      <c r="E12" s="791"/>
      <c r="F12" s="790"/>
      <c r="G12" s="791"/>
      <c r="H12" s="790"/>
      <c r="I12" s="792"/>
      <c r="J12" s="793"/>
    </row>
    <row r="13" spans="1:10" s="233" customFormat="1" x14ac:dyDescent="0.2">
      <c r="A13" s="789"/>
      <c r="B13" s="790"/>
      <c r="C13" s="791"/>
      <c r="D13" s="790"/>
      <c r="E13" s="791"/>
      <c r="F13" s="790"/>
      <c r="G13" s="791"/>
      <c r="H13" s="790"/>
      <c r="I13" s="792"/>
      <c r="J13" s="793"/>
    </row>
    <row r="14" spans="1:10" s="233" customFormat="1" x14ac:dyDescent="0.2">
      <c r="A14" s="789"/>
      <c r="B14" s="790"/>
      <c r="C14" s="791"/>
      <c r="D14" s="790"/>
      <c r="E14" s="791"/>
      <c r="F14" s="790"/>
      <c r="G14" s="791"/>
      <c r="H14" s="790"/>
      <c r="I14" s="792"/>
      <c r="J14" s="793"/>
    </row>
    <row r="15" spans="1:10" s="233" customFormat="1" x14ac:dyDescent="0.2">
      <c r="A15" s="789"/>
      <c r="B15" s="790"/>
      <c r="C15" s="791"/>
      <c r="D15" s="790"/>
      <c r="E15" s="791"/>
      <c r="F15" s="790"/>
      <c r="G15" s="791"/>
      <c r="H15" s="790"/>
      <c r="I15" s="792"/>
      <c r="J15" s="793"/>
    </row>
    <row r="16" spans="1:10" s="233" customFormat="1" x14ac:dyDescent="0.2">
      <c r="A16" s="789"/>
      <c r="B16" s="790"/>
      <c r="C16" s="791"/>
      <c r="D16" s="790"/>
      <c r="E16" s="791"/>
      <c r="F16" s="790"/>
      <c r="G16" s="791"/>
      <c r="H16" s="790"/>
      <c r="I16" s="792"/>
      <c r="J16" s="793"/>
    </row>
    <row r="17" spans="1:10" s="233" customFormat="1" x14ac:dyDescent="0.2">
      <c r="A17" s="789"/>
      <c r="B17" s="790"/>
      <c r="C17" s="791"/>
      <c r="D17" s="790"/>
      <c r="E17" s="791"/>
      <c r="F17" s="790"/>
      <c r="G17" s="791"/>
      <c r="H17" s="790"/>
      <c r="I17" s="792"/>
      <c r="J17" s="793"/>
    </row>
    <row r="18" spans="1:10" s="233" customFormat="1" x14ac:dyDescent="0.2">
      <c r="A18" s="789"/>
      <c r="B18" s="790"/>
      <c r="C18" s="791"/>
      <c r="D18" s="790"/>
      <c r="E18" s="791"/>
      <c r="F18" s="790"/>
      <c r="G18" s="791"/>
      <c r="H18" s="790"/>
      <c r="I18" s="792"/>
      <c r="J18" s="793"/>
    </row>
    <row r="19" spans="1:10" s="233" customFormat="1" x14ac:dyDescent="0.2">
      <c r="A19" s="789"/>
      <c r="B19" s="790"/>
      <c r="C19" s="791"/>
      <c r="D19" s="790"/>
      <c r="E19" s="791"/>
      <c r="F19" s="790"/>
      <c r="G19" s="791"/>
      <c r="H19" s="790"/>
      <c r="I19" s="792"/>
      <c r="J19" s="793"/>
    </row>
    <row r="20" spans="1:10" s="233" customFormat="1" x14ac:dyDescent="0.2">
      <c r="A20" s="789"/>
      <c r="B20" s="790"/>
      <c r="C20" s="791"/>
      <c r="D20" s="790"/>
      <c r="E20" s="791"/>
      <c r="F20" s="790"/>
      <c r="G20" s="791"/>
      <c r="H20" s="790"/>
      <c r="I20" s="792"/>
      <c r="J20" s="793"/>
    </row>
    <row r="21" spans="1:10" s="233" customFormat="1" x14ac:dyDescent="0.2">
      <c r="A21" s="789"/>
      <c r="B21" s="790"/>
      <c r="C21" s="791"/>
      <c r="D21" s="790"/>
      <c r="E21" s="791"/>
      <c r="F21" s="790"/>
      <c r="G21" s="791"/>
      <c r="H21" s="790"/>
      <c r="I21" s="792"/>
      <c r="J21" s="793"/>
    </row>
    <row r="22" spans="1:10" s="233" customFormat="1" x14ac:dyDescent="0.2">
      <c r="A22" s="789"/>
      <c r="B22" s="790"/>
      <c r="C22" s="791"/>
      <c r="D22" s="790"/>
      <c r="E22" s="791"/>
      <c r="F22" s="790"/>
      <c r="G22" s="791"/>
      <c r="H22" s="790"/>
      <c r="I22" s="792"/>
      <c r="J22" s="793"/>
    </row>
    <row r="23" spans="1:10" s="233" customFormat="1" x14ac:dyDescent="0.2">
      <c r="A23" s="789"/>
      <c r="B23" s="790"/>
      <c r="C23" s="791"/>
      <c r="D23" s="790"/>
      <c r="E23" s="791"/>
      <c r="F23" s="790"/>
      <c r="G23" s="791"/>
      <c r="H23" s="790"/>
      <c r="I23" s="792"/>
      <c r="J23" s="793"/>
    </row>
    <row r="24" spans="1:10" s="233" customFormat="1" x14ac:dyDescent="0.2">
      <c r="A24" s="789"/>
      <c r="B24" s="790"/>
      <c r="C24" s="791"/>
      <c r="D24" s="790"/>
      <c r="E24" s="791"/>
      <c r="F24" s="790"/>
      <c r="G24" s="791"/>
      <c r="H24" s="790"/>
      <c r="I24" s="792"/>
      <c r="J24" s="793"/>
    </row>
    <row r="25" spans="1:10" s="233" customFormat="1" x14ac:dyDescent="0.2">
      <c r="A25" s="789"/>
      <c r="B25" s="790"/>
      <c r="C25" s="791"/>
      <c r="D25" s="790"/>
      <c r="E25" s="791"/>
      <c r="F25" s="790"/>
      <c r="G25" s="791"/>
      <c r="H25" s="790"/>
      <c r="I25" s="792"/>
      <c r="J25" s="793"/>
    </row>
    <row r="26" spans="1:10" s="233" customFormat="1" x14ac:dyDescent="0.2">
      <c r="A26" s="789"/>
      <c r="B26" s="790"/>
      <c r="C26" s="791"/>
      <c r="D26" s="790"/>
      <c r="E26" s="791"/>
      <c r="F26" s="790"/>
      <c r="G26" s="791"/>
      <c r="H26" s="790"/>
      <c r="I26" s="792"/>
      <c r="J26" s="793"/>
    </row>
    <row r="27" spans="1:10" s="233" customFormat="1" x14ac:dyDescent="0.2">
      <c r="A27" s="789"/>
      <c r="B27" s="790"/>
      <c r="C27" s="791"/>
      <c r="D27" s="790"/>
      <c r="E27" s="791"/>
      <c r="F27" s="790"/>
      <c r="G27" s="791"/>
      <c r="H27" s="790"/>
      <c r="I27" s="792"/>
      <c r="J27" s="793"/>
    </row>
    <row r="28" spans="1:10" s="233" customFormat="1" x14ac:dyDescent="0.2">
      <c r="A28" s="789"/>
      <c r="B28" s="790"/>
      <c r="C28" s="791"/>
      <c r="D28" s="790"/>
      <c r="E28" s="791"/>
      <c r="F28" s="790"/>
      <c r="G28" s="791"/>
      <c r="H28" s="790"/>
      <c r="I28" s="792"/>
      <c r="J28" s="793"/>
    </row>
    <row r="29" spans="1:10" s="233" customFormat="1" x14ac:dyDescent="0.2">
      <c r="A29" s="789"/>
      <c r="B29" s="790"/>
      <c r="C29" s="791"/>
      <c r="D29" s="790"/>
      <c r="E29" s="791"/>
      <c r="F29" s="790"/>
      <c r="G29" s="791"/>
      <c r="H29" s="790"/>
      <c r="I29" s="792"/>
      <c r="J29" s="793"/>
    </row>
    <row r="30" spans="1:10" s="233" customFormat="1" x14ac:dyDescent="0.2">
      <c r="A30" s="789"/>
      <c r="B30" s="790"/>
      <c r="C30" s="791"/>
      <c r="D30" s="790"/>
      <c r="E30" s="791"/>
      <c r="F30" s="790"/>
      <c r="G30" s="791"/>
      <c r="H30" s="790"/>
      <c r="I30" s="792"/>
      <c r="J30" s="793"/>
    </row>
    <row r="31" spans="1:10" s="233" customFormat="1" x14ac:dyDescent="0.2">
      <c r="A31" s="789"/>
      <c r="B31" s="790"/>
      <c r="C31" s="791"/>
      <c r="D31" s="790"/>
      <c r="E31" s="791"/>
      <c r="F31" s="790"/>
      <c r="G31" s="791"/>
      <c r="H31" s="790"/>
      <c r="I31" s="792"/>
      <c r="J31" s="793"/>
    </row>
    <row r="32" spans="1:10" s="233" customFormat="1" x14ac:dyDescent="0.2">
      <c r="A32" s="789"/>
      <c r="B32" s="790"/>
      <c r="C32" s="791"/>
      <c r="D32" s="790"/>
      <c r="E32" s="791"/>
      <c r="F32" s="790"/>
      <c r="G32" s="791"/>
      <c r="H32" s="790"/>
      <c r="I32" s="792"/>
      <c r="J32" s="793"/>
    </row>
    <row r="33" spans="1:24" s="233" customFormat="1" x14ac:dyDescent="0.2">
      <c r="A33" s="789"/>
      <c r="B33" s="790"/>
      <c r="C33" s="791"/>
      <c r="D33" s="790"/>
      <c r="E33" s="791"/>
      <c r="F33" s="790"/>
      <c r="G33" s="791"/>
      <c r="H33" s="790"/>
      <c r="I33" s="792"/>
      <c r="J33" s="793"/>
    </row>
    <row r="34" spans="1:24" s="233" customFormat="1" x14ac:dyDescent="0.2">
      <c r="A34" s="789"/>
      <c r="B34" s="790"/>
      <c r="C34" s="791"/>
      <c r="D34" s="790"/>
      <c r="E34" s="791"/>
      <c r="F34" s="790"/>
      <c r="G34" s="791"/>
      <c r="H34" s="790"/>
      <c r="I34" s="792"/>
      <c r="J34" s="793"/>
    </row>
    <row r="35" spans="1:24" s="233" customFormat="1" x14ac:dyDescent="0.2">
      <c r="A35" s="789"/>
      <c r="B35" s="790"/>
      <c r="C35" s="791"/>
      <c r="D35" s="790"/>
      <c r="E35" s="791"/>
      <c r="F35" s="790"/>
      <c r="G35" s="791"/>
      <c r="H35" s="790"/>
      <c r="I35" s="792"/>
      <c r="J35" s="793"/>
    </row>
    <row r="36" spans="1:24" s="233" customFormat="1" x14ac:dyDescent="0.2">
      <c r="A36" s="789"/>
      <c r="B36" s="790"/>
      <c r="C36" s="791"/>
      <c r="D36" s="790"/>
      <c r="E36" s="791"/>
      <c r="F36" s="790"/>
      <c r="G36" s="791"/>
      <c r="H36" s="790"/>
      <c r="I36" s="792"/>
      <c r="J36" s="793"/>
    </row>
    <row r="37" spans="1:24" s="233" customFormat="1" x14ac:dyDescent="0.2">
      <c r="A37" s="789"/>
      <c r="B37" s="790"/>
      <c r="C37" s="791"/>
      <c r="D37" s="790"/>
      <c r="E37" s="791"/>
      <c r="F37" s="790"/>
      <c r="G37" s="791"/>
      <c r="H37" s="790"/>
      <c r="I37" s="792"/>
      <c r="J37" s="793"/>
    </row>
    <row r="38" spans="1:24" s="233" customFormat="1" x14ac:dyDescent="0.2">
      <c r="A38" s="789"/>
      <c r="B38" s="790"/>
      <c r="C38" s="791"/>
      <c r="D38" s="790"/>
      <c r="E38" s="791"/>
      <c r="F38" s="790"/>
      <c r="G38" s="791"/>
      <c r="H38" s="790"/>
      <c r="I38" s="792"/>
      <c r="J38" s="793"/>
    </row>
    <row r="39" spans="1:24" s="233" customFormat="1" x14ac:dyDescent="0.2">
      <c r="A39" s="789"/>
      <c r="B39" s="790"/>
      <c r="C39" s="791"/>
      <c r="D39" s="790"/>
      <c r="E39" s="791"/>
      <c r="F39" s="790"/>
      <c r="G39" s="791"/>
      <c r="H39" s="790"/>
      <c r="I39" s="792"/>
      <c r="J39" s="793"/>
    </row>
    <row r="40" spans="1:24" s="233" customFormat="1" x14ac:dyDescent="0.2">
      <c r="A40" s="789"/>
      <c r="B40" s="790"/>
      <c r="C40" s="791"/>
      <c r="D40" s="790"/>
      <c r="E40" s="791"/>
      <c r="F40" s="790"/>
      <c r="G40" s="791"/>
      <c r="H40" s="790"/>
      <c r="I40" s="792"/>
      <c r="J40" s="793"/>
    </row>
    <row r="41" spans="1:24" s="233" customFormat="1" x14ac:dyDescent="0.2">
      <c r="A41" s="789"/>
      <c r="B41" s="790"/>
      <c r="C41" s="791"/>
      <c r="D41" s="790"/>
      <c r="E41" s="791"/>
      <c r="F41" s="790"/>
      <c r="G41" s="791"/>
      <c r="H41" s="790"/>
      <c r="I41" s="792"/>
      <c r="J41" s="793"/>
    </row>
    <row r="42" spans="1:24" s="233" customFormat="1" x14ac:dyDescent="0.2">
      <c r="A42" s="789"/>
      <c r="B42" s="790"/>
      <c r="C42" s="791"/>
      <c r="D42" s="790"/>
      <c r="E42" s="791"/>
      <c r="F42" s="790"/>
      <c r="G42" s="791"/>
      <c r="H42" s="790"/>
      <c r="I42" s="792"/>
      <c r="J42" s="793"/>
    </row>
    <row r="43" spans="1:24" s="233" customFormat="1" x14ac:dyDescent="0.2">
      <c r="A43" s="789"/>
      <c r="B43" s="790"/>
      <c r="C43" s="791"/>
      <c r="D43" s="790"/>
      <c r="E43" s="791"/>
      <c r="F43" s="790"/>
      <c r="G43" s="791"/>
      <c r="H43" s="790"/>
      <c r="I43" s="792"/>
      <c r="J43" s="793"/>
    </row>
    <row r="44" spans="1:24" s="233" customFormat="1" x14ac:dyDescent="0.2">
      <c r="A44" s="789"/>
      <c r="B44" s="790"/>
      <c r="C44" s="791"/>
      <c r="D44" s="790"/>
      <c r="E44" s="791"/>
      <c r="F44" s="790"/>
      <c r="G44" s="791"/>
      <c r="H44" s="790"/>
      <c r="I44" s="792"/>
      <c r="J44" s="793"/>
    </row>
    <row r="45" spans="1:24" s="233" customFormat="1" x14ac:dyDescent="0.2">
      <c r="A45" s="789"/>
      <c r="B45" s="790"/>
      <c r="C45" s="791"/>
      <c r="D45" s="790"/>
      <c r="E45" s="791"/>
      <c r="F45" s="790"/>
      <c r="G45" s="791"/>
      <c r="H45" s="790"/>
      <c r="I45" s="792"/>
      <c r="J45" s="793"/>
    </row>
    <row r="46" spans="1:24" s="233" customFormat="1" ht="15.75" x14ac:dyDescent="0.25">
      <c r="A46" s="844" t="s">
        <v>769</v>
      </c>
      <c r="B46" s="844"/>
      <c r="C46" s="844"/>
      <c r="D46" s="844"/>
      <c r="E46" s="844"/>
      <c r="F46" s="844"/>
      <c r="G46" s="844"/>
      <c r="H46" s="844"/>
      <c r="I46" s="844"/>
      <c r="J46" s="844"/>
      <c r="K46" s="844"/>
      <c r="L46" s="844"/>
      <c r="M46" s="844"/>
      <c r="N46" s="844"/>
      <c r="O46" s="844"/>
      <c r="P46" s="844"/>
      <c r="Q46" s="844"/>
      <c r="R46" s="844"/>
      <c r="S46" s="844"/>
      <c r="T46" s="844"/>
      <c r="U46" s="844"/>
      <c r="V46" s="844"/>
      <c r="W46" s="844"/>
      <c r="X46" s="844"/>
    </row>
    <row r="47" spans="1:24" s="233" customFormat="1" x14ac:dyDescent="0.2">
      <c r="A47" s="789"/>
      <c r="B47" s="790"/>
      <c r="C47" s="791"/>
      <c r="D47" s="790"/>
      <c r="E47" s="791"/>
      <c r="F47" s="790"/>
      <c r="G47" s="791"/>
      <c r="H47" s="790"/>
      <c r="I47" s="792"/>
      <c r="J47" s="793"/>
    </row>
    <row r="48" spans="1:24" s="233" customFormat="1" x14ac:dyDescent="0.2">
      <c r="A48" s="789"/>
      <c r="B48" s="790"/>
      <c r="C48" s="791"/>
      <c r="D48" s="790"/>
      <c r="E48" s="791"/>
      <c r="F48" s="790"/>
      <c r="G48" s="791"/>
      <c r="H48" s="790"/>
      <c r="I48" s="792"/>
      <c r="J48" s="793"/>
    </row>
    <row r="49" spans="1:10" s="233" customFormat="1" x14ac:dyDescent="0.2">
      <c r="A49" s="789"/>
      <c r="B49" s="790"/>
      <c r="C49" s="791"/>
      <c r="D49" s="790"/>
      <c r="E49" s="791"/>
      <c r="F49" s="790"/>
      <c r="G49" s="791"/>
      <c r="H49" s="790"/>
      <c r="I49" s="792"/>
      <c r="J49" s="793"/>
    </row>
    <row r="50" spans="1:10" s="233" customFormat="1" x14ac:dyDescent="0.2">
      <c r="A50" s="789"/>
      <c r="B50" s="790"/>
      <c r="C50" s="791"/>
      <c r="D50" s="790"/>
      <c r="E50" s="791"/>
      <c r="F50" s="790"/>
      <c r="G50" s="791"/>
      <c r="H50" s="790"/>
      <c r="I50" s="792"/>
      <c r="J50" s="793"/>
    </row>
    <row r="51" spans="1:10" s="233" customFormat="1" x14ac:dyDescent="0.2">
      <c r="A51" s="789"/>
      <c r="B51" s="790"/>
      <c r="C51" s="791"/>
      <c r="D51" s="790"/>
      <c r="E51" s="791"/>
      <c r="F51" s="790"/>
      <c r="G51" s="791"/>
      <c r="H51" s="790"/>
      <c r="I51" s="792"/>
      <c r="J51" s="793"/>
    </row>
    <row r="52" spans="1:10" s="233" customFormat="1" x14ac:dyDescent="0.2">
      <c r="A52" s="789"/>
      <c r="B52" s="790"/>
      <c r="C52" s="791"/>
      <c r="D52" s="790"/>
      <c r="E52" s="791"/>
      <c r="F52" s="790"/>
      <c r="G52" s="791"/>
      <c r="H52" s="790"/>
      <c r="I52" s="792"/>
      <c r="J52" s="793"/>
    </row>
    <row r="53" spans="1:10" s="233" customFormat="1" x14ac:dyDescent="0.2">
      <c r="A53" s="789"/>
      <c r="B53" s="790"/>
      <c r="C53" s="791"/>
      <c r="D53" s="790"/>
      <c r="E53" s="791"/>
      <c r="F53" s="790"/>
      <c r="G53" s="791"/>
      <c r="H53" s="790"/>
      <c r="I53" s="792"/>
      <c r="J53" s="793"/>
    </row>
    <row r="54" spans="1:10" s="233" customFormat="1" x14ac:dyDescent="0.2">
      <c r="A54" s="789"/>
      <c r="B54" s="790"/>
      <c r="C54" s="791"/>
      <c r="D54" s="790"/>
      <c r="E54" s="791"/>
      <c r="F54" s="790"/>
      <c r="G54" s="791"/>
      <c r="H54" s="790"/>
      <c r="I54" s="792"/>
      <c r="J54" s="793"/>
    </row>
    <row r="55" spans="1:10" s="233" customFormat="1" x14ac:dyDescent="0.2">
      <c r="A55" s="789"/>
      <c r="B55" s="790"/>
      <c r="C55" s="791"/>
      <c r="D55" s="790"/>
      <c r="E55" s="791"/>
      <c r="F55" s="790"/>
      <c r="G55" s="791"/>
      <c r="H55" s="790"/>
      <c r="I55" s="792"/>
      <c r="J55" s="793"/>
    </row>
    <row r="56" spans="1:10" s="233" customFormat="1" x14ac:dyDescent="0.2">
      <c r="A56" s="789"/>
      <c r="B56" s="790"/>
      <c r="C56" s="791"/>
      <c r="D56" s="790"/>
      <c r="E56" s="791"/>
      <c r="F56" s="790"/>
      <c r="G56" s="791"/>
      <c r="H56" s="790"/>
      <c r="I56" s="792"/>
      <c r="J56" s="793"/>
    </row>
    <row r="57" spans="1:10" s="233" customFormat="1" x14ac:dyDescent="0.2">
      <c r="A57" s="789"/>
      <c r="B57" s="790"/>
      <c r="C57" s="791"/>
      <c r="D57" s="790"/>
      <c r="E57" s="791"/>
      <c r="F57" s="790"/>
      <c r="G57" s="791"/>
      <c r="H57" s="790"/>
      <c r="I57" s="792"/>
      <c r="J57" s="793"/>
    </row>
    <row r="58" spans="1:10" s="233" customFormat="1" x14ac:dyDescent="0.2">
      <c r="A58" s="789"/>
      <c r="B58" s="790"/>
      <c r="C58" s="791"/>
      <c r="D58" s="790"/>
      <c r="E58" s="791"/>
      <c r="F58" s="790"/>
      <c r="G58" s="791"/>
      <c r="H58" s="790"/>
      <c r="I58" s="792"/>
      <c r="J58" s="793"/>
    </row>
    <row r="59" spans="1:10" s="233" customFormat="1" x14ac:dyDescent="0.2">
      <c r="A59" s="789"/>
      <c r="B59" s="790"/>
      <c r="C59" s="791"/>
      <c r="D59" s="790"/>
      <c r="E59" s="791"/>
      <c r="F59" s="790"/>
      <c r="G59" s="791"/>
      <c r="H59" s="790"/>
      <c r="I59" s="792"/>
      <c r="J59" s="793"/>
    </row>
    <row r="60" spans="1:10" s="233" customFormat="1" x14ac:dyDescent="0.2"/>
    <row r="61" spans="1:10" s="233" customFormat="1" x14ac:dyDescent="0.2">
      <c r="A61" s="789"/>
      <c r="B61" s="790"/>
      <c r="C61" s="791"/>
      <c r="D61" s="790"/>
      <c r="E61" s="791"/>
      <c r="F61" s="790"/>
      <c r="G61" s="791"/>
      <c r="H61" s="790"/>
      <c r="I61" s="792"/>
      <c r="J61" s="793"/>
    </row>
    <row r="62" spans="1:10" s="233" customFormat="1" x14ac:dyDescent="0.2">
      <c r="A62" s="789"/>
      <c r="B62" s="790"/>
      <c r="C62" s="791"/>
      <c r="D62" s="790"/>
      <c r="E62" s="791"/>
      <c r="F62" s="790"/>
      <c r="G62" s="791"/>
      <c r="H62" s="790"/>
      <c r="I62" s="792"/>
      <c r="J62" s="793"/>
    </row>
    <row r="63" spans="1:10" s="233" customFormat="1" x14ac:dyDescent="0.2">
      <c r="A63" s="789"/>
      <c r="B63" s="790"/>
      <c r="C63" s="791"/>
      <c r="D63" s="790"/>
      <c r="E63" s="791"/>
      <c r="F63" s="790"/>
      <c r="G63" s="791"/>
      <c r="H63" s="790"/>
      <c r="I63" s="792"/>
      <c r="J63" s="793"/>
    </row>
    <row r="64" spans="1:10" s="233" customFormat="1" x14ac:dyDescent="0.2">
      <c r="A64" s="789"/>
      <c r="B64" s="790"/>
      <c r="C64" s="791"/>
      <c r="D64" s="790"/>
      <c r="E64" s="791"/>
      <c r="F64" s="790"/>
      <c r="G64" s="791"/>
      <c r="H64" s="790"/>
      <c r="I64" s="792"/>
      <c r="J64" s="793"/>
    </row>
    <row r="65" spans="1:10" s="233" customFormat="1" x14ac:dyDescent="0.2">
      <c r="A65" s="789"/>
      <c r="B65" s="790"/>
      <c r="C65" s="791"/>
      <c r="D65" s="790"/>
      <c r="E65" s="791"/>
      <c r="F65" s="790"/>
      <c r="G65" s="791"/>
      <c r="H65" s="790"/>
      <c r="I65" s="792"/>
      <c r="J65" s="793"/>
    </row>
    <row r="66" spans="1:10" s="233" customFormat="1" x14ac:dyDescent="0.2">
      <c r="A66" s="789"/>
      <c r="B66" s="790"/>
      <c r="C66" s="791"/>
      <c r="D66" s="790"/>
      <c r="E66" s="791"/>
      <c r="F66" s="790"/>
      <c r="G66" s="791"/>
      <c r="H66" s="790"/>
      <c r="I66" s="792"/>
      <c r="J66" s="793"/>
    </row>
    <row r="67" spans="1:10" s="233" customFormat="1" x14ac:dyDescent="0.2">
      <c r="A67" s="789"/>
      <c r="B67" s="790"/>
      <c r="C67" s="791"/>
      <c r="D67" s="790"/>
      <c r="E67" s="791"/>
      <c r="F67" s="790"/>
      <c r="G67" s="791"/>
      <c r="H67" s="790"/>
      <c r="I67" s="792"/>
      <c r="J67" s="793"/>
    </row>
    <row r="68" spans="1:10" s="233" customFormat="1" x14ac:dyDescent="0.2">
      <c r="A68" s="789"/>
      <c r="B68" s="790"/>
      <c r="C68" s="791"/>
      <c r="D68" s="790"/>
      <c r="E68" s="791"/>
      <c r="F68" s="790"/>
      <c r="G68" s="791"/>
      <c r="H68" s="790"/>
      <c r="I68" s="792"/>
      <c r="J68" s="793"/>
    </row>
    <row r="69" spans="1:10" s="233" customFormat="1" x14ac:dyDescent="0.2">
      <c r="A69" s="789"/>
      <c r="B69" s="790"/>
      <c r="C69" s="791"/>
      <c r="D69" s="790"/>
      <c r="E69" s="791"/>
      <c r="F69" s="790"/>
      <c r="G69" s="791"/>
      <c r="H69" s="790"/>
      <c r="I69" s="792"/>
      <c r="J69" s="793"/>
    </row>
    <row r="70" spans="1:10" s="233" customFormat="1" x14ac:dyDescent="0.2">
      <c r="A70" s="789"/>
      <c r="B70" s="790"/>
      <c r="C70" s="791"/>
      <c r="D70" s="790"/>
      <c r="E70" s="791"/>
      <c r="F70" s="790"/>
      <c r="G70" s="791"/>
      <c r="H70" s="790"/>
      <c r="I70" s="792"/>
      <c r="J70" s="793"/>
    </row>
    <row r="71" spans="1:10" s="233" customFormat="1" x14ac:dyDescent="0.2">
      <c r="A71" s="789"/>
      <c r="B71" s="790"/>
      <c r="C71" s="791"/>
      <c r="D71" s="790"/>
      <c r="E71" s="791"/>
      <c r="F71" s="790"/>
      <c r="G71" s="791"/>
      <c r="H71" s="790"/>
      <c r="I71" s="792"/>
      <c r="J71" s="793"/>
    </row>
    <row r="72" spans="1:10" s="233" customFormat="1" x14ac:dyDescent="0.2">
      <c r="A72" s="789"/>
      <c r="B72" s="790"/>
      <c r="C72" s="791"/>
      <c r="D72" s="790"/>
      <c r="E72" s="791"/>
      <c r="F72" s="790"/>
      <c r="G72" s="791"/>
      <c r="H72" s="790"/>
      <c r="I72" s="792"/>
      <c r="J72" s="793"/>
    </row>
    <row r="73" spans="1:10" s="233" customFormat="1" x14ac:dyDescent="0.2">
      <c r="A73" s="789"/>
      <c r="B73" s="790"/>
      <c r="C73" s="791"/>
      <c r="D73" s="790"/>
      <c r="E73" s="791"/>
      <c r="F73" s="790"/>
      <c r="G73" s="791"/>
      <c r="H73" s="790"/>
      <c r="I73" s="792"/>
      <c r="J73" s="793"/>
    </row>
    <row r="74" spans="1:10" s="233" customFormat="1" x14ac:dyDescent="0.2">
      <c r="A74" s="789"/>
      <c r="B74" s="790"/>
      <c r="C74" s="791"/>
      <c r="D74" s="790"/>
      <c r="E74" s="791"/>
      <c r="F74" s="790"/>
      <c r="G74" s="791"/>
      <c r="H74" s="790"/>
      <c r="I74" s="792"/>
      <c r="J74" s="793"/>
    </row>
    <row r="75" spans="1:10" s="233" customFormat="1" x14ac:dyDescent="0.2">
      <c r="A75" s="789"/>
      <c r="B75" s="790"/>
      <c r="C75" s="791"/>
      <c r="D75" s="790"/>
      <c r="E75" s="791"/>
      <c r="F75" s="790"/>
      <c r="G75" s="791"/>
      <c r="H75" s="790"/>
      <c r="I75" s="792"/>
      <c r="J75" s="793"/>
    </row>
    <row r="76" spans="1:10" s="233" customFormat="1" x14ac:dyDescent="0.2">
      <c r="A76" s="789"/>
      <c r="B76" s="790"/>
      <c r="C76" s="791"/>
      <c r="D76" s="790"/>
      <c r="E76" s="791"/>
      <c r="F76" s="790"/>
      <c r="G76" s="791"/>
      <c r="H76" s="790"/>
      <c r="I76" s="792"/>
      <c r="J76" s="793"/>
    </row>
    <row r="77" spans="1:10" s="233" customFormat="1" x14ac:dyDescent="0.2">
      <c r="A77" s="789"/>
      <c r="B77" s="790"/>
      <c r="C77" s="791"/>
      <c r="D77" s="790"/>
      <c r="E77" s="791"/>
      <c r="F77" s="790"/>
      <c r="G77" s="791"/>
      <c r="H77" s="790"/>
      <c r="I77" s="792"/>
      <c r="J77" s="793"/>
    </row>
    <row r="78" spans="1:10" s="233" customFormat="1" x14ac:dyDescent="0.2">
      <c r="A78" s="789"/>
      <c r="B78" s="790"/>
      <c r="C78" s="791"/>
      <c r="D78" s="790"/>
      <c r="E78" s="791"/>
      <c r="F78" s="790"/>
      <c r="G78" s="791"/>
      <c r="H78" s="790"/>
      <c r="I78" s="792"/>
      <c r="J78" s="793"/>
    </row>
    <row r="79" spans="1:10" s="233" customFormat="1" x14ac:dyDescent="0.2">
      <c r="A79" s="789"/>
      <c r="B79" s="790"/>
      <c r="C79" s="791"/>
      <c r="D79" s="790"/>
      <c r="E79" s="791"/>
      <c r="F79" s="790"/>
      <c r="G79" s="791"/>
      <c r="H79" s="790"/>
      <c r="I79" s="792"/>
      <c r="J79" s="793"/>
    </row>
    <row r="80" spans="1:10" s="233" customFormat="1" x14ac:dyDescent="0.2">
      <c r="A80" s="789"/>
      <c r="B80" s="790"/>
      <c r="C80" s="791"/>
      <c r="D80" s="790"/>
      <c r="E80" s="791"/>
      <c r="F80" s="790"/>
      <c r="G80" s="791"/>
      <c r="H80" s="790"/>
      <c r="I80" s="792"/>
      <c r="J80" s="793"/>
    </row>
    <row r="81" spans="1:10" s="233" customFormat="1" x14ac:dyDescent="0.2">
      <c r="A81" s="789"/>
      <c r="B81" s="790"/>
      <c r="C81" s="791"/>
      <c r="D81" s="790"/>
      <c r="E81" s="791"/>
      <c r="F81" s="790"/>
      <c r="G81" s="791"/>
      <c r="H81" s="790"/>
      <c r="I81" s="792"/>
      <c r="J81" s="793"/>
    </row>
    <row r="82" spans="1:10" s="233" customFormat="1" x14ac:dyDescent="0.2">
      <c r="A82" s="789"/>
      <c r="B82" s="790"/>
      <c r="C82" s="791"/>
      <c r="D82" s="790"/>
      <c r="E82" s="791"/>
      <c r="F82" s="790"/>
      <c r="G82" s="791"/>
      <c r="H82" s="790"/>
      <c r="I82" s="792"/>
      <c r="J82" s="793"/>
    </row>
    <row r="83" spans="1:10" s="233" customFormat="1" x14ac:dyDescent="0.2">
      <c r="A83" s="789"/>
      <c r="B83" s="790"/>
      <c r="C83" s="791"/>
      <c r="D83" s="790"/>
      <c r="E83" s="791"/>
      <c r="F83" s="790"/>
      <c r="G83" s="791"/>
      <c r="H83" s="790"/>
      <c r="I83" s="792"/>
      <c r="J83" s="793"/>
    </row>
    <row r="84" spans="1:10" s="233" customFormat="1" x14ac:dyDescent="0.2">
      <c r="A84" s="789"/>
      <c r="B84" s="790"/>
      <c r="C84" s="791"/>
      <c r="D84" s="790"/>
      <c r="E84" s="791"/>
      <c r="F84" s="790"/>
      <c r="G84" s="791"/>
      <c r="H84" s="790"/>
      <c r="I84" s="792"/>
      <c r="J84" s="793"/>
    </row>
    <row r="85" spans="1:10" s="233" customFormat="1" x14ac:dyDescent="0.2">
      <c r="A85" s="789"/>
      <c r="B85" s="790"/>
      <c r="C85" s="791"/>
      <c r="D85" s="790"/>
      <c r="E85" s="791"/>
      <c r="F85" s="790"/>
      <c r="G85" s="791"/>
      <c r="H85" s="790"/>
      <c r="I85" s="792"/>
      <c r="J85" s="793"/>
    </row>
    <row r="86" spans="1:10" s="233" customFormat="1" x14ac:dyDescent="0.2"/>
    <row r="87" spans="1:10" s="233" customFormat="1" x14ac:dyDescent="0.2">
      <c r="A87" s="789"/>
      <c r="B87" s="790"/>
      <c r="C87" s="791"/>
      <c r="D87" s="790"/>
      <c r="E87" s="791"/>
      <c r="F87" s="790"/>
      <c r="G87" s="791"/>
      <c r="H87" s="790"/>
      <c r="I87" s="792"/>
      <c r="J87" s="793"/>
    </row>
    <row r="88" spans="1:10" s="233" customFormat="1" x14ac:dyDescent="0.2">
      <c r="A88" s="789"/>
      <c r="B88" s="790"/>
      <c r="C88" s="791"/>
      <c r="D88" s="790"/>
      <c r="E88" s="791"/>
      <c r="F88" s="790"/>
      <c r="G88" s="791"/>
      <c r="H88" s="790"/>
      <c r="I88" s="792"/>
      <c r="J88" s="793"/>
    </row>
    <row r="89" spans="1:10" s="233" customFormat="1" x14ac:dyDescent="0.2">
      <c r="A89" s="789"/>
      <c r="B89" s="790"/>
      <c r="C89" s="791"/>
      <c r="D89" s="790"/>
      <c r="E89" s="791"/>
      <c r="F89" s="790"/>
      <c r="G89" s="791"/>
      <c r="H89" s="790"/>
      <c r="I89" s="792"/>
      <c r="J89" s="793"/>
    </row>
    <row r="90" spans="1:10" s="233" customFormat="1" x14ac:dyDescent="0.2">
      <c r="A90" s="789"/>
      <c r="B90" s="790"/>
      <c r="C90" s="791"/>
      <c r="D90" s="790"/>
      <c r="E90" s="791"/>
      <c r="F90" s="790"/>
      <c r="G90" s="791"/>
      <c r="H90" s="790"/>
      <c r="I90" s="792"/>
      <c r="J90" s="793"/>
    </row>
    <row r="91" spans="1:10" s="233" customFormat="1" x14ac:dyDescent="0.2">
      <c r="A91" s="789"/>
      <c r="B91" s="790"/>
      <c r="C91" s="791"/>
      <c r="D91" s="790"/>
      <c r="E91" s="791"/>
      <c r="F91" s="790"/>
      <c r="G91" s="791"/>
      <c r="H91" s="790"/>
      <c r="I91" s="792"/>
      <c r="J91" s="793"/>
    </row>
    <row r="92" spans="1:10" s="233" customFormat="1" x14ac:dyDescent="0.2">
      <c r="A92" s="789"/>
      <c r="B92" s="790"/>
      <c r="C92" s="791"/>
      <c r="D92" s="790"/>
      <c r="E92" s="791"/>
      <c r="F92" s="790"/>
      <c r="G92" s="791"/>
      <c r="H92" s="790"/>
      <c r="I92" s="792"/>
      <c r="J92" s="793"/>
    </row>
    <row r="93" spans="1:10" s="233" customFormat="1" x14ac:dyDescent="0.2">
      <c r="A93" s="789"/>
      <c r="B93" s="790"/>
      <c r="C93" s="791"/>
      <c r="D93" s="790"/>
      <c r="E93" s="791"/>
      <c r="F93" s="790"/>
      <c r="G93" s="791"/>
      <c r="H93" s="790"/>
      <c r="I93" s="792"/>
      <c r="J93" s="793"/>
    </row>
    <row r="94" spans="1:10" s="233" customFormat="1" x14ac:dyDescent="0.2">
      <c r="A94" s="789"/>
      <c r="B94" s="790"/>
      <c r="C94" s="791"/>
      <c r="D94" s="790"/>
      <c r="E94" s="791"/>
      <c r="F94" s="790"/>
      <c r="G94" s="791"/>
      <c r="H94" s="790"/>
      <c r="I94" s="792"/>
      <c r="J94" s="793"/>
    </row>
    <row r="95" spans="1:10" s="233" customFormat="1" x14ac:dyDescent="0.2">
      <c r="A95" s="789"/>
      <c r="B95" s="790"/>
      <c r="C95" s="791"/>
      <c r="D95" s="790"/>
      <c r="E95" s="791"/>
      <c r="F95" s="790"/>
      <c r="G95" s="791"/>
      <c r="H95" s="790"/>
      <c r="I95" s="792"/>
      <c r="J95" s="793"/>
    </row>
    <row r="96" spans="1:10" s="233" customFormat="1" x14ac:dyDescent="0.2">
      <c r="A96" s="789"/>
      <c r="B96" s="790"/>
      <c r="C96" s="791"/>
      <c r="D96" s="790"/>
      <c r="E96" s="791"/>
      <c r="F96" s="790"/>
      <c r="G96" s="791"/>
      <c r="H96" s="790"/>
      <c r="I96" s="792"/>
      <c r="J96" s="793"/>
    </row>
    <row r="97" spans="1:10" s="233" customFormat="1" x14ac:dyDescent="0.2">
      <c r="A97" s="789"/>
      <c r="B97" s="790"/>
      <c r="C97" s="791"/>
      <c r="D97" s="790"/>
      <c r="E97" s="791"/>
      <c r="F97" s="790"/>
      <c r="G97" s="791"/>
      <c r="H97" s="790"/>
      <c r="I97" s="792"/>
      <c r="J97" s="793"/>
    </row>
    <row r="98" spans="1:10" s="233" customFormat="1" x14ac:dyDescent="0.2">
      <c r="A98" s="789"/>
      <c r="B98" s="790"/>
      <c r="C98" s="791"/>
      <c r="D98" s="790"/>
      <c r="E98" s="791"/>
      <c r="F98" s="790"/>
      <c r="G98" s="791"/>
      <c r="H98" s="790"/>
      <c r="I98" s="792"/>
      <c r="J98" s="793"/>
    </row>
    <row r="99" spans="1:10" s="233" customFormat="1" x14ac:dyDescent="0.2">
      <c r="A99" s="789"/>
      <c r="B99" s="790"/>
      <c r="C99" s="791"/>
      <c r="D99" s="790"/>
      <c r="E99" s="791"/>
      <c r="F99" s="790"/>
      <c r="G99" s="791"/>
      <c r="H99" s="790"/>
      <c r="I99" s="792"/>
      <c r="J99" s="793"/>
    </row>
    <row r="100" spans="1:10" s="233" customFormat="1" x14ac:dyDescent="0.2">
      <c r="A100" s="789"/>
      <c r="B100" s="790"/>
      <c r="C100" s="791"/>
      <c r="D100" s="790"/>
      <c r="E100" s="791"/>
      <c r="F100" s="790"/>
      <c r="G100" s="791"/>
      <c r="H100" s="790"/>
      <c r="I100" s="792"/>
      <c r="J100" s="793"/>
    </row>
    <row r="101" spans="1:10" s="233" customFormat="1" x14ac:dyDescent="0.2">
      <c r="A101" s="789"/>
      <c r="B101" s="790"/>
      <c r="C101" s="791"/>
      <c r="D101" s="790"/>
      <c r="E101" s="791"/>
      <c r="F101" s="790"/>
      <c r="G101" s="791"/>
      <c r="H101" s="790"/>
      <c r="I101" s="792"/>
      <c r="J101" s="793"/>
    </row>
    <row r="102" spans="1:10" s="233" customFormat="1" x14ac:dyDescent="0.2">
      <c r="A102" s="789"/>
      <c r="B102" s="790"/>
      <c r="C102" s="791"/>
      <c r="D102" s="790"/>
      <c r="E102" s="791"/>
      <c r="F102" s="790"/>
      <c r="G102" s="791"/>
      <c r="H102" s="790"/>
      <c r="I102" s="792"/>
      <c r="J102" s="793"/>
    </row>
    <row r="103" spans="1:10" s="233" customFormat="1" x14ac:dyDescent="0.2">
      <c r="A103" s="789"/>
      <c r="B103" s="790"/>
      <c r="C103" s="791"/>
      <c r="D103" s="790"/>
      <c r="E103" s="791"/>
      <c r="F103" s="790"/>
      <c r="G103" s="791"/>
      <c r="H103" s="790"/>
      <c r="I103" s="792"/>
      <c r="J103" s="793"/>
    </row>
    <row r="104" spans="1:10" s="233" customFormat="1" x14ac:dyDescent="0.2">
      <c r="A104" s="789"/>
      <c r="B104" s="790"/>
      <c r="C104" s="791"/>
      <c r="D104" s="790"/>
      <c r="E104" s="791"/>
      <c r="F104" s="790"/>
      <c r="G104" s="791"/>
      <c r="H104" s="790"/>
      <c r="I104" s="792"/>
      <c r="J104" s="793"/>
    </row>
    <row r="105" spans="1:10" s="233" customFormat="1" x14ac:dyDescent="0.2">
      <c r="A105" s="789"/>
      <c r="B105" s="790"/>
      <c r="C105" s="791"/>
      <c r="D105" s="790"/>
      <c r="E105" s="791"/>
      <c r="F105" s="790"/>
      <c r="G105" s="791"/>
      <c r="H105" s="790"/>
      <c r="I105" s="792"/>
      <c r="J105" s="793"/>
    </row>
    <row r="106" spans="1:10" s="233" customFormat="1" x14ac:dyDescent="0.2">
      <c r="A106" s="789"/>
    </row>
    <row r="107" spans="1:10" s="233" customFormat="1" x14ac:dyDescent="0.2">
      <c r="A107" s="789"/>
      <c r="B107" s="790"/>
      <c r="C107" s="791"/>
      <c r="D107" s="790"/>
      <c r="E107" s="791"/>
      <c r="F107" s="790"/>
      <c r="G107" s="791"/>
      <c r="H107" s="790"/>
      <c r="I107" s="792"/>
      <c r="J107" s="793"/>
    </row>
    <row r="108" spans="1:10" s="233" customFormat="1" x14ac:dyDescent="0.2">
      <c r="A108" s="789"/>
      <c r="B108" s="790"/>
      <c r="C108" s="791"/>
      <c r="D108" s="790"/>
      <c r="E108" s="791"/>
      <c r="F108" s="790"/>
      <c r="G108" s="791"/>
      <c r="H108" s="790"/>
      <c r="I108" s="792"/>
      <c r="J108" s="793"/>
    </row>
    <row r="109" spans="1:10" s="233" customFormat="1" x14ac:dyDescent="0.2">
      <c r="A109" s="789"/>
      <c r="B109" s="790"/>
      <c r="C109" s="791"/>
      <c r="D109" s="790"/>
      <c r="E109" s="791"/>
      <c r="F109" s="790"/>
      <c r="G109" s="791"/>
      <c r="H109" s="790"/>
      <c r="I109" s="792"/>
      <c r="J109" s="793"/>
    </row>
    <row r="110" spans="1:10" s="233" customFormat="1" x14ac:dyDescent="0.2">
      <c r="A110" s="789"/>
      <c r="B110" s="790"/>
      <c r="C110" s="791"/>
      <c r="D110" s="790"/>
      <c r="E110" s="791"/>
      <c r="F110" s="790"/>
      <c r="G110" s="791"/>
      <c r="H110" s="790"/>
      <c r="I110" s="792"/>
      <c r="J110" s="793"/>
    </row>
    <row r="111" spans="1:10" s="233" customFormat="1" x14ac:dyDescent="0.2">
      <c r="A111" s="789"/>
      <c r="B111" s="790"/>
      <c r="C111" s="791"/>
      <c r="D111" s="790"/>
      <c r="E111" s="791"/>
      <c r="F111" s="790"/>
      <c r="G111" s="791"/>
      <c r="H111" s="790"/>
      <c r="I111" s="792"/>
      <c r="J111" s="793"/>
    </row>
    <row r="112" spans="1:10" s="233" customFormat="1" x14ac:dyDescent="0.2">
      <c r="A112" s="789"/>
      <c r="B112" s="790"/>
      <c r="C112" s="791"/>
      <c r="D112" s="790"/>
      <c r="E112" s="791"/>
      <c r="F112" s="790"/>
      <c r="G112" s="791"/>
      <c r="H112" s="790"/>
      <c r="I112" s="792"/>
      <c r="J112" s="793"/>
    </row>
    <row r="113" spans="1:10" s="233" customFormat="1" x14ac:dyDescent="0.2">
      <c r="A113" s="789"/>
      <c r="B113" s="790"/>
      <c r="C113" s="791"/>
      <c r="D113" s="790"/>
      <c r="E113" s="791"/>
      <c r="F113" s="790"/>
      <c r="G113" s="791"/>
      <c r="H113" s="790"/>
      <c r="I113" s="792"/>
      <c r="J113" s="793"/>
    </row>
    <row r="114" spans="1:10" s="233" customFormat="1" x14ac:dyDescent="0.2">
      <c r="A114" s="789"/>
      <c r="B114" s="790"/>
      <c r="C114" s="791"/>
      <c r="D114" s="790"/>
      <c r="E114" s="791"/>
      <c r="F114" s="790"/>
      <c r="G114" s="791"/>
      <c r="H114" s="790"/>
      <c r="I114" s="792"/>
      <c r="J114" s="793"/>
    </row>
    <row r="115" spans="1:10" s="233" customFormat="1" x14ac:dyDescent="0.2">
      <c r="A115" s="789"/>
      <c r="B115" s="790"/>
      <c r="C115" s="791"/>
      <c r="D115" s="790"/>
      <c r="E115" s="791"/>
      <c r="F115" s="790"/>
      <c r="G115" s="791"/>
      <c r="H115" s="790"/>
      <c r="I115" s="792"/>
      <c r="J115" s="793"/>
    </row>
    <row r="116" spans="1:10" s="233" customFormat="1" x14ac:dyDescent="0.2">
      <c r="A116" s="789"/>
      <c r="B116" s="790"/>
      <c r="C116" s="791"/>
      <c r="D116" s="790"/>
      <c r="E116" s="791"/>
      <c r="F116" s="790"/>
      <c r="G116" s="791"/>
      <c r="H116" s="790"/>
      <c r="I116" s="792"/>
      <c r="J116" s="793"/>
    </row>
    <row r="117" spans="1:10" s="233" customFormat="1" x14ac:dyDescent="0.2">
      <c r="A117" s="789"/>
      <c r="B117" s="790"/>
      <c r="C117" s="791"/>
      <c r="D117" s="790"/>
      <c r="E117" s="791"/>
      <c r="F117" s="790"/>
      <c r="G117" s="791"/>
      <c r="H117" s="790"/>
      <c r="I117" s="792"/>
      <c r="J117" s="793"/>
    </row>
    <row r="118" spans="1:10" s="233" customFormat="1" x14ac:dyDescent="0.2">
      <c r="A118" s="789"/>
      <c r="B118" s="790"/>
      <c r="C118" s="791"/>
      <c r="D118" s="790"/>
      <c r="E118" s="791"/>
      <c r="F118" s="790"/>
      <c r="G118" s="791"/>
      <c r="H118" s="790"/>
      <c r="I118" s="792"/>
      <c r="J118" s="793"/>
    </row>
    <row r="119" spans="1:10" s="233" customFormat="1" x14ac:dyDescent="0.2">
      <c r="A119" s="789"/>
      <c r="B119" s="790"/>
      <c r="C119" s="791"/>
      <c r="D119" s="790"/>
      <c r="E119" s="791"/>
      <c r="F119" s="790"/>
      <c r="G119" s="791"/>
      <c r="H119" s="790"/>
      <c r="I119" s="792"/>
      <c r="J119" s="793"/>
    </row>
    <row r="120" spans="1:10" s="233" customFormat="1" x14ac:dyDescent="0.2">
      <c r="A120" s="789"/>
      <c r="B120" s="790"/>
      <c r="C120" s="791"/>
      <c r="D120" s="790"/>
      <c r="E120" s="791"/>
      <c r="F120" s="790"/>
      <c r="G120" s="791"/>
      <c r="H120" s="790"/>
      <c r="I120" s="792"/>
      <c r="J120" s="793"/>
    </row>
    <row r="121" spans="1:10" s="233" customFormat="1" x14ac:dyDescent="0.2">
      <c r="A121" s="789"/>
      <c r="B121" s="790"/>
      <c r="C121" s="791"/>
      <c r="D121" s="790"/>
      <c r="E121" s="791"/>
      <c r="F121" s="790"/>
      <c r="G121" s="791"/>
      <c r="H121" s="790"/>
      <c r="I121" s="792"/>
      <c r="J121" s="793"/>
    </row>
    <row r="122" spans="1:10" s="233" customFormat="1" x14ac:dyDescent="0.2">
      <c r="A122" s="789"/>
      <c r="B122" s="790"/>
      <c r="C122" s="791"/>
      <c r="D122" s="790"/>
      <c r="E122" s="791"/>
      <c r="F122" s="790"/>
      <c r="G122" s="791"/>
      <c r="H122" s="790"/>
      <c r="I122" s="792"/>
      <c r="J122" s="793"/>
    </row>
    <row r="123" spans="1:10" s="233" customFormat="1" x14ac:dyDescent="0.2">
      <c r="A123" s="789"/>
      <c r="B123" s="790"/>
      <c r="C123" s="791"/>
      <c r="D123" s="790"/>
      <c r="E123" s="791"/>
      <c r="F123" s="790"/>
      <c r="G123" s="791"/>
      <c r="H123" s="790"/>
      <c r="I123" s="792"/>
      <c r="J123" s="793"/>
    </row>
    <row r="124" spans="1:10" s="233" customFormat="1" x14ac:dyDescent="0.2">
      <c r="A124" s="789"/>
      <c r="B124" s="790"/>
      <c r="C124" s="791"/>
      <c r="D124" s="790"/>
      <c r="E124" s="791"/>
      <c r="F124" s="790"/>
      <c r="G124" s="791"/>
      <c r="H124" s="790"/>
      <c r="I124" s="792"/>
      <c r="J124" s="793"/>
    </row>
    <row r="125" spans="1:10" s="233" customFormat="1" x14ac:dyDescent="0.2">
      <c r="A125" s="789"/>
      <c r="B125" s="790"/>
      <c r="C125" s="791"/>
      <c r="D125" s="790"/>
      <c r="E125" s="791"/>
      <c r="F125" s="790"/>
      <c r="G125" s="791"/>
      <c r="H125" s="790"/>
      <c r="I125" s="792"/>
      <c r="J125" s="793"/>
    </row>
    <row r="126" spans="1:10" s="233" customFormat="1" x14ac:dyDescent="0.2">
      <c r="A126" s="789"/>
      <c r="B126" s="790"/>
      <c r="C126" s="791"/>
      <c r="D126" s="790"/>
      <c r="E126" s="791"/>
      <c r="F126" s="790"/>
      <c r="G126" s="791"/>
      <c r="H126" s="790"/>
      <c r="I126" s="792"/>
      <c r="J126" s="793"/>
    </row>
    <row r="127" spans="1:10" s="233" customFormat="1" x14ac:dyDescent="0.2">
      <c r="A127" s="789"/>
      <c r="B127" s="790"/>
      <c r="C127" s="791"/>
      <c r="D127" s="790"/>
      <c r="E127" s="791"/>
      <c r="F127" s="790"/>
      <c r="G127" s="791"/>
      <c r="H127" s="790"/>
      <c r="I127" s="792"/>
      <c r="J127" s="793"/>
    </row>
    <row r="128" spans="1:10" s="233" customFormat="1" x14ac:dyDescent="0.2">
      <c r="A128" s="789"/>
      <c r="B128" s="790"/>
      <c r="C128" s="791"/>
      <c r="D128" s="790"/>
      <c r="E128" s="791"/>
      <c r="F128" s="790"/>
      <c r="G128" s="791"/>
      <c r="H128" s="790"/>
      <c r="I128" s="792"/>
      <c r="J128" s="793"/>
    </row>
    <row r="129" spans="1:10" s="233" customFormat="1" x14ac:dyDescent="0.2">
      <c r="A129" s="789"/>
      <c r="B129" s="790"/>
      <c r="C129" s="791"/>
      <c r="D129" s="790"/>
      <c r="E129" s="791"/>
      <c r="F129" s="790"/>
      <c r="G129" s="791"/>
      <c r="H129" s="790"/>
      <c r="I129" s="792"/>
      <c r="J129" s="793"/>
    </row>
    <row r="130" spans="1:10" s="233" customFormat="1" x14ac:dyDescent="0.2">
      <c r="A130" s="789"/>
      <c r="B130" s="790"/>
      <c r="C130" s="791"/>
      <c r="D130" s="790"/>
      <c r="E130" s="791"/>
      <c r="F130" s="790"/>
      <c r="G130" s="791"/>
      <c r="H130" s="790"/>
      <c r="I130" s="792"/>
      <c r="J130" s="793"/>
    </row>
    <row r="131" spans="1:10" s="233" customFormat="1" x14ac:dyDescent="0.2">
      <c r="A131" s="789"/>
      <c r="B131" s="790"/>
      <c r="C131" s="791"/>
      <c r="D131" s="790"/>
      <c r="E131" s="791"/>
      <c r="F131" s="790"/>
      <c r="G131" s="791"/>
      <c r="H131" s="790"/>
      <c r="I131" s="792"/>
      <c r="J131" s="793"/>
    </row>
    <row r="132" spans="1:10" s="233" customFormat="1" x14ac:dyDescent="0.2"/>
    <row r="133" spans="1:10" s="233" customFormat="1" x14ac:dyDescent="0.2"/>
    <row r="134" spans="1:10" s="233" customFormat="1" x14ac:dyDescent="0.2"/>
  </sheetData>
  <mergeCells count="1">
    <mergeCell ref="A46:X46"/>
  </mergeCells>
  <printOptions horizontalCentered="1" verticalCentered="1"/>
  <pageMargins left="0.15748031496062992" right="0.15748031496062992" top="0.27559055118110237" bottom="0.15748031496062992" header="0.15748031496062992" footer="0.15748031496062992"/>
  <pageSetup paperSize="9" scale="95" fitToWidth="0" fitToHeight="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rightToLeft="1" view="pageBreakPreview" topLeftCell="A2" zoomScaleNormal="100" zoomScaleSheetLayoutView="100" workbookViewId="0">
      <selection activeCell="L9" sqref="L9:L10"/>
    </sheetView>
  </sheetViews>
  <sheetFormatPr defaultColWidth="9.140625" defaultRowHeight="12.75" x14ac:dyDescent="0.2"/>
  <cols>
    <col min="1" max="1" width="14" style="8" customWidth="1"/>
    <col min="2" max="2" width="6.28515625" style="8" bestFit="1" customWidth="1"/>
    <col min="3" max="3" width="8.140625" style="8" bestFit="1" customWidth="1"/>
    <col min="4" max="4" width="6.28515625" style="8" bestFit="1" customWidth="1"/>
    <col min="5" max="5" width="8.140625" style="8" bestFit="1" customWidth="1"/>
    <col min="6" max="6" width="6.28515625" style="8" bestFit="1" customWidth="1"/>
    <col min="7" max="7" width="8.140625" style="8" bestFit="1" customWidth="1"/>
    <col min="8" max="8" width="6.28515625" style="8" bestFit="1" customWidth="1"/>
    <col min="9" max="9" width="8.140625" style="8" bestFit="1" customWidth="1"/>
    <col min="10" max="10" width="7.5703125" style="8" customWidth="1"/>
    <col min="11" max="11" width="12.140625" style="8" customWidth="1"/>
    <col min="12" max="12" width="15.42578125" style="8" customWidth="1"/>
    <col min="13" max="16384" width="9.140625" style="8"/>
  </cols>
  <sheetData>
    <row r="1" spans="1:12" ht="18" hidden="1" customHeight="1" x14ac:dyDescent="0.25">
      <c r="A1" s="841" t="s">
        <v>513</v>
      </c>
      <c r="B1" s="841"/>
      <c r="C1" s="842"/>
      <c r="D1" s="842"/>
      <c r="E1" s="842"/>
      <c r="F1" s="842"/>
      <c r="G1" s="842"/>
      <c r="H1" s="842"/>
      <c r="I1" s="842"/>
      <c r="J1" s="842"/>
      <c r="K1" s="842"/>
      <c r="L1" s="842"/>
    </row>
    <row r="2" spans="1:12" ht="18" customHeight="1" x14ac:dyDescent="0.25">
      <c r="A2" s="841" t="s">
        <v>512</v>
      </c>
      <c r="B2" s="841"/>
      <c r="C2" s="841"/>
      <c r="D2" s="841"/>
      <c r="E2" s="841"/>
      <c r="F2" s="841"/>
      <c r="G2" s="841"/>
      <c r="H2" s="841"/>
      <c r="I2" s="841"/>
      <c r="J2" s="841"/>
      <c r="K2" s="841"/>
      <c r="L2" s="841"/>
    </row>
    <row r="3" spans="1:12" ht="18" x14ac:dyDescent="0.25">
      <c r="A3" s="841" t="s">
        <v>480</v>
      </c>
      <c r="B3" s="841"/>
      <c r="C3" s="841"/>
      <c r="D3" s="841"/>
      <c r="E3" s="841"/>
      <c r="F3" s="841"/>
      <c r="G3" s="841"/>
      <c r="H3" s="841"/>
      <c r="I3" s="841"/>
      <c r="J3" s="841"/>
      <c r="K3" s="841"/>
      <c r="L3" s="841"/>
    </row>
    <row r="4" spans="1:12" ht="18" x14ac:dyDescent="0.25">
      <c r="A4" s="843">
        <v>2018</v>
      </c>
      <c r="B4" s="843"/>
      <c r="C4" s="843"/>
      <c r="D4" s="843"/>
      <c r="E4" s="843"/>
      <c r="F4" s="843"/>
      <c r="G4" s="843"/>
      <c r="H4" s="843"/>
      <c r="I4" s="843"/>
      <c r="J4" s="843"/>
      <c r="K4" s="843"/>
      <c r="L4" s="843"/>
    </row>
    <row r="5" spans="1:12" ht="15.75" x14ac:dyDescent="0.25">
      <c r="A5" s="832" t="s">
        <v>718</v>
      </c>
      <c r="B5" s="832"/>
      <c r="C5" s="832"/>
      <c r="D5" s="832"/>
      <c r="E5" s="832"/>
      <c r="F5" s="832"/>
      <c r="G5" s="832"/>
      <c r="H5" s="832"/>
      <c r="I5" s="832"/>
      <c r="J5" s="832"/>
      <c r="K5" s="832"/>
      <c r="L5" s="832"/>
    </row>
    <row r="6" spans="1:12" ht="15.75" x14ac:dyDescent="0.25">
      <c r="A6" s="832" t="s">
        <v>514</v>
      </c>
      <c r="B6" s="832"/>
      <c r="C6" s="832"/>
      <c r="D6" s="832"/>
      <c r="E6" s="832"/>
      <c r="F6" s="832"/>
      <c r="G6" s="832"/>
      <c r="H6" s="832"/>
      <c r="I6" s="832"/>
      <c r="J6" s="832"/>
      <c r="K6" s="832"/>
      <c r="L6" s="832"/>
    </row>
    <row r="7" spans="1:12" ht="15.75" x14ac:dyDescent="0.25">
      <c r="A7" s="832">
        <v>2018</v>
      </c>
      <c r="B7" s="832"/>
      <c r="C7" s="832"/>
      <c r="D7" s="832"/>
      <c r="E7" s="832"/>
      <c r="F7" s="832"/>
      <c r="G7" s="832"/>
      <c r="H7" s="832"/>
      <c r="I7" s="832"/>
      <c r="J7" s="832"/>
      <c r="K7" s="832"/>
      <c r="L7" s="832"/>
    </row>
    <row r="8" spans="1:12" ht="15.75" x14ac:dyDescent="0.2">
      <c r="A8" s="356" t="s">
        <v>777</v>
      </c>
      <c r="B8" s="356"/>
      <c r="C8" s="355"/>
      <c r="D8" s="354"/>
      <c r="E8" s="354"/>
      <c r="F8" s="354"/>
      <c r="G8" s="354"/>
      <c r="H8" s="354"/>
      <c r="I8" s="353"/>
      <c r="J8" s="145"/>
      <c r="K8" s="117"/>
      <c r="L8" s="352" t="s">
        <v>706</v>
      </c>
    </row>
    <row r="9" spans="1:12" ht="56.25" customHeight="1" x14ac:dyDescent="0.2">
      <c r="A9" s="835" t="s">
        <v>508</v>
      </c>
      <c r="B9" s="837" t="s">
        <v>554</v>
      </c>
      <c r="C9" s="838"/>
      <c r="D9" s="837" t="s">
        <v>555</v>
      </c>
      <c r="E9" s="838"/>
      <c r="F9" s="837" t="s">
        <v>556</v>
      </c>
      <c r="G9" s="838"/>
      <c r="H9" s="837" t="s">
        <v>557</v>
      </c>
      <c r="I9" s="838"/>
      <c r="J9" s="837" t="s">
        <v>558</v>
      </c>
      <c r="K9" s="838"/>
      <c r="L9" s="839" t="s">
        <v>507</v>
      </c>
    </row>
    <row r="10" spans="1:12" ht="47.25" customHeight="1" x14ac:dyDescent="0.2">
      <c r="A10" s="836"/>
      <c r="B10" s="833" t="s">
        <v>559</v>
      </c>
      <c r="C10" s="834"/>
      <c r="D10" s="833" t="s">
        <v>560</v>
      </c>
      <c r="E10" s="834"/>
      <c r="F10" s="833" t="s">
        <v>561</v>
      </c>
      <c r="G10" s="834"/>
      <c r="H10" s="833" t="s">
        <v>562</v>
      </c>
      <c r="I10" s="834"/>
      <c r="J10" s="833" t="s">
        <v>563</v>
      </c>
      <c r="K10" s="834"/>
      <c r="L10" s="840"/>
    </row>
    <row r="11" spans="1:12" ht="31.5" customHeight="1" thickBot="1" x14ac:dyDescent="0.25">
      <c r="A11" s="351" t="s">
        <v>506</v>
      </c>
      <c r="B11" s="488" t="s">
        <v>410</v>
      </c>
      <c r="C11" s="784" t="s">
        <v>411</v>
      </c>
      <c r="D11" s="488" t="s">
        <v>412</v>
      </c>
      <c r="E11" s="787" t="s">
        <v>413</v>
      </c>
      <c r="F11" s="488" t="s">
        <v>410</v>
      </c>
      <c r="G11" s="787" t="s">
        <v>411</v>
      </c>
      <c r="H11" s="488" t="s">
        <v>410</v>
      </c>
      <c r="I11" s="787" t="s">
        <v>411</v>
      </c>
      <c r="J11" s="753" t="s">
        <v>736</v>
      </c>
      <c r="K11" s="748" t="s">
        <v>423</v>
      </c>
      <c r="L11" s="350" t="s">
        <v>505</v>
      </c>
    </row>
    <row r="12" spans="1:12" ht="31.5" customHeight="1" thickBot="1" x14ac:dyDescent="0.25">
      <c r="A12" s="349" t="s">
        <v>504</v>
      </c>
      <c r="B12" s="486" t="s">
        <v>410</v>
      </c>
      <c r="C12" s="785" t="s">
        <v>411</v>
      </c>
      <c r="D12" s="486" t="s">
        <v>412</v>
      </c>
      <c r="E12" s="785" t="s">
        <v>413</v>
      </c>
      <c r="F12" s="486" t="s">
        <v>410</v>
      </c>
      <c r="G12" s="785" t="s">
        <v>411</v>
      </c>
      <c r="H12" s="486" t="s">
        <v>410</v>
      </c>
      <c r="I12" s="785" t="s">
        <v>411</v>
      </c>
      <c r="J12" s="754" t="s">
        <v>412</v>
      </c>
      <c r="K12" s="749" t="s">
        <v>413</v>
      </c>
      <c r="L12" s="348" t="s">
        <v>503</v>
      </c>
    </row>
    <row r="13" spans="1:12" ht="31.5" customHeight="1" thickBot="1" x14ac:dyDescent="0.25">
      <c r="A13" s="347" t="s">
        <v>502</v>
      </c>
      <c r="B13" s="487" t="s">
        <v>410</v>
      </c>
      <c r="C13" s="777" t="s">
        <v>411</v>
      </c>
      <c r="D13" s="487" t="s">
        <v>412</v>
      </c>
      <c r="E13" s="777" t="s">
        <v>413</v>
      </c>
      <c r="F13" s="487" t="s">
        <v>410</v>
      </c>
      <c r="G13" s="777" t="s">
        <v>411</v>
      </c>
      <c r="H13" s="487" t="s">
        <v>410</v>
      </c>
      <c r="I13" s="777" t="s">
        <v>411</v>
      </c>
      <c r="J13" s="755" t="s">
        <v>736</v>
      </c>
      <c r="K13" s="750" t="s">
        <v>423</v>
      </c>
      <c r="L13" s="346" t="s">
        <v>501</v>
      </c>
    </row>
    <row r="14" spans="1:12" ht="31.5" customHeight="1" thickBot="1" x14ac:dyDescent="0.25">
      <c r="A14" s="349" t="s">
        <v>500</v>
      </c>
      <c r="B14" s="486" t="s">
        <v>410</v>
      </c>
      <c r="C14" s="785" t="s">
        <v>411</v>
      </c>
      <c r="D14" s="486" t="s">
        <v>412</v>
      </c>
      <c r="E14" s="785" t="s">
        <v>413</v>
      </c>
      <c r="F14" s="486" t="s">
        <v>410</v>
      </c>
      <c r="G14" s="785" t="s">
        <v>411</v>
      </c>
      <c r="H14" s="486" t="s">
        <v>410</v>
      </c>
      <c r="I14" s="785" t="s">
        <v>411</v>
      </c>
      <c r="J14" s="754" t="s">
        <v>412</v>
      </c>
      <c r="K14" s="749" t="s">
        <v>413</v>
      </c>
      <c r="L14" s="348" t="s">
        <v>499</v>
      </c>
    </row>
    <row r="15" spans="1:12" ht="31.5" customHeight="1" thickBot="1" x14ac:dyDescent="0.25">
      <c r="A15" s="347" t="s">
        <v>498</v>
      </c>
      <c r="B15" s="487" t="s">
        <v>410</v>
      </c>
      <c r="C15" s="777" t="s">
        <v>411</v>
      </c>
      <c r="D15" s="487" t="s">
        <v>412</v>
      </c>
      <c r="E15" s="777" t="s">
        <v>413</v>
      </c>
      <c r="F15" s="487" t="s">
        <v>410</v>
      </c>
      <c r="G15" s="777" t="s">
        <v>411</v>
      </c>
      <c r="H15" s="487" t="s">
        <v>410</v>
      </c>
      <c r="I15" s="777" t="s">
        <v>411</v>
      </c>
      <c r="J15" s="755" t="s">
        <v>736</v>
      </c>
      <c r="K15" s="750" t="s">
        <v>423</v>
      </c>
      <c r="L15" s="346" t="s">
        <v>497</v>
      </c>
    </row>
    <row r="16" spans="1:12" ht="31.5" customHeight="1" thickBot="1" x14ac:dyDescent="0.25">
      <c r="A16" s="349" t="s">
        <v>496</v>
      </c>
      <c r="B16" s="486" t="s">
        <v>410</v>
      </c>
      <c r="C16" s="785" t="s">
        <v>411</v>
      </c>
      <c r="D16" s="486" t="s">
        <v>410</v>
      </c>
      <c r="E16" s="785" t="s">
        <v>411</v>
      </c>
      <c r="F16" s="486" t="s">
        <v>410</v>
      </c>
      <c r="G16" s="785" t="s">
        <v>411</v>
      </c>
      <c r="H16" s="486" t="s">
        <v>410</v>
      </c>
      <c r="I16" s="785" t="s">
        <v>411</v>
      </c>
      <c r="J16" s="754" t="s">
        <v>736</v>
      </c>
      <c r="K16" s="749" t="s">
        <v>423</v>
      </c>
      <c r="L16" s="348" t="s">
        <v>495</v>
      </c>
    </row>
    <row r="17" spans="1:12" ht="31.5" customHeight="1" thickBot="1" x14ac:dyDescent="0.25">
      <c r="A17" s="347" t="s">
        <v>494</v>
      </c>
      <c r="B17" s="487" t="s">
        <v>410</v>
      </c>
      <c r="C17" s="777" t="s">
        <v>411</v>
      </c>
      <c r="D17" s="487" t="s">
        <v>412</v>
      </c>
      <c r="E17" s="777" t="s">
        <v>413</v>
      </c>
      <c r="F17" s="487" t="s">
        <v>410</v>
      </c>
      <c r="G17" s="777" t="s">
        <v>411</v>
      </c>
      <c r="H17" s="487" t="s">
        <v>410</v>
      </c>
      <c r="I17" s="777" t="s">
        <v>411</v>
      </c>
      <c r="J17" s="755" t="s">
        <v>736</v>
      </c>
      <c r="K17" s="750" t="s">
        <v>423</v>
      </c>
      <c r="L17" s="346" t="s">
        <v>493</v>
      </c>
    </row>
    <row r="18" spans="1:12" ht="31.5" customHeight="1" thickBot="1" x14ac:dyDescent="0.25">
      <c r="A18" s="349" t="s">
        <v>492</v>
      </c>
      <c r="B18" s="486" t="s">
        <v>410</v>
      </c>
      <c r="C18" s="785" t="s">
        <v>411</v>
      </c>
      <c r="D18" s="486" t="s">
        <v>412</v>
      </c>
      <c r="E18" s="785" t="s">
        <v>413</v>
      </c>
      <c r="F18" s="486" t="s">
        <v>410</v>
      </c>
      <c r="G18" s="785" t="s">
        <v>411</v>
      </c>
      <c r="H18" s="486" t="s">
        <v>410</v>
      </c>
      <c r="I18" s="785" t="s">
        <v>411</v>
      </c>
      <c r="J18" s="754" t="s">
        <v>412</v>
      </c>
      <c r="K18" s="749" t="s">
        <v>413</v>
      </c>
      <c r="L18" s="348" t="s">
        <v>491</v>
      </c>
    </row>
    <row r="19" spans="1:12" ht="31.5" customHeight="1" thickBot="1" x14ac:dyDescent="0.25">
      <c r="A19" s="347" t="s">
        <v>490</v>
      </c>
      <c r="B19" s="487" t="s">
        <v>410</v>
      </c>
      <c r="C19" s="777" t="s">
        <v>411</v>
      </c>
      <c r="D19" s="487" t="s">
        <v>412</v>
      </c>
      <c r="E19" s="777" t="s">
        <v>413</v>
      </c>
      <c r="F19" s="487" t="s">
        <v>410</v>
      </c>
      <c r="G19" s="777" t="s">
        <v>411</v>
      </c>
      <c r="H19" s="487" t="s">
        <v>410</v>
      </c>
      <c r="I19" s="777" t="s">
        <v>411</v>
      </c>
      <c r="J19" s="755" t="s">
        <v>736</v>
      </c>
      <c r="K19" s="750" t="s">
        <v>423</v>
      </c>
      <c r="L19" s="346" t="s">
        <v>489</v>
      </c>
    </row>
    <row r="20" spans="1:12" ht="31.5" customHeight="1" thickBot="1" x14ac:dyDescent="0.25">
      <c r="A20" s="349" t="s">
        <v>488</v>
      </c>
      <c r="B20" s="486" t="s">
        <v>410</v>
      </c>
      <c r="C20" s="785" t="s">
        <v>411</v>
      </c>
      <c r="D20" s="486" t="s">
        <v>412</v>
      </c>
      <c r="E20" s="785" t="s">
        <v>413</v>
      </c>
      <c r="F20" s="486" t="s">
        <v>410</v>
      </c>
      <c r="G20" s="785" t="s">
        <v>411</v>
      </c>
      <c r="H20" s="486" t="s">
        <v>410</v>
      </c>
      <c r="I20" s="785" t="s">
        <v>411</v>
      </c>
      <c r="J20" s="754" t="s">
        <v>412</v>
      </c>
      <c r="K20" s="749" t="s">
        <v>413</v>
      </c>
      <c r="L20" s="348" t="s">
        <v>487</v>
      </c>
    </row>
    <row r="21" spans="1:12" ht="31.5" customHeight="1" thickBot="1" x14ac:dyDescent="0.25">
      <c r="A21" s="347" t="s">
        <v>486</v>
      </c>
      <c r="B21" s="487" t="s">
        <v>410</v>
      </c>
      <c r="C21" s="487" t="s">
        <v>411</v>
      </c>
      <c r="D21" s="487" t="s">
        <v>412</v>
      </c>
      <c r="E21" s="487" t="s">
        <v>413</v>
      </c>
      <c r="F21" s="487" t="s">
        <v>410</v>
      </c>
      <c r="G21" s="487" t="s">
        <v>411</v>
      </c>
      <c r="H21" s="487" t="s">
        <v>410</v>
      </c>
      <c r="I21" s="487" t="s">
        <v>411</v>
      </c>
      <c r="J21" s="751" t="s">
        <v>412</v>
      </c>
      <c r="K21" s="751" t="s">
        <v>413</v>
      </c>
      <c r="L21" s="346" t="s">
        <v>485</v>
      </c>
    </row>
    <row r="22" spans="1:12" ht="31.5" customHeight="1" x14ac:dyDescent="0.2">
      <c r="A22" s="345" t="s">
        <v>484</v>
      </c>
      <c r="B22" s="490" t="s">
        <v>410</v>
      </c>
      <c r="C22" s="786" t="s">
        <v>411</v>
      </c>
      <c r="D22" s="490" t="s">
        <v>410</v>
      </c>
      <c r="E22" s="786" t="s">
        <v>411</v>
      </c>
      <c r="F22" s="490" t="s">
        <v>410</v>
      </c>
      <c r="G22" s="786" t="s">
        <v>411</v>
      </c>
      <c r="H22" s="490" t="s">
        <v>410</v>
      </c>
      <c r="I22" s="786" t="s">
        <v>411</v>
      </c>
      <c r="J22" s="756" t="s">
        <v>412</v>
      </c>
      <c r="K22" s="752" t="s">
        <v>413</v>
      </c>
      <c r="L22" s="344" t="s">
        <v>483</v>
      </c>
    </row>
    <row r="23" spans="1:12" s="236" customFormat="1" x14ac:dyDescent="0.2">
      <c r="A23" s="236" t="s">
        <v>540</v>
      </c>
      <c r="L23" s="234" t="s">
        <v>541</v>
      </c>
    </row>
    <row r="24" spans="1:12" s="236" customFormat="1" x14ac:dyDescent="0.2"/>
    <row r="25" spans="1:12" x14ac:dyDescent="0.2">
      <c r="A25" s="233"/>
      <c r="B25" s="343" t="s">
        <v>416</v>
      </c>
      <c r="C25" s="236"/>
      <c r="D25" s="236"/>
      <c r="E25" s="236"/>
      <c r="F25" s="236"/>
      <c r="G25" s="236"/>
      <c r="H25" s="236"/>
      <c r="I25" s="342" t="s">
        <v>426</v>
      </c>
      <c r="J25" s="233"/>
      <c r="K25" s="233"/>
      <c r="L25" s="236"/>
    </row>
    <row r="26" spans="1:12" x14ac:dyDescent="0.2">
      <c r="A26" s="274" t="s">
        <v>410</v>
      </c>
      <c r="B26" s="275" t="s">
        <v>417</v>
      </c>
      <c r="C26" s="236"/>
      <c r="D26" s="236"/>
      <c r="E26" s="236"/>
      <c r="F26" s="236"/>
      <c r="G26" s="236"/>
      <c r="H26" s="236"/>
      <c r="I26" s="274" t="s">
        <v>417</v>
      </c>
      <c r="J26" s="489" t="s">
        <v>411</v>
      </c>
      <c r="K26" s="236"/>
      <c r="L26" s="236"/>
    </row>
    <row r="27" spans="1:12" x14ac:dyDescent="0.2">
      <c r="A27" s="274" t="s">
        <v>412</v>
      </c>
      <c r="B27" s="275" t="s">
        <v>418</v>
      </c>
      <c r="C27" s="236"/>
      <c r="D27" s="236"/>
      <c r="E27" s="236"/>
      <c r="F27" s="236"/>
      <c r="G27" s="236"/>
      <c r="H27" s="236"/>
      <c r="I27" s="274" t="s">
        <v>418</v>
      </c>
      <c r="J27" s="489" t="s">
        <v>413</v>
      </c>
      <c r="K27" s="236"/>
      <c r="L27" s="236"/>
    </row>
    <row r="28" spans="1:12" x14ac:dyDescent="0.2">
      <c r="A28" s="274" t="s">
        <v>421</v>
      </c>
      <c r="B28" s="275" t="s">
        <v>427</v>
      </c>
      <c r="C28" s="236"/>
      <c r="D28" s="236"/>
      <c r="E28" s="236"/>
      <c r="F28" s="236"/>
      <c r="G28" s="236"/>
      <c r="H28" s="236"/>
      <c r="I28" s="274" t="s">
        <v>427</v>
      </c>
      <c r="J28" s="275" t="s">
        <v>423</v>
      </c>
      <c r="K28" s="236"/>
      <c r="L28" s="236"/>
    </row>
    <row r="29" spans="1:12" x14ac:dyDescent="0.2">
      <c r="A29" s="274" t="s">
        <v>429</v>
      </c>
      <c r="B29" s="275" t="s">
        <v>428</v>
      </c>
      <c r="C29" s="236"/>
      <c r="D29" s="236"/>
      <c r="E29" s="236"/>
      <c r="F29" s="236"/>
      <c r="G29" s="236"/>
      <c r="H29" s="236"/>
      <c r="I29" s="274" t="s">
        <v>428</v>
      </c>
      <c r="J29" s="489" t="s">
        <v>430</v>
      </c>
      <c r="K29" s="236"/>
      <c r="L29" s="236"/>
    </row>
    <row r="30" spans="1:12" x14ac:dyDescent="0.2">
      <c r="A30" s="274" t="s">
        <v>431</v>
      </c>
      <c r="B30" s="275" t="s">
        <v>419</v>
      </c>
      <c r="C30" s="236"/>
      <c r="D30" s="236"/>
      <c r="E30" s="236"/>
      <c r="F30" s="236"/>
      <c r="G30" s="236"/>
      <c r="H30" s="236"/>
      <c r="I30" s="274" t="s">
        <v>419</v>
      </c>
      <c r="J30" s="275" t="s">
        <v>424</v>
      </c>
      <c r="K30" s="236"/>
      <c r="L30" s="236"/>
    </row>
    <row r="31" spans="1:12" x14ac:dyDescent="0.2">
      <c r="A31" s="274" t="s">
        <v>422</v>
      </c>
      <c r="B31" s="275" t="s">
        <v>420</v>
      </c>
      <c r="C31" s="236"/>
      <c r="D31" s="236"/>
      <c r="E31" s="236"/>
      <c r="F31" s="236"/>
      <c r="G31" s="236"/>
      <c r="H31" s="236"/>
      <c r="I31" s="274" t="s">
        <v>420</v>
      </c>
      <c r="J31" s="275" t="s">
        <v>425</v>
      </c>
      <c r="K31" s="236"/>
      <c r="L31" s="236"/>
    </row>
  </sheetData>
  <mergeCells count="19">
    <mergeCell ref="A1:L1"/>
    <mergeCell ref="A3:L3"/>
    <mergeCell ref="A4:L4"/>
    <mergeCell ref="A5:L5"/>
    <mergeCell ref="A2:L2"/>
    <mergeCell ref="A6:L6"/>
    <mergeCell ref="F10:G10"/>
    <mergeCell ref="H10:I10"/>
    <mergeCell ref="J10:K10"/>
    <mergeCell ref="A7:L7"/>
    <mergeCell ref="A9:A10"/>
    <mergeCell ref="B9:C9"/>
    <mergeCell ref="D9:E9"/>
    <mergeCell ref="F9:G9"/>
    <mergeCell ref="H9:I9"/>
    <mergeCell ref="J9:K9"/>
    <mergeCell ref="L9:L10"/>
    <mergeCell ref="B10:C10"/>
    <mergeCell ref="D10:E10"/>
  </mergeCells>
  <printOptions horizontalCentered="1" verticalCentered="1"/>
  <pageMargins left="0" right="0" top="0" bottom="0" header="0" footer="0"/>
  <pageSetup paperSize="9" scale="9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rightToLeft="1" view="pageBreakPreview" topLeftCell="A11" zoomScaleNormal="100" zoomScaleSheetLayoutView="100" workbookViewId="0">
      <selection activeCell="L9" sqref="L9:L10"/>
    </sheetView>
  </sheetViews>
  <sheetFormatPr defaultColWidth="9.140625" defaultRowHeight="12.75" x14ac:dyDescent="0.2"/>
  <cols>
    <col min="1" max="1" width="14" style="8" customWidth="1"/>
    <col min="2" max="2" width="6.28515625" style="8" bestFit="1" customWidth="1"/>
    <col min="3" max="3" width="8.140625" style="8" bestFit="1" customWidth="1"/>
    <col min="4" max="4" width="6.28515625" style="8" bestFit="1" customWidth="1"/>
    <col min="5" max="5" width="8.140625" style="8" bestFit="1" customWidth="1"/>
    <col min="6" max="6" width="6.28515625" style="8" bestFit="1" customWidth="1"/>
    <col min="7" max="7" width="8.140625" style="8" bestFit="1" customWidth="1"/>
    <col min="8" max="8" width="6.28515625" style="8" bestFit="1" customWidth="1"/>
    <col min="9" max="9" width="8.140625" style="8" bestFit="1" customWidth="1"/>
    <col min="10" max="10" width="7.5703125" style="8" customWidth="1"/>
    <col min="11" max="11" width="12.140625" style="8" customWidth="1"/>
    <col min="12" max="12" width="15.42578125" style="8" customWidth="1"/>
    <col min="13" max="16384" width="9.140625" style="8"/>
  </cols>
  <sheetData>
    <row r="1" spans="1:12" ht="18" hidden="1" customHeight="1" x14ac:dyDescent="0.25">
      <c r="A1" s="841" t="s">
        <v>513</v>
      </c>
      <c r="B1" s="841"/>
      <c r="C1" s="842"/>
      <c r="D1" s="842"/>
      <c r="E1" s="842"/>
      <c r="F1" s="842"/>
      <c r="G1" s="842"/>
      <c r="H1" s="842"/>
      <c r="I1" s="842"/>
      <c r="J1" s="842"/>
      <c r="K1" s="842"/>
      <c r="L1" s="842"/>
    </row>
    <row r="2" spans="1:12" ht="18" customHeight="1" x14ac:dyDescent="0.25">
      <c r="A2" s="841" t="s">
        <v>512</v>
      </c>
      <c r="B2" s="841"/>
      <c r="C2" s="841"/>
      <c r="D2" s="841"/>
      <c r="E2" s="841"/>
      <c r="F2" s="841"/>
      <c r="G2" s="841"/>
      <c r="H2" s="841"/>
      <c r="I2" s="841"/>
      <c r="J2" s="841"/>
      <c r="K2" s="841"/>
      <c r="L2" s="841"/>
    </row>
    <row r="3" spans="1:12" ht="18" x14ac:dyDescent="0.25">
      <c r="A3" s="841" t="s">
        <v>481</v>
      </c>
      <c r="B3" s="841"/>
      <c r="C3" s="841"/>
      <c r="D3" s="841"/>
      <c r="E3" s="841"/>
      <c r="F3" s="841"/>
      <c r="G3" s="841"/>
      <c r="H3" s="841"/>
      <c r="I3" s="841"/>
      <c r="J3" s="841"/>
      <c r="K3" s="841"/>
      <c r="L3" s="841"/>
    </row>
    <row r="4" spans="1:12" ht="18" x14ac:dyDescent="0.25">
      <c r="A4" s="843">
        <v>2018</v>
      </c>
      <c r="B4" s="843"/>
      <c r="C4" s="843"/>
      <c r="D4" s="843"/>
      <c r="E4" s="843"/>
      <c r="F4" s="843"/>
      <c r="G4" s="843"/>
      <c r="H4" s="843"/>
      <c r="I4" s="843"/>
      <c r="J4" s="843"/>
      <c r="K4" s="843"/>
      <c r="L4" s="843"/>
    </row>
    <row r="5" spans="1:12" ht="15.75" x14ac:dyDescent="0.25">
      <c r="A5" s="832" t="s">
        <v>510</v>
      </c>
      <c r="B5" s="832"/>
      <c r="C5" s="832"/>
      <c r="D5" s="832"/>
      <c r="E5" s="832"/>
      <c r="F5" s="832"/>
      <c r="G5" s="832"/>
      <c r="H5" s="832"/>
      <c r="I5" s="832"/>
      <c r="J5" s="832"/>
      <c r="K5" s="832"/>
      <c r="L5" s="832"/>
    </row>
    <row r="6" spans="1:12" ht="15.75" x14ac:dyDescent="0.25">
      <c r="A6" s="832" t="s">
        <v>521</v>
      </c>
      <c r="B6" s="832"/>
      <c r="C6" s="832"/>
      <c r="D6" s="832"/>
      <c r="E6" s="832"/>
      <c r="F6" s="832"/>
      <c r="G6" s="832"/>
      <c r="H6" s="832"/>
      <c r="I6" s="832"/>
      <c r="J6" s="832"/>
      <c r="K6" s="832"/>
      <c r="L6" s="832"/>
    </row>
    <row r="7" spans="1:12" ht="15.75" x14ac:dyDescent="0.25">
      <c r="A7" s="832">
        <v>2018</v>
      </c>
      <c r="B7" s="832"/>
      <c r="C7" s="832"/>
      <c r="D7" s="832"/>
      <c r="E7" s="832"/>
      <c r="F7" s="832"/>
      <c r="G7" s="832"/>
      <c r="H7" s="832"/>
      <c r="I7" s="832"/>
      <c r="J7" s="832"/>
      <c r="K7" s="832"/>
      <c r="L7" s="832"/>
    </row>
    <row r="8" spans="1:12" ht="15.75" x14ac:dyDescent="0.2">
      <c r="A8" s="356" t="s">
        <v>613</v>
      </c>
      <c r="B8" s="356"/>
      <c r="C8" s="355"/>
      <c r="D8" s="354"/>
      <c r="E8" s="354"/>
      <c r="F8" s="354"/>
      <c r="G8" s="354"/>
      <c r="H8" s="354"/>
      <c r="I8" s="353"/>
      <c r="J8" s="145"/>
      <c r="K8" s="117"/>
      <c r="L8" s="352" t="s">
        <v>778</v>
      </c>
    </row>
    <row r="9" spans="1:12" ht="56.25" customHeight="1" x14ac:dyDescent="0.2">
      <c r="A9" s="835" t="s">
        <v>508</v>
      </c>
      <c r="B9" s="837" t="s">
        <v>554</v>
      </c>
      <c r="C9" s="838"/>
      <c r="D9" s="837" t="s">
        <v>555</v>
      </c>
      <c r="E9" s="838"/>
      <c r="F9" s="837" t="s">
        <v>556</v>
      </c>
      <c r="G9" s="838"/>
      <c r="H9" s="837" t="s">
        <v>557</v>
      </c>
      <c r="I9" s="838"/>
      <c r="J9" s="837" t="s">
        <v>558</v>
      </c>
      <c r="K9" s="838"/>
      <c r="L9" s="839" t="s">
        <v>507</v>
      </c>
    </row>
    <row r="10" spans="1:12" ht="47.25" customHeight="1" x14ac:dyDescent="0.2">
      <c r="A10" s="836"/>
      <c r="B10" s="833" t="s">
        <v>559</v>
      </c>
      <c r="C10" s="834"/>
      <c r="D10" s="833" t="s">
        <v>560</v>
      </c>
      <c r="E10" s="834"/>
      <c r="F10" s="833" t="s">
        <v>561</v>
      </c>
      <c r="G10" s="834"/>
      <c r="H10" s="833" t="s">
        <v>562</v>
      </c>
      <c r="I10" s="834"/>
      <c r="J10" s="833" t="s">
        <v>563</v>
      </c>
      <c r="K10" s="834"/>
      <c r="L10" s="840"/>
    </row>
    <row r="11" spans="1:12" ht="31.5" customHeight="1" thickBot="1" x14ac:dyDescent="0.25">
      <c r="A11" s="351" t="s">
        <v>506</v>
      </c>
      <c r="B11" s="488" t="s">
        <v>410</v>
      </c>
      <c r="C11" s="784" t="s">
        <v>411</v>
      </c>
      <c r="D11" s="488" t="s">
        <v>412</v>
      </c>
      <c r="E11" s="787" t="s">
        <v>413</v>
      </c>
      <c r="F11" s="488" t="s">
        <v>410</v>
      </c>
      <c r="G11" s="787" t="s">
        <v>411</v>
      </c>
      <c r="H11" s="488" t="s">
        <v>410</v>
      </c>
      <c r="I11" s="787" t="s">
        <v>411</v>
      </c>
      <c r="J11" s="753" t="s">
        <v>412</v>
      </c>
      <c r="K11" s="748" t="s">
        <v>413</v>
      </c>
      <c r="L11" s="350" t="s">
        <v>505</v>
      </c>
    </row>
    <row r="12" spans="1:12" ht="31.5" customHeight="1" thickBot="1" x14ac:dyDescent="0.25">
      <c r="A12" s="349" t="s">
        <v>504</v>
      </c>
      <c r="B12" s="486" t="s">
        <v>410</v>
      </c>
      <c r="C12" s="785" t="s">
        <v>411</v>
      </c>
      <c r="D12" s="486" t="s">
        <v>412</v>
      </c>
      <c r="E12" s="785" t="s">
        <v>413</v>
      </c>
      <c r="F12" s="486" t="s">
        <v>410</v>
      </c>
      <c r="G12" s="785" t="s">
        <v>411</v>
      </c>
      <c r="H12" s="486" t="s">
        <v>410</v>
      </c>
      <c r="I12" s="785" t="s">
        <v>411</v>
      </c>
      <c r="J12" s="754" t="s">
        <v>412</v>
      </c>
      <c r="K12" s="749" t="s">
        <v>413</v>
      </c>
      <c r="L12" s="348" t="s">
        <v>503</v>
      </c>
    </row>
    <row r="13" spans="1:12" ht="31.5" customHeight="1" thickBot="1" x14ac:dyDescent="0.25">
      <c r="A13" s="347" t="s">
        <v>502</v>
      </c>
      <c r="B13" s="487" t="s">
        <v>410</v>
      </c>
      <c r="C13" s="777" t="s">
        <v>411</v>
      </c>
      <c r="D13" s="487" t="s">
        <v>412</v>
      </c>
      <c r="E13" s="777" t="s">
        <v>413</v>
      </c>
      <c r="F13" s="487" t="s">
        <v>410</v>
      </c>
      <c r="G13" s="777" t="s">
        <v>411</v>
      </c>
      <c r="H13" s="487" t="s">
        <v>410</v>
      </c>
      <c r="I13" s="777" t="s">
        <v>411</v>
      </c>
      <c r="J13" s="755" t="s">
        <v>412</v>
      </c>
      <c r="K13" s="750" t="s">
        <v>413</v>
      </c>
      <c r="L13" s="346" t="s">
        <v>501</v>
      </c>
    </row>
    <row r="14" spans="1:12" ht="31.5" customHeight="1" thickBot="1" x14ac:dyDescent="0.25">
      <c r="A14" s="349" t="s">
        <v>500</v>
      </c>
      <c r="B14" s="486" t="s">
        <v>410</v>
      </c>
      <c r="C14" s="785" t="s">
        <v>411</v>
      </c>
      <c r="D14" s="486" t="s">
        <v>410</v>
      </c>
      <c r="E14" s="785" t="s">
        <v>411</v>
      </c>
      <c r="F14" s="486" t="s">
        <v>410</v>
      </c>
      <c r="G14" s="785" t="s">
        <v>411</v>
      </c>
      <c r="H14" s="486" t="s">
        <v>410</v>
      </c>
      <c r="I14" s="785" t="s">
        <v>411</v>
      </c>
      <c r="J14" s="754" t="s">
        <v>736</v>
      </c>
      <c r="K14" s="749" t="s">
        <v>423</v>
      </c>
      <c r="L14" s="348" t="s">
        <v>499</v>
      </c>
    </row>
    <row r="15" spans="1:12" ht="31.5" customHeight="1" thickBot="1" x14ac:dyDescent="0.25">
      <c r="A15" s="347" t="s">
        <v>498</v>
      </c>
      <c r="B15" s="487" t="s">
        <v>410</v>
      </c>
      <c r="C15" s="777" t="s">
        <v>411</v>
      </c>
      <c r="D15" s="487" t="s">
        <v>412</v>
      </c>
      <c r="E15" s="777" t="s">
        <v>413</v>
      </c>
      <c r="F15" s="487" t="s">
        <v>410</v>
      </c>
      <c r="G15" s="777" t="s">
        <v>411</v>
      </c>
      <c r="H15" s="487" t="s">
        <v>410</v>
      </c>
      <c r="I15" s="777" t="s">
        <v>411</v>
      </c>
      <c r="J15" s="755" t="s">
        <v>412</v>
      </c>
      <c r="K15" s="750" t="s">
        <v>413</v>
      </c>
      <c r="L15" s="346" t="s">
        <v>497</v>
      </c>
    </row>
    <row r="16" spans="1:12" ht="31.5" customHeight="1" thickBot="1" x14ac:dyDescent="0.25">
      <c r="A16" s="349" t="s">
        <v>496</v>
      </c>
      <c r="B16" s="486" t="s">
        <v>410</v>
      </c>
      <c r="C16" s="785" t="s">
        <v>411</v>
      </c>
      <c r="D16" s="486" t="s">
        <v>410</v>
      </c>
      <c r="E16" s="785" t="s">
        <v>411</v>
      </c>
      <c r="F16" s="486" t="s">
        <v>410</v>
      </c>
      <c r="G16" s="785" t="s">
        <v>411</v>
      </c>
      <c r="H16" s="486" t="s">
        <v>410</v>
      </c>
      <c r="I16" s="785" t="s">
        <v>411</v>
      </c>
      <c r="J16" s="754" t="s">
        <v>412</v>
      </c>
      <c r="K16" s="749" t="s">
        <v>413</v>
      </c>
      <c r="L16" s="348" t="s">
        <v>495</v>
      </c>
    </row>
    <row r="17" spans="1:12" ht="31.5" customHeight="1" thickBot="1" x14ac:dyDescent="0.25">
      <c r="A17" s="347" t="s">
        <v>494</v>
      </c>
      <c r="B17" s="487" t="s">
        <v>410</v>
      </c>
      <c r="C17" s="777" t="s">
        <v>411</v>
      </c>
      <c r="D17" s="487" t="s">
        <v>412</v>
      </c>
      <c r="E17" s="777" t="s">
        <v>413</v>
      </c>
      <c r="F17" s="487" t="s">
        <v>410</v>
      </c>
      <c r="G17" s="777" t="s">
        <v>411</v>
      </c>
      <c r="H17" s="487" t="s">
        <v>410</v>
      </c>
      <c r="I17" s="777" t="s">
        <v>411</v>
      </c>
      <c r="J17" s="755" t="s">
        <v>736</v>
      </c>
      <c r="K17" s="750" t="s">
        <v>423</v>
      </c>
      <c r="L17" s="346" t="s">
        <v>493</v>
      </c>
    </row>
    <row r="18" spans="1:12" ht="31.5" customHeight="1" thickBot="1" x14ac:dyDescent="0.25">
      <c r="A18" s="349" t="s">
        <v>492</v>
      </c>
      <c r="B18" s="486" t="s">
        <v>410</v>
      </c>
      <c r="C18" s="785" t="s">
        <v>411</v>
      </c>
      <c r="D18" s="486" t="s">
        <v>410</v>
      </c>
      <c r="E18" s="785" t="s">
        <v>411</v>
      </c>
      <c r="F18" s="486" t="s">
        <v>412</v>
      </c>
      <c r="G18" s="785" t="s">
        <v>413</v>
      </c>
      <c r="H18" s="486" t="s">
        <v>410</v>
      </c>
      <c r="I18" s="785" t="s">
        <v>411</v>
      </c>
      <c r="J18" s="754" t="s">
        <v>412</v>
      </c>
      <c r="K18" s="749" t="s">
        <v>413</v>
      </c>
      <c r="L18" s="348" t="s">
        <v>491</v>
      </c>
    </row>
    <row r="19" spans="1:12" ht="31.5" customHeight="1" thickBot="1" x14ac:dyDescent="0.25">
      <c r="A19" s="347" t="s">
        <v>490</v>
      </c>
      <c r="B19" s="487" t="s">
        <v>410</v>
      </c>
      <c r="C19" s="777" t="s">
        <v>411</v>
      </c>
      <c r="D19" s="487" t="s">
        <v>410</v>
      </c>
      <c r="E19" s="777" t="s">
        <v>411</v>
      </c>
      <c r="F19" s="487" t="s">
        <v>412</v>
      </c>
      <c r="G19" s="777" t="s">
        <v>413</v>
      </c>
      <c r="H19" s="487" t="s">
        <v>410</v>
      </c>
      <c r="I19" s="777" t="s">
        <v>411</v>
      </c>
      <c r="J19" s="755" t="s">
        <v>412</v>
      </c>
      <c r="K19" s="750" t="s">
        <v>413</v>
      </c>
      <c r="L19" s="346" t="s">
        <v>489</v>
      </c>
    </row>
    <row r="20" spans="1:12" ht="31.5" customHeight="1" thickBot="1" x14ac:dyDescent="0.25">
      <c r="A20" s="349" t="s">
        <v>488</v>
      </c>
      <c r="B20" s="486" t="s">
        <v>410</v>
      </c>
      <c r="C20" s="785" t="s">
        <v>411</v>
      </c>
      <c r="D20" s="486" t="s">
        <v>410</v>
      </c>
      <c r="E20" s="785" t="s">
        <v>411</v>
      </c>
      <c r="F20" s="486" t="s">
        <v>410</v>
      </c>
      <c r="G20" s="785" t="s">
        <v>411</v>
      </c>
      <c r="H20" s="486" t="s">
        <v>410</v>
      </c>
      <c r="I20" s="785" t="s">
        <v>411</v>
      </c>
      <c r="J20" s="754" t="s">
        <v>412</v>
      </c>
      <c r="K20" s="749" t="s">
        <v>413</v>
      </c>
      <c r="L20" s="348" t="s">
        <v>487</v>
      </c>
    </row>
    <row r="21" spans="1:12" ht="31.5" customHeight="1" thickBot="1" x14ac:dyDescent="0.25">
      <c r="A21" s="347" t="s">
        <v>486</v>
      </c>
      <c r="B21" s="487" t="s">
        <v>410</v>
      </c>
      <c r="C21" s="487" t="s">
        <v>411</v>
      </c>
      <c r="D21" s="487" t="s">
        <v>410</v>
      </c>
      <c r="E21" s="487" t="s">
        <v>411</v>
      </c>
      <c r="F21" s="487" t="s">
        <v>410</v>
      </c>
      <c r="G21" s="487" t="s">
        <v>411</v>
      </c>
      <c r="H21" s="487" t="s">
        <v>410</v>
      </c>
      <c r="I21" s="487" t="s">
        <v>411</v>
      </c>
      <c r="J21" s="751" t="s">
        <v>412</v>
      </c>
      <c r="K21" s="751" t="s">
        <v>413</v>
      </c>
      <c r="L21" s="346" t="s">
        <v>485</v>
      </c>
    </row>
    <row r="22" spans="1:12" ht="31.5" customHeight="1" x14ac:dyDescent="0.2">
      <c r="A22" s="345" t="s">
        <v>484</v>
      </c>
      <c r="B22" s="490" t="s">
        <v>410</v>
      </c>
      <c r="C22" s="786" t="s">
        <v>411</v>
      </c>
      <c r="D22" s="490" t="s">
        <v>410</v>
      </c>
      <c r="E22" s="786" t="s">
        <v>411</v>
      </c>
      <c r="F22" s="490" t="s">
        <v>410</v>
      </c>
      <c r="G22" s="786" t="s">
        <v>411</v>
      </c>
      <c r="H22" s="490" t="s">
        <v>410</v>
      </c>
      <c r="I22" s="786" t="s">
        <v>411</v>
      </c>
      <c r="J22" s="756" t="s">
        <v>412</v>
      </c>
      <c r="K22" s="752" t="s">
        <v>413</v>
      </c>
      <c r="L22" s="344" t="s">
        <v>483</v>
      </c>
    </row>
    <row r="23" spans="1:12" s="236" customFormat="1" x14ac:dyDescent="0.2">
      <c r="A23" s="236" t="s">
        <v>540</v>
      </c>
      <c r="L23" s="234" t="s">
        <v>541</v>
      </c>
    </row>
    <row r="24" spans="1:12" s="236" customFormat="1" x14ac:dyDescent="0.2"/>
    <row r="25" spans="1:12" x14ac:dyDescent="0.2">
      <c r="A25" s="233"/>
      <c r="B25" s="343" t="s">
        <v>416</v>
      </c>
      <c r="C25" s="236"/>
      <c r="D25" s="236"/>
      <c r="E25" s="236"/>
      <c r="F25" s="236"/>
      <c r="G25" s="236"/>
      <c r="H25" s="236"/>
      <c r="I25" s="342" t="s">
        <v>426</v>
      </c>
      <c r="J25" s="233"/>
      <c r="K25" s="233"/>
      <c r="L25" s="236"/>
    </row>
    <row r="26" spans="1:12" x14ac:dyDescent="0.2">
      <c r="A26" s="274" t="s">
        <v>410</v>
      </c>
      <c r="B26" s="275" t="s">
        <v>417</v>
      </c>
      <c r="C26" s="236"/>
      <c r="D26" s="236"/>
      <c r="E26" s="236"/>
      <c r="F26" s="236"/>
      <c r="G26" s="236"/>
      <c r="H26" s="236"/>
      <c r="I26" s="274" t="s">
        <v>417</v>
      </c>
      <c r="J26" s="489" t="s">
        <v>411</v>
      </c>
      <c r="K26" s="236"/>
      <c r="L26" s="236"/>
    </row>
    <row r="27" spans="1:12" x14ac:dyDescent="0.2">
      <c r="A27" s="274" t="s">
        <v>412</v>
      </c>
      <c r="B27" s="275" t="s">
        <v>418</v>
      </c>
      <c r="C27" s="236"/>
      <c r="D27" s="236"/>
      <c r="E27" s="236"/>
      <c r="F27" s="236"/>
      <c r="G27" s="236"/>
      <c r="H27" s="236"/>
      <c r="I27" s="274" t="s">
        <v>418</v>
      </c>
      <c r="J27" s="489" t="s">
        <v>413</v>
      </c>
      <c r="K27" s="236"/>
      <c r="L27" s="236"/>
    </row>
    <row r="28" spans="1:12" x14ac:dyDescent="0.2">
      <c r="A28" s="274" t="s">
        <v>421</v>
      </c>
      <c r="B28" s="275" t="s">
        <v>427</v>
      </c>
      <c r="C28" s="236"/>
      <c r="D28" s="236"/>
      <c r="E28" s="236"/>
      <c r="F28" s="236"/>
      <c r="G28" s="236"/>
      <c r="H28" s="236"/>
      <c r="I28" s="274" t="s">
        <v>427</v>
      </c>
      <c r="J28" s="275" t="s">
        <v>423</v>
      </c>
      <c r="K28" s="236"/>
      <c r="L28" s="236"/>
    </row>
    <row r="29" spans="1:12" x14ac:dyDescent="0.2">
      <c r="A29" s="274" t="s">
        <v>429</v>
      </c>
      <c r="B29" s="275" t="s">
        <v>428</v>
      </c>
      <c r="C29" s="236"/>
      <c r="D29" s="236"/>
      <c r="E29" s="236"/>
      <c r="F29" s="236"/>
      <c r="G29" s="236"/>
      <c r="H29" s="236"/>
      <c r="I29" s="274" t="s">
        <v>428</v>
      </c>
      <c r="J29" s="489" t="s">
        <v>430</v>
      </c>
      <c r="K29" s="236"/>
      <c r="L29" s="236"/>
    </row>
    <row r="30" spans="1:12" x14ac:dyDescent="0.2">
      <c r="A30" s="274" t="s">
        <v>431</v>
      </c>
      <c r="B30" s="275" t="s">
        <v>419</v>
      </c>
      <c r="C30" s="236"/>
      <c r="D30" s="236"/>
      <c r="E30" s="236"/>
      <c r="F30" s="236"/>
      <c r="G30" s="236"/>
      <c r="H30" s="236"/>
      <c r="I30" s="274" t="s">
        <v>419</v>
      </c>
      <c r="J30" s="275" t="s">
        <v>424</v>
      </c>
      <c r="K30" s="236"/>
      <c r="L30" s="236"/>
    </row>
    <row r="31" spans="1:12" x14ac:dyDescent="0.2">
      <c r="A31" s="274" t="s">
        <v>422</v>
      </c>
      <c r="B31" s="275" t="s">
        <v>420</v>
      </c>
      <c r="C31" s="236"/>
      <c r="D31" s="236"/>
      <c r="E31" s="236"/>
      <c r="F31" s="236"/>
      <c r="G31" s="236"/>
      <c r="H31" s="236"/>
      <c r="I31" s="274" t="s">
        <v>420</v>
      </c>
      <c r="J31" s="275" t="s">
        <v>425</v>
      </c>
      <c r="K31" s="236"/>
      <c r="L31" s="236"/>
    </row>
  </sheetData>
  <mergeCells count="19">
    <mergeCell ref="A1:L1"/>
    <mergeCell ref="A3:L3"/>
    <mergeCell ref="A4:L4"/>
    <mergeCell ref="A5:L5"/>
    <mergeCell ref="A2:L2"/>
    <mergeCell ref="A6:L6"/>
    <mergeCell ref="F10:G10"/>
    <mergeCell ref="H10:I10"/>
    <mergeCell ref="J10:K10"/>
    <mergeCell ref="A7:L7"/>
    <mergeCell ref="A9:A10"/>
    <mergeCell ref="B9:C9"/>
    <mergeCell ref="D9:E9"/>
    <mergeCell ref="F9:G9"/>
    <mergeCell ref="H9:I9"/>
    <mergeCell ref="J9:K9"/>
    <mergeCell ref="L9:L10"/>
    <mergeCell ref="B10:C10"/>
    <mergeCell ref="D10:E10"/>
  </mergeCells>
  <printOptions horizontalCentered="1" verticalCentered="1"/>
  <pageMargins left="0" right="0" top="0" bottom="0" header="0" footer="0"/>
  <pageSetup paperSize="9" scale="90"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الاحصاءات البيئية الفصل الحادي عشر2018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الاحصاءات البيئية الفصل الحادي عشر2018 
</Description_Ar>
    <Enabled xmlns="1b323878-974e-4c19-bf08-965c80d4ad54">true</Enabled>
    <PublishingDate xmlns="1b323878-974e-4c19-bf08-965c80d4ad54">2019-12-15T06:29:06+00:00</PublishingDate>
    <CategoryDescription xmlns="http://schemas.microsoft.com/sharepoint.v3">Environmental Statistics chapter 11-2018</CategoryDescription>
  </documentManagement>
</p:properties>
</file>

<file path=customXml/itemProps1.xml><?xml version="1.0" encoding="utf-8"?>
<ds:datastoreItem xmlns:ds="http://schemas.openxmlformats.org/officeDocument/2006/customXml" ds:itemID="{325B8228-94C6-435C-862E-82D0C2EC3ED8}"/>
</file>

<file path=customXml/itemProps2.xml><?xml version="1.0" encoding="utf-8"?>
<ds:datastoreItem xmlns:ds="http://schemas.openxmlformats.org/officeDocument/2006/customXml" ds:itemID="{766D3BD6-BBA9-42DE-B0CF-FB2686856DD7}"/>
</file>

<file path=customXml/itemProps3.xml><?xml version="1.0" encoding="utf-8"?>
<ds:datastoreItem xmlns:ds="http://schemas.openxmlformats.org/officeDocument/2006/customXml" ds:itemID="{6B1A4905-359E-4766-AFFA-4B9F55BCFEA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31</vt:i4>
      </vt:variant>
      <vt:variant>
        <vt:lpstr>Charts</vt:lpstr>
      </vt:variant>
      <vt:variant>
        <vt:i4>3</vt:i4>
      </vt:variant>
      <vt:variant>
        <vt:lpstr>Named Ranges</vt:lpstr>
      </vt:variant>
      <vt:variant>
        <vt:i4>31</vt:i4>
      </vt:variant>
    </vt:vector>
  </HeadingPairs>
  <TitlesOfParts>
    <vt:vector size="65" baseType="lpstr">
      <vt:lpstr>Cover</vt:lpstr>
      <vt:lpstr>التقديم</vt:lpstr>
      <vt:lpstr>228</vt:lpstr>
      <vt:lpstr>229</vt:lpstr>
      <vt:lpstr>230</vt:lpstr>
      <vt:lpstr>231</vt:lpstr>
      <vt:lpstr>GR-49</vt:lpstr>
      <vt:lpstr>232</vt:lpstr>
      <vt:lpstr>233</vt:lpstr>
      <vt:lpstr>234</vt:lpstr>
      <vt:lpstr>235</vt:lpstr>
      <vt:lpstr>236</vt:lpstr>
      <vt:lpstr>237</vt:lpstr>
      <vt:lpstr>238</vt:lpstr>
      <vt:lpstr>239</vt:lpstr>
      <vt:lpstr>240</vt:lpstr>
      <vt:lpstr>241</vt:lpstr>
      <vt:lpstr>242</vt:lpstr>
      <vt:lpstr>243</vt:lpstr>
      <vt:lpstr>244</vt:lpstr>
      <vt:lpstr>245</vt:lpstr>
      <vt:lpstr>2014_20</vt:lpstr>
      <vt:lpstr>246</vt:lpstr>
      <vt:lpstr>247</vt:lpstr>
      <vt:lpstr>248</vt:lpstr>
      <vt:lpstr>249</vt:lpstr>
      <vt:lpstr>250</vt:lpstr>
      <vt:lpstr>251</vt:lpstr>
      <vt:lpstr>252</vt:lpstr>
      <vt:lpstr>GR-52</vt:lpstr>
      <vt:lpstr>2014</vt:lpstr>
      <vt:lpstr>GR-48</vt:lpstr>
      <vt:lpstr>GR-50</vt:lpstr>
      <vt:lpstr>Gr-51</vt:lpstr>
      <vt:lpstr>'2014'!Print_Area</vt:lpstr>
      <vt:lpstr>'2014_20'!Print_Area</vt:lpstr>
      <vt:lpstr>'228'!Print_Area</vt:lpstr>
      <vt:lpstr>'229'!Print_Area</vt:lpstr>
      <vt:lpstr>'230'!Print_Area</vt:lpstr>
      <vt:lpstr>'231'!Print_Area</vt:lpstr>
      <vt:lpstr>'232'!Print_Area</vt:lpstr>
      <vt:lpstr>'233'!Print_Area</vt:lpstr>
      <vt:lpstr>'234'!Print_Area</vt:lpstr>
      <vt:lpstr>'235'!Print_Area</vt:lpstr>
      <vt:lpstr>'236'!Print_Area</vt:lpstr>
      <vt:lpstr>'237'!Print_Area</vt:lpstr>
      <vt:lpstr>'238'!Print_Area</vt:lpstr>
      <vt:lpstr>'239'!Print_Area</vt:lpstr>
      <vt:lpstr>'240'!Print_Area</vt:lpstr>
      <vt:lpstr>'241'!Print_Area</vt:lpstr>
      <vt:lpstr>'242'!Print_Area</vt:lpstr>
      <vt:lpstr>'243'!Print_Area</vt:lpstr>
      <vt:lpstr>'244'!Print_Area</vt:lpstr>
      <vt:lpstr>'245'!Print_Area</vt:lpstr>
      <vt:lpstr>'246'!Print_Area</vt:lpstr>
      <vt:lpstr>'247'!Print_Area</vt:lpstr>
      <vt:lpstr>'248'!Print_Area</vt:lpstr>
      <vt:lpstr>'249'!Print_Area</vt:lpstr>
      <vt:lpstr>'250'!Print_Area</vt:lpstr>
      <vt:lpstr>'251'!Print_Area</vt:lpstr>
      <vt:lpstr>'252'!Print_Area</vt:lpstr>
      <vt:lpstr>Cover!Print_Area</vt:lpstr>
      <vt:lpstr>'GR-49'!Print_Area</vt:lpstr>
      <vt:lpstr>'GR-52'!Print_Area</vt:lpstr>
      <vt:lpstr>التقديم!Print_Area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Environmental Statistics chapter 11-2018</dc:title>
  <dc:creator>shaikha hamad al-hajri</dc:creator>
  <cp:keywords/>
  <cp:lastModifiedBy>Amjad Ahmed Abdelwahab</cp:lastModifiedBy>
  <cp:lastPrinted>2019-12-12T04:58:41Z</cp:lastPrinted>
  <dcterms:created xsi:type="dcterms:W3CDTF">2004-08-03T07:29:47Z</dcterms:created>
  <dcterms:modified xsi:type="dcterms:W3CDTF">2019-12-12T05:02:24Z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Environmental Statistics chapter 11-2018</vt:lpwstr>
  </property>
  <property fmtid="{D5CDD505-2E9C-101B-9397-08002B2CF9AE}" pid="5" name="Hashtags">
    <vt:lpwstr>58;#StatisticalAbstract|c2f418c2-a295-4bd1-af99-d5d586494613</vt:lpwstr>
  </property>
</Properties>
</file>