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6.xml" ContentType="application/vnd.openxmlformats-officedocument.drawingml.chartshapes+xml"/>
  <Override PartName="/xl/drawings/drawing26.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33.xml" ContentType="application/vnd.openxmlformats-officedocument.drawing+xml"/>
  <Override PartName="/xl/chartsheets/sheet1.xml" ContentType="application/vnd.openxmlformats-officedocument.spreadsheetml.chartsheet+xml"/>
  <Override PartName="/xl/worksheets/sheet5.xml" ContentType="application/vnd.openxmlformats-officedocument.spreadsheetml.worksheet+xml"/>
  <Override PartName="/xl/drawings/drawing37.xml" ContentType="application/vnd.openxmlformats-officedocument.drawing+xml"/>
  <Override PartName="/xl/drawings/drawing36.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drawings/drawing27.xml" ContentType="application/vnd.openxmlformats-officedocument.drawing+xml"/>
  <Override PartName="/xl/worksheets/sheet1.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drawings/drawing12.xml" ContentType="application/vnd.openxmlformats-officedocument.drawing+xml"/>
  <Override PartName="/xl/styles.xml" ContentType="application/vnd.openxmlformats-officedocument.spreadsheetml.styles+xml"/>
  <Override PartName="/xl/drawings/drawing11.xml" ContentType="application/vnd.openxmlformats-officedocument.drawing+xml"/>
  <Override PartName="/xl/sharedStrings.xml" ContentType="application/vnd.openxmlformats-officedocument.spreadsheetml.sharedStrings+xml"/>
  <Override PartName="/xl/drawings/drawing10.xml" ContentType="application/vnd.openxmlformats-officedocument.drawing+xml"/>
  <Override PartName="/xl/drawings/drawing13.xml" ContentType="application/vnd.openxmlformats-officedocument.drawing+xml"/>
  <Override PartName="/xl/worksheets/sheet31.xml" ContentType="application/vnd.openxmlformats-officedocument.spreadsheetml.worksheet+xml"/>
  <Override PartName="/xl/drawings/drawing14.xml" ContentType="application/vnd.openxmlformats-officedocument.drawing+xml"/>
  <Override PartName="/xl/drawings/drawing16.xml" ContentType="application/vnd.openxmlformats-officedocument.drawing+xml"/>
  <Override PartName="/xl/worksheets/sheet29.xml" ContentType="application/vnd.openxmlformats-officedocument.spreadsheetml.worksheet+xml"/>
  <Override PartName="/xl/drawings/drawing15.xml" ContentType="application/vnd.openxmlformats-officedocument.drawing+xml"/>
  <Override PartName="/xl/worksheets/sheet3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5.xml" ContentType="application/vnd.openxmlformats-officedocument.drawing+xml"/>
  <Override PartName="/xl/drawings/drawing4.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17.xml" ContentType="application/vnd.openxmlformats-officedocument.drawing+xml"/>
  <Override PartName="/xl/charts/chart2.xml" ContentType="application/vnd.openxmlformats-officedocument.drawingml.chart+xml"/>
  <Override PartName="/xl/worksheets/sheet15.xml" ContentType="application/vnd.openxmlformats-officedocument.spreadsheetml.worksheet+xml"/>
  <Override PartName="/xl/drawings/drawing22.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21.xml" ContentType="application/vnd.openxmlformats-officedocument.drawing+xml"/>
  <Override PartName="/xl/worksheets/sheet28.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charts/chart3.xml" ContentType="application/vnd.openxmlformats-officedocument.drawingml.chart+xml"/>
  <Override PartName="/xl/drawings/drawing25.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drawings/drawing24.xml" ContentType="application/vnd.openxmlformats-officedocument.drawing+xml"/>
  <Override PartName="/xl/worksheets/sheet12.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drawings/drawing20.xml" ContentType="application/vnd.openxmlformats-officedocument.drawing+xml"/>
  <Override PartName="/xl/drawings/drawing18.xml" ContentType="application/vnd.openxmlformats-officedocument.drawing+xml"/>
  <Override PartName="/xl/worksheets/sheet2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19.xml" ContentType="application/vnd.openxmlformats-officedocument.drawing+xml"/>
  <Override PartName="/xl/chartsheets/sheet3.xml" ContentType="application/vnd.openxmlformats-officedocument.spreadsheetml.chart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12" windowWidth="8640" windowHeight="7548" tabRatio="864" firstSheet="10" activeTab="25"/>
  </bookViews>
  <sheets>
    <sheet name="Cover" sheetId="59" r:id="rId1"/>
    <sheet name="التقديم" sheetId="58" r:id="rId2"/>
    <sheet name="219" sheetId="39" r:id="rId3"/>
    <sheet name="220" sheetId="13" r:id="rId4"/>
    <sheet name="GR-48" sheetId="52" r:id="rId5"/>
    <sheet name="221" sheetId="86" r:id="rId6"/>
    <sheet name="222" sheetId="84" r:id="rId7"/>
    <sheet name="GR-49" sheetId="101" r:id="rId8"/>
    <sheet name="223" sheetId="85" r:id="rId9"/>
    <sheet name="224" sheetId="87" r:id="rId10"/>
    <sheet name="225" sheetId="79" r:id="rId11"/>
    <sheet name="226" sheetId="82" r:id="rId12"/>
    <sheet name="227" sheetId="83" r:id="rId13"/>
    <sheet name="228" sheetId="12" r:id="rId14"/>
    <sheet name="229" sheetId="11" r:id="rId15"/>
    <sheet name="230" sheetId="34" r:id="rId16"/>
    <sheet name="231" sheetId="21" r:id="rId17"/>
    <sheet name="232" sheetId="75" r:id="rId18"/>
    <sheet name="233" sheetId="100" r:id="rId19"/>
    <sheet name="234" sheetId="9" r:id="rId20"/>
    <sheet name="GR-50" sheetId="96" r:id="rId21"/>
    <sheet name="235" sheetId="5" r:id="rId22"/>
    <sheet name="Gr-51" sheetId="43" r:id="rId23"/>
    <sheet name="236" sheetId="74" r:id="rId24"/>
    <sheet name="2014_20" sheetId="88" state="hidden" r:id="rId25"/>
    <sheet name="237" sheetId="91" r:id="rId26"/>
    <sheet name="238" sheetId="89" r:id="rId27"/>
    <sheet name="239" sheetId="92" r:id="rId28"/>
    <sheet name="240" sheetId="68" r:id="rId29"/>
    <sheet name="241" sheetId="29" r:id="rId30"/>
    <sheet name="242" sheetId="69" r:id="rId31"/>
    <sheet name="243"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'219'!$A$1:$I$19</definedName>
    <definedName name="_xlnm.Print_Area" localSheetId="3">'220'!$A$1:$N$17</definedName>
    <definedName name="_xlnm.Print_Area" localSheetId="5">'221'!$A$1:$J$21</definedName>
    <definedName name="_xlnm.Print_Area" localSheetId="6">'222'!$A$1:$L$31</definedName>
    <definedName name="_xlnm.Print_Area" localSheetId="8">'223'!$A$1:$L$31</definedName>
    <definedName name="_xlnm.Print_Area" localSheetId="9">'224'!$A$1:$L$31</definedName>
    <definedName name="_xlnm.Print_Area" localSheetId="10">'225'!$A$1:$I$15</definedName>
    <definedName name="_xlnm.Print_Area" localSheetId="11">'226'!$A$1:$I$15</definedName>
    <definedName name="_xlnm.Print_Area" localSheetId="12">'227'!$A$1:$I$15</definedName>
    <definedName name="_xlnm.Print_Area" localSheetId="13">'228'!$A$1:$G$13</definedName>
    <definedName name="_xlnm.Print_Area" localSheetId="14">'229'!$A$1:$J$52</definedName>
    <definedName name="_xlnm.Print_Area" localSheetId="15">'230'!$A$1:$J$57</definedName>
    <definedName name="_xlnm.Print_Area" localSheetId="16">'231'!$A$1:$I$13</definedName>
    <definedName name="_xlnm.Print_Area" localSheetId="17">'232'!$A$1:$H$18</definedName>
    <definedName name="_xlnm.Print_Area" localSheetId="18">'233'!$A$1:$L$25</definedName>
    <definedName name="_xlnm.Print_Area" localSheetId="19">'234'!$A$1:$U$25</definedName>
    <definedName name="_xlnm.Print_Area" localSheetId="21">'235'!$A$1:$G$24</definedName>
    <definedName name="_xlnm.Print_Area" localSheetId="23">'236'!$A$1:$M$11</definedName>
    <definedName name="_xlnm.Print_Area" localSheetId="25">'237'!$A$1:$E$20</definedName>
    <definedName name="_xlnm.Print_Area" localSheetId="26">'238'!$A$1:$G$22</definedName>
    <definedName name="_xlnm.Print_Area" localSheetId="27">'239'!$A$1:$G$21</definedName>
    <definedName name="_xlnm.Print_Area" localSheetId="28">'240'!$A$1:$J$36</definedName>
    <definedName name="_xlnm.Print_Area" localSheetId="29">'241'!$A$1:$L$20</definedName>
    <definedName name="_xlnm.Print_Area" localSheetId="30">'242'!$A$1:$I$21</definedName>
    <definedName name="_xlnm.Print_Area" localSheetId="31">'243'!$A$1:$E$21</definedName>
    <definedName name="_xlnm.Print_Area" localSheetId="0">Cover!$A$1:$G$18</definedName>
    <definedName name="_xlnm.Print_Area" localSheetId="7">'GR-49'!$A$1:$X$47</definedName>
    <definedName name="_xlnm.Print_Area" localSheetId="32">'GR-52'!$A$1:$L$64</definedName>
    <definedName name="_xlnm.Print_Area" localSheetId="1">التقديم!$A$1:$C$15</definedName>
  </definedNames>
  <calcPr calcId="145621"/>
</workbook>
</file>

<file path=xl/calcChain.xml><?xml version="1.0" encoding="utf-8"?>
<calcChain xmlns="http://schemas.openxmlformats.org/spreadsheetml/2006/main">
  <c r="C22" i="100" l="1"/>
  <c r="C21" i="100"/>
  <c r="C20" i="100"/>
  <c r="C19" i="100"/>
  <c r="C18" i="100"/>
  <c r="C17" i="100"/>
  <c r="J16" i="100"/>
  <c r="I16" i="100"/>
  <c r="H16" i="100"/>
  <c r="G16" i="100"/>
  <c r="F16" i="100"/>
  <c r="E16" i="100"/>
  <c r="D16" i="100"/>
  <c r="C15" i="100"/>
  <c r="C14" i="100"/>
  <c r="C13" i="100"/>
  <c r="C12" i="100"/>
  <c r="C11" i="100"/>
  <c r="C10" i="100"/>
  <c r="C9" i="100"/>
  <c r="J8" i="100"/>
  <c r="I8" i="100"/>
  <c r="I23" i="100" s="1"/>
  <c r="H8" i="100"/>
  <c r="H23" i="100" s="1"/>
  <c r="G8" i="100"/>
  <c r="G23" i="100" s="1"/>
  <c r="F8" i="100"/>
  <c r="F23" i="100" s="1"/>
  <c r="E8" i="100"/>
  <c r="E23" i="100" s="1"/>
  <c r="D8" i="100"/>
  <c r="D23" i="100" s="1"/>
  <c r="C16" i="100" l="1"/>
  <c r="C8" i="100"/>
  <c r="C23" i="100" s="1"/>
  <c r="J23" i="100"/>
  <c r="B29" i="9" l="1"/>
  <c r="C29" i="9"/>
  <c r="B30" i="9"/>
  <c r="C30" i="9"/>
  <c r="B31" i="9"/>
  <c r="C31" i="9"/>
  <c r="B32" i="9"/>
  <c r="C32" i="9"/>
  <c r="B33" i="9"/>
  <c r="C33" i="9"/>
  <c r="B34" i="9"/>
  <c r="C34" i="9"/>
  <c r="B35" i="9"/>
  <c r="C35" i="9"/>
  <c r="B36" i="9"/>
  <c r="C36" i="9"/>
  <c r="B37" i="9"/>
  <c r="C37" i="9"/>
  <c r="B38" i="9"/>
  <c r="C38" i="9"/>
  <c r="B10" i="74" l="1"/>
  <c r="C10" i="74"/>
  <c r="D10" i="74"/>
  <c r="E10" i="74"/>
  <c r="F10" i="74"/>
  <c r="G10" i="74"/>
  <c r="H10" i="74"/>
  <c r="I10" i="74"/>
  <c r="J10" i="74"/>
  <c r="K10" i="74"/>
  <c r="L10" i="74"/>
  <c r="Q23" i="9"/>
  <c r="R23" i="9"/>
  <c r="S10" i="9"/>
  <c r="S11" i="9"/>
  <c r="S12" i="9"/>
  <c r="S13" i="9"/>
  <c r="S14" i="9"/>
  <c r="S15" i="9"/>
  <c r="S16" i="9"/>
  <c r="S17" i="9"/>
  <c r="S18" i="9"/>
  <c r="S19" i="9"/>
  <c r="S20" i="9"/>
  <c r="S21" i="9"/>
  <c r="S22" i="9"/>
  <c r="S9" i="9"/>
  <c r="S23" i="9" l="1"/>
  <c r="F17" i="75" l="1"/>
  <c r="G17" i="75"/>
  <c r="M15" i="13" l="1"/>
  <c r="L15" i="13"/>
  <c r="F15" i="13"/>
  <c r="G15" i="13"/>
  <c r="H31" i="68" l="1"/>
  <c r="G10" i="68"/>
  <c r="G32" i="68" s="1"/>
  <c r="F32" i="68"/>
  <c r="H32" i="68"/>
  <c r="K8" i="29" l="1"/>
  <c r="K7" i="29"/>
  <c r="K19" i="29"/>
  <c r="K16" i="29"/>
  <c r="K15" i="29"/>
  <c r="K14" i="29"/>
  <c r="K13" i="29"/>
  <c r="K12" i="29"/>
  <c r="K11" i="29"/>
  <c r="H9" i="69"/>
  <c r="H15" i="69"/>
  <c r="H17" i="69"/>
  <c r="H16" i="69"/>
  <c r="G9" i="69" l="1"/>
  <c r="G10" i="69"/>
  <c r="H10" i="69"/>
  <c r="F10" i="69"/>
  <c r="F56" i="34" l="1"/>
  <c r="E56" i="34"/>
  <c r="D56" i="34"/>
  <c r="C56" i="34"/>
  <c r="F55" i="34"/>
  <c r="E55" i="34"/>
  <c r="D55" i="34"/>
  <c r="C55" i="34"/>
  <c r="E51" i="11"/>
  <c r="D51" i="11"/>
  <c r="C51" i="11"/>
  <c r="E50" i="11"/>
  <c r="D50" i="11"/>
  <c r="C50" i="11"/>
  <c r="B18" i="12"/>
  <c r="C18" i="12"/>
  <c r="D18" i="12"/>
  <c r="G18" i="12"/>
  <c r="B19" i="12"/>
  <c r="C19" i="12"/>
  <c r="D19" i="12"/>
  <c r="G19" i="12"/>
  <c r="B20" i="12"/>
  <c r="C20" i="12"/>
  <c r="D20" i="12"/>
  <c r="G20" i="12"/>
  <c r="B21" i="12"/>
  <c r="C21" i="12"/>
  <c r="D21" i="12"/>
  <c r="G21" i="12"/>
  <c r="B22" i="12"/>
  <c r="C22" i="12"/>
  <c r="D22" i="12"/>
  <c r="G22" i="12"/>
  <c r="B23" i="12"/>
  <c r="C23" i="12"/>
  <c r="D23" i="12"/>
  <c r="G23" i="12"/>
  <c r="B24" i="12"/>
  <c r="C24" i="12"/>
  <c r="D24" i="12"/>
  <c r="G24" i="12"/>
  <c r="F23" i="5" l="1"/>
  <c r="E23" i="5"/>
  <c r="H30" i="68"/>
  <c r="G30" i="68"/>
  <c r="H26" i="68"/>
  <c r="G26" i="68"/>
  <c r="F26" i="68"/>
  <c r="H25" i="68"/>
  <c r="G25" i="68"/>
  <c r="F25" i="68"/>
  <c r="F31" i="68" s="1"/>
  <c r="E25" i="68"/>
  <c r="E31" i="68" s="1"/>
  <c r="H20" i="68"/>
  <c r="G20" i="68"/>
  <c r="H17" i="68"/>
  <c r="G17" i="68"/>
  <c r="F17" i="68"/>
  <c r="E17" i="68"/>
  <c r="E32" i="68" s="1"/>
  <c r="D17" i="68"/>
  <c r="D32" i="68" s="1"/>
  <c r="C17" i="68"/>
  <c r="C32" i="68" s="1"/>
  <c r="H16" i="68"/>
  <c r="G16" i="68"/>
  <c r="G31" i="68" s="1"/>
  <c r="F16" i="68"/>
  <c r="E16" i="68"/>
  <c r="H10" i="68"/>
  <c r="K15" i="13" l="1"/>
  <c r="E15" i="13"/>
  <c r="J15" i="13"/>
  <c r="D15" i="13"/>
  <c r="D38" i="9" l="1"/>
  <c r="E38" i="9"/>
  <c r="H14" i="83"/>
  <c r="H13" i="83"/>
  <c r="H12" i="83"/>
  <c r="H11" i="83"/>
  <c r="H10" i="83"/>
  <c r="H14" i="82"/>
  <c r="H13" i="82"/>
  <c r="H12" i="82"/>
  <c r="H11" i="82"/>
  <c r="H10" i="82"/>
  <c r="H11" i="79"/>
  <c r="H12" i="79"/>
  <c r="H13" i="79"/>
  <c r="H14" i="79"/>
  <c r="H10" i="79"/>
  <c r="B23" i="9" l="1"/>
  <c r="C23" i="9"/>
  <c r="E23" i="9"/>
  <c r="F23" i="9"/>
  <c r="H23" i="9"/>
  <c r="I23" i="9"/>
  <c r="K23" i="9"/>
  <c r="L23" i="9"/>
  <c r="N23" i="9"/>
  <c r="O23" i="9"/>
  <c r="J17" i="9"/>
  <c r="D36" i="9" s="1"/>
  <c r="J18" i="9"/>
  <c r="D37" i="9" s="1"/>
  <c r="M18" i="9"/>
  <c r="E37" i="9" s="1"/>
  <c r="P18" i="9"/>
  <c r="F37" i="9" s="1"/>
  <c r="P17" i="9"/>
  <c r="F36" i="9" s="1"/>
  <c r="P16" i="9"/>
  <c r="F35" i="9" s="1"/>
  <c r="P15" i="9"/>
  <c r="F34" i="9" s="1"/>
  <c r="P14" i="9"/>
  <c r="F33" i="9" s="1"/>
  <c r="P13" i="9"/>
  <c r="F32" i="9" s="1"/>
  <c r="P12" i="9"/>
  <c r="F31" i="9" s="1"/>
  <c r="P11" i="9"/>
  <c r="P10" i="9"/>
  <c r="F30" i="9" s="1"/>
  <c r="P9" i="9"/>
  <c r="F29" i="9" s="1"/>
  <c r="M17" i="9"/>
  <c r="E36" i="9" s="1"/>
  <c r="M16" i="9"/>
  <c r="E35" i="9" s="1"/>
  <c r="M15" i="9"/>
  <c r="E34" i="9" s="1"/>
  <c r="M14" i="9"/>
  <c r="E33" i="9" s="1"/>
  <c r="M13" i="9"/>
  <c r="E32" i="9" s="1"/>
  <c r="M12" i="9"/>
  <c r="E31" i="9" s="1"/>
  <c r="M11" i="9"/>
  <c r="M10" i="9"/>
  <c r="E30" i="9" s="1"/>
  <c r="M9" i="9"/>
  <c r="E29" i="9" s="1"/>
  <c r="J16" i="9"/>
  <c r="D35" i="9" s="1"/>
  <c r="J15" i="9"/>
  <c r="D34" i="9" s="1"/>
  <c r="J14" i="9"/>
  <c r="D33" i="9" s="1"/>
  <c r="J13" i="9"/>
  <c r="D32" i="9" s="1"/>
  <c r="J12" i="9"/>
  <c r="D31" i="9" s="1"/>
  <c r="J11" i="9"/>
  <c r="J10" i="9"/>
  <c r="D30" i="9" s="1"/>
  <c r="J9" i="9"/>
  <c r="D29" i="9" s="1"/>
  <c r="G17" i="9"/>
  <c r="G16" i="9"/>
  <c r="G15" i="9"/>
  <c r="G14" i="9"/>
  <c r="G13" i="9"/>
  <c r="G12" i="9"/>
  <c r="G11" i="9"/>
  <c r="G10" i="9"/>
  <c r="G9" i="9"/>
  <c r="D17" i="9"/>
  <c r="D16" i="9"/>
  <c r="D15" i="9"/>
  <c r="D14" i="9"/>
  <c r="D13" i="9"/>
  <c r="D12" i="9"/>
  <c r="D11" i="9"/>
  <c r="D10" i="9"/>
  <c r="D9" i="9"/>
  <c r="J23" i="9" l="1"/>
  <c r="G23" i="9"/>
  <c r="M23" i="9"/>
  <c r="D23" i="9"/>
  <c r="H15" i="13"/>
  <c r="I15" i="13"/>
  <c r="B15" i="13"/>
  <c r="C15" i="13"/>
  <c r="P19" i="9" l="1"/>
  <c r="F22" i="5"/>
  <c r="E22" i="5"/>
  <c r="F38" i="9" l="1"/>
  <c r="P23" i="9"/>
  <c r="H11" i="21"/>
  <c r="C11" i="21" l="1"/>
  <c r="D11" i="21"/>
  <c r="E11" i="21"/>
  <c r="F11" i="21"/>
  <c r="G11" i="21"/>
  <c r="B11" i="21"/>
  <c r="G18" i="39" l="1"/>
  <c r="D18" i="39"/>
  <c r="E18" i="39"/>
  <c r="F18" i="39"/>
  <c r="H18" i="39"/>
  <c r="C18" i="39"/>
  <c r="B11" i="39"/>
  <c r="B18" i="39" s="1"/>
  <c r="B12" i="39"/>
  <c r="B13" i="39"/>
  <c r="B14" i="39"/>
  <c r="B15" i="39"/>
  <c r="B16" i="39"/>
  <c r="B17" i="39"/>
  <c r="B10" i="39"/>
  <c r="B17" i="75" l="1"/>
  <c r="C17" i="75"/>
  <c r="D17" i="75"/>
  <c r="E17" i="75"/>
</calcChain>
</file>

<file path=xl/sharedStrings.xml><?xml version="1.0" encoding="utf-8"?>
<sst xmlns="http://schemas.openxmlformats.org/spreadsheetml/2006/main" count="2112" uniqueCount="818">
  <si>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</si>
  <si>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</si>
  <si>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</si>
  <si>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</si>
  <si>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</si>
  <si>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</si>
  <si>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</si>
  <si>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</si>
  <si>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</si>
  <si>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</si>
  <si>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</si>
  <si>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</si>
  <si>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</si>
  <si>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</si>
  <si>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</si>
  <si>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</si>
  <si>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</si>
  <si>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</si>
  <si>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</si>
  <si>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</si>
  <si>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</si>
  <si>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</si>
  <si>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</si>
  <si>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</si>
  <si>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</si>
  <si>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</si>
  <si>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</si>
  <si>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</si>
  <si>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</si>
  <si>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</si>
  <si>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</si>
  <si>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</si>
  <si>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</si>
  <si>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</si>
  <si>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</si>
  <si>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</si>
  <si>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</si>
  <si>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السفن</t>
  </si>
  <si>
    <t>No. of boats</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</si>
  <si>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</si>
  <si>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</si>
  <si>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</si>
  <si>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</si>
  <si>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</si>
  <si>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</si>
  <si>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</si>
  <si>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</si>
  <si>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</si>
  <si>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</si>
  <si>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</si>
  <si>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</si>
  <si>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</si>
  <si>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</si>
  <si>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</si>
  <si>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</si>
  <si>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</si>
  <si>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</si>
  <si>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</si>
  <si>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</si>
  <si>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</si>
  <si>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</si>
  <si>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</si>
  <si>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</si>
  <si>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</si>
  <si>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</si>
  <si>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</si>
  <si>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</si>
  <si>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</si>
  <si>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</si>
  <si>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</si>
  <si>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</si>
  <si>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</si>
  <si>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</si>
  <si>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</si>
  <si>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</si>
  <si>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</si>
  <si>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</si>
  <si>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</si>
  <si>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</si>
  <si>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</si>
  <si>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</si>
  <si>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</si>
  <si>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</si>
  <si>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</si>
  <si>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</si>
  <si>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</si>
  <si>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</si>
  <si>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</si>
  <si>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</si>
  <si>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</si>
  <si>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</si>
  <si>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</si>
  <si>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</si>
  <si>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</si>
  <si>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</si>
  <si>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</si>
  <si>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</si>
  <si>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</si>
  <si>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</si>
  <si>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</si>
  <si>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</si>
  <si>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</si>
  <si>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</si>
  <si>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</si>
  <si>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مبيدات حشرية
 Pesticides</t>
  </si>
  <si>
    <t xml:space="preserve">مبيدات فطرية 
Fungal pesticides </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</si>
  <si>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</si>
  <si>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</si>
  <si>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</si>
  <si>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</si>
  <si>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</si>
  <si>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</si>
  <si>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</si>
  <si>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</si>
  <si>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</si>
  <si>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</si>
  <si>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</si>
  <si>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</si>
  <si>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</si>
  <si>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</si>
  <si>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</si>
  <si>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</si>
  <si>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</si>
  <si>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</si>
  <si>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</si>
  <si>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</si>
  <si>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</si>
  <si>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</si>
  <si>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</si>
  <si>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</si>
  <si>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</si>
  <si>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</si>
  <si>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</si>
  <si>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</si>
  <si>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</si>
  <si>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</si>
  <si>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</si>
  <si>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</si>
  <si>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</si>
  <si>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</si>
  <si>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</si>
  <si>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</si>
  <si>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</si>
  <si>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</si>
  <si>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</si>
  <si>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 Public Works Authority.</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</si>
  <si>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</si>
  <si>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</si>
  <si>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</si>
  <si>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</si>
  <si>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</si>
  <si>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</si>
  <si>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</si>
  <si>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</si>
  <si>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</si>
  <si>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</si>
  <si>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</si>
  <si>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</si>
  <si>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</si>
  <si>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</si>
  <si>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</si>
  <si>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</si>
  <si>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</si>
  <si>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</si>
  <si>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</si>
  <si>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</si>
  <si>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</si>
  <si>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</si>
  <si>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</si>
  <si>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Al Daayen</t>
  </si>
  <si>
    <t>كاراتي</t>
  </si>
  <si>
    <t>Karate</t>
  </si>
  <si>
    <t>بيتالارف</t>
  </si>
  <si>
    <t>Beta Larve 5%</t>
  </si>
  <si>
    <t>البرمائيات</t>
  </si>
  <si>
    <t>اللافقاريات</t>
  </si>
  <si>
    <t>الزواحف</t>
  </si>
  <si>
    <t>الطيور</t>
  </si>
  <si>
    <t>الظعاين</t>
  </si>
  <si>
    <t>مجموع المباني السكنية</t>
  </si>
  <si>
    <t>Total of residental building</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</si>
  <si>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</si>
  <si>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</si>
  <si>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</si>
  <si>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</si>
  <si>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</si>
  <si>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</si>
  <si>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</si>
  <si>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</si>
  <si>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</si>
  <si>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</si>
  <si>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</si>
  <si>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</si>
  <si>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</si>
  <si>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</si>
  <si>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</si>
  <si>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</si>
  <si>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</si>
  <si>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</si>
  <si>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</si>
  <si>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</si>
  <si>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</si>
  <si>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</si>
  <si>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</si>
  <si>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</si>
  <si>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</si>
  <si>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</si>
  <si>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</si>
  <si>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</si>
  <si>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</si>
  <si>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</si>
  <si>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</si>
  <si>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</si>
  <si>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</si>
  <si>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</si>
  <si>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</si>
  <si>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</si>
  <si>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</si>
  <si>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</si>
  <si>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</si>
  <si>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</si>
  <si>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</si>
  <si>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</si>
  <si>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</si>
  <si>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</si>
  <si>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</si>
  <si>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</si>
  <si>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</si>
  <si>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</si>
  <si>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</si>
  <si>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</si>
  <si>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</si>
  <si>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</si>
  <si>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</si>
  <si>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</si>
  <si>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</si>
  <si>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</si>
  <si>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</si>
  <si>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</si>
  <si>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t xml:space="preserve">RESIDENTIAL BUILDING BY MUNICIPALITY AND THEIR CONNECTION TO THE PUBLIC 
UTILITIES NETWORKS </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</si>
  <si>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</si>
  <si>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</si>
  <si>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</si>
  <si>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</si>
  <si>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</si>
  <si>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</si>
  <si>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</si>
  <si>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</si>
  <si>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</si>
  <si>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</si>
  <si>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</si>
  <si>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</si>
  <si>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</si>
  <si>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</si>
  <si>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</si>
  <si>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منظمات نمو
 Growth Regulators</t>
  </si>
  <si>
    <t>Ozone Depleting Potential (metric tons) according to Montreal Protocol</t>
  </si>
  <si>
    <t>Sulfur dioxide (SO₂)</t>
  </si>
  <si>
    <t>Nitrogen dioxide (NO₂)</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</si>
  <si>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</si>
  <si>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</si>
  <si>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</si>
  <si>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</si>
  <si>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</si>
  <si>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</si>
  <si>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</si>
  <si>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</si>
  <si>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</si>
  <si>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</si>
  <si>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</si>
  <si>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</si>
  <si>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</si>
  <si>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</si>
  <si>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</si>
  <si>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</si>
  <si>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</si>
  <si>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</si>
  <si>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</si>
  <si>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</si>
  <si>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</si>
  <si>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</si>
  <si>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</si>
  <si>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</si>
  <si>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</si>
  <si>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</si>
  <si>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</si>
  <si>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</si>
  <si>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</si>
  <si>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</si>
  <si>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</si>
  <si>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</si>
  <si>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</si>
  <si>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</si>
  <si>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Pesticides (not specified)</t>
  </si>
  <si>
    <t>مبيدات (الصحة العامة)
Pesticides for Public Health</t>
  </si>
  <si>
    <t>مبيدات (حشري)
Insecticides</t>
  </si>
  <si>
    <t>مبيدات (أعشاب)
Herbicides</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</si>
  <si>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</si>
  <si>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</si>
  <si>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</si>
  <si>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</si>
  <si>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</si>
  <si>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</si>
  <si>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</si>
  <si>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</si>
  <si>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</si>
  <si>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</si>
  <si>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</si>
  <si>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</si>
  <si>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</si>
  <si>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</si>
  <si>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أنواع أخرى</t>
  </si>
  <si>
    <t>نفايات البناء</t>
  </si>
  <si>
    <t>الإطارات</t>
  </si>
  <si>
    <t>مرفق إدارة النفايات</t>
  </si>
  <si>
    <t>النفايات حسب النوع</t>
  </si>
  <si>
    <t>Total other</t>
  </si>
  <si>
    <t>Water production, abstraction, losses and uses</t>
  </si>
  <si>
    <t>System volume input (mainly desalinated water) [1]</t>
  </si>
  <si>
    <t>Authorised consumption [3]=[1]-[2]</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</si>
  <si>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</si>
  <si>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</si>
  <si>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</si>
  <si>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</si>
  <si>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</si>
  <si>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</si>
  <si>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</si>
  <si>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</si>
  <si>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</si>
  <si>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</si>
  <si>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</si>
  <si>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</si>
  <si>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</si>
  <si>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</si>
  <si>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</si>
  <si>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</si>
  <si>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</si>
  <si>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</si>
  <si>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</si>
  <si>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</si>
  <si>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</si>
  <si>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</si>
  <si>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</si>
  <si>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</si>
  <si>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</si>
  <si>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</si>
  <si>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</si>
  <si>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</si>
  <si>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</si>
  <si>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</si>
  <si>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</si>
  <si>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</si>
  <si>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</si>
  <si>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</si>
  <si>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</si>
  <si>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</si>
  <si>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</si>
  <si>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</si>
  <si>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</si>
  <si>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</si>
  <si>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مصدر البيانات: أشغال</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</si>
  <si>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</si>
  <si>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</si>
  <si>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</si>
  <si>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</si>
  <si>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</si>
  <si>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</si>
  <si>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</si>
  <si>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</si>
  <si>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</si>
  <si>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</si>
  <si>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</si>
  <si>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</si>
  <si>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</si>
  <si>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استهلاك المأذون به [3]=[1]-[2]</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</si>
  <si>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</si>
  <si>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</si>
  <si>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</si>
  <si>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</si>
  <si>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</si>
  <si>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</si>
  <si>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</si>
  <si>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</si>
  <si>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</si>
  <si>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</si>
  <si>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وادي سلطانة</t>
  </si>
  <si>
    <t>Wadi sultana</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</si>
  <si>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</si>
  <si>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</si>
  <si>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</si>
  <si>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</si>
  <si>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</si>
  <si>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</si>
  <si>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</si>
  <si>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</si>
  <si>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</si>
  <si>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</si>
  <si>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</si>
  <si>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</si>
  <si>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</si>
  <si>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</si>
  <si>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</si>
  <si>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</si>
  <si>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</si>
  <si>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</si>
  <si>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</si>
  <si>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</si>
  <si>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</si>
  <si>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</si>
  <si>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</si>
  <si>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</si>
  <si>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</si>
  <si>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</si>
  <si>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</si>
  <si>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</si>
  <si>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</si>
  <si>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</si>
  <si>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</si>
  <si>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</si>
  <si>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</si>
  <si>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</si>
  <si>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</si>
  <si>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</si>
  <si>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</si>
  <si>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</si>
  <si>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</si>
  <si>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</si>
  <si>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</si>
  <si>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</si>
  <si>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</si>
  <si>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</si>
  <si>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</si>
  <si>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</si>
  <si>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</si>
  <si>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</si>
  <si>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</si>
  <si>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</si>
  <si>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</si>
  <si>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</si>
  <si>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</si>
  <si>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</si>
  <si>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</si>
  <si>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</si>
  <si>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</si>
  <si>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</si>
  <si>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</si>
  <si>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</si>
  <si>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</si>
  <si>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</si>
  <si>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</si>
  <si>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</si>
  <si>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</si>
  <si>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</si>
  <si>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</si>
  <si>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</si>
  <si>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</si>
  <si>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</si>
  <si>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</si>
  <si>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</si>
  <si>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</si>
  <si>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</si>
  <si>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</si>
  <si>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</si>
  <si>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</si>
  <si>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 xml:space="preserve">    كمية المصيد     (طن متري)</t>
  </si>
  <si>
    <t>مبيدات الصحة العامة</t>
  </si>
  <si>
    <t>Pesticide insecticide</t>
  </si>
  <si>
    <t>Pesticides Public Health</t>
  </si>
  <si>
    <t>لإعادة الاستخدام في الزراعة</t>
  </si>
  <si>
    <t>Total Real Losses [2]</t>
  </si>
  <si>
    <t>منها لري المساحات الخضراء [11]</t>
  </si>
  <si>
    <t xml:space="preserve"> - Ministry of Municipality and Environment.</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</si>
  <si>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</si>
  <si>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</si>
  <si>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</si>
  <si>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</si>
  <si>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</si>
  <si>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</si>
  <si>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 xml:space="preserve">مركبات الكلور والفلور العضوية -11 </t>
    </r>
    <r>
      <rPr>
        <b/>
        <vertAlign val="superscript"/>
        <sz val="10"/>
        <rFont val="Arial"/>
        <family val="2"/>
      </rPr>
      <t>(1)</t>
    </r>
  </si>
  <si>
    <r>
      <t xml:space="preserve">مركبات الكلور والفلور العضوية -12 </t>
    </r>
    <r>
      <rPr>
        <b/>
        <vertAlign val="superscript"/>
        <sz val="10"/>
        <rFont val="Arial"/>
        <family val="2"/>
      </rPr>
      <t>(1)</t>
    </r>
  </si>
  <si>
    <r>
      <t xml:space="preserve">CFC-11 </t>
    </r>
    <r>
      <rPr>
        <b/>
        <vertAlign val="superscript"/>
        <sz val="8"/>
        <rFont val="Arial"/>
        <family val="2"/>
      </rPr>
      <t>(1)</t>
    </r>
  </si>
  <si>
    <r>
      <t xml:space="preserve">CFC-12 </t>
    </r>
    <r>
      <rPr>
        <b/>
        <vertAlign val="superscript"/>
        <sz val="8"/>
        <rFont val="Arial"/>
        <family val="2"/>
      </rPr>
      <t>(1)</t>
    </r>
  </si>
  <si>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</si>
  <si>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</si>
  <si>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</si>
  <si>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</si>
  <si>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</si>
  <si>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</si>
  <si>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r>
      <t>حديقة الحيوان</t>
    </r>
    <r>
      <rPr>
        <b/>
        <vertAlign val="superscript"/>
        <sz val="12"/>
        <rFont val="Arial"/>
        <family val="2"/>
      </rPr>
      <t xml:space="preserve"> (1)</t>
    </r>
  </si>
  <si>
    <r>
      <t xml:space="preserve">Doha zoo </t>
    </r>
    <r>
      <rPr>
        <vertAlign val="superscript"/>
        <sz val="10"/>
        <rFont val="Arial"/>
        <family val="2"/>
      </rPr>
      <t>(1)</t>
    </r>
  </si>
  <si>
    <t>أم الأفاعي</t>
  </si>
  <si>
    <r>
      <t xml:space="preserve">نفايات ضخمة </t>
    </r>
    <r>
      <rPr>
        <b/>
        <vertAlign val="superscript"/>
        <sz val="12"/>
        <rFont val="Arial"/>
        <family val="2"/>
      </rPr>
      <t>(2)</t>
    </r>
  </si>
  <si>
    <r>
      <t xml:space="preserve">أم الأفاعي </t>
    </r>
    <r>
      <rPr>
        <b/>
        <vertAlign val="superscript"/>
        <sz val="10"/>
        <rFont val="Arial"/>
        <family val="2"/>
      </rPr>
      <t>(1)</t>
    </r>
  </si>
  <si>
    <t>Pesticides weed</t>
  </si>
  <si>
    <t xml:space="preserve">طبيعي </t>
  </si>
  <si>
    <t xml:space="preserve">أقل من الطبيعي </t>
  </si>
  <si>
    <t xml:space="preserve"> تلوث محدود </t>
  </si>
  <si>
    <t xml:space="preserve"> تلوث</t>
  </si>
  <si>
    <t>(1) من عام 2013 أم الأفاعي مغلقة</t>
  </si>
  <si>
    <t xml:space="preserve">(2) النفايات الضخمة يتم التخلص منها في أم الأفاعي  ومسيعيد  فقط </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</si>
  <si>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</si>
  <si>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</si>
  <si>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</si>
  <si>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</si>
  <si>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</si>
  <si>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</si>
  <si>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</si>
  <si>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واستجابة للطلب المتزايد للحصول على المعلومات البيئية ، قامت وزارة التخطيط التنموي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</si>
  <si>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</si>
  <si>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</si>
  <si>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</si>
  <si>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</si>
  <si>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</si>
  <si>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</si>
  <si>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</si>
  <si>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</si>
  <si>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</si>
  <si>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</si>
  <si>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</si>
  <si>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</si>
  <si>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</si>
  <si>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</si>
  <si>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</si>
  <si>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</si>
  <si>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</si>
  <si>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</si>
  <si>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</si>
  <si>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</si>
  <si>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</si>
  <si>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</si>
  <si>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</si>
  <si>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</si>
  <si>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</si>
  <si>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</si>
  <si>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</si>
  <si>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</si>
  <si>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</si>
  <si>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</si>
  <si>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</si>
  <si>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</si>
  <si>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</si>
  <si>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</si>
  <si>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</si>
  <si>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</si>
  <si>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</si>
  <si>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</si>
  <si>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</si>
  <si>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</si>
  <si>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</si>
  <si>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</si>
  <si>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</si>
  <si>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</si>
  <si>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</si>
  <si>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تعداد أبريل، 2015</t>
  </si>
  <si>
    <t xml:space="preserve"> April 2015, Census</t>
  </si>
  <si>
    <t>Umm al amad</t>
  </si>
  <si>
    <t>الشيحانية</t>
  </si>
  <si>
    <t>Al Sheehaniya</t>
  </si>
  <si>
    <t>2014</t>
  </si>
  <si>
    <t>NM</t>
  </si>
  <si>
    <t>NM: Not measured</t>
  </si>
  <si>
    <t>NM: لم يتم قياسه</t>
  </si>
  <si>
    <t>مبيدات أعشاب و حشائش</t>
  </si>
  <si>
    <t>مبيدات حشرية وعناكب</t>
  </si>
  <si>
    <t>مصدر البيانات: كهرماء، هيئة الاشغال العامة .</t>
  </si>
  <si>
    <t>Data sources: Kahramaa, Ashghal.</t>
  </si>
  <si>
    <t>المصدر : وزارة البلدية والبيئة.</t>
  </si>
  <si>
    <t>Source: Ministry of Municipality and Environment.</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</si>
  <si>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</si>
  <si>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</si>
  <si>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</si>
  <si>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</si>
  <si>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</si>
  <si>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</si>
  <si>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</si>
  <si>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</si>
  <si>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</si>
  <si>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</si>
  <si>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</si>
  <si>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</si>
  <si>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</si>
  <si>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</si>
  <si>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</si>
  <si>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</si>
  <si>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</si>
  <si>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</si>
  <si>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</si>
  <si>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</si>
  <si>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</si>
  <si>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</si>
  <si>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</si>
  <si>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</si>
  <si>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</si>
  <si>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</si>
  <si>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</si>
  <si>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</si>
  <si>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</si>
  <si>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</si>
  <si>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</si>
  <si>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</si>
  <si>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</si>
  <si>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</si>
  <si>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</si>
  <si>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</si>
  <si>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</si>
  <si>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</si>
  <si>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2009/2010</t>
  </si>
  <si>
    <t>جدول رقم (223)</t>
  </si>
  <si>
    <t xml:space="preserve">جدول رقم (225) </t>
  </si>
  <si>
    <t xml:space="preserve">جدول رقم (226) </t>
  </si>
  <si>
    <t>جدول رقم (236)</t>
  </si>
  <si>
    <t>TABLE (236)</t>
  </si>
  <si>
    <t>Graph No. (52) شكل رقم</t>
  </si>
  <si>
    <t>عشيرج</t>
  </si>
  <si>
    <t>Ashiraj</t>
  </si>
  <si>
    <t>النفايات الوارده حسب النوع ومرافق إدارة النفايات</t>
  </si>
  <si>
    <t>INCOMING WASTE  BY TYPE AND WASTE MANAGEMENT FACILITY</t>
  </si>
  <si>
    <t>NM: Not measured.</t>
  </si>
  <si>
    <t>0</t>
  </si>
  <si>
    <t>مركب الهيدروكلور والفلور الكربوني-123</t>
  </si>
  <si>
    <t>مركب الهيدروكلور والفلور الكربوني-141b</t>
  </si>
  <si>
    <t>مركب الهيدروكلور والفلور الكربوني-142b</t>
  </si>
  <si>
    <t>(1) مركبات الكلور والفلور العضوية - 11, مركبات الكلور والفلور العضوية - 12) تم حظر إستيرادها إعتباراً من 2010 حسب بروتوكول مونتريال.</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</si>
  <si>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</si>
  <si>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</si>
  <si>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</si>
  <si>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</si>
  <si>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</si>
  <si>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</si>
  <si>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</si>
  <si>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</si>
  <si>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</si>
  <si>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</si>
  <si>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</si>
  <si>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</si>
  <si>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</si>
  <si>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</si>
  <si>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</si>
  <si>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</si>
  <si>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</si>
  <si>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</si>
  <si>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</si>
  <si>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</si>
  <si>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</si>
  <si>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t>مزرعة رقم (279)</t>
  </si>
  <si>
    <t xml:space="preserve">Farm (279) </t>
  </si>
  <si>
    <t>2009 - 2015</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</si>
  <si>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</si>
  <si>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</si>
  <si>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TABLE (219)</t>
  </si>
  <si>
    <t>جدول رقم (219)</t>
  </si>
  <si>
    <t>جدول رقم  (220) (الوحدة: طن متري )</t>
  </si>
  <si>
    <t>TABLE (220) (Unit: Metric tons )</t>
  </si>
  <si>
    <t xml:space="preserve">جدول رقم (221) </t>
  </si>
  <si>
    <t>Table (221)</t>
  </si>
  <si>
    <t xml:space="preserve">جدول رقم (222) </t>
  </si>
  <si>
    <t xml:space="preserve">Table (223) </t>
  </si>
  <si>
    <t xml:space="preserve">Table (224) </t>
  </si>
  <si>
    <t xml:space="preserve">TABLE (226) </t>
  </si>
  <si>
    <t xml:space="preserve">TABLE (227) </t>
  </si>
  <si>
    <t xml:space="preserve">جدول رقم (227) </t>
  </si>
  <si>
    <t>TABLE (230) (Unit: Lit , Kg)</t>
  </si>
  <si>
    <t>جدول رقم (230) ( الوحدة: لتر ، كجم )</t>
  </si>
  <si>
    <t>TABLE (233)</t>
  </si>
  <si>
    <t>TABLE (234)</t>
  </si>
  <si>
    <t>TABLE (235)</t>
  </si>
  <si>
    <t>TABLE (242) (Unit: Million m3/year)</t>
  </si>
  <si>
    <t>جدول رقم (242) (الوحدة: مليون متر مكعب/ السنة)</t>
  </si>
  <si>
    <t xml:space="preserve">Table (222) </t>
  </si>
  <si>
    <t xml:space="preserve">جدول رقم (224) </t>
  </si>
  <si>
    <t xml:space="preserve">TABLE (225) </t>
  </si>
  <si>
    <t>TABLE (228) (Weight Unit: Kg)</t>
  </si>
  <si>
    <t>جدول رقم (228) ( الوحدة الوزن : كيلو غرام)</t>
  </si>
  <si>
    <t>TABLE (229) (Unit: Lit , Kg)</t>
  </si>
  <si>
    <t>جدول رقم (229) ( الوحدة: لتر ، كجم )</t>
  </si>
  <si>
    <t>TABLE (231) (Unit : Ton)</t>
  </si>
  <si>
    <t>جدول رقم(231) (الوحدة : طن)</t>
  </si>
  <si>
    <t>TABLE (232)</t>
  </si>
  <si>
    <t>جدول رقم (232)</t>
  </si>
  <si>
    <t xml:space="preserve">جدول رقم (233) </t>
  </si>
  <si>
    <t>جدول رقم (234)</t>
  </si>
  <si>
    <t xml:space="preserve">جدول رقم (235) </t>
  </si>
  <si>
    <t>TABLE (237) (Unit: mg/l )</t>
  </si>
  <si>
    <t>جدول رقم (237) ( الوحدة: مليغرام/لتر)</t>
  </si>
  <si>
    <r>
      <t>TABLE (239)</t>
    </r>
    <r>
      <rPr>
        <sz val="10"/>
        <color indexed="8"/>
        <rFont val="Arial"/>
        <family val="2"/>
      </rPr>
      <t xml:space="preserve"> (Unit:Microgram/Gram (µg/g))</t>
    </r>
  </si>
  <si>
    <r>
      <rPr>
        <b/>
        <sz val="12"/>
        <color indexed="8"/>
        <rFont val="Arial"/>
        <family val="2"/>
      </rPr>
      <t xml:space="preserve">جدول رقم (239) </t>
    </r>
    <r>
      <rPr>
        <b/>
        <sz val="10"/>
        <color indexed="8"/>
        <rFont val="Arial"/>
        <family val="2"/>
      </rPr>
      <t>(الوحدة:ميكروغرام/غرام)</t>
    </r>
  </si>
  <si>
    <t>TABLE (240) (Unit:Metric tons)</t>
  </si>
  <si>
    <t>جدول رقم (240)  (الوحدة: طن متري)</t>
  </si>
  <si>
    <t>TABLE (241) (Unit: Million m3/year)</t>
  </si>
  <si>
    <t>جدول رقم (241) (الوحدة: مليون متر مكعب/ السنة)</t>
  </si>
  <si>
    <r>
      <t>TABLE (243) (Unit: KM</t>
    </r>
    <r>
      <rPr>
        <b/>
        <vertAlign val="superscript"/>
        <sz val="10"/>
        <rFont val="Arial"/>
        <family val="2"/>
      </rPr>
      <t>2</t>
    </r>
    <r>
      <rPr>
        <b/>
        <sz val="10"/>
        <rFont val="Arial"/>
        <family val="2"/>
      </rPr>
      <t xml:space="preserve"> , Percentage)</t>
    </r>
  </si>
  <si>
    <t>جدول رقم (243)  (الوحدة: كيلومتر مربع، النسبة )</t>
  </si>
  <si>
    <t xml:space="preserve"> المتوسط السنوي لجودة الهواء بمدينة الدوحة حسب مؤشر ملوثات الهواء والموقع</t>
  </si>
  <si>
    <t>ANNUAL AVERAGE OF AIR QUALITY - DOHA CITY  BY INDICATOR 
OF AIR POLLUTANTS AND LOCATION</t>
  </si>
  <si>
    <r>
      <t xml:space="preserve">التوزيع النسبي للرصد اليومي لمؤشرات جودة الهواء </t>
    </r>
    <r>
      <rPr>
        <sz val="11"/>
        <color theme="1"/>
        <rFont val="Arial"/>
        <family val="2"/>
      </rPr>
      <t/>
    </r>
  </si>
  <si>
    <t>PERCENTAGE DISTRIBUTION OF DAILY MONITORING OF AIR QUALITY INDICATORS</t>
  </si>
  <si>
    <t xml:space="preserve">                           Indicator                                     Description
Pollutant</t>
  </si>
  <si>
    <t xml:space="preserve">التوزيع النسبي للرصد اليومي لمؤشرات جودة الهواء </t>
  </si>
  <si>
    <t>الشحانية
Shahanyah</t>
  </si>
  <si>
    <t>المسحبية
Mashabyah</t>
  </si>
  <si>
    <t>الوجبة
Al Wajbah</t>
  </si>
  <si>
    <t>أم ثنيتين
Umm Thanytain</t>
  </si>
  <si>
    <t>أم قريبة
Umm Grebah</t>
  </si>
  <si>
    <t>أم المواقع
Umm Al Mawaqa</t>
  </si>
  <si>
    <t>راس لفان
Ras Laffan</t>
  </si>
  <si>
    <t xml:space="preserve">مزرعة رقم (279)
Farm (279) </t>
  </si>
  <si>
    <t>أم العمد
Umm al amad</t>
  </si>
  <si>
    <t>عشيرج
Ashiraj</t>
  </si>
  <si>
    <t>نوعية المياه الساحلية في قطر حسب الموقع</t>
  </si>
  <si>
    <t>QUALITY OF COASTAL WATERS IN QATAR BY LOCATION</t>
  </si>
  <si>
    <t>تركيز الهيدروكربون البترولي الكلي في الرواسب الساحلية حسب الموقع</t>
  </si>
  <si>
    <t>TOTAL PETROLEUM HYDROCARBON (TPH)
 SEDIMENTS IN COASTAL SAMPLES BY LOCATION</t>
  </si>
  <si>
    <t>Umm AlOAfai (1)</t>
  </si>
  <si>
    <t>Umm AlOAfai</t>
  </si>
  <si>
    <t>إجمالي نفايات البناء/المعالجة</t>
  </si>
  <si>
    <t>Total Construction/Treated</t>
  </si>
  <si>
    <t>إجمالي نفايات البناء/الواردة</t>
  </si>
  <si>
    <t>Total Construction/Income</t>
  </si>
  <si>
    <t xml:space="preserve">Umm AlOAfai </t>
  </si>
  <si>
    <t>(1) From 2013 Umm AlOAfai has been Closed</t>
  </si>
  <si>
    <t>(2) Bulky waste disposed only in Umm AlOAfai and Rawdat Rashid.</t>
  </si>
  <si>
    <t>جدول رقم (238) ( الوحدة : ميكروغرام/لتر)</t>
  </si>
  <si>
    <t>فوسفات (ميكروغرام/لتر)
Phosphate
PO4
(µg/l)</t>
  </si>
  <si>
    <t>TABLE (238) (Unit: µg/l )</t>
  </si>
  <si>
    <t>نتريت (ميكروغرام/ لتر)
Nitrite
NO2
(µg/l)</t>
  </si>
  <si>
    <t>نترات (ميكروغرام/لتر)
Nitrate
NO3
(µg/l)</t>
  </si>
  <si>
    <t>سليكات (ميكروغرام/ لتر)
Silicate
SiO3
(µg/l)</t>
  </si>
  <si>
    <t>(µg/l): ميكروغرام/ لتر.</t>
  </si>
  <si>
    <t>(µg/l):Microgram per Liter.</t>
  </si>
  <si>
    <t>2017</t>
  </si>
  <si>
    <r>
      <t xml:space="preserve">المجموع
</t>
    </r>
    <r>
      <rPr>
        <b/>
        <sz val="8"/>
        <color rgb="FF000000"/>
        <rFont val="Arial"/>
        <family val="2"/>
      </rPr>
      <t>Total</t>
    </r>
  </si>
  <si>
    <t>35000..</t>
  </si>
  <si>
    <t>2012 - 2017</t>
  </si>
  <si>
    <r>
      <t xml:space="preserve">Bulky </t>
    </r>
    <r>
      <rPr>
        <b/>
        <vertAlign val="superscript"/>
        <sz val="10"/>
        <color rgb="FF000000"/>
        <rFont val="Arial"/>
        <family val="2"/>
      </rPr>
      <t>(2)</t>
    </r>
  </si>
  <si>
    <t>2013 - 2017</t>
  </si>
  <si>
    <t>2017 - 2012</t>
  </si>
  <si>
    <t>سومي ألفا 5% إي سي</t>
  </si>
  <si>
    <t>Sumi alpha 5% EC</t>
  </si>
  <si>
    <t>دلتا بلان</t>
  </si>
  <si>
    <t>ليون</t>
  </si>
  <si>
    <t>جالو</t>
  </si>
  <si>
    <t>استر</t>
  </si>
  <si>
    <t>افانت</t>
  </si>
  <si>
    <t>كومباكت</t>
  </si>
  <si>
    <t>ساموكتين</t>
  </si>
  <si>
    <t>دوريس</t>
  </si>
  <si>
    <t>2017 - 2015</t>
  </si>
  <si>
    <t>موسبيلان</t>
  </si>
  <si>
    <t>Mospilan 20% sp</t>
  </si>
  <si>
    <t>Gallo</t>
  </si>
  <si>
    <t>Ester</t>
  </si>
  <si>
    <t>2010 - 2017</t>
  </si>
  <si>
    <t>2011 - 2017</t>
  </si>
  <si>
    <t>Total water use net of total losses [13]=[3]+{4]+[9]</t>
  </si>
  <si>
    <t>استخدم إجمالي المياه الصافية من إجمالي الخسائر [13] = [3] + {4] + [9]</t>
  </si>
  <si>
    <t>2003 - 2017</t>
  </si>
  <si>
    <t>ام قرن</t>
  </si>
  <si>
    <t>بروق</t>
  </si>
  <si>
    <t>(1) خلال الفترة 2013-2017،  مغلقة للصيانة.</t>
  </si>
  <si>
    <t>(1) during 2013-2017, close for maintenance.</t>
  </si>
  <si>
    <t>Source:Private Engineering office, Ministry of Municipality and Environment</t>
  </si>
  <si>
    <t>المصدر: المكتب الهندسي الخاص, وزارة البلدية والبيئة</t>
  </si>
  <si>
    <t>Brooq</t>
  </si>
  <si>
    <t>الرفاع
Al Rafa</t>
  </si>
  <si>
    <t>ام قرن
Um Qarn</t>
  </si>
  <si>
    <t>بروق
Brooq</t>
  </si>
  <si>
    <t>2007 - 2017</t>
  </si>
  <si>
    <t>2012/2013</t>
  </si>
  <si>
    <t>2013/2014</t>
  </si>
  <si>
    <t>2014/2015</t>
  </si>
  <si>
    <t>2010/2009 - 2014/2015</t>
  </si>
  <si>
    <t>2009/2010 - 2014/2015</t>
  </si>
  <si>
    <t>بيانات 2013-2017 لم يتم قياسها من المصدر</t>
  </si>
  <si>
    <t xml:space="preserve">The Data of 2013-2017 not measurment from the source. </t>
  </si>
  <si>
    <t>Doris</t>
  </si>
  <si>
    <t>Compact</t>
  </si>
  <si>
    <t>Samoketin</t>
  </si>
  <si>
    <t>Lyon</t>
  </si>
  <si>
    <t>Delta Plan</t>
  </si>
  <si>
    <t>Esther</t>
  </si>
  <si>
    <t>Avant</t>
  </si>
  <si>
    <t>Graph No. (49) شكل رقم</t>
  </si>
  <si>
    <t>(1) Importation of (CFC-11 ,CFC-12) has been stopped by 2010, in accordance to Montreal Protocol.</t>
  </si>
  <si>
    <t xml:space="preserve"> - The Simplified Census Of Population , Housing and Establishments , 2015- Ministry of Development Planning and Statistics.</t>
  </si>
  <si>
    <t xml:space="preserve"> - التعداد العام المبسط للسكان والمساكن والمنشآت 2015- وزارة التخطيط التنموي والاحصاء.</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</si>
  <si>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</si>
  <si>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</si>
  <si>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المصدر:تعداد أبريل 2015-  وزارة التخطيط التنموي والاحصاء</t>
  </si>
  <si>
    <t>Source: Census April, 2015-Ministry of Development Planning and Statistics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</si>
  <si>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</si>
  <si>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</si>
  <si>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</si>
  <si>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</si>
  <si>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</si>
  <si>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</si>
  <si>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</si>
  <si>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بيانات  2016 و 2017 غير متوفرة من المصدر</t>
  </si>
  <si>
    <t>2016,2017 Data not available from the source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</si>
  <si>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</si>
  <si>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</si>
  <si>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</si>
  <si>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</si>
  <si>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In response to the increasing needs of  environment data and information, The Ministry of Development Planning and Statistics in cooperation with the Ministry of Municipality and Environment to update this chapter on environmental statistics. Other information on climate, agriculture, energy, transport,…etc. can be found in other chapters of this publication.</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</si>
  <si>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</si>
  <si>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</si>
  <si>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</si>
  <si>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</si>
  <si>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</si>
  <si>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</si>
  <si>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 Industrial,Domestic and Municipal wells = 20 for (2015-2017)</t>
  </si>
  <si>
    <t xml:space="preserve">* الآبار البلدية ومحلية والصناعية = 20 للسنوات من 2015-2017 </t>
  </si>
  <si>
    <t>ND: Not detected or below detection limit.</t>
  </si>
  <si>
    <t>ND: غير مكشف عنه أو تحت حد الكشف.</t>
  </si>
  <si>
    <t xml:space="preserve">الكلوروفيل أ  (ميكروغرام/ لتر)
Chlorophyll a
 (μg/l)  </t>
  </si>
  <si>
    <t>تركيز المغذيات الطبيعية في المياه الساحلية القطرية حسب الموقع *</t>
  </si>
  <si>
    <t>CONCENTRATION OF NATURAL NUTRIENTS IN QATARI COASTAL WATERS BY LOCATION*</t>
  </si>
  <si>
    <t>*تم إضافة نتائج الكلوروفيل أ 2017</t>
  </si>
  <si>
    <t>*Chlorophyll a ,Results were added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</si>
</sst>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_-* #,##0\-;_-* &quot;-&quot;_-;_-@_-"/>
    <numFmt numFmtId="165" formatCode="_-* #,##0.00_-;_-* #,##0.00\-;_-* &quot;-&quot;??_-;_-@_-"/>
    <numFmt numFmtId="166" formatCode="0.0"/>
    <numFmt numFmtId="167" formatCode="0.000"/>
    <numFmt numFmtId="168" formatCode="#,##0_ ;\-#,##0\ "/>
    <numFmt numFmtId="169" formatCode="#,##0.0"/>
    <numFmt numFmtId="170" formatCode="0.0%"/>
    <numFmt numFmtId="171" formatCode="_-* #,##0_-;_-* #,##0\-;_-* &quot;-&quot;??_-;_-@_-"/>
  </numFmts>
  <fonts count="82"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4"/>
      <name val="Arial"/>
      <family val="2"/>
      <charset val="178"/>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vertAlign val="superscript"/>
      <sz val="8"/>
      <name val="Arial"/>
      <family val="2"/>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i/>
      <sz val="10"/>
      <color theme="1"/>
      <name val="Arial"/>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rgb="FFE7E6E6"/>
        <bgColor rgb="FF000000"/>
      </patternFill>
    </fill>
  </fills>
  <borders count="12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9"/>
      </left>
      <right/>
      <top style="thin">
        <color indexed="64"/>
      </top>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right/>
      <top style="thin">
        <color indexed="64"/>
      </top>
      <bottom style="medium">
        <color theme="0"/>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theme="0"/>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s>
  <cellStyleXfs count="37">
    <xf numFmtId="0" fontId="0" fillId="0" borderId="0"/>
    <xf numFmtId="165" fontId="2" fillId="0" borderId="0" applyFont="0" applyFill="0" applyBorder="0" applyAlignment="0" applyProtection="0"/>
    <xf numFmtId="164" fontId="2" fillId="0" borderId="0" applyFont="0" applyFill="0" applyBorder="0" applyAlignment="0" applyProtection="0"/>
    <xf numFmtId="164" fontId="42" fillId="0" borderId="0" applyFont="0" applyFill="0" applyBorder="0" applyAlignment="0" applyProtection="0"/>
    <xf numFmtId="165" fontId="42"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2" fillId="0" borderId="0">
      <alignment horizontal="center" vertical="center" readingOrder="2"/>
    </xf>
    <xf numFmtId="0" fontId="18" fillId="0" borderId="0">
      <alignment horizontal="left" vertical="center"/>
    </xf>
    <xf numFmtId="0" fontId="47" fillId="0" borderId="0"/>
    <xf numFmtId="0" fontId="19" fillId="0" borderId="0">
      <alignment horizontal="right" vertical="center"/>
    </xf>
    <xf numFmtId="0" fontId="20" fillId="0" borderId="0">
      <alignment horizontal="left" vertical="center"/>
    </xf>
    <xf numFmtId="9" fontId="42"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2"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cellStyleXfs>
  <cellXfs count="993">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Fill="1" applyBorder="1"/>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wrapText="1"/>
    </xf>
    <xf numFmtId="1" fontId="5" fillId="0" borderId="0" xfId="0" applyNumberFormat="1" applyFont="1"/>
    <xf numFmtId="166" fontId="5" fillId="0" borderId="0" xfId="0" applyNumberFormat="1" applyFont="1" applyAlignment="1">
      <alignment horizontal="center"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5" fillId="0" borderId="0" xfId="0" applyFont="1" applyAlignment="1"/>
    <xf numFmtId="0" fontId="6" fillId="0" borderId="9" xfId="0" applyFont="1" applyBorder="1" applyAlignment="1">
      <alignment horizontal="right" vertical="center" readingOrder="2"/>
    </xf>
    <xf numFmtId="0" fontId="6" fillId="0" borderId="16" xfId="27" applyFont="1" applyFill="1" applyBorder="1">
      <alignment horizontal="right" vertical="center" wrapText="1" indent="1" readingOrder="2"/>
    </xf>
    <xf numFmtId="0" fontId="3" fillId="0" borderId="17" xfId="32" applyFont="1" applyFill="1" applyBorder="1" applyAlignment="1">
      <alignment horizontal="center" vertical="center" wrapText="1"/>
    </xf>
    <xf numFmtId="0" fontId="22" fillId="0" borderId="17" xfId="32" applyFont="1" applyFill="1" applyBorder="1">
      <alignment horizontal="left" vertical="center" wrapText="1" indent="1"/>
    </xf>
    <xf numFmtId="0" fontId="15" fillId="0" borderId="16" xfId="28" applyFont="1" applyFill="1" applyBorder="1">
      <alignment horizontal="right" vertical="center" wrapText="1" indent="1" readingOrder="2"/>
    </xf>
    <xf numFmtId="0" fontId="15" fillId="4" borderId="16" xfId="28" applyFont="1" applyFill="1" applyBorder="1">
      <alignment horizontal="right" vertical="center" wrapText="1" indent="1" readingOrder="2"/>
    </xf>
    <xf numFmtId="0" fontId="15" fillId="0" borderId="18" xfId="28" applyFont="1" applyFill="1" applyBorder="1">
      <alignment horizontal="right" vertical="center" wrapText="1" indent="1" readingOrder="2"/>
    </xf>
    <xf numFmtId="0" fontId="23" fillId="4" borderId="19" xfId="12" applyFont="1" applyFill="1" applyBorder="1">
      <alignment horizontal="center" vertical="center" wrapText="1"/>
    </xf>
    <xf numFmtId="0" fontId="22" fillId="0" borderId="0" xfId="0" applyFont="1" applyAlignment="1">
      <alignment horizontal="center" vertical="center"/>
    </xf>
    <xf numFmtId="0" fontId="18" fillId="4" borderId="20" xfId="12" applyFont="1" applyFill="1" applyBorder="1">
      <alignment horizontal="center" vertical="center" wrapText="1"/>
    </xf>
    <xf numFmtId="0" fontId="31" fillId="0" borderId="0" xfId="0" applyFont="1" applyAlignment="1">
      <alignment readingOrder="2"/>
    </xf>
    <xf numFmtId="0" fontId="6" fillId="4" borderId="16" xfId="27" applyFont="1" applyFill="1" applyBorder="1">
      <alignment horizontal="right" vertical="center" wrapText="1" indent="1" readingOrder="2"/>
    </xf>
    <xf numFmtId="0" fontId="14" fillId="0" borderId="18" xfId="27" applyFont="1" applyFill="1" applyBorder="1">
      <alignment horizontal="right" vertical="center" wrapText="1" indent="1" readingOrder="2"/>
    </xf>
    <xf numFmtId="1" fontId="6" fillId="4" borderId="21" xfId="11" applyFont="1" applyFill="1" applyBorder="1">
      <alignment horizontal="center" vertical="center"/>
    </xf>
    <xf numFmtId="0" fontId="14" fillId="4" borderId="16" xfId="27" applyFont="1" applyFill="1" applyBorder="1">
      <alignment horizontal="right" vertical="center" wrapText="1" indent="1" readingOrder="2"/>
    </xf>
    <xf numFmtId="0" fontId="22" fillId="0" borderId="22" xfId="32" applyFont="1" applyFill="1" applyBorder="1">
      <alignment horizontal="left" vertical="center" wrapText="1" indent="1"/>
    </xf>
    <xf numFmtId="0" fontId="23" fillId="4" borderId="19" xfId="25" applyFont="1" applyFill="1" applyBorder="1" applyAlignment="1">
      <alignment horizontal="center" wrapText="1" readingOrder="2"/>
    </xf>
    <xf numFmtId="0" fontId="22" fillId="4" borderId="17" xfId="32" applyFont="1" applyFill="1" applyBorder="1">
      <alignment horizontal="left" vertical="center" wrapText="1" indent="1"/>
    </xf>
    <xf numFmtId="0" fontId="3" fillId="4" borderId="17" xfId="32" applyFont="1" applyFill="1" applyBorder="1" applyAlignment="1">
      <alignment horizontal="center" vertical="center" wrapText="1"/>
    </xf>
    <xf numFmtId="0" fontId="3" fillId="4" borderId="24" xfId="12" applyFont="1" applyFill="1" applyBorder="1">
      <alignment horizontal="center" vertical="center" wrapText="1"/>
    </xf>
    <xf numFmtId="0" fontId="5" fillId="0" borderId="22" xfId="32" applyFont="1" applyFill="1" applyBorder="1">
      <alignment horizontal="left" vertical="center" wrapText="1" indent="1"/>
    </xf>
    <xf numFmtId="0" fontId="5" fillId="4" borderId="17" xfId="32" applyFont="1" applyFill="1" applyBorder="1">
      <alignment horizontal="left" vertical="center" wrapText="1" indent="1"/>
    </xf>
    <xf numFmtId="0" fontId="5" fillId="0" borderId="17" xfId="32" applyFont="1" applyFill="1" applyBorder="1">
      <alignment horizontal="left" vertical="center" wrapText="1" indent="1"/>
    </xf>
    <xf numFmtId="0" fontId="4" fillId="4" borderId="20" xfId="25" applyFont="1" applyFill="1" applyBorder="1" applyAlignment="1">
      <alignment horizontal="center" vertical="top" wrapText="1" readingOrder="2"/>
    </xf>
    <xf numFmtId="0" fontId="4" fillId="4" borderId="20" xfId="12" applyFont="1" applyFill="1" applyBorder="1" applyAlignment="1">
      <alignment horizontal="center" vertical="top" wrapText="1"/>
    </xf>
    <xf numFmtId="0" fontId="23" fillId="4" borderId="19" xfId="12" applyFont="1" applyFill="1" applyBorder="1" applyAlignment="1">
      <alignment horizontal="center" wrapText="1"/>
    </xf>
    <xf numFmtId="0" fontId="6" fillId="0" borderId="26" xfId="0" applyFont="1" applyBorder="1" applyAlignment="1">
      <alignment horizontal="right" readingOrder="2"/>
    </xf>
    <xf numFmtId="0" fontId="3" fillId="0" borderId="27" xfId="0" applyFont="1" applyBorder="1" applyAlignment="1">
      <alignment readingOrder="2"/>
    </xf>
    <xf numFmtId="0" fontId="3" fillId="0" borderId="27" xfId="0" applyFont="1" applyBorder="1"/>
    <xf numFmtId="0" fontId="3" fillId="0" borderId="28" xfId="0" applyFont="1" applyBorder="1" applyAlignment="1">
      <alignment horizontal="left" readingOrder="1"/>
    </xf>
    <xf numFmtId="3" fontId="5" fillId="0" borderId="0" xfId="0" applyNumberFormat="1" applyFont="1"/>
    <xf numFmtId="3" fontId="5" fillId="0" borderId="30" xfId="31" applyNumberFormat="1" applyFont="1" applyFill="1" applyBorder="1" applyAlignment="1">
      <alignment horizontal="right" vertical="center" indent="1"/>
    </xf>
    <xf numFmtId="169" fontId="5" fillId="4" borderId="31" xfId="31" applyNumberFormat="1" applyFont="1" applyFill="1" applyBorder="1" applyAlignment="1">
      <alignment horizontal="right" vertical="center" indent="1"/>
    </xf>
    <xf numFmtId="0" fontId="5" fillId="4" borderId="31" xfId="31" applyFont="1" applyFill="1" applyBorder="1" applyAlignment="1">
      <alignment horizontal="right" vertical="center" indent="1"/>
    </xf>
    <xf numFmtId="3" fontId="5" fillId="4" borderId="31" xfId="31" applyNumberFormat="1" applyFont="1" applyFill="1" applyBorder="1" applyAlignment="1">
      <alignment horizontal="right" vertical="center" indent="1"/>
    </xf>
    <xf numFmtId="169" fontId="5" fillId="0" borderId="31" xfId="31" applyNumberFormat="1" applyFont="1" applyFill="1" applyBorder="1" applyAlignment="1">
      <alignment horizontal="right" vertical="center" indent="1"/>
    </xf>
    <xf numFmtId="0" fontId="5" fillId="0" borderId="31" xfId="31" applyFont="1" applyFill="1" applyBorder="1" applyAlignment="1">
      <alignment horizontal="right" vertical="center" indent="1"/>
    </xf>
    <xf numFmtId="3" fontId="5" fillId="0" borderId="31" xfId="31" applyNumberFormat="1" applyFont="1" applyFill="1" applyBorder="1" applyAlignment="1">
      <alignment horizontal="right" vertical="center" indent="1"/>
    </xf>
    <xf numFmtId="0" fontId="15" fillId="0" borderId="33" xfId="28" applyFont="1" applyFill="1" applyBorder="1">
      <alignment horizontal="right" vertical="center" wrapText="1" indent="1" readingOrder="2"/>
    </xf>
    <xf numFmtId="4" fontId="5" fillId="0" borderId="31" xfId="31" applyNumberFormat="1" applyFont="1" applyFill="1" applyBorder="1" applyAlignment="1">
      <alignment horizontal="right" vertical="center"/>
    </xf>
    <xf numFmtId="4" fontId="49" fillId="0" borderId="31" xfId="0" applyNumberFormat="1" applyFont="1" applyFill="1" applyBorder="1" applyAlignment="1">
      <alignment horizontal="right" vertical="center"/>
    </xf>
    <xf numFmtId="4" fontId="5" fillId="0" borderId="30" xfId="31" applyNumberFormat="1" applyFont="1" applyFill="1" applyBorder="1" applyAlignment="1">
      <alignment horizontal="right" vertical="center"/>
    </xf>
    <xf numFmtId="4" fontId="49" fillId="0" borderId="30" xfId="0" applyNumberFormat="1" applyFont="1" applyFill="1" applyBorder="1" applyAlignment="1">
      <alignment horizontal="right" vertical="center"/>
    </xf>
    <xf numFmtId="4" fontId="3" fillId="0" borderId="29" xfId="25" applyNumberFormat="1" applyFont="1" applyFill="1" applyBorder="1" applyAlignment="1">
      <alignment horizontal="right" vertical="center" readingOrder="1"/>
    </xf>
    <xf numFmtId="4" fontId="50" fillId="0" borderId="29" xfId="0" applyNumberFormat="1" applyFont="1" applyFill="1" applyBorder="1" applyAlignment="1">
      <alignment horizontal="right" vertical="center"/>
    </xf>
    <xf numFmtId="0" fontId="17" fillId="0" borderId="24" xfId="25" applyFont="1" applyFill="1" applyBorder="1" applyAlignment="1">
      <alignment horizontal="center" vertical="center" readingOrder="1"/>
    </xf>
    <xf numFmtId="0" fontId="17" fillId="0" borderId="22" xfId="32" applyFont="1" applyFill="1" applyBorder="1" applyAlignment="1">
      <alignment horizontal="left" vertical="center" indent="1"/>
    </xf>
    <xf numFmtId="0" fontId="17" fillId="0" borderId="17" xfId="32" applyFont="1" applyFill="1" applyBorder="1" applyAlignment="1">
      <alignment horizontal="left" vertical="center" indent="1"/>
    </xf>
    <xf numFmtId="4" fontId="5" fillId="4" borderId="31" xfId="31" applyNumberFormat="1" applyFont="1" applyFill="1" applyBorder="1" applyAlignment="1">
      <alignment horizontal="right" vertical="center"/>
    </xf>
    <xf numFmtId="4" fontId="49" fillId="4" borderId="31" xfId="0" applyNumberFormat="1" applyFont="1" applyFill="1" applyBorder="1" applyAlignment="1">
      <alignment horizontal="right" vertical="center"/>
    </xf>
    <xf numFmtId="0" fontId="17" fillId="4" borderId="17" xfId="32" applyFont="1" applyFill="1" applyBorder="1" applyAlignment="1">
      <alignment horizontal="left" vertical="center" indent="1"/>
    </xf>
    <xf numFmtId="0" fontId="6" fillId="5" borderId="9" xfId="0" applyFont="1" applyFill="1" applyBorder="1" applyAlignment="1">
      <alignment horizontal="right" vertical="center"/>
    </xf>
    <xf numFmtId="0" fontId="3" fillId="0" borderId="21" xfId="0" applyFont="1" applyBorder="1" applyAlignment="1">
      <alignment horizontal="center" vertical="center" wrapText="1"/>
    </xf>
    <xf numFmtId="0" fontId="3" fillId="0" borderId="18" xfId="0" applyFont="1" applyBorder="1" applyAlignment="1">
      <alignment horizontal="right" vertical="center" wrapText="1" indent="1"/>
    </xf>
    <xf numFmtId="0" fontId="3" fillId="4" borderId="16" xfId="0" applyFont="1" applyFill="1" applyBorder="1" applyAlignment="1">
      <alignment horizontal="right" vertical="center" wrapText="1" indent="1"/>
    </xf>
    <xf numFmtId="0" fontId="3" fillId="0" borderId="16" xfId="0" applyFont="1" applyBorder="1" applyAlignment="1">
      <alignment horizontal="right" vertical="center" wrapText="1" indent="1"/>
    </xf>
    <xf numFmtId="0" fontId="5" fillId="0" borderId="0" xfId="0" applyFont="1" applyAlignment="1">
      <alignment horizontal="center" wrapText="1"/>
    </xf>
    <xf numFmtId="0" fontId="3" fillId="4" borderId="29"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1" applyFont="1" applyFill="1" applyBorder="1">
      <alignment horizontal="right" vertical="center"/>
    </xf>
    <xf numFmtId="0" fontId="5" fillId="5" borderId="0" xfId="0" applyFont="1" applyFill="1" applyBorder="1" applyAlignment="1">
      <alignment horizontal="center" vertical="center"/>
    </xf>
    <xf numFmtId="0" fontId="3" fillId="5" borderId="0" xfId="21" applyFont="1" applyFill="1" applyBorder="1" applyAlignment="1">
      <alignment horizontal="left" vertical="center"/>
    </xf>
    <xf numFmtId="3" fontId="5" fillId="0" borderId="34" xfId="31" applyNumberFormat="1" applyFont="1" applyFill="1" applyBorder="1" applyAlignment="1">
      <alignment horizontal="right" vertical="center" indent="1"/>
    </xf>
    <xf numFmtId="3" fontId="5" fillId="0" borderId="30" xfId="31" applyNumberFormat="1" applyFont="1" applyFill="1" applyBorder="1" applyAlignment="1">
      <alignment horizontal="center" vertical="center"/>
    </xf>
    <xf numFmtId="3" fontId="5" fillId="4" borderId="31" xfId="31" applyNumberFormat="1" applyFont="1" applyFill="1" applyBorder="1" applyAlignment="1">
      <alignment horizontal="center" vertical="center"/>
    </xf>
    <xf numFmtId="0" fontId="5" fillId="5" borderId="0" xfId="0" applyFont="1" applyFill="1" applyBorder="1" applyAlignment="1">
      <alignment vertical="center"/>
    </xf>
    <xf numFmtId="0" fontId="5" fillId="0" borderId="37" xfId="32" applyFont="1" applyFill="1" applyBorder="1">
      <alignment horizontal="left" vertical="center" wrapText="1" indent="1"/>
    </xf>
    <xf numFmtId="0" fontId="5" fillId="0" borderId="23" xfId="32" applyFont="1" applyFill="1" applyBorder="1">
      <alignment horizontal="left" vertical="center" wrapText="1" indent="1"/>
    </xf>
    <xf numFmtId="0" fontId="0" fillId="5" borderId="0" xfId="0" applyFill="1"/>
    <xf numFmtId="3" fontId="22" fillId="4" borderId="31" xfId="25" applyNumberFormat="1" applyFont="1" applyFill="1" applyBorder="1" applyAlignment="1">
      <alignment horizontal="right" vertical="center" indent="1"/>
    </xf>
    <xf numFmtId="3" fontId="22" fillId="0" borderId="31" xfId="25" applyNumberFormat="1" applyFont="1" applyFill="1" applyBorder="1" applyAlignment="1">
      <alignment horizontal="right" vertical="center" indent="1"/>
    </xf>
    <xf numFmtId="0" fontId="36" fillId="0" borderId="18" xfId="27" applyFont="1" applyFill="1" applyBorder="1">
      <alignment horizontal="right" vertical="center" wrapText="1" indent="1" readingOrder="2"/>
    </xf>
    <xf numFmtId="0" fontId="37" fillId="0" borderId="22" xfId="32" applyFont="1" applyFill="1" applyBorder="1">
      <alignment horizontal="left" vertical="center" wrapText="1" indent="1"/>
    </xf>
    <xf numFmtId="0" fontId="36" fillId="4" borderId="16" xfId="27" applyFont="1" applyFill="1" applyBorder="1">
      <alignment horizontal="right" vertical="center" wrapText="1" indent="1" readingOrder="2"/>
    </xf>
    <xf numFmtId="0" fontId="37" fillId="4" borderId="17" xfId="32" applyFont="1" applyFill="1" applyBorder="1">
      <alignment horizontal="left" vertical="center" wrapText="1" indent="1"/>
    </xf>
    <xf numFmtId="0" fontId="36" fillId="4" borderId="35" xfId="27" applyFont="1" applyFill="1" applyBorder="1">
      <alignment horizontal="right" vertical="center" wrapText="1" indent="1" readingOrder="2"/>
    </xf>
    <xf numFmtId="0" fontId="37" fillId="4" borderId="25" xfId="32" applyFont="1" applyFill="1" applyBorder="1">
      <alignment horizontal="left" vertical="center" wrapText="1" indent="1"/>
    </xf>
    <xf numFmtId="0" fontId="6" fillId="0" borderId="41" xfId="27" applyFont="1" applyFill="1" applyBorder="1">
      <alignment horizontal="right" vertical="center" wrapText="1" indent="1" readingOrder="2"/>
    </xf>
    <xf numFmtId="1" fontId="6" fillId="4" borderId="21" xfId="11" applyFont="1" applyFill="1" applyBorder="1" applyAlignment="1">
      <alignment horizontal="center" vertical="center" wrapText="1"/>
    </xf>
    <xf numFmtId="0" fontId="3" fillId="4" borderId="24" xfId="12" applyFont="1" applyFill="1" applyBorder="1" applyAlignment="1">
      <alignment horizontal="center" vertical="center" wrapText="1"/>
    </xf>
    <xf numFmtId="0" fontId="3" fillId="4" borderId="20"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3" fontId="5" fillId="0" borderId="42" xfId="31" applyNumberFormat="1" applyFont="1" applyFill="1" applyBorder="1" applyAlignment="1">
      <alignment horizontal="right" vertical="center" indent="1"/>
    </xf>
    <xf numFmtId="3" fontId="5" fillId="4" borderId="36" xfId="31" applyNumberFormat="1" applyFont="1" applyFill="1" applyBorder="1" applyAlignment="1">
      <alignment horizontal="right" vertical="center" indent="1"/>
    </xf>
    <xf numFmtId="168" fontId="22" fillId="4" borderId="31" xfId="1" applyNumberFormat="1" applyFont="1" applyFill="1" applyBorder="1" applyAlignment="1">
      <alignment horizontal="right" vertical="center"/>
    </xf>
    <xf numFmtId="168" fontId="5" fillId="4" borderId="31" xfId="1" applyNumberFormat="1" applyFont="1" applyFill="1" applyBorder="1" applyAlignment="1">
      <alignment horizontal="right" vertical="center"/>
    </xf>
    <xf numFmtId="168" fontId="22" fillId="0" borderId="31" xfId="1" applyNumberFormat="1" applyFont="1" applyFill="1" applyBorder="1" applyAlignment="1">
      <alignment horizontal="right" vertical="center"/>
    </xf>
    <xf numFmtId="168" fontId="5" fillId="0" borderId="31" xfId="1" applyNumberFormat="1" applyFont="1" applyFill="1" applyBorder="1" applyAlignment="1">
      <alignment horizontal="right" vertical="center"/>
    </xf>
    <xf numFmtId="0" fontId="3" fillId="4" borderId="43" xfId="32" applyFont="1" applyFill="1" applyBorder="1" applyAlignment="1">
      <alignment horizontal="center" vertical="center" wrapText="1"/>
    </xf>
    <xf numFmtId="0" fontId="3" fillId="0" borderId="43" xfId="32" applyFont="1" applyFill="1" applyBorder="1" applyAlignment="1">
      <alignment horizontal="center" vertical="center" wrapText="1"/>
    </xf>
    <xf numFmtId="0" fontId="3" fillId="4" borderId="44" xfId="32" applyFont="1" applyFill="1" applyBorder="1" applyAlignment="1">
      <alignment horizontal="center" vertical="center" wrapText="1"/>
    </xf>
    <xf numFmtId="169" fontId="5" fillId="4" borderId="36" xfId="31" applyNumberFormat="1" applyFont="1" applyFill="1" applyBorder="1" applyAlignment="1">
      <alignment horizontal="right" vertical="center" indent="1"/>
    </xf>
    <xf numFmtId="0" fontId="5" fillId="4" borderId="36" xfId="31" applyFont="1" applyFill="1" applyBorder="1" applyAlignment="1">
      <alignment horizontal="right" vertical="center" indent="1"/>
    </xf>
    <xf numFmtId="0" fontId="3" fillId="4" borderId="25" xfId="32" applyFont="1" applyFill="1" applyBorder="1" applyAlignment="1">
      <alignment horizontal="center" vertical="center" wrapText="1"/>
    </xf>
    <xf numFmtId="4" fontId="5" fillId="0" borderId="37" xfId="32" applyNumberFormat="1" applyFont="1" applyFill="1" applyBorder="1" applyAlignment="1">
      <alignment horizontal="right" vertical="center" wrapText="1" indent="1"/>
    </xf>
    <xf numFmtId="4" fontId="5" fillId="4" borderId="17" xfId="32" applyNumberFormat="1" applyFont="1" applyFill="1" applyBorder="1" applyAlignment="1">
      <alignment horizontal="right" vertical="center" wrapText="1" indent="1"/>
    </xf>
    <xf numFmtId="4" fontId="37" fillId="0" borderId="22" xfId="32" applyNumberFormat="1" applyFont="1" applyFill="1" applyBorder="1" applyAlignment="1">
      <alignment horizontal="right" vertical="center" wrapText="1" indent="1"/>
    </xf>
    <xf numFmtId="4" fontId="37" fillId="4" borderId="25" xfId="32" applyNumberFormat="1" applyFont="1" applyFill="1" applyBorder="1" applyAlignment="1">
      <alignment horizontal="right" vertical="center" wrapText="1" indent="1"/>
    </xf>
    <xf numFmtId="4" fontId="37" fillId="4" borderId="17" xfId="32" applyNumberFormat="1" applyFont="1" applyFill="1" applyBorder="1" applyAlignment="1">
      <alignment horizontal="right" vertical="center" wrapText="1" indent="1"/>
    </xf>
    <xf numFmtId="0" fontId="3" fillId="4" borderId="29" xfId="12" applyFont="1" applyFill="1" applyBorder="1" applyAlignment="1">
      <alignment horizontal="center" vertical="center" wrapText="1"/>
    </xf>
    <xf numFmtId="0" fontId="29" fillId="4" borderId="40" xfId="12" applyFont="1" applyFill="1" applyBorder="1" applyAlignment="1">
      <alignment horizontal="center" vertical="top" wrapText="1"/>
    </xf>
    <xf numFmtId="0" fontId="3" fillId="0" borderId="45" xfId="32" applyFont="1" applyFill="1" applyBorder="1" applyAlignment="1">
      <alignment horizontal="center" vertical="center" wrapText="1"/>
    </xf>
    <xf numFmtId="169" fontId="5" fillId="0" borderId="42" xfId="31" applyNumberFormat="1" applyFont="1" applyFill="1" applyBorder="1" applyAlignment="1">
      <alignment horizontal="right" vertical="center" indent="1"/>
    </xf>
    <xf numFmtId="0" fontId="5" fillId="0" borderId="42" xfId="31" applyFont="1" applyFill="1" applyBorder="1" applyAlignment="1">
      <alignment horizontal="right" vertical="center" indent="1"/>
    </xf>
    <xf numFmtId="0" fontId="3" fillId="0" borderId="37" xfId="32" applyFont="1" applyFill="1" applyBorder="1" applyAlignment="1">
      <alignment horizontal="center" vertical="center" wrapText="1"/>
    </xf>
    <xf numFmtId="0" fontId="3" fillId="0" borderId="46" xfId="0" applyFont="1" applyFill="1" applyBorder="1" applyAlignment="1">
      <alignment horizontal="center" vertical="center" readingOrder="1"/>
    </xf>
    <xf numFmtId="0" fontId="6" fillId="0" borderId="47"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48" xfId="11" applyFont="1" applyFill="1" applyBorder="1">
      <alignment horizontal="center" vertical="center"/>
    </xf>
    <xf numFmtId="0" fontId="23" fillId="7" borderId="49" xfId="12" applyFont="1" applyFill="1" applyBorder="1">
      <alignment horizontal="center" vertical="center" wrapText="1"/>
    </xf>
    <xf numFmtId="0" fontId="23" fillId="7" borderId="50" xfId="12" applyFont="1" applyFill="1" applyBorder="1" applyAlignment="1">
      <alignment horizontal="center" vertical="center" wrapText="1"/>
    </xf>
    <xf numFmtId="0" fontId="6" fillId="0" borderId="51" xfId="27" applyFont="1" applyFill="1" applyBorder="1">
      <alignment horizontal="right" vertical="center" wrapText="1" indent="1" readingOrder="2"/>
    </xf>
    <xf numFmtId="164" fontId="5" fillId="0" borderId="52" xfId="4" applyNumberFormat="1" applyFont="1" applyFill="1" applyBorder="1" applyAlignment="1">
      <alignment horizontal="right" vertical="center" indent="1"/>
    </xf>
    <xf numFmtId="0" fontId="6" fillId="7" borderId="54" xfId="27" applyFont="1" applyFill="1" applyBorder="1">
      <alignment horizontal="right" vertical="center" wrapText="1" indent="1" readingOrder="2"/>
    </xf>
    <xf numFmtId="164" fontId="5" fillId="7" borderId="55" xfId="4" applyNumberFormat="1" applyFont="1" applyFill="1" applyBorder="1" applyAlignment="1">
      <alignment horizontal="right" vertical="center" indent="1"/>
    </xf>
    <xf numFmtId="0" fontId="5" fillId="0" borderId="57" xfId="32" applyFont="1" applyFill="1" applyBorder="1" applyAlignment="1">
      <alignment horizontal="left" vertical="center" wrapText="1" indent="1"/>
    </xf>
    <xf numFmtId="0" fontId="5" fillId="7" borderId="0" xfId="32" applyFont="1" applyFill="1" applyBorder="1" applyAlignment="1">
      <alignment horizontal="left" vertical="center" wrapText="1" indent="1"/>
    </xf>
    <xf numFmtId="0" fontId="36" fillId="0" borderId="58" xfId="27" applyFont="1" applyFill="1" applyBorder="1">
      <alignment horizontal="right" vertical="center" wrapText="1" indent="1" readingOrder="2"/>
    </xf>
    <xf numFmtId="4" fontId="37" fillId="0" borderId="32" xfId="32" applyNumberFormat="1" applyFont="1" applyFill="1" applyBorder="1" applyAlignment="1">
      <alignment horizontal="right" vertical="center" wrapText="1" indent="1"/>
    </xf>
    <xf numFmtId="0" fontId="37" fillId="0" borderId="32" xfId="32" applyFont="1" applyFill="1" applyBorder="1">
      <alignment horizontal="left" vertical="center" wrapText="1" indent="1"/>
    </xf>
    <xf numFmtId="0" fontId="36" fillId="4" borderId="0" xfId="27" applyFont="1" applyFill="1" applyBorder="1">
      <alignment horizontal="right" vertical="center" wrapText="1" indent="1" readingOrder="2"/>
    </xf>
    <xf numFmtId="4" fontId="37" fillId="4" borderId="0" xfId="32" applyNumberFormat="1" applyFont="1" applyFill="1" applyBorder="1" applyAlignment="1">
      <alignment horizontal="right" vertical="center" wrapText="1" indent="1"/>
    </xf>
    <xf numFmtId="0" fontId="37" fillId="4" borderId="0" xfId="32" applyFont="1" applyFill="1" applyBorder="1">
      <alignment horizontal="left" vertical="center" wrapText="1" indent="1"/>
    </xf>
    <xf numFmtId="0" fontId="36" fillId="0" borderId="38" xfId="27" applyFont="1" applyFill="1" applyBorder="1">
      <alignment horizontal="right" vertical="center" wrapText="1" indent="1" readingOrder="2"/>
    </xf>
    <xf numFmtId="4" fontId="37" fillId="0" borderId="39" xfId="32" applyNumberFormat="1" applyFont="1" applyFill="1" applyBorder="1" applyAlignment="1">
      <alignment horizontal="right" vertical="center" wrapText="1" indent="1"/>
    </xf>
    <xf numFmtId="0" fontId="37" fillId="0" borderId="39" xfId="32" applyFont="1" applyFill="1" applyBorder="1">
      <alignment horizontal="left" vertical="center" wrapText="1" indent="1"/>
    </xf>
    <xf numFmtId="0" fontId="3" fillId="0" borderId="0" xfId="0" applyFont="1" applyFill="1" applyBorder="1" applyAlignment="1"/>
    <xf numFmtId="0" fontId="3" fillId="0" borderId="0" xfId="0" applyFont="1" applyFill="1" applyBorder="1"/>
    <xf numFmtId="2" fontId="5" fillId="0" borderId="52" xfId="31" applyNumberFormat="1" applyFont="1" applyFill="1" applyBorder="1" applyAlignment="1">
      <alignment horizontal="right" vertical="center" indent="1"/>
    </xf>
    <xf numFmtId="0" fontId="5" fillId="0" borderId="53" xfId="32" applyFont="1" applyFill="1" applyBorder="1">
      <alignment horizontal="left" vertical="center" wrapText="1" indent="1"/>
    </xf>
    <xf numFmtId="2" fontId="5" fillId="7" borderId="64" xfId="31" applyNumberFormat="1" applyFont="1" applyFill="1" applyBorder="1" applyAlignment="1">
      <alignment horizontal="right" vertical="center" indent="1"/>
    </xf>
    <xf numFmtId="0" fontId="5" fillId="7" borderId="65" xfId="32" applyFont="1" applyFill="1" applyBorder="1">
      <alignment horizontal="left" vertical="center" wrapText="1" indent="1"/>
    </xf>
    <xf numFmtId="2" fontId="5" fillId="0" borderId="64" xfId="31" applyNumberFormat="1" applyFont="1" applyFill="1" applyBorder="1" applyAlignment="1">
      <alignment horizontal="right" vertical="center" indent="1"/>
    </xf>
    <xf numFmtId="0" fontId="5" fillId="0" borderId="65" xfId="32"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3" fillId="0" borderId="0" xfId="0" applyFont="1" applyFill="1" applyBorder="1" applyAlignment="1">
      <alignment horizontal="center" vertical="center"/>
    </xf>
    <xf numFmtId="0" fontId="25" fillId="7" borderId="73" xfId="0" applyFont="1" applyFill="1" applyBorder="1" applyAlignment="1">
      <alignment horizontal="center" vertical="center" wrapText="1"/>
    </xf>
    <xf numFmtId="0" fontId="25" fillId="7" borderId="73" xfId="0" applyFont="1" applyFill="1" applyBorder="1" applyAlignment="1">
      <alignment horizontal="center" wrapText="1"/>
    </xf>
    <xf numFmtId="0" fontId="3" fillId="7" borderId="72" xfId="0" applyFont="1" applyFill="1" applyBorder="1" applyAlignment="1">
      <alignment horizontal="center" vertical="center" wrapText="1"/>
    </xf>
    <xf numFmtId="0" fontId="3" fillId="7" borderId="72" xfId="0" applyFont="1" applyFill="1" applyBorder="1" applyAlignment="1">
      <alignment horizontal="center" vertical="top" wrapText="1"/>
    </xf>
    <xf numFmtId="0" fontId="3" fillId="0" borderId="49" xfId="0" quotePrefix="1" applyFont="1" applyFill="1" applyBorder="1" applyAlignment="1">
      <alignment horizontal="right" vertical="center" indent="1"/>
    </xf>
    <xf numFmtId="0" fontId="3" fillId="7" borderId="64" xfId="0" applyFont="1" applyFill="1" applyBorder="1" applyAlignment="1">
      <alignment horizontal="right" vertical="center" indent="1"/>
    </xf>
    <xf numFmtId="0" fontId="3" fillId="7" borderId="52" xfId="0" applyFont="1" applyFill="1" applyBorder="1" applyAlignment="1">
      <alignment horizontal="right" vertical="center" indent="1"/>
    </xf>
    <xf numFmtId="0" fontId="4" fillId="7" borderId="64" xfId="0" applyFont="1" applyFill="1" applyBorder="1" applyAlignment="1">
      <alignment horizontal="left" vertical="center" indent="1"/>
    </xf>
    <xf numFmtId="0" fontId="3" fillId="0" borderId="64" xfId="0" applyFont="1" applyFill="1" applyBorder="1" applyAlignment="1">
      <alignment horizontal="right" vertical="center" indent="1"/>
    </xf>
    <xf numFmtId="0" fontId="4" fillId="0" borderId="64" xfId="0" applyFont="1" applyFill="1" applyBorder="1" applyAlignment="1">
      <alignment horizontal="left" vertical="center" indent="1"/>
    </xf>
    <xf numFmtId="0" fontId="3" fillId="7" borderId="55" xfId="0" applyFont="1" applyFill="1" applyBorder="1" applyAlignment="1">
      <alignment horizontal="right" vertical="center" indent="1"/>
    </xf>
    <xf numFmtId="0" fontId="4" fillId="7" borderId="55" xfId="0" applyFont="1" applyFill="1" applyBorder="1" applyAlignment="1">
      <alignment horizontal="left" vertical="center" indent="1"/>
    </xf>
    <xf numFmtId="0" fontId="3" fillId="7" borderId="70" xfId="0" applyFont="1" applyFill="1" applyBorder="1" applyAlignment="1">
      <alignment horizontal="right" vertical="center" indent="1"/>
    </xf>
    <xf numFmtId="0" fontId="4" fillId="7" borderId="70" xfId="0" applyFont="1" applyFill="1" applyBorder="1" applyAlignment="1">
      <alignment horizontal="left" vertical="center" indent="1"/>
    </xf>
    <xf numFmtId="0" fontId="3" fillId="0" borderId="74"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48" xfId="11" applyFont="1" applyFill="1" applyBorder="1">
      <alignment horizontal="center" vertical="center"/>
    </xf>
    <xf numFmtId="1" fontId="3" fillId="7" borderId="49" xfId="11" applyFont="1" applyFill="1" applyBorder="1" applyAlignment="1">
      <alignment horizontal="center" vertical="center" wrapText="1"/>
    </xf>
    <xf numFmtId="0" fontId="3" fillId="7" borderId="50" xfId="12" applyFont="1" applyFill="1" applyBorder="1">
      <alignment horizontal="center" vertical="center" wrapText="1"/>
    </xf>
    <xf numFmtId="1" fontId="22" fillId="0" borderId="52" xfId="31" applyNumberFormat="1" applyFont="1" applyFill="1" applyBorder="1" applyAlignment="1">
      <alignment horizontal="right" vertical="center" indent="1"/>
    </xf>
    <xf numFmtId="167" fontId="22" fillId="0" borderId="52" xfId="31" quotePrefix="1" applyNumberFormat="1" applyFont="1" applyFill="1" applyBorder="1" applyAlignment="1">
      <alignment horizontal="right" vertical="center" indent="1"/>
    </xf>
    <xf numFmtId="0" fontId="5" fillId="0" borderId="53" xfId="32" applyFont="1" applyFill="1" applyBorder="1" applyAlignment="1">
      <alignment vertical="center" wrapText="1"/>
    </xf>
    <xf numFmtId="0" fontId="6" fillId="7" borderId="63" xfId="27" applyFont="1" applyFill="1" applyBorder="1">
      <alignment horizontal="right" vertical="center" wrapText="1" indent="1" readingOrder="2"/>
    </xf>
    <xf numFmtId="1" fontId="22" fillId="7" borderId="64" xfId="31" applyNumberFormat="1" applyFont="1" applyFill="1" applyBorder="1" applyAlignment="1">
      <alignment horizontal="right" vertical="center" indent="1"/>
    </xf>
    <xf numFmtId="167" fontId="22" fillId="7" borderId="64" xfId="31" applyNumberFormat="1" applyFont="1" applyFill="1" applyBorder="1" applyAlignment="1">
      <alignment horizontal="right" vertical="center" indent="1"/>
    </xf>
    <xf numFmtId="0" fontId="5" fillId="7" borderId="65" xfId="32" applyFont="1" applyFill="1" applyBorder="1" applyAlignment="1">
      <alignment vertical="center" wrapText="1"/>
    </xf>
    <xf numFmtId="0" fontId="6" fillId="0" borderId="63" xfId="27" applyFont="1" applyFill="1" applyBorder="1">
      <alignment horizontal="right" vertical="center" wrapText="1" indent="1" readingOrder="2"/>
    </xf>
    <xf numFmtId="1" fontId="22" fillId="0" borderId="64" xfId="31" applyNumberFormat="1" applyFont="1" applyFill="1" applyBorder="1" applyAlignment="1">
      <alignment horizontal="right" vertical="center" indent="1"/>
    </xf>
    <xf numFmtId="167" fontId="22" fillId="0" borderId="64" xfId="31" applyNumberFormat="1" applyFont="1" applyFill="1" applyBorder="1" applyAlignment="1">
      <alignment horizontal="right" vertical="center" indent="1"/>
    </xf>
    <xf numFmtId="0" fontId="5" fillId="0" borderId="65" xfId="32" applyFont="1" applyFill="1" applyBorder="1" applyAlignment="1">
      <alignment vertical="center" wrapText="1"/>
    </xf>
    <xf numFmtId="0" fontId="6" fillId="0" borderId="69" xfId="27" applyFont="1" applyFill="1" applyBorder="1">
      <alignment horizontal="right" vertical="center" wrapText="1" indent="1" readingOrder="2"/>
    </xf>
    <xf numFmtId="1" fontId="22" fillId="0" borderId="70" xfId="31" applyNumberFormat="1" applyFont="1" applyFill="1" applyBorder="1" applyAlignment="1">
      <alignment horizontal="right" vertical="center" indent="1"/>
    </xf>
    <xf numFmtId="167" fontId="22" fillId="0" borderId="70" xfId="31" applyNumberFormat="1" applyFont="1" applyFill="1" applyBorder="1" applyAlignment="1">
      <alignment horizontal="right" vertical="center" indent="1"/>
    </xf>
    <xf numFmtId="0" fontId="5" fillId="0" borderId="71" xfId="32" applyFont="1" applyFill="1" applyBorder="1" applyAlignment="1">
      <alignment vertical="center" wrapText="1"/>
    </xf>
    <xf numFmtId="0" fontId="22" fillId="6" borderId="0" xfId="34"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4"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4" fillId="6" borderId="0" xfId="0" applyFont="1" applyFill="1" applyBorder="1" applyAlignment="1">
      <alignment readingOrder="2"/>
    </xf>
    <xf numFmtId="0" fontId="55" fillId="6" borderId="0" xfId="0" applyFont="1" applyFill="1" applyBorder="1"/>
    <xf numFmtId="0" fontId="56" fillId="6" borderId="0" xfId="0" applyFont="1" applyFill="1" applyBorder="1"/>
    <xf numFmtId="0" fontId="57" fillId="6" borderId="0" xfId="0" applyFont="1" applyFill="1" applyBorder="1" applyAlignment="1">
      <alignment readingOrder="2"/>
    </xf>
    <xf numFmtId="49" fontId="57" fillId="6" borderId="0" xfId="0" applyNumberFormat="1" applyFont="1" applyFill="1" applyBorder="1" applyAlignment="1">
      <alignment readingOrder="1"/>
    </xf>
    <xf numFmtId="167" fontId="5" fillId="0" borderId="52" xfId="31" applyNumberFormat="1" applyFont="1" applyFill="1" applyBorder="1" applyAlignment="1">
      <alignment horizontal="right" vertical="center" indent="1"/>
    </xf>
    <xf numFmtId="167" fontId="5" fillId="0" borderId="52" xfId="32" applyNumberFormat="1" applyFont="1" applyFill="1" applyBorder="1" applyAlignment="1">
      <alignment horizontal="right" vertical="center" indent="1"/>
    </xf>
    <xf numFmtId="0" fontId="5" fillId="0" borderId="53" xfId="32" applyFont="1" applyFill="1" applyBorder="1" applyAlignment="1">
      <alignment horizontal="left" vertical="center" wrapText="1" indent="1"/>
    </xf>
    <xf numFmtId="167" fontId="5" fillId="7" borderId="64" xfId="31" applyNumberFormat="1" applyFont="1" applyFill="1" applyBorder="1" applyAlignment="1">
      <alignment horizontal="right" vertical="center" indent="1"/>
    </xf>
    <xf numFmtId="167" fontId="5" fillId="7" borderId="64" xfId="32" applyNumberFormat="1" applyFont="1" applyFill="1" applyBorder="1" applyAlignment="1">
      <alignment horizontal="right" vertical="center" indent="1"/>
    </xf>
    <xf numFmtId="0" fontId="5" fillId="7" borderId="65" xfId="32" applyFont="1" applyFill="1" applyBorder="1" applyAlignment="1">
      <alignment horizontal="left" vertical="center" wrapText="1" indent="1"/>
    </xf>
    <xf numFmtId="167" fontId="5" fillId="0" borderId="64" xfId="31" applyNumberFormat="1" applyFont="1" applyFill="1" applyBorder="1" applyAlignment="1">
      <alignment horizontal="right" vertical="center" indent="1"/>
    </xf>
    <xf numFmtId="167" fontId="5" fillId="0" borderId="64" xfId="32" applyNumberFormat="1" applyFont="1" applyFill="1" applyBorder="1" applyAlignment="1">
      <alignment horizontal="right" vertical="center" indent="1"/>
    </xf>
    <xf numFmtId="0" fontId="5" fillId="0" borderId="65" xfId="32" applyFont="1" applyFill="1" applyBorder="1" applyAlignment="1">
      <alignment horizontal="left" vertical="center" wrapText="1" indent="1"/>
    </xf>
    <xf numFmtId="167" fontId="5" fillId="7" borderId="64" xfId="32" quotePrefix="1" applyNumberFormat="1" applyFont="1" applyFill="1" applyBorder="1" applyAlignment="1">
      <alignment horizontal="right" vertical="center" indent="1"/>
    </xf>
    <xf numFmtId="167" fontId="5" fillId="0" borderId="64" xfId="32" quotePrefix="1" applyNumberFormat="1" applyFont="1" applyFill="1" applyBorder="1" applyAlignment="1">
      <alignment horizontal="right" vertical="center" indent="1"/>
    </xf>
    <xf numFmtId="2" fontId="5" fillId="0" borderId="70" xfId="31" applyNumberFormat="1" applyFont="1" applyFill="1" applyBorder="1" applyAlignment="1">
      <alignment horizontal="right" vertical="center" indent="1"/>
    </xf>
    <xf numFmtId="167" fontId="5" fillId="0" borderId="70" xfId="31" applyNumberFormat="1" applyFont="1" applyFill="1" applyBorder="1" applyAlignment="1">
      <alignment horizontal="right" vertical="center" indent="1"/>
    </xf>
    <xf numFmtId="167" fontId="5" fillId="0" borderId="70" xfId="32" applyNumberFormat="1" applyFont="1" applyFill="1" applyBorder="1" applyAlignment="1">
      <alignment horizontal="right" vertical="center" indent="1"/>
    </xf>
    <xf numFmtId="0" fontId="5" fillId="0" borderId="71" xfId="32" applyFont="1" applyFill="1" applyBorder="1" applyAlignment="1">
      <alignment horizontal="left" vertical="center" wrapText="1" indent="1"/>
    </xf>
    <xf numFmtId="0" fontId="5" fillId="0" borderId="75" xfId="0" applyFont="1" applyFill="1" applyBorder="1"/>
    <xf numFmtId="0" fontId="5" fillId="0" borderId="76" xfId="0" applyFont="1" applyFill="1" applyBorder="1"/>
    <xf numFmtId="4" fontId="22" fillId="0" borderId="52" xfId="31" applyNumberFormat="1" applyFont="1" applyFill="1" applyBorder="1" applyAlignment="1">
      <alignment horizontal="right" vertical="center" indent="1"/>
    </xf>
    <xf numFmtId="4" fontId="22" fillId="7" borderId="64" xfId="31" applyNumberFormat="1" applyFont="1" applyFill="1" applyBorder="1" applyAlignment="1">
      <alignment horizontal="right" vertical="center" indent="1"/>
    </xf>
    <xf numFmtId="4" fontId="22" fillId="0" borderId="64" xfId="31" applyNumberFormat="1" applyFont="1" applyFill="1" applyBorder="1" applyAlignment="1">
      <alignment horizontal="right" vertical="center" indent="1"/>
    </xf>
    <xf numFmtId="4" fontId="22" fillId="0" borderId="64" xfId="31" quotePrefix="1" applyNumberFormat="1" applyFont="1" applyFill="1" applyBorder="1" applyAlignment="1">
      <alignment horizontal="right" vertical="center" indent="1"/>
    </xf>
    <xf numFmtId="4" fontId="22" fillId="7" borderId="64" xfId="31" quotePrefix="1" applyNumberFormat="1" applyFont="1" applyFill="1" applyBorder="1" applyAlignment="1">
      <alignment horizontal="right" vertical="center" indent="1"/>
    </xf>
    <xf numFmtId="4" fontId="22" fillId="0" borderId="70" xfId="31" applyNumberFormat="1" applyFont="1" applyFill="1" applyBorder="1" applyAlignment="1">
      <alignment horizontal="right" vertical="center" indent="1"/>
    </xf>
    <xf numFmtId="4" fontId="22" fillId="0" borderId="70" xfId="31" quotePrefix="1" applyNumberFormat="1" applyFont="1" applyFill="1" applyBorder="1" applyAlignment="1">
      <alignment horizontal="right" vertical="center" indent="1"/>
    </xf>
    <xf numFmtId="4" fontId="5" fillId="0" borderId="0" xfId="0" applyNumberFormat="1" applyFont="1"/>
    <xf numFmtId="0" fontId="47" fillId="0" borderId="0" xfId="17"/>
    <xf numFmtId="0" fontId="14" fillId="0" borderId="58" xfId="27" applyFont="1" applyFill="1" applyBorder="1">
      <alignment horizontal="right" vertical="center" wrapText="1" indent="1" readingOrder="2"/>
    </xf>
    <xf numFmtId="3" fontId="5" fillId="0" borderId="34" xfId="31" applyNumberFormat="1" applyFont="1" applyFill="1" applyBorder="1" applyAlignment="1">
      <alignment horizontal="center" vertical="center"/>
    </xf>
    <xf numFmtId="0" fontId="5" fillId="0" borderId="32" xfId="32" applyFont="1" applyFill="1" applyBorder="1">
      <alignment horizontal="left" vertical="center" wrapText="1" indent="1"/>
    </xf>
    <xf numFmtId="1" fontId="15" fillId="4" borderId="21" xfId="11" applyFont="1" applyFill="1" applyBorder="1" applyAlignment="1">
      <alignment horizontal="center" vertical="center"/>
    </xf>
    <xf numFmtId="0" fontId="29" fillId="4" borderId="24" xfId="12" applyFont="1" applyFill="1" applyBorder="1" applyAlignment="1">
      <alignment horizontal="center" vertical="center" wrapText="1"/>
    </xf>
    <xf numFmtId="1" fontId="6" fillId="7" borderId="48" xfId="11" applyFont="1" applyFill="1" applyBorder="1" applyAlignment="1">
      <alignment horizontal="center" vertical="center"/>
    </xf>
    <xf numFmtId="0" fontId="3" fillId="7" borderId="50"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3" fillId="5" borderId="0" xfId="0" applyFont="1" applyFill="1" applyBorder="1" applyAlignment="1">
      <alignment horizontal="left"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46"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61" xfId="27" applyFont="1" applyFill="1" applyBorder="1">
      <alignment horizontal="right" vertical="center" wrapText="1" indent="1" readingOrder="2"/>
    </xf>
    <xf numFmtId="164" fontId="22" fillId="5" borderId="72" xfId="4" applyNumberFormat="1" applyFont="1" applyFill="1" applyBorder="1" applyAlignment="1">
      <alignment horizontal="right" vertical="center" indent="1"/>
    </xf>
    <xf numFmtId="164" fontId="22" fillId="9" borderId="70" xfId="4" applyNumberFormat="1" applyFont="1" applyFill="1" applyBorder="1" applyAlignment="1">
      <alignment horizontal="right" vertical="center" indent="1"/>
    </xf>
    <xf numFmtId="0" fontId="22" fillId="5" borderId="62" xfId="32" applyFont="1" applyFill="1" applyBorder="1" applyAlignment="1">
      <alignment horizontal="left" vertical="center" wrapText="1" indent="1"/>
    </xf>
    <xf numFmtId="0" fontId="6" fillId="4" borderId="48" xfId="25" applyFont="1" applyFill="1" applyBorder="1" applyAlignment="1">
      <alignment horizontal="center" vertical="center" wrapText="1" readingOrder="2"/>
    </xf>
    <xf numFmtId="0" fontId="25" fillId="4" borderId="12" xfId="25" applyFont="1" applyFill="1" applyBorder="1" applyAlignment="1">
      <alignment horizontal="center" vertical="center" wrapText="1" readingOrder="2"/>
    </xf>
    <xf numFmtId="0" fontId="29" fillId="4" borderId="32" xfId="12" applyFont="1" applyFill="1" applyBorder="1" applyAlignment="1">
      <alignment horizontal="center" vertical="top" wrapText="1"/>
    </xf>
    <xf numFmtId="3" fontId="5" fillId="0" borderId="37" xfId="31" applyNumberFormat="1" applyFont="1" applyFill="1" applyBorder="1" applyAlignment="1">
      <alignment horizontal="right" vertical="center" indent="1"/>
    </xf>
    <xf numFmtId="3" fontId="5" fillId="4" borderId="25" xfId="31" applyNumberFormat="1" applyFont="1" applyFill="1" applyBorder="1" applyAlignment="1">
      <alignment horizontal="right" vertical="center" indent="1"/>
    </xf>
    <xf numFmtId="3" fontId="5" fillId="4" borderId="37" xfId="31" applyNumberFormat="1" applyFont="1" applyFill="1" applyBorder="1" applyAlignment="1">
      <alignment horizontal="right" vertical="center" indent="1"/>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77" xfId="18" applyFont="1" applyFill="1" applyBorder="1" applyAlignment="1">
      <alignment horizontal="right" vertical="center" readingOrder="2"/>
    </xf>
    <xf numFmtId="0" fontId="5" fillId="0" borderId="78" xfId="19" applyFont="1" applyFill="1" applyBorder="1">
      <alignment horizontal="left" vertical="center"/>
    </xf>
    <xf numFmtId="0" fontId="5" fillId="0" borderId="79" xfId="18" applyFont="1" applyFill="1" applyBorder="1" applyAlignment="1">
      <alignment horizontal="right" vertical="center" readingOrder="2"/>
    </xf>
    <xf numFmtId="0" fontId="5" fillId="0" borderId="80" xfId="19" applyFont="1" applyFill="1" applyBorder="1">
      <alignment horizontal="lef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0" fontId="5" fillId="5" borderId="0" xfId="0" applyFont="1" applyFill="1" applyAlignment="1">
      <alignment horizontal="right"/>
    </xf>
    <xf numFmtId="3" fontId="22" fillId="0" borderId="30" xfId="25" applyNumberFormat="1" applyFont="1" applyFill="1" applyBorder="1" applyAlignment="1">
      <alignment horizontal="right" vertical="center" indent="1"/>
    </xf>
    <xf numFmtId="1" fontId="23" fillId="4" borderId="29"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5" fillId="4" borderId="0" xfId="0" applyFont="1" applyFill="1"/>
    <xf numFmtId="0" fontId="3" fillId="5" borderId="11" xfId="0" applyFont="1" applyFill="1" applyBorder="1" applyAlignment="1">
      <alignment vertical="center" readingOrder="2"/>
    </xf>
    <xf numFmtId="0" fontId="6" fillId="0" borderId="11" xfId="0" applyFont="1" applyFill="1" applyBorder="1" applyAlignment="1">
      <alignment vertical="center"/>
    </xf>
    <xf numFmtId="0" fontId="6" fillId="5" borderId="11"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51" fillId="5" borderId="0" xfId="17" applyFont="1" applyFill="1" applyBorder="1" applyAlignment="1">
      <alignment horizontal="center" vertical="center"/>
    </xf>
    <xf numFmtId="3" fontId="5" fillId="5" borderId="0" xfId="31" applyNumberFormat="1" applyFont="1" applyFill="1" applyBorder="1" applyAlignment="1">
      <alignment horizontal="center" vertical="center"/>
    </xf>
    <xf numFmtId="0" fontId="52" fillId="8" borderId="21" xfId="17" applyFont="1" applyFill="1" applyBorder="1" applyAlignment="1">
      <alignment horizontal="center" vertical="center" readingOrder="2"/>
    </xf>
    <xf numFmtId="0" fontId="60" fillId="8" borderId="24" xfId="17" applyFont="1" applyFill="1" applyBorder="1" applyAlignment="1">
      <alignment horizontal="center" vertical="center" wrapText="1"/>
    </xf>
    <xf numFmtId="0" fontId="6" fillId="5" borderId="21" xfId="17" applyFont="1" applyFill="1" applyBorder="1" applyAlignment="1">
      <alignment horizontal="center" vertical="center" wrapText="1" readingOrder="2"/>
    </xf>
    <xf numFmtId="0" fontId="50" fillId="8" borderId="29" xfId="17" applyFont="1" applyFill="1" applyBorder="1" applyAlignment="1">
      <alignment horizontal="center" vertical="center"/>
    </xf>
    <xf numFmtId="0" fontId="3" fillId="5" borderId="29" xfId="17" applyFont="1" applyFill="1" applyBorder="1" applyAlignment="1">
      <alignment horizontal="right" vertical="center" indent="1"/>
    </xf>
    <xf numFmtId="0" fontId="52" fillId="0" borderId="18" xfId="17" applyFont="1" applyBorder="1" applyAlignment="1">
      <alignment horizontal="right" vertical="center" wrapText="1" indent="1" readingOrder="2"/>
    </xf>
    <xf numFmtId="0" fontId="52" fillId="8" borderId="16" xfId="17" applyFont="1" applyFill="1" applyBorder="1" applyAlignment="1">
      <alignment horizontal="right" vertical="center" wrapText="1" indent="1" readingOrder="2"/>
    </xf>
    <xf numFmtId="0" fontId="52" fillId="0" borderId="16" xfId="17" applyFont="1" applyBorder="1" applyAlignment="1">
      <alignment horizontal="right" vertical="center" wrapText="1" indent="1" readingOrder="2"/>
    </xf>
    <xf numFmtId="0" fontId="49" fillId="0" borderId="22" xfId="17" applyFont="1" applyBorder="1" applyAlignment="1">
      <alignment horizontal="left" vertical="center" wrapText="1" indent="1"/>
    </xf>
    <xf numFmtId="0" fontId="49" fillId="8" borderId="17" xfId="17" applyFont="1" applyFill="1" applyBorder="1" applyAlignment="1">
      <alignment horizontal="left" vertical="center" wrapText="1" indent="1"/>
    </xf>
    <xf numFmtId="0" fontId="49" fillId="0" borderId="17" xfId="17" applyFont="1" applyBorder="1" applyAlignment="1">
      <alignment horizontal="left" vertical="center" wrapText="1" indent="1"/>
    </xf>
    <xf numFmtId="168" fontId="3" fillId="0" borderId="31" xfId="1" applyNumberFormat="1" applyFont="1" applyFill="1" applyBorder="1" applyAlignment="1">
      <alignment horizontal="right" vertical="center"/>
    </xf>
    <xf numFmtId="0" fontId="14" fillId="4" borderId="16" xfId="27" applyFill="1" applyBorder="1">
      <alignment horizontal="right" vertical="center" wrapText="1" indent="1" readingOrder="2"/>
    </xf>
    <xf numFmtId="168" fontId="23" fillId="4" borderId="31" xfId="1" applyNumberFormat="1" applyFont="1" applyFill="1" applyBorder="1" applyAlignment="1">
      <alignment horizontal="right" vertical="center"/>
    </xf>
    <xf numFmtId="168" fontId="3" fillId="4" borderId="31" xfId="1" applyNumberFormat="1" applyFont="1" applyFill="1" applyBorder="1" applyAlignment="1">
      <alignment horizontal="right" vertical="center"/>
    </xf>
    <xf numFmtId="0" fontId="14" fillId="0" borderId="41" xfId="27" applyFill="1" applyBorder="1">
      <alignment horizontal="right" vertical="center" wrapText="1" indent="1" readingOrder="2"/>
    </xf>
    <xf numFmtId="168" fontId="22" fillId="0" borderId="42" xfId="1" applyNumberFormat="1" applyFont="1" applyFill="1" applyBorder="1" applyAlignment="1">
      <alignment horizontal="right" vertical="center"/>
    </xf>
    <xf numFmtId="168" fontId="5" fillId="0" borderId="42" xfId="1" applyNumberFormat="1" applyFont="1" applyFill="1" applyBorder="1" applyAlignment="1">
      <alignment horizontal="right" vertical="center"/>
    </xf>
    <xf numFmtId="168" fontId="3" fillId="0" borderId="42" xfId="1" applyNumberFormat="1" applyFont="1" applyFill="1" applyBorder="1" applyAlignment="1">
      <alignment horizontal="right" vertical="center"/>
    </xf>
    <xf numFmtId="0" fontId="22" fillId="0" borderId="37" xfId="32" applyFont="1" applyFill="1" applyBorder="1">
      <alignment horizontal="left" vertical="center" wrapText="1" indent="1"/>
    </xf>
    <xf numFmtId="0" fontId="6" fillId="4" borderId="33" xfId="27" applyFont="1" applyFill="1" applyBorder="1">
      <alignment horizontal="right" vertical="center" wrapText="1" indent="1" readingOrder="2"/>
    </xf>
    <xf numFmtId="0" fontId="23" fillId="4" borderId="59" xfId="25" applyFont="1" applyFill="1" applyBorder="1" applyAlignment="1">
      <alignment horizontal="center" wrapText="1" readingOrder="2"/>
    </xf>
    <xf numFmtId="0" fontId="4" fillId="4" borderId="39" xfId="25"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19" xfId="12" applyFont="1" applyFill="1" applyBorder="1" applyAlignment="1">
      <alignment horizontal="center" wrapText="1"/>
    </xf>
    <xf numFmtId="0" fontId="16" fillId="4" borderId="59" xfId="12" applyFont="1" applyFill="1" applyBorder="1" applyAlignment="1">
      <alignment horizontal="center" wrapText="1"/>
    </xf>
    <xf numFmtId="0" fontId="62" fillId="5" borderId="0" xfId="0" applyFont="1" applyFill="1" applyAlignment="1">
      <alignment horizontal="left" vertical="center"/>
    </xf>
    <xf numFmtId="0" fontId="63" fillId="5" borderId="0" xfId="0" applyFont="1" applyFill="1"/>
    <xf numFmtId="0" fontId="64" fillId="0" borderId="0" xfId="0" applyFont="1" applyAlignment="1">
      <alignment readingOrder="2"/>
    </xf>
    <xf numFmtId="0" fontId="65" fillId="5" borderId="0" xfId="0" applyFont="1" applyFill="1" applyAlignment="1">
      <alignment horizontal="center" vertical="center"/>
    </xf>
    <xf numFmtId="0" fontId="67" fillId="5" borderId="0" xfId="0" applyFont="1" applyFill="1" applyBorder="1" applyAlignment="1">
      <alignment horizontal="center" vertical="center" wrapText="1" readingOrder="2"/>
    </xf>
    <xf numFmtId="0" fontId="67" fillId="5" borderId="0" xfId="0" applyFont="1" applyFill="1" applyAlignment="1">
      <alignment horizontal="center" vertical="center"/>
    </xf>
    <xf numFmtId="0" fontId="66" fillId="5" borderId="0" xfId="0" applyFont="1" applyFill="1" applyBorder="1" applyAlignment="1">
      <alignment horizontal="right" vertical="top" wrapText="1" readingOrder="2"/>
    </xf>
    <xf numFmtId="0" fontId="66" fillId="5" borderId="0" xfId="0" applyFont="1" applyFill="1"/>
    <xf numFmtId="0" fontId="68" fillId="5" borderId="0" xfId="0" applyFont="1" applyFill="1"/>
    <xf numFmtId="0" fontId="68" fillId="0" borderId="0" xfId="0" applyFont="1"/>
    <xf numFmtId="0" fontId="66" fillId="0" borderId="0" xfId="0" applyFont="1"/>
    <xf numFmtId="0" fontId="63" fillId="0" borderId="0" xfId="0" applyFont="1"/>
    <xf numFmtId="0" fontId="7" fillId="5" borderId="0" xfId="0" applyFont="1" applyFill="1" applyBorder="1" applyAlignment="1">
      <alignment horizontal="center" vertical="center" wrapText="1" readingOrder="1"/>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4" xfId="17" applyFont="1" applyFill="1" applyBorder="1" applyAlignment="1">
      <alignment horizontal="center" vertical="center" wrapText="1" readingOrder="2"/>
    </xf>
    <xf numFmtId="0" fontId="71" fillId="5" borderId="0" xfId="0" applyFont="1" applyFill="1" applyBorder="1" applyAlignment="1">
      <alignment horizontal="center" vertical="center" wrapText="1" readingOrder="2"/>
    </xf>
    <xf numFmtId="0" fontId="69"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3" xfId="17" applyFont="1" applyFill="1" applyBorder="1" applyAlignment="1">
      <alignment horizontal="right" vertical="center" indent="1"/>
    </xf>
    <xf numFmtId="0" fontId="24" fillId="8" borderId="23" xfId="17" applyFont="1" applyFill="1" applyBorder="1" applyAlignment="1">
      <alignment horizontal="left" vertical="center" indent="1"/>
    </xf>
    <xf numFmtId="0" fontId="5" fillId="5" borderId="0" xfId="0" applyFont="1" applyFill="1" applyBorder="1" applyAlignment="1">
      <alignment horizontal="left" vertical="center"/>
    </xf>
    <xf numFmtId="0" fontId="59" fillId="7" borderId="49" xfId="11" applyNumberFormat="1" applyFont="1" applyFill="1" applyBorder="1">
      <alignment horizontal="center" vertical="center"/>
    </xf>
    <xf numFmtId="0" fontId="73" fillId="0" borderId="0" xfId="35" applyFont="1"/>
    <xf numFmtId="0" fontId="3" fillId="0" borderId="16" xfId="35" applyFont="1" applyFill="1" applyBorder="1" applyAlignment="1">
      <alignment horizontal="right" vertical="center" indent="1"/>
    </xf>
    <xf numFmtId="0" fontId="3" fillId="0" borderId="35" xfId="35" applyFont="1" applyFill="1" applyBorder="1" applyAlignment="1">
      <alignment horizontal="right" vertical="center" indent="1"/>
    </xf>
    <xf numFmtId="0" fontId="3" fillId="0" borderId="18" xfId="35" applyFont="1" applyFill="1" applyBorder="1" applyAlignment="1">
      <alignment horizontal="right" vertical="center" indent="1"/>
    </xf>
    <xf numFmtId="0" fontId="3" fillId="4" borderId="16" xfId="35" applyFont="1" applyFill="1" applyBorder="1" applyAlignment="1">
      <alignment horizontal="right" vertical="center" indent="1"/>
    </xf>
    <xf numFmtId="0" fontId="72" fillId="4" borderId="19" xfId="35" applyFont="1" applyFill="1" applyBorder="1" applyAlignment="1">
      <alignment horizontal="center"/>
    </xf>
    <xf numFmtId="0" fontId="5" fillId="4" borderId="20" xfId="35" applyFont="1" applyFill="1" applyBorder="1" applyAlignment="1">
      <alignment horizontal="center" vertical="top" wrapText="1"/>
    </xf>
    <xf numFmtId="0" fontId="10" fillId="0" borderId="22" xfId="32" applyFont="1" applyFill="1" applyBorder="1" applyAlignment="1">
      <alignment horizontal="left" vertical="center" indent="1"/>
    </xf>
    <xf numFmtId="0" fontId="10" fillId="4" borderId="17" xfId="32" applyFont="1" applyFill="1" applyBorder="1" applyAlignment="1">
      <alignment horizontal="left" vertical="center" indent="1"/>
    </xf>
    <xf numFmtId="0" fontId="10" fillId="0" borderId="17" xfId="32" applyFont="1" applyFill="1" applyBorder="1" applyAlignment="1">
      <alignment horizontal="left" vertical="center" indent="1"/>
    </xf>
    <xf numFmtId="0" fontId="10" fillId="0" borderId="25" xfId="32" applyFont="1" applyFill="1" applyBorder="1" applyAlignment="1">
      <alignment horizontal="left" vertical="center" indent="1"/>
    </xf>
    <xf numFmtId="170" fontId="49" fillId="0" borderId="30" xfId="35" applyNumberFormat="1" applyFont="1" applyFill="1" applyBorder="1" applyAlignment="1">
      <alignment horizontal="right" vertical="center" indent="1"/>
    </xf>
    <xf numFmtId="170" fontId="49" fillId="4" borderId="31" xfId="35" applyNumberFormat="1" applyFont="1" applyFill="1" applyBorder="1" applyAlignment="1">
      <alignment horizontal="right" vertical="center" indent="1"/>
    </xf>
    <xf numFmtId="170" fontId="49" fillId="0" borderId="31" xfId="35" applyNumberFormat="1" applyFont="1" applyFill="1" applyBorder="1" applyAlignment="1">
      <alignment horizontal="right" vertical="center" indent="1"/>
    </xf>
    <xf numFmtId="170" fontId="49" fillId="0" borderId="36" xfId="35"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71" xfId="32" applyFont="1" applyFill="1" applyBorder="1">
      <alignment horizontal="left" vertical="center" wrapText="1" indent="1"/>
    </xf>
    <xf numFmtId="4" fontId="5" fillId="7" borderId="70" xfId="0" quotePrefix="1" applyNumberFormat="1" applyFont="1" applyFill="1" applyBorder="1" applyAlignment="1">
      <alignment horizontal="right" vertical="center" indent="1"/>
    </xf>
    <xf numFmtId="0" fontId="6" fillId="7" borderId="69" xfId="29" applyFont="1" applyFill="1" applyBorder="1" applyAlignment="1">
      <alignment horizontal="right" vertical="center" wrapText="1" indent="1" readingOrder="2"/>
    </xf>
    <xf numFmtId="0" fontId="22" fillId="0" borderId="65" xfId="32" applyFont="1" applyFill="1" applyBorder="1">
      <alignment horizontal="left" vertical="center" wrapText="1" indent="1"/>
    </xf>
    <xf numFmtId="4" fontId="5" fillId="0" borderId="64" xfId="0" quotePrefix="1" applyNumberFormat="1" applyFont="1" applyFill="1" applyBorder="1" applyAlignment="1">
      <alignment horizontal="right" vertical="center" indent="1"/>
    </xf>
    <xf numFmtId="0" fontId="6" fillId="0" borderId="63" xfId="29" applyFont="1" applyFill="1" applyBorder="1" applyAlignment="1">
      <alignment horizontal="right" vertical="center" wrapText="1" indent="1" readingOrder="2"/>
    </xf>
    <xf numFmtId="0" fontId="22" fillId="7" borderId="65" xfId="32" applyFont="1" applyFill="1" applyBorder="1">
      <alignment horizontal="left" vertical="center" wrapText="1" indent="1"/>
    </xf>
    <xf numFmtId="4" fontId="5" fillId="7" borderId="64" xfId="0" quotePrefix="1" applyNumberFormat="1" applyFont="1" applyFill="1" applyBorder="1" applyAlignment="1">
      <alignment horizontal="right" vertical="center" indent="1"/>
    </xf>
    <xf numFmtId="0" fontId="6" fillId="7" borderId="63" xfId="29" applyFont="1" applyFill="1" applyBorder="1" applyAlignment="1">
      <alignment horizontal="right" vertical="center" wrapText="1" indent="1" readingOrder="2"/>
    </xf>
    <xf numFmtId="0" fontId="22" fillId="0" borderId="68" xfId="32" applyFont="1" applyFill="1" applyBorder="1">
      <alignment horizontal="left" vertical="center" wrapText="1" indent="1"/>
    </xf>
    <xf numFmtId="4" fontId="5" fillId="0" borderId="67" xfId="0" quotePrefix="1" applyNumberFormat="1" applyFont="1" applyFill="1" applyBorder="1" applyAlignment="1">
      <alignment horizontal="right" vertical="center" indent="1"/>
    </xf>
    <xf numFmtId="0" fontId="6" fillId="0" borderId="66" xfId="29" applyFont="1" applyFill="1" applyBorder="1" applyAlignment="1">
      <alignment horizontal="right" vertical="center" wrapText="1" indent="1" readingOrder="2"/>
    </xf>
    <xf numFmtId="0" fontId="3" fillId="6" borderId="62" xfId="0" applyFont="1" applyFill="1" applyBorder="1" applyAlignment="1">
      <alignment horizontal="left" vertical="center"/>
    </xf>
    <xf numFmtId="0" fontId="3" fillId="6" borderId="82" xfId="0" applyFont="1" applyFill="1" applyBorder="1" applyAlignment="1">
      <alignment vertical="center"/>
    </xf>
    <xf numFmtId="0" fontId="3" fillId="6" borderId="11" xfId="0" applyFont="1" applyFill="1" applyBorder="1" applyAlignment="1">
      <alignment vertical="center"/>
    </xf>
    <xf numFmtId="0" fontId="3" fillId="6" borderId="81" xfId="0" applyFont="1" applyFill="1" applyBorder="1" applyAlignment="1">
      <alignment vertical="center"/>
    </xf>
    <xf numFmtId="0" fontId="6" fillId="6" borderId="61" xfId="0" applyFont="1" applyFill="1" applyBorder="1" applyAlignment="1">
      <alignment horizontal="right" vertical="center"/>
    </xf>
    <xf numFmtId="0" fontId="7" fillId="6" borderId="0" xfId="0" applyFont="1" applyFill="1" applyBorder="1" applyAlignment="1">
      <alignment horizontal="center"/>
    </xf>
    <xf numFmtId="0" fontId="7" fillId="6" borderId="0" xfId="0" applyFont="1" applyFill="1" applyBorder="1" applyAlignment="1"/>
    <xf numFmtId="0" fontId="3" fillId="0" borderId="0" xfId="0" applyFont="1" applyFill="1" applyBorder="1" applyAlignment="1">
      <alignment vertical="center"/>
    </xf>
    <xf numFmtId="0" fontId="7" fillId="0" borderId="0" xfId="0" applyFont="1" applyFill="1" applyBorder="1"/>
    <xf numFmtId="0" fontId="5" fillId="9" borderId="71" xfId="32" applyFont="1" applyFill="1" applyBorder="1">
      <alignment horizontal="left" vertical="center" wrapText="1" indent="1"/>
    </xf>
    <xf numFmtId="166" fontId="5" fillId="9" borderId="70" xfId="31" applyNumberFormat="1" applyFont="1" applyFill="1" applyBorder="1" applyAlignment="1">
      <alignment horizontal="left" vertical="center" wrapText="1" readingOrder="1"/>
    </xf>
    <xf numFmtId="2" fontId="5" fillId="9" borderId="70" xfId="31" applyNumberFormat="1" applyFont="1" applyFill="1" applyBorder="1" applyAlignment="1">
      <alignment horizontal="right" vertical="center" indent="1"/>
    </xf>
    <xf numFmtId="2" fontId="5" fillId="9" borderId="70" xfId="31" applyNumberFormat="1" applyFont="1" applyFill="1" applyBorder="1" applyAlignment="1">
      <alignment horizontal="left" vertical="center" indent="1" readingOrder="1"/>
    </xf>
    <xf numFmtId="166" fontId="5" fillId="7" borderId="64" xfId="31" applyNumberFormat="1" applyFont="1" applyFill="1" applyBorder="1" applyAlignment="1">
      <alignment horizontal="left" vertical="center" wrapText="1" readingOrder="1"/>
    </xf>
    <xf numFmtId="166" fontId="5" fillId="0" borderId="64" xfId="31" applyNumberFormat="1" applyFont="1" applyFill="1" applyBorder="1" applyAlignment="1">
      <alignment horizontal="left" vertical="center" wrapText="1" readingOrder="1"/>
    </xf>
    <xf numFmtId="2" fontId="5" fillId="7" borderId="64" xfId="31" applyNumberFormat="1" applyFont="1" applyFill="1" applyBorder="1" applyAlignment="1">
      <alignment horizontal="left" vertical="center" readingOrder="1"/>
    </xf>
    <xf numFmtId="166" fontId="5" fillId="0" borderId="52" xfId="31" applyNumberFormat="1" applyFont="1" applyFill="1" applyBorder="1" applyAlignment="1">
      <alignment horizontal="left" vertical="center" readingOrder="1"/>
    </xf>
    <xf numFmtId="1" fontId="3" fillId="7" borderId="95" xfId="10" applyFont="1" applyFill="1" applyBorder="1">
      <alignment horizontal="left" vertical="center" wrapText="1"/>
    </xf>
    <xf numFmtId="0" fontId="6" fillId="7" borderId="98" xfId="9" applyFont="1" applyFill="1" applyBorder="1">
      <alignment horizontal="right" vertical="center" wrapText="1"/>
    </xf>
    <xf numFmtId="0" fontId="3" fillId="5" borderId="62" xfId="0" applyFont="1" applyFill="1" applyBorder="1" applyAlignment="1">
      <alignment horizontal="left"/>
    </xf>
    <xf numFmtId="0" fontId="3" fillId="5" borderId="87" xfId="0" applyFont="1" applyFill="1" applyBorder="1" applyAlignment="1"/>
    <xf numFmtId="0" fontId="3" fillId="5" borderId="99" xfId="0" applyFont="1" applyFill="1" applyBorder="1" applyAlignment="1"/>
    <xf numFmtId="0" fontId="3" fillId="5" borderId="100" xfId="0" applyFont="1" applyFill="1" applyBorder="1" applyAlignment="1"/>
    <xf numFmtId="0" fontId="6" fillId="5" borderId="61" xfId="0" applyFont="1" applyFill="1" applyBorder="1" applyAlignment="1"/>
    <xf numFmtId="0" fontId="3" fillId="6" borderId="0" xfId="0" applyFont="1" applyFill="1" applyBorder="1"/>
    <xf numFmtId="0" fontId="7" fillId="6" borderId="0" xfId="0" applyFont="1" applyFill="1" applyBorder="1"/>
    <xf numFmtId="2" fontId="5" fillId="7" borderId="70" xfId="31" applyNumberFormat="1" applyFont="1" applyFill="1" applyBorder="1" applyAlignment="1">
      <alignment horizontal="right" vertical="center" indent="1"/>
    </xf>
    <xf numFmtId="2" fontId="5" fillId="7" borderId="70" xfId="31" applyNumberFormat="1" applyFont="1" applyFill="1" applyBorder="1" applyAlignment="1">
      <alignment horizontal="left" vertical="center" readingOrder="1"/>
    </xf>
    <xf numFmtId="0" fontId="5" fillId="0" borderId="0" xfId="18" applyFont="1" applyFill="1" applyBorder="1" applyAlignment="1">
      <alignment horizontal="right" vertical="center" readingOrder="2"/>
    </xf>
    <xf numFmtId="0" fontId="5" fillId="0" borderId="0" xfId="19" applyFont="1" applyFill="1" applyBorder="1">
      <alignment horizontal="left" vertical="center"/>
    </xf>
    <xf numFmtId="166" fontId="5" fillId="0" borderId="52" xfId="31" applyNumberFormat="1" applyFont="1" applyFill="1" applyBorder="1" applyAlignment="1">
      <alignment horizontal="right" vertical="center" indent="1"/>
    </xf>
    <xf numFmtId="2" fontId="5" fillId="0" borderId="52" xfId="32" applyNumberFormat="1" applyFont="1" applyFill="1" applyBorder="1" applyAlignment="1">
      <alignment horizontal="right" vertical="center" indent="1"/>
    </xf>
    <xf numFmtId="2" fontId="5" fillId="7" borderId="64" xfId="32" applyNumberFormat="1" applyFont="1" applyFill="1" applyBorder="1" applyAlignment="1">
      <alignment horizontal="right" vertical="center" indent="1"/>
    </xf>
    <xf numFmtId="2" fontId="5" fillId="0" borderId="64" xfId="32" applyNumberFormat="1" applyFont="1" applyFill="1" applyBorder="1" applyAlignment="1">
      <alignment horizontal="right" vertical="center" indent="1"/>
    </xf>
    <xf numFmtId="2" fontId="5" fillId="7" borderId="64" xfId="32" quotePrefix="1" applyNumberFormat="1" applyFont="1" applyFill="1" applyBorder="1" applyAlignment="1">
      <alignment horizontal="right" vertical="center" indent="1"/>
    </xf>
    <xf numFmtId="2" fontId="5" fillId="0" borderId="64" xfId="32" quotePrefix="1" applyNumberFormat="1" applyFont="1" applyFill="1" applyBorder="1" applyAlignment="1">
      <alignment horizontal="right" vertical="center" indent="1"/>
    </xf>
    <xf numFmtId="2" fontId="5" fillId="0" borderId="70" xfId="32" applyNumberFormat="1" applyFont="1" applyFill="1" applyBorder="1" applyAlignment="1">
      <alignment horizontal="right" vertical="center" indent="1"/>
    </xf>
    <xf numFmtId="166" fontId="5" fillId="7" borderId="64" xfId="31" applyNumberFormat="1" applyFont="1" applyFill="1" applyBorder="1" applyAlignment="1">
      <alignment horizontal="right" vertical="center" indent="1"/>
    </xf>
    <xf numFmtId="166" fontId="5" fillId="0" borderId="64" xfId="31" applyNumberFormat="1" applyFont="1" applyFill="1" applyBorder="1" applyAlignment="1">
      <alignment horizontal="right" vertical="center" indent="1"/>
    </xf>
    <xf numFmtId="166" fontId="5" fillId="7" borderId="64" xfId="32" quotePrefix="1" applyNumberFormat="1" applyFont="1" applyFill="1" applyBorder="1" applyAlignment="1">
      <alignment horizontal="right" vertical="center" indent="1"/>
    </xf>
    <xf numFmtId="166" fontId="5" fillId="0" borderId="64" xfId="32" quotePrefix="1" applyNumberFormat="1" applyFont="1" applyFill="1" applyBorder="1" applyAlignment="1">
      <alignment horizontal="right" vertical="center" indent="1"/>
    </xf>
    <xf numFmtId="166" fontId="5" fillId="0" borderId="70" xfId="31" applyNumberFormat="1" applyFont="1" applyFill="1" applyBorder="1" applyAlignment="1">
      <alignment horizontal="right" vertical="center" indent="1"/>
    </xf>
    <xf numFmtId="0" fontId="15" fillId="4" borderId="38" xfId="25" applyFont="1" applyFill="1" applyBorder="1" applyAlignment="1">
      <alignment horizontal="center" vertical="center" wrapText="1" readingOrder="2"/>
    </xf>
    <xf numFmtId="3" fontId="23" fillId="4" borderId="20" xfId="25" applyNumberFormat="1" applyFont="1" applyFill="1" applyBorder="1" applyAlignment="1">
      <alignment horizontal="right" vertical="center" indent="1"/>
    </xf>
    <xf numFmtId="0" fontId="16" fillId="4" borderId="39" xfId="25" applyFont="1" applyFill="1" applyBorder="1" applyAlignment="1">
      <alignment horizontal="center" vertical="center" wrapText="1" readingOrder="2"/>
    </xf>
    <xf numFmtId="0" fontId="9" fillId="5" borderId="0" xfId="0" applyFont="1" applyFill="1" applyAlignment="1">
      <alignment horizontal="center" vertical="center"/>
    </xf>
    <xf numFmtId="0" fontId="9" fillId="4" borderId="0" xfId="0" applyFont="1" applyFill="1" applyAlignment="1">
      <alignment horizontal="center" vertical="center"/>
    </xf>
    <xf numFmtId="0" fontId="5" fillId="4" borderId="0" xfId="0" applyFont="1" applyFill="1" applyAlignment="1">
      <alignment horizontal="center" vertical="center"/>
    </xf>
    <xf numFmtId="0" fontId="49" fillId="5" borderId="0" xfId="35" applyFont="1" applyFill="1" applyAlignment="1">
      <alignment vertical="center"/>
    </xf>
    <xf numFmtId="0" fontId="73" fillId="5" borderId="0" xfId="35" applyFont="1" applyFill="1"/>
    <xf numFmtId="0" fontId="53" fillId="5" borderId="0" xfId="35" applyFont="1" applyFill="1" applyAlignment="1">
      <alignment vertical="center"/>
    </xf>
    <xf numFmtId="0" fontId="6" fillId="0" borderId="33" xfId="27" applyFont="1" applyFill="1" applyBorder="1">
      <alignment horizontal="right" vertical="center" wrapText="1" indent="1" readingOrder="2"/>
    </xf>
    <xf numFmtId="0" fontId="2" fillId="0" borderId="0" xfId="0" applyFont="1"/>
    <xf numFmtId="0" fontId="5" fillId="5" borderId="76" xfId="0" applyFont="1" applyFill="1" applyBorder="1"/>
    <xf numFmtId="3" fontId="2" fillId="0" borderId="30" xfId="31" applyNumberFormat="1" applyFont="1" applyFill="1" applyBorder="1" applyAlignment="1">
      <alignment horizontal="center" vertical="center"/>
    </xf>
    <xf numFmtId="3" fontId="2" fillId="4" borderId="31" xfId="31" applyNumberFormat="1" applyFont="1" applyFill="1" applyBorder="1" applyAlignment="1">
      <alignment horizontal="center" vertical="center"/>
    </xf>
    <xf numFmtId="3" fontId="2" fillId="0" borderId="34" xfId="31" applyNumberFormat="1" applyFont="1" applyFill="1" applyBorder="1" applyAlignment="1">
      <alignment horizontal="center" vertical="center"/>
    </xf>
    <xf numFmtId="3" fontId="2" fillId="4" borderId="34" xfId="31" applyNumberFormat="1" applyFont="1" applyFill="1" applyBorder="1" applyAlignment="1">
      <alignment horizontal="center" vertical="center"/>
    </xf>
    <xf numFmtId="0" fontId="6" fillId="5" borderId="12" xfId="27" applyFont="1" applyFill="1" applyBorder="1">
      <alignment horizontal="right" vertical="center" wrapText="1" indent="1" readingOrder="2"/>
    </xf>
    <xf numFmtId="0" fontId="2" fillId="4" borderId="23" xfId="32" applyFont="1" applyFill="1" applyBorder="1">
      <alignment horizontal="left" vertical="center" wrapText="1" indent="1"/>
    </xf>
    <xf numFmtId="0" fontId="6" fillId="5" borderId="61" xfId="0" applyFont="1" applyFill="1" applyBorder="1" applyAlignment="1">
      <alignment vertical="center" readingOrder="2"/>
    </xf>
    <xf numFmtId="0" fontId="3" fillId="5" borderId="72" xfId="0" applyFont="1" applyFill="1" applyBorder="1" applyAlignment="1">
      <alignment horizontal="center" vertical="center" readingOrder="1"/>
    </xf>
    <xf numFmtId="0" fontId="3" fillId="5" borderId="62" xfId="23" applyFont="1" applyFill="1" applyBorder="1">
      <alignment horizontal="left" vertical="center"/>
    </xf>
    <xf numFmtId="0" fontId="5" fillId="5" borderId="0" xfId="0" applyFont="1" applyFill="1" applyBorder="1" applyAlignment="1">
      <alignment horizontal="left" vertical="center" wrapText="1"/>
    </xf>
    <xf numFmtId="4" fontId="5" fillId="0" borderId="42" xfId="31" applyNumberFormat="1" applyFont="1" applyFill="1" applyBorder="1" applyAlignment="1">
      <alignment horizontal="right" vertical="center" indent="1"/>
    </xf>
    <xf numFmtId="4" fontId="5" fillId="4" borderId="0" xfId="31" applyNumberFormat="1" applyFont="1" applyFill="1" applyBorder="1" applyAlignment="1">
      <alignment horizontal="right" vertical="center" indent="1"/>
    </xf>
    <xf numFmtId="4" fontId="3" fillId="5" borderId="0" xfId="31" applyNumberFormat="1" applyFont="1" applyFill="1" applyBorder="1" applyAlignment="1">
      <alignment horizontal="right" vertical="center" indent="1"/>
    </xf>
    <xf numFmtId="4" fontId="3" fillId="4" borderId="0" xfId="31" applyNumberFormat="1" applyFont="1" applyFill="1" applyBorder="1" applyAlignment="1">
      <alignment horizontal="right" vertical="center" indent="1"/>
    </xf>
    <xf numFmtId="4" fontId="37" fillId="5" borderId="0" xfId="31" applyNumberFormat="1" applyFont="1" applyFill="1" applyBorder="1" applyAlignment="1">
      <alignment horizontal="right" vertical="center" indent="1"/>
    </xf>
    <xf numFmtId="4" fontId="37" fillId="4" borderId="0" xfId="31" applyNumberFormat="1" applyFont="1" applyFill="1" applyBorder="1" applyAlignment="1">
      <alignment horizontal="right" vertical="center" indent="1"/>
    </xf>
    <xf numFmtId="4" fontId="37" fillId="4" borderId="11" xfId="31" applyNumberFormat="1" applyFont="1" applyFill="1" applyBorder="1" applyAlignment="1">
      <alignment horizontal="right" vertical="center" indent="1"/>
    </xf>
    <xf numFmtId="4" fontId="3" fillId="5" borderId="12" xfId="31" applyNumberFormat="1" applyFont="1" applyFill="1" applyBorder="1" applyAlignment="1">
      <alignment horizontal="right" vertical="center" indent="1"/>
    </xf>
    <xf numFmtId="0" fontId="41" fillId="5" borderId="0" xfId="27" applyFont="1" applyFill="1" applyBorder="1" applyAlignment="1">
      <alignment horizontal="right" vertical="center" wrapText="1" indent="1" readingOrder="2"/>
    </xf>
    <xf numFmtId="0" fontId="41" fillId="4" borderId="0" xfId="27" applyFont="1" applyFill="1" applyBorder="1" applyAlignment="1">
      <alignment horizontal="right" vertical="center" wrapText="1" indent="1" readingOrder="2"/>
    </xf>
    <xf numFmtId="0" fontId="41" fillId="4" borderId="11" xfId="27" applyFont="1" applyFill="1" applyBorder="1" applyAlignment="1">
      <alignment horizontal="right" vertical="center" wrapText="1" indent="1" readingOrder="2"/>
    </xf>
    <xf numFmtId="0" fontId="24" fillId="0" borderId="41" xfId="27" applyFont="1" applyFill="1" applyBorder="1" applyAlignment="1">
      <alignment horizontal="right" vertical="center" wrapText="1" indent="1" readingOrder="2"/>
    </xf>
    <xf numFmtId="0" fontId="8" fillId="4" borderId="0" xfId="27" applyFont="1" applyFill="1" applyBorder="1" applyAlignment="1">
      <alignment horizontal="right" vertical="center" wrapText="1" indent="1" readingOrder="2"/>
    </xf>
    <xf numFmtId="0" fontId="6" fillId="5" borderId="0" xfId="27" applyFont="1" applyFill="1" applyBorder="1" applyAlignment="1">
      <alignment horizontal="right" vertical="center" wrapText="1" indent="1" readingOrder="2"/>
    </xf>
    <xf numFmtId="0" fontId="6" fillId="4" borderId="0" xfId="27" applyFont="1" applyFill="1" applyBorder="1" applyAlignment="1">
      <alignment horizontal="right" vertical="center" wrapText="1" indent="1" readingOrder="2"/>
    </xf>
    <xf numFmtId="0" fontId="6" fillId="5" borderId="12" xfId="27" applyFont="1" applyFill="1" applyBorder="1" applyAlignment="1">
      <alignment horizontal="right" vertical="center" wrapText="1" indent="1" readingOrder="2"/>
    </xf>
    <xf numFmtId="0" fontId="5" fillId="0" borderId="37" xfId="32" applyFont="1" applyFill="1" applyBorder="1" applyAlignment="1">
      <alignment horizontal="left" vertical="center" wrapText="1" indent="1"/>
    </xf>
    <xf numFmtId="0" fontId="5" fillId="4" borderId="0" xfId="32" applyFont="1" applyFill="1" applyBorder="1" applyAlignment="1">
      <alignment horizontal="left" vertical="center" wrapText="1" indent="1"/>
    </xf>
    <xf numFmtId="0" fontId="3" fillId="5" borderId="0" xfId="32" applyFont="1" applyFill="1" applyBorder="1" applyAlignment="1">
      <alignment horizontal="left" vertical="center" wrapText="1" indent="1"/>
    </xf>
    <xf numFmtId="0" fontId="3" fillId="4" borderId="0" xfId="32" applyFont="1" applyFill="1" applyBorder="1" applyAlignment="1">
      <alignment horizontal="left" vertical="center" wrapText="1" indent="1"/>
    </xf>
    <xf numFmtId="3" fontId="37" fillId="5" borderId="0" xfId="31" applyNumberFormat="1" applyFont="1" applyFill="1" applyBorder="1" applyAlignment="1">
      <alignment horizontal="left" vertical="center" wrapText="1" indent="1"/>
    </xf>
    <xf numFmtId="3" fontId="37" fillId="4" borderId="0" xfId="31" applyNumberFormat="1" applyFont="1" applyFill="1" applyBorder="1" applyAlignment="1">
      <alignment horizontal="left" vertical="center" wrapText="1" indent="1"/>
    </xf>
    <xf numFmtId="3" fontId="37" fillId="4" borderId="11" xfId="31" applyNumberFormat="1" applyFont="1" applyFill="1" applyBorder="1" applyAlignment="1">
      <alignment horizontal="left" vertical="center" wrapText="1" indent="1"/>
    </xf>
    <xf numFmtId="0" fontId="3" fillId="5" borderId="12" xfId="32" applyFont="1" applyFill="1" applyBorder="1" applyAlignment="1">
      <alignment horizontal="left" vertical="center" wrapText="1" indent="1"/>
    </xf>
    <xf numFmtId="0" fontId="9" fillId="6" borderId="0" xfId="36" applyFont="1" applyFill="1" applyBorder="1"/>
    <xf numFmtId="0" fontId="2" fillId="6" borderId="0" xfId="36" applyFont="1" applyFill="1" applyBorder="1"/>
    <xf numFmtId="0" fontId="6" fillId="5" borderId="0" xfId="36" applyFont="1" applyFill="1" applyBorder="1" applyAlignment="1">
      <alignment horizontal="right" vertical="center"/>
    </xf>
    <xf numFmtId="0" fontId="6" fillId="5" borderId="0" xfId="36" applyFont="1" applyFill="1" applyBorder="1" applyAlignment="1">
      <alignment vertical="center"/>
    </xf>
    <xf numFmtId="0" fontId="3" fillId="5" borderId="0" xfId="36" applyFont="1" applyFill="1" applyBorder="1" applyAlignment="1">
      <alignment horizontal="left" vertical="center"/>
    </xf>
    <xf numFmtId="0" fontId="2" fillId="5" borderId="0" xfId="36" applyFont="1" applyFill="1" applyBorder="1" applyAlignment="1">
      <alignment vertical="center"/>
    </xf>
    <xf numFmtId="0" fontId="2" fillId="0" borderId="0" xfId="36" applyFont="1" applyFill="1" applyBorder="1"/>
    <xf numFmtId="0" fontId="6" fillId="0" borderId="51" xfId="29" applyFont="1" applyFill="1" applyBorder="1">
      <alignment horizontal="right" vertical="center" wrapText="1" indent="1" readingOrder="2"/>
    </xf>
    <xf numFmtId="0" fontId="2" fillId="0" borderId="53" xfId="32" applyFont="1" applyFill="1" applyBorder="1" applyAlignment="1">
      <alignment vertical="center" wrapText="1"/>
    </xf>
    <xf numFmtId="0" fontId="6" fillId="7" borderId="63" xfId="29" applyFont="1" applyFill="1" applyBorder="1">
      <alignment horizontal="right" vertical="center" wrapText="1" indent="1" readingOrder="2"/>
    </xf>
    <xf numFmtId="0" fontId="2" fillId="7" borderId="65" xfId="32" applyFont="1" applyFill="1" applyBorder="1" applyAlignment="1">
      <alignment vertical="center" wrapText="1"/>
    </xf>
    <xf numFmtId="0" fontId="6" fillId="0" borderId="63" xfId="29" applyFont="1" applyFill="1" applyBorder="1">
      <alignment horizontal="right" vertical="center" wrapText="1" indent="1" readingOrder="2"/>
    </xf>
    <xf numFmtId="0" fontId="2" fillId="0" borderId="65" xfId="32" applyFont="1" applyFill="1" applyBorder="1" applyAlignment="1">
      <alignment vertical="center" wrapText="1"/>
    </xf>
    <xf numFmtId="0" fontId="6" fillId="0" borderId="69" xfId="29" applyFont="1" applyFill="1" applyBorder="1">
      <alignment horizontal="right" vertical="center" wrapText="1" indent="1" readingOrder="2"/>
    </xf>
    <xf numFmtId="0" fontId="2" fillId="0" borderId="71" xfId="32" applyFont="1" applyFill="1" applyBorder="1" applyAlignment="1">
      <alignment vertical="center" wrapText="1"/>
    </xf>
    <xf numFmtId="0" fontId="23" fillId="6" borderId="0" xfId="36" applyFont="1" applyFill="1" applyBorder="1" applyAlignment="1"/>
    <xf numFmtId="0" fontId="22" fillId="6" borderId="0" xfId="36" applyFont="1" applyFill="1" applyBorder="1" applyAlignment="1"/>
    <xf numFmtId="0" fontId="22" fillId="6" borderId="0" xfId="36" applyFont="1" applyFill="1" applyBorder="1"/>
    <xf numFmtId="0" fontId="22" fillId="6" borderId="0" xfId="36" applyFont="1" applyFill="1" applyBorder="1" applyAlignment="1">
      <alignment horizontal="right" readingOrder="2"/>
    </xf>
    <xf numFmtId="0" fontId="2" fillId="5" borderId="0" xfId="36" applyFont="1" applyFill="1" applyBorder="1"/>
    <xf numFmtId="0" fontId="2" fillId="5" borderId="0" xfId="36" applyFont="1" applyFill="1" applyBorder="1" applyAlignment="1">
      <alignment readingOrder="1"/>
    </xf>
    <xf numFmtId="1" fontId="2" fillId="5" borderId="0" xfId="36" applyNumberFormat="1" applyFont="1" applyFill="1" applyBorder="1"/>
    <xf numFmtId="0" fontId="2" fillId="5" borderId="0" xfId="36" applyFont="1" applyFill="1" applyBorder="1" applyAlignment="1">
      <alignment horizontal="center" vertical="center"/>
    </xf>
    <xf numFmtId="0" fontId="2" fillId="5" borderId="0" xfId="36" applyFont="1" applyFill="1" applyBorder="1" applyAlignment="1">
      <alignment horizontal="left" vertical="center"/>
    </xf>
    <xf numFmtId="0" fontId="2" fillId="0" borderId="0" xfId="36" applyFont="1"/>
    <xf numFmtId="0" fontId="2" fillId="5" borderId="0" xfId="36" applyFont="1" applyFill="1" applyBorder="1" applyAlignment="1">
      <alignment vertical="center" wrapText="1"/>
    </xf>
    <xf numFmtId="0" fontId="55" fillId="6" borderId="0" xfId="36" applyFont="1" applyFill="1" applyBorder="1"/>
    <xf numFmtId="0" fontId="56" fillId="6" borderId="0" xfId="36" applyFont="1" applyFill="1" applyBorder="1"/>
    <xf numFmtId="0" fontId="43" fillId="0" borderId="0" xfId="36" applyFont="1" applyFill="1" applyBorder="1" applyAlignment="1">
      <alignment horizontal="right" vertical="center"/>
    </xf>
    <xf numFmtId="0" fontId="58" fillId="0" borderId="0" xfId="36" applyFont="1" applyFill="1" applyBorder="1" applyAlignment="1">
      <alignment horizontal="center" vertical="center"/>
    </xf>
    <xf numFmtId="0" fontId="59" fillId="0" borderId="0" xfId="36" applyFont="1" applyFill="1" applyBorder="1" applyAlignment="1">
      <alignment horizontal="left" vertical="center"/>
    </xf>
    <xf numFmtId="0" fontId="56" fillId="0" borderId="0" xfId="36" applyFont="1" applyFill="1" applyBorder="1" applyAlignment="1">
      <alignment vertical="center"/>
    </xf>
    <xf numFmtId="0" fontId="2" fillId="0" borderId="53" xfId="32" applyFont="1" applyFill="1" applyBorder="1">
      <alignment horizontal="left" vertical="center" wrapText="1" indent="1"/>
    </xf>
    <xf numFmtId="0" fontId="2" fillId="7" borderId="65" xfId="32" applyFont="1" applyFill="1" applyBorder="1">
      <alignment horizontal="left" vertical="center" wrapText="1" indent="1"/>
    </xf>
    <xf numFmtId="0" fontId="2" fillId="0" borderId="65" xfId="32" applyFont="1" applyFill="1" applyBorder="1">
      <alignment horizontal="left" vertical="center" wrapText="1" indent="1"/>
    </xf>
    <xf numFmtId="0" fontId="2" fillId="0" borderId="71" xfId="32" applyFont="1" applyFill="1" applyBorder="1">
      <alignment horizontal="left" vertical="center" wrapText="1" indent="1"/>
    </xf>
    <xf numFmtId="0" fontId="2" fillId="9" borderId="0" xfId="36" applyFont="1" applyFill="1" applyBorder="1" applyAlignment="1">
      <alignment horizontal="right" vertical="center" readingOrder="2"/>
    </xf>
    <xf numFmtId="0" fontId="2" fillId="9" borderId="0" xfId="36" applyFont="1" applyFill="1" applyBorder="1" applyAlignment="1">
      <alignment vertical="center"/>
    </xf>
    <xf numFmtId="4" fontId="2" fillId="0" borderId="37" xfId="32" applyNumberFormat="1" applyFont="1" applyFill="1" applyBorder="1" applyAlignment="1">
      <alignment horizontal="right" vertical="center" indent="1"/>
    </xf>
    <xf numFmtId="4" fontId="5" fillId="0" borderId="37" xfId="32" applyNumberFormat="1" applyFont="1" applyFill="1" applyBorder="1" applyAlignment="1">
      <alignment horizontal="right" vertical="center" indent="1"/>
    </xf>
    <xf numFmtId="4" fontId="5" fillId="4" borderId="17" xfId="32" applyNumberFormat="1" applyFont="1" applyFill="1" applyBorder="1" applyAlignment="1">
      <alignment horizontal="right" vertical="center" indent="1"/>
    </xf>
    <xf numFmtId="4" fontId="5" fillId="0" borderId="22" xfId="32" applyNumberFormat="1" applyFont="1" applyFill="1" applyBorder="1" applyAlignment="1">
      <alignment horizontal="right" vertical="center" indent="1"/>
    </xf>
    <xf numFmtId="4" fontId="5" fillId="4" borderId="25" xfId="32" applyNumberFormat="1" applyFont="1" applyFill="1" applyBorder="1" applyAlignment="1">
      <alignment horizontal="right" vertical="center" indent="1"/>
    </xf>
    <xf numFmtId="4" fontId="2" fillId="4" borderId="17" xfId="32" applyNumberFormat="1" applyFont="1" applyFill="1" applyBorder="1" applyAlignment="1">
      <alignment horizontal="right" vertical="center" indent="1"/>
    </xf>
    <xf numFmtId="4" fontId="5" fillId="0" borderId="39" xfId="32" applyNumberFormat="1" applyFont="1" applyFill="1" applyBorder="1" applyAlignment="1">
      <alignment horizontal="right" vertical="center" indent="1"/>
    </xf>
    <xf numFmtId="168" fontId="22" fillId="0" borderId="34" xfId="1" applyNumberFormat="1" applyFont="1" applyFill="1" applyBorder="1" applyAlignment="1">
      <alignment horizontal="right" vertical="center"/>
    </xf>
    <xf numFmtId="168" fontId="23" fillId="0" borderId="34" xfId="1" applyNumberFormat="1" applyFont="1" applyFill="1" applyBorder="1" applyAlignment="1">
      <alignment horizontal="right" vertical="center"/>
    </xf>
    <xf numFmtId="168" fontId="5" fillId="0" borderId="34" xfId="1" applyNumberFormat="1" applyFont="1" applyFill="1" applyBorder="1" applyAlignment="1">
      <alignment horizontal="right" vertical="center"/>
    </xf>
    <xf numFmtId="168" fontId="3" fillId="0" borderId="34" xfId="1" applyNumberFormat="1" applyFont="1" applyFill="1" applyBorder="1" applyAlignment="1">
      <alignment horizontal="right" vertical="center"/>
    </xf>
    <xf numFmtId="0" fontId="22" fillId="0" borderId="23" xfId="32" applyFont="1" applyFill="1" applyBorder="1">
      <alignment horizontal="left" vertical="center" wrapText="1" indent="1"/>
    </xf>
    <xf numFmtId="0" fontId="3" fillId="4" borderId="58" xfId="0" applyFont="1" applyFill="1" applyBorder="1" applyAlignment="1">
      <alignment horizontal="right" vertical="center" wrapText="1" indent="1"/>
    </xf>
    <xf numFmtId="4" fontId="5" fillId="4" borderId="40" xfId="31" applyNumberFormat="1" applyFont="1" applyFill="1" applyBorder="1" applyAlignment="1">
      <alignment horizontal="right" vertical="center"/>
    </xf>
    <xf numFmtId="4" fontId="49" fillId="4" borderId="40" xfId="0" applyNumberFormat="1" applyFont="1" applyFill="1" applyBorder="1" applyAlignment="1">
      <alignment horizontal="right" vertical="center"/>
    </xf>
    <xf numFmtId="0" fontId="17" fillId="4" borderId="32" xfId="32" applyFont="1" applyFill="1" applyBorder="1" applyAlignment="1">
      <alignment horizontal="left" vertical="center" indent="1"/>
    </xf>
    <xf numFmtId="0" fontId="3" fillId="5" borderId="58" xfId="0" applyFont="1" applyFill="1" applyBorder="1" applyAlignment="1">
      <alignment horizontal="right" vertical="center" wrapText="1" indent="1"/>
    </xf>
    <xf numFmtId="4" fontId="5" fillId="5" borderId="40" xfId="31" applyNumberFormat="1" applyFont="1" applyFill="1" applyBorder="1" applyAlignment="1">
      <alignment horizontal="right" vertical="center"/>
    </xf>
    <xf numFmtId="4" fontId="49" fillId="5" borderId="40" xfId="0" applyNumberFormat="1" applyFont="1" applyFill="1" applyBorder="1" applyAlignment="1">
      <alignment horizontal="right" vertical="center"/>
    </xf>
    <xf numFmtId="0" fontId="17" fillId="5" borderId="32" xfId="32" applyFont="1" applyFill="1" applyBorder="1" applyAlignment="1">
      <alignment horizontal="left" vertical="center" indent="1"/>
    </xf>
    <xf numFmtId="0" fontId="3" fillId="5" borderId="0" xfId="0" applyFont="1" applyFill="1"/>
    <xf numFmtId="2" fontId="2" fillId="7" borderId="64" xfId="31" applyNumberFormat="1" applyFont="1" applyFill="1" applyBorder="1" applyAlignment="1">
      <alignment horizontal="right" vertical="center" indent="1"/>
    </xf>
    <xf numFmtId="2" fontId="2" fillId="0" borderId="64" xfId="31" applyNumberFormat="1" applyFont="1" applyFill="1" applyBorder="1" applyAlignment="1">
      <alignment horizontal="right" vertical="center" indent="1"/>
    </xf>
    <xf numFmtId="2" fontId="2" fillId="0" borderId="52" xfId="31" applyNumberFormat="1" applyFont="1" applyFill="1" applyBorder="1" applyAlignment="1">
      <alignment horizontal="right" vertical="center" indent="1"/>
    </xf>
    <xf numFmtId="2" fontId="2" fillId="9" borderId="70" xfId="31" applyNumberFormat="1" applyFont="1" applyFill="1" applyBorder="1" applyAlignment="1">
      <alignment horizontal="right" vertical="center" indent="1"/>
    </xf>
    <xf numFmtId="166" fontId="2" fillId="9" borderId="70" xfId="31" applyNumberFormat="1" applyFont="1" applyFill="1" applyBorder="1" applyAlignment="1">
      <alignment horizontal="left" vertical="center" wrapText="1" readingOrder="1"/>
    </xf>
    <xf numFmtId="0" fontId="2" fillId="5" borderId="0" xfId="0" applyFont="1" applyFill="1" applyBorder="1" applyAlignment="1">
      <alignment horizontal="right"/>
    </xf>
    <xf numFmtId="2" fontId="2" fillId="7" borderId="70" xfId="31" applyNumberFormat="1" applyFont="1" applyFill="1" applyBorder="1" applyAlignment="1">
      <alignment horizontal="right" vertical="center" indent="1"/>
    </xf>
    <xf numFmtId="4" fontId="2" fillId="7" borderId="64" xfId="0" quotePrefix="1" applyNumberFormat="1" applyFont="1" applyFill="1" applyBorder="1" applyAlignment="1">
      <alignment horizontal="right" vertical="center" indent="1"/>
    </xf>
    <xf numFmtId="4" fontId="2" fillId="0" borderId="64" xfId="0" quotePrefix="1" applyNumberFormat="1" applyFont="1" applyFill="1" applyBorder="1" applyAlignment="1">
      <alignment horizontal="right" vertical="center" indent="1"/>
    </xf>
    <xf numFmtId="4" fontId="2" fillId="7" borderId="70" xfId="0" quotePrefix="1" applyNumberFormat="1" applyFont="1" applyFill="1" applyBorder="1" applyAlignment="1">
      <alignment horizontal="right" vertical="center" indent="1"/>
    </xf>
    <xf numFmtId="4" fontId="2" fillId="0" borderId="67" xfId="0" quotePrefix="1" applyNumberFormat="1" applyFont="1" applyFill="1" applyBorder="1" applyAlignment="1">
      <alignment horizontal="right" vertical="center" indent="1"/>
    </xf>
    <xf numFmtId="0" fontId="2" fillId="0" borderId="0" xfId="0" applyFont="1" applyBorder="1"/>
    <xf numFmtId="0" fontId="6" fillId="0" borderId="0" xfId="29" applyFont="1" applyFill="1" applyBorder="1" applyAlignment="1">
      <alignment horizontal="right" vertical="center" wrapText="1" indent="1" readingOrder="2"/>
    </xf>
    <xf numFmtId="4" fontId="2" fillId="0" borderId="0" xfId="29" applyNumberFormat="1" applyFont="1" applyFill="1" applyBorder="1" applyAlignment="1">
      <alignment horizontal="right" vertical="center" indent="1"/>
    </xf>
    <xf numFmtId="2" fontId="2" fillId="0" borderId="0" xfId="29" applyNumberFormat="1" applyFont="1" applyFill="1" applyBorder="1" applyAlignment="1">
      <alignment horizontal="right" vertical="center" indent="1"/>
    </xf>
    <xf numFmtId="0" fontId="2" fillId="0" borderId="0" xfId="32" applyFont="1" applyFill="1" applyBorder="1" applyAlignment="1">
      <alignment horizontal="left" vertical="center" wrapText="1" indent="1"/>
    </xf>
    <xf numFmtId="0" fontId="2" fillId="5" borderId="0" xfId="0" applyFont="1" applyFill="1" applyBorder="1"/>
    <xf numFmtId="167" fontId="3" fillId="0" borderId="0" xfId="0" applyNumberFormat="1" applyFont="1"/>
    <xf numFmtId="2" fontId="3" fillId="0" borderId="0" xfId="0" applyNumberFormat="1" applyFont="1"/>
    <xf numFmtId="0" fontId="5" fillId="5" borderId="10" xfId="0" applyFont="1" applyFill="1" applyBorder="1" applyAlignment="1">
      <alignment horizontal="left" vertical="center" wrapText="1"/>
    </xf>
    <xf numFmtId="0" fontId="2" fillId="5" borderId="0" xfId="0" applyFont="1" applyFill="1" applyAlignment="1">
      <alignment horizontal="right"/>
    </xf>
    <xf numFmtId="0" fontId="15" fillId="4" borderId="33" xfId="28" applyFont="1" applyFill="1" applyBorder="1">
      <alignment horizontal="right" vertical="center" wrapText="1" indent="1" readingOrder="2"/>
    </xf>
    <xf numFmtId="3" fontId="5" fillId="4" borderId="34" xfId="31" applyNumberFormat="1" applyFont="1" applyFill="1" applyBorder="1" applyAlignment="1">
      <alignment horizontal="right" vertical="center" indent="1"/>
    </xf>
    <xf numFmtId="0" fontId="5" fillId="4" borderId="23" xfId="32" applyFont="1" applyFill="1" applyBorder="1">
      <alignment horizontal="left" vertical="center" wrapText="1" indent="1"/>
    </xf>
    <xf numFmtId="0" fontId="15" fillId="5" borderId="101" xfId="25" applyFont="1" applyFill="1" applyBorder="1" applyAlignment="1">
      <alignment horizontal="center" vertical="center" wrapText="1" readingOrder="2"/>
    </xf>
    <xf numFmtId="3" fontId="23" fillId="5" borderId="102" xfId="31" applyNumberFormat="1" applyFont="1" applyFill="1" applyBorder="1" applyAlignment="1">
      <alignment horizontal="right" vertical="center" indent="1"/>
    </xf>
    <xf numFmtId="0" fontId="23" fillId="5" borderId="103" xfId="25" applyFont="1" applyFill="1" applyBorder="1" applyAlignment="1">
      <alignment horizontal="center" vertical="center" wrapText="1" readingOrder="2"/>
    </xf>
    <xf numFmtId="3" fontId="3" fillId="5" borderId="12" xfId="31" applyNumberFormat="1" applyFont="1" applyFill="1" applyBorder="1" applyAlignment="1">
      <alignment horizontal="center" vertical="center"/>
    </xf>
    <xf numFmtId="0" fontId="3" fillId="5" borderId="12" xfId="32" applyFont="1" applyFill="1" applyBorder="1">
      <alignment horizontal="left" vertical="center" wrapText="1" indent="1"/>
    </xf>
    <xf numFmtId="0" fontId="49" fillId="0" borderId="30" xfId="17" applyFont="1" applyBorder="1" applyAlignment="1">
      <alignment horizontal="right" vertical="center" indent="1"/>
    </xf>
    <xf numFmtId="0" fontId="49" fillId="8" borderId="31" xfId="17" applyFont="1" applyFill="1" applyBorder="1" applyAlignment="1">
      <alignment horizontal="right" vertical="center" indent="1"/>
    </xf>
    <xf numFmtId="0" fontId="49" fillId="0" borderId="31" xfId="17" applyFont="1" applyBorder="1" applyAlignment="1">
      <alignment horizontal="right" vertical="center" indent="1"/>
    </xf>
    <xf numFmtId="0" fontId="2" fillId="8" borderId="34" xfId="17" applyFont="1" applyFill="1" applyBorder="1" applyAlignment="1">
      <alignment horizontal="right" vertical="center" indent="1"/>
    </xf>
    <xf numFmtId="0" fontId="3" fillId="0" borderId="51" xfId="29" applyFont="1" applyFill="1" applyBorder="1">
      <alignment horizontal="right" vertical="center" wrapText="1" indent="1" readingOrder="2"/>
    </xf>
    <xf numFmtId="0" fontId="3" fillId="7" borderId="63" xfId="29" applyFont="1" applyFill="1" applyBorder="1">
      <alignment horizontal="right" vertical="center" wrapText="1" indent="1" readingOrder="2"/>
    </xf>
    <xf numFmtId="0" fontId="3" fillId="0" borderId="63" xfId="29" applyFont="1" applyFill="1" applyBorder="1">
      <alignment horizontal="right" vertical="center" wrapText="1" indent="1" readingOrder="2"/>
    </xf>
    <xf numFmtId="0" fontId="3" fillId="9" borderId="69" xfId="29" applyFont="1" applyFill="1" applyBorder="1">
      <alignment horizontal="right" vertical="center" wrapText="1" indent="1" readingOrder="2"/>
    </xf>
    <xf numFmtId="0" fontId="2" fillId="5" borderId="10" xfId="0" applyFont="1" applyFill="1" applyBorder="1" applyAlignment="1">
      <alignment horizontal="right" vertical="center" readingOrder="2"/>
    </xf>
    <xf numFmtId="0" fontId="5" fillId="5" borderId="10" xfId="0" applyFont="1" applyFill="1" applyBorder="1" applyAlignment="1">
      <alignment horizontal="right" vertical="center" wrapText="1" readingOrder="2"/>
    </xf>
    <xf numFmtId="0" fontId="31" fillId="0" borderId="10" xfId="0" applyFont="1" applyBorder="1" applyAlignment="1">
      <alignment readingOrder="2"/>
    </xf>
    <xf numFmtId="0" fontId="2" fillId="5" borderId="10" xfId="0" applyFont="1" applyFill="1" applyBorder="1" applyAlignment="1">
      <alignment horizontal="left" vertical="center"/>
    </xf>
    <xf numFmtId="0" fontId="2" fillId="4" borderId="20" xfId="35" applyFont="1" applyFill="1" applyBorder="1" applyAlignment="1">
      <alignment horizontal="center" vertical="top" wrapText="1"/>
    </xf>
    <xf numFmtId="170" fontId="50" fillId="0" borderId="30" xfId="35" applyNumberFormat="1" applyFont="1" applyFill="1" applyBorder="1" applyAlignment="1">
      <alignment horizontal="right" vertical="center" indent="1"/>
    </xf>
    <xf numFmtId="170" fontId="50" fillId="4" borderId="31" xfId="35" applyNumberFormat="1" applyFont="1" applyFill="1" applyBorder="1" applyAlignment="1">
      <alignment horizontal="right" vertical="center" indent="1"/>
    </xf>
    <xf numFmtId="170" fontId="50" fillId="0" borderId="31" xfId="35" applyNumberFormat="1" applyFont="1" applyFill="1" applyBorder="1" applyAlignment="1">
      <alignment horizontal="right" vertical="center" indent="1"/>
    </xf>
    <xf numFmtId="170" fontId="50" fillId="0" borderId="36" xfId="35" applyNumberFormat="1" applyFont="1" applyFill="1" applyBorder="1" applyAlignment="1">
      <alignment horizontal="right" vertical="center" indent="1"/>
    </xf>
    <xf numFmtId="0" fontId="2" fillId="0" borderId="0" xfId="0" applyFont="1" applyAlignment="1">
      <alignment horizontal="center" vertical="center" wrapText="1"/>
    </xf>
    <xf numFmtId="0" fontId="6" fillId="0" borderId="66" xfId="27" applyFont="1" applyFill="1" applyBorder="1">
      <alignment horizontal="right" vertical="center" wrapText="1" indent="1" readingOrder="2"/>
    </xf>
    <xf numFmtId="0" fontId="5" fillId="0" borderId="68" xfId="32" applyFont="1" applyFill="1" applyBorder="1" applyAlignment="1">
      <alignment horizontal="left" vertical="center" wrapText="1" indent="1"/>
    </xf>
    <xf numFmtId="0" fontId="2" fillId="5" borderId="0" xfId="0" applyFont="1" applyFill="1"/>
    <xf numFmtId="0" fontId="2" fillId="5" borderId="0" xfId="0" applyFont="1" applyFill="1" applyBorder="1" applyAlignment="1">
      <alignment readingOrder="1"/>
    </xf>
    <xf numFmtId="0" fontId="2" fillId="0" borderId="78" xfId="19" applyFont="1" applyFill="1" applyBorder="1">
      <alignment horizontal="left" vertical="center"/>
    </xf>
    <xf numFmtId="0" fontId="6" fillId="6" borderId="61" xfId="0" applyFont="1" applyFill="1" applyBorder="1" applyAlignment="1">
      <alignment vertical="top" readingOrder="2"/>
    </xf>
    <xf numFmtId="0" fontId="6" fillId="6" borderId="81" xfId="0" applyFont="1" applyFill="1" applyBorder="1" applyAlignment="1">
      <alignment vertical="center"/>
    </xf>
    <xf numFmtId="0" fontId="2" fillId="6" borderId="0" xfId="0" applyFont="1" applyFill="1" applyBorder="1" applyAlignment="1">
      <alignment vertical="center"/>
    </xf>
    <xf numFmtId="0" fontId="3" fillId="6" borderId="0" xfId="0" applyFont="1" applyFill="1" applyBorder="1" applyAlignment="1">
      <alignment horizontal="center" vertical="center" readingOrder="1"/>
    </xf>
    <xf numFmtId="0" fontId="3" fillId="6" borderId="0" xfId="0" applyFont="1" applyFill="1" applyBorder="1" applyAlignment="1">
      <alignment horizontal="left" vertical="center" readingOrder="1"/>
    </xf>
    <xf numFmtId="1" fontId="3" fillId="11" borderId="73" xfId="11" applyFont="1" applyFill="1" applyBorder="1" applyAlignment="1">
      <alignment horizontal="center" vertical="center" wrapText="1" readingOrder="1"/>
    </xf>
    <xf numFmtId="0" fontId="59" fillId="11" borderId="73" xfId="0" applyFont="1" applyFill="1" applyBorder="1" applyAlignment="1">
      <alignment horizontal="center" vertical="center" wrapText="1"/>
    </xf>
    <xf numFmtId="1" fontId="3" fillId="11" borderId="49" xfId="11" applyFont="1" applyFill="1" applyBorder="1" applyAlignment="1">
      <alignment horizontal="center" vertical="center" readingOrder="1"/>
    </xf>
    <xf numFmtId="0" fontId="6" fillId="0" borderId="48" xfId="29" applyFont="1" applyFill="1" applyBorder="1" applyAlignment="1">
      <alignment horizontal="right" vertical="center" wrapText="1" indent="1" readingOrder="2"/>
    </xf>
    <xf numFmtId="4" fontId="2" fillId="0" borderId="49" xfId="29" applyNumberFormat="1" applyFont="1" applyFill="1" applyBorder="1" applyAlignment="1">
      <alignment horizontal="right" vertical="center" indent="1"/>
    </xf>
    <xf numFmtId="1" fontId="2" fillId="0" borderId="49" xfId="29" applyNumberFormat="1" applyFont="1" applyFill="1" applyBorder="1" applyAlignment="1">
      <alignment horizontal="right" vertical="center"/>
    </xf>
    <xf numFmtId="4" fontId="2" fillId="0" borderId="49" xfId="29" applyNumberFormat="1" applyFont="1" applyFill="1" applyBorder="1" applyAlignment="1">
      <alignment horizontal="right" vertical="center"/>
    </xf>
    <xf numFmtId="0" fontId="2" fillId="0" borderId="50" xfId="32" applyFont="1" applyFill="1" applyBorder="1" applyAlignment="1">
      <alignment horizontal="left" vertical="center" wrapText="1" indent="1"/>
    </xf>
    <xf numFmtId="0" fontId="6" fillId="11" borderId="51" xfId="29" applyFont="1" applyFill="1" applyBorder="1" applyAlignment="1">
      <alignment horizontal="right" vertical="center" wrapText="1" indent="1" readingOrder="2"/>
    </xf>
    <xf numFmtId="4" fontId="2" fillId="11" borderId="52" xfId="29" applyNumberFormat="1" applyFont="1" applyFill="1" applyBorder="1" applyAlignment="1">
      <alignment horizontal="right" vertical="center" indent="1"/>
    </xf>
    <xf numFmtId="2" fontId="2" fillId="11" borderId="52" xfId="29" applyNumberFormat="1" applyFont="1" applyFill="1" applyBorder="1" applyAlignment="1">
      <alignment horizontal="right" vertical="center" indent="1"/>
    </xf>
    <xf numFmtId="0" fontId="2" fillId="11" borderId="53" xfId="32" applyFont="1" applyFill="1" applyBorder="1" applyAlignment="1">
      <alignment horizontal="left" vertical="center" wrapText="1" indent="1"/>
    </xf>
    <xf numFmtId="4" fontId="2" fillId="0" borderId="64" xfId="29" applyNumberFormat="1" applyFont="1" applyFill="1" applyBorder="1" applyAlignment="1">
      <alignment horizontal="right" vertical="center" indent="1"/>
    </xf>
    <xf numFmtId="2" fontId="2" fillId="0" borderId="64" xfId="29" applyNumberFormat="1" applyFont="1" applyFill="1" applyBorder="1" applyAlignment="1">
      <alignment horizontal="right" vertical="center" indent="1"/>
    </xf>
    <xf numFmtId="0" fontId="2" fillId="0" borderId="65" xfId="32" applyFont="1" applyFill="1" applyBorder="1" applyAlignment="1">
      <alignment horizontal="left" vertical="center" wrapText="1" indent="1"/>
    </xf>
    <xf numFmtId="0" fontId="6" fillId="11" borderId="63" xfId="29" applyFont="1" applyFill="1" applyBorder="1" applyAlignment="1">
      <alignment horizontal="right" vertical="center" wrapText="1" indent="1" readingOrder="2"/>
    </xf>
    <xf numFmtId="4" fontId="2" fillId="11" borderId="64" xfId="29" applyNumberFormat="1" applyFont="1" applyFill="1" applyBorder="1" applyAlignment="1">
      <alignment horizontal="right" vertical="center" indent="1"/>
    </xf>
    <xf numFmtId="2" fontId="2" fillId="11" borderId="64" xfId="29" applyNumberFormat="1" applyFont="1" applyFill="1" applyBorder="1" applyAlignment="1">
      <alignment horizontal="right" vertical="center" indent="1"/>
    </xf>
    <xf numFmtId="0" fontId="2" fillId="11" borderId="65" xfId="32" applyFont="1" applyFill="1" applyBorder="1" applyAlignment="1">
      <alignment horizontal="left" vertical="center" wrapText="1" indent="1"/>
    </xf>
    <xf numFmtId="0" fontId="6" fillId="11" borderId="54" xfId="29" applyFont="1" applyFill="1" applyBorder="1" applyAlignment="1">
      <alignment horizontal="right" vertical="center" wrapText="1" indent="1" readingOrder="2"/>
    </xf>
    <xf numFmtId="4" fontId="2" fillId="11" borderId="55" xfId="29" applyNumberFormat="1" applyFont="1" applyFill="1" applyBorder="1" applyAlignment="1">
      <alignment horizontal="right" vertical="center" indent="1"/>
    </xf>
    <xf numFmtId="2" fontId="2" fillId="11" borderId="55" xfId="29" applyNumberFormat="1" applyFont="1" applyFill="1" applyBorder="1" applyAlignment="1">
      <alignment horizontal="right" vertical="center" indent="1"/>
    </xf>
    <xf numFmtId="0" fontId="2" fillId="11" borderId="56" xfId="32" applyFont="1" applyFill="1" applyBorder="1" applyAlignment="1">
      <alignment horizontal="left" vertical="center" wrapText="1" indent="1"/>
    </xf>
    <xf numFmtId="0" fontId="6" fillId="11" borderId="48" xfId="29" applyFont="1" applyFill="1" applyBorder="1" applyAlignment="1">
      <alignment horizontal="right" vertical="center" wrapText="1" indent="1" readingOrder="2"/>
    </xf>
    <xf numFmtId="4" fontId="3" fillId="11" borderId="49" xfId="29" applyNumberFormat="1" applyFont="1" applyFill="1" applyBorder="1" applyAlignment="1">
      <alignment horizontal="right" vertical="center" indent="1"/>
    </xf>
    <xf numFmtId="0" fontId="3" fillId="11" borderId="50" xfId="32" applyFont="1" applyFill="1" applyBorder="1" applyAlignment="1">
      <alignment horizontal="left" vertical="center" wrapText="1" indent="1"/>
    </xf>
    <xf numFmtId="0" fontId="6" fillId="6" borderId="0" xfId="0" applyFont="1" applyFill="1" applyBorder="1" applyAlignment="1">
      <alignment horizontal="right" vertical="center"/>
    </xf>
    <xf numFmtId="0" fontId="6" fillId="6" borderId="0" xfId="0" applyFont="1" applyFill="1" applyBorder="1" applyAlignment="1">
      <alignment vertical="center"/>
    </xf>
    <xf numFmtId="0" fontId="3" fillId="6" borderId="0" xfId="0" applyFont="1" applyFill="1" applyBorder="1" applyAlignment="1">
      <alignment horizontal="left" vertical="center"/>
    </xf>
    <xf numFmtId="3" fontId="58" fillId="7" borderId="104" xfId="2" applyNumberFormat="1" applyFont="1" applyFill="1" applyBorder="1" applyAlignment="1">
      <alignment horizontal="center" vertical="center" wrapText="1"/>
    </xf>
    <xf numFmtId="0" fontId="6" fillId="7" borderId="105" xfId="29" applyFont="1" applyFill="1" applyBorder="1" applyAlignment="1">
      <alignment horizontal="center" vertical="center" wrapText="1" readingOrder="2"/>
    </xf>
    <xf numFmtId="1" fontId="3" fillId="7" borderId="105" xfId="32" applyNumberFormat="1" applyFont="1" applyFill="1" applyBorder="1" applyAlignment="1">
      <alignment horizontal="center" vertical="center" wrapText="1"/>
    </xf>
    <xf numFmtId="1" fontId="59" fillId="7" borderId="105" xfId="2" applyNumberFormat="1" applyFont="1" applyFill="1" applyBorder="1" applyAlignment="1">
      <alignment horizontal="center" vertical="center" wrapText="1"/>
    </xf>
    <xf numFmtId="1" fontId="3" fillId="7" borderId="105" xfId="2" applyNumberFormat="1" applyFont="1" applyFill="1" applyBorder="1" applyAlignment="1">
      <alignment horizontal="center" vertical="center" wrapText="1"/>
    </xf>
    <xf numFmtId="0" fontId="3" fillId="7" borderId="105" xfId="32" applyFont="1" applyFill="1" applyBorder="1" applyAlignment="1">
      <alignment horizontal="center" vertical="center" wrapText="1"/>
    </xf>
    <xf numFmtId="3" fontId="59" fillId="7" borderId="105" xfId="2" applyNumberFormat="1" applyFont="1" applyFill="1" applyBorder="1" applyAlignment="1">
      <alignment horizontal="center" vertical="center" wrapText="1"/>
    </xf>
    <xf numFmtId="3" fontId="59" fillId="7" borderId="104" xfId="2" applyNumberFormat="1" applyFont="1" applyFill="1" applyBorder="1" applyAlignment="1">
      <alignment horizontal="center" vertical="center" wrapText="1"/>
    </xf>
    <xf numFmtId="0" fontId="3" fillId="0" borderId="107" xfId="29" applyFont="1" applyFill="1" applyBorder="1">
      <alignment horizontal="right" vertical="center" wrapText="1" indent="1" readingOrder="2"/>
    </xf>
    <xf numFmtId="3" fontId="2" fillId="0" borderId="107" xfId="32" applyNumberFormat="1" applyFont="1" applyFill="1" applyBorder="1" applyAlignment="1">
      <alignment vertical="center"/>
    </xf>
    <xf numFmtId="3" fontId="56" fillId="0" borderId="107" xfId="2" applyNumberFormat="1" applyFont="1" applyFill="1" applyBorder="1" applyAlignment="1">
      <alignment vertical="center"/>
    </xf>
    <xf numFmtId="3" fontId="2" fillId="0" borderId="107" xfId="2" applyNumberFormat="1" applyFont="1" applyFill="1" applyBorder="1" applyAlignment="1">
      <alignment vertical="center"/>
    </xf>
    <xf numFmtId="3" fontId="79" fillId="0" borderId="107" xfId="2" applyNumberFormat="1" applyFont="1" applyFill="1" applyBorder="1" applyAlignment="1">
      <alignment horizontal="left" vertical="center"/>
    </xf>
    <xf numFmtId="0" fontId="3" fillId="0" borderId="110" xfId="29" applyFont="1" applyFill="1" applyBorder="1">
      <alignment horizontal="right" vertical="center" wrapText="1" indent="1" readingOrder="2"/>
    </xf>
    <xf numFmtId="3" fontId="2" fillId="0" borderId="110" xfId="32" applyNumberFormat="1" applyFont="1" applyFill="1" applyBorder="1" applyAlignment="1">
      <alignment vertical="center"/>
    </xf>
    <xf numFmtId="3" fontId="56" fillId="0" borderId="110" xfId="2" applyNumberFormat="1" applyFont="1" applyFill="1" applyBorder="1" applyAlignment="1">
      <alignment vertical="center"/>
    </xf>
    <xf numFmtId="3" fontId="2" fillId="0" borderId="110" xfId="2" applyNumberFormat="1" applyFont="1" applyFill="1" applyBorder="1" applyAlignment="1">
      <alignment vertical="center"/>
    </xf>
    <xf numFmtId="3" fontId="79" fillId="0" borderId="110" xfId="2" applyNumberFormat="1" applyFont="1" applyFill="1" applyBorder="1" applyAlignment="1">
      <alignment horizontal="left" vertical="center"/>
    </xf>
    <xf numFmtId="0" fontId="3" fillId="0" borderId="47" xfId="29" applyFont="1" applyFill="1" applyBorder="1">
      <alignment horizontal="right" vertical="center" wrapText="1" indent="1" readingOrder="2"/>
    </xf>
    <xf numFmtId="3" fontId="2" fillId="0" borderId="47" xfId="32" applyNumberFormat="1" applyFont="1" applyFill="1" applyBorder="1" applyAlignment="1">
      <alignment vertical="center"/>
    </xf>
    <xf numFmtId="3" fontId="56" fillId="0" borderId="47" xfId="2" applyNumberFormat="1" applyFont="1" applyFill="1" applyBorder="1" applyAlignment="1">
      <alignment vertical="center"/>
    </xf>
    <xf numFmtId="3" fontId="2" fillId="0" borderId="47" xfId="2" applyNumberFormat="1" applyFont="1" applyFill="1" applyBorder="1" applyAlignment="1">
      <alignment vertical="center"/>
    </xf>
    <xf numFmtId="3" fontId="79" fillId="0" borderId="47" xfId="2" applyNumberFormat="1" applyFont="1" applyFill="1" applyBorder="1" applyAlignment="1">
      <alignment horizontal="left" vertical="center"/>
    </xf>
    <xf numFmtId="0" fontId="3" fillId="0" borderId="105" xfId="29" applyFont="1" applyFill="1" applyBorder="1">
      <alignment horizontal="right" vertical="center" wrapText="1" indent="1" readingOrder="2"/>
    </xf>
    <xf numFmtId="3" fontId="3" fillId="0" borderId="105" xfId="32" applyNumberFormat="1" applyFont="1" applyFill="1" applyBorder="1" applyAlignment="1">
      <alignment vertical="center"/>
    </xf>
    <xf numFmtId="3" fontId="78" fillId="0" borderId="105" xfId="2" applyNumberFormat="1" applyFont="1" applyFill="1" applyBorder="1" applyAlignment="1">
      <alignment horizontal="left" vertical="center"/>
    </xf>
    <xf numFmtId="0" fontId="3" fillId="7" borderId="107" xfId="29" applyFont="1" applyFill="1" applyBorder="1">
      <alignment horizontal="right" vertical="center" wrapText="1" indent="1" readingOrder="2"/>
    </xf>
    <xf numFmtId="3" fontId="2" fillId="7" borderId="107" xfId="32" applyNumberFormat="1" applyFont="1" applyFill="1" applyBorder="1" applyAlignment="1">
      <alignment vertical="center"/>
    </xf>
    <xf numFmtId="3" fontId="56" fillId="7" borderId="107" xfId="2" applyNumberFormat="1" applyFont="1" applyFill="1" applyBorder="1" applyAlignment="1">
      <alignment vertical="center"/>
    </xf>
    <xf numFmtId="3" fontId="2" fillId="7" borderId="107" xfId="2" applyNumberFormat="1" applyFont="1" applyFill="1" applyBorder="1" applyAlignment="1">
      <alignment vertical="center"/>
    </xf>
    <xf numFmtId="3" fontId="79" fillId="7" borderId="107" xfId="2" applyNumberFormat="1" applyFont="1" applyFill="1" applyBorder="1" applyAlignment="1">
      <alignment horizontal="left" vertical="center"/>
    </xf>
    <xf numFmtId="3" fontId="56" fillId="7" borderId="110" xfId="2" applyNumberFormat="1" applyFont="1" applyFill="1" applyBorder="1" applyAlignment="1">
      <alignment vertical="center"/>
    </xf>
    <xf numFmtId="3" fontId="2" fillId="7" borderId="110" xfId="2" applyNumberFormat="1" applyFont="1" applyFill="1" applyBorder="1" applyAlignment="1">
      <alignment vertical="center"/>
    </xf>
    <xf numFmtId="0" fontId="3" fillId="7" borderId="110" xfId="29" applyFont="1" applyFill="1" applyBorder="1">
      <alignment horizontal="right" vertical="center" wrapText="1" indent="1" readingOrder="2"/>
    </xf>
    <xf numFmtId="3" fontId="2" fillId="7" borderId="110" xfId="32" applyNumberFormat="1" applyFont="1" applyFill="1" applyBorder="1" applyAlignment="1">
      <alignment vertical="center"/>
    </xf>
    <xf numFmtId="3" fontId="79" fillId="7" borderId="110" xfId="2" applyNumberFormat="1" applyFont="1" applyFill="1" applyBorder="1" applyAlignment="1">
      <alignment horizontal="left" vertical="center"/>
    </xf>
    <xf numFmtId="0" fontId="3" fillId="7" borderId="47" xfId="29" applyFont="1" applyFill="1" applyBorder="1">
      <alignment horizontal="right" vertical="center" wrapText="1" indent="1" readingOrder="2"/>
    </xf>
    <xf numFmtId="3" fontId="2" fillId="7" borderId="47" xfId="32" applyNumberFormat="1" applyFont="1" applyFill="1" applyBorder="1" applyAlignment="1">
      <alignment vertical="center"/>
    </xf>
    <xf numFmtId="3" fontId="56" fillId="7" borderId="47" xfId="2" applyNumberFormat="1" applyFont="1" applyFill="1" applyBorder="1" applyAlignment="1">
      <alignment vertical="center"/>
    </xf>
    <xf numFmtId="3" fontId="2" fillId="7" borderId="47" xfId="2" applyNumberFormat="1" applyFont="1" applyFill="1" applyBorder="1" applyAlignment="1">
      <alignment vertical="center"/>
    </xf>
    <xf numFmtId="3" fontId="79" fillId="7" borderId="47" xfId="2" applyNumberFormat="1" applyFont="1" applyFill="1" applyBorder="1" applyAlignment="1">
      <alignment horizontal="left" vertical="center"/>
    </xf>
    <xf numFmtId="0" fontId="3" fillId="7" borderId="112" xfId="29" applyFont="1" applyFill="1" applyBorder="1">
      <alignment horizontal="right" vertical="center" wrapText="1" indent="1" readingOrder="2"/>
    </xf>
    <xf numFmtId="3" fontId="2" fillId="7" borderId="112" xfId="32" applyNumberFormat="1" applyFont="1" applyFill="1" applyBorder="1" applyAlignment="1">
      <alignment vertical="center"/>
    </xf>
    <xf numFmtId="3" fontId="79" fillId="7" borderId="112" xfId="2" applyNumberFormat="1" applyFont="1" applyFill="1" applyBorder="1" applyAlignment="1">
      <alignment horizontal="left" vertical="center"/>
    </xf>
    <xf numFmtId="0" fontId="3" fillId="7" borderId="105" xfId="29" applyFont="1" applyFill="1" applyBorder="1">
      <alignment horizontal="right" vertical="center" wrapText="1" indent="1" readingOrder="2"/>
    </xf>
    <xf numFmtId="3" fontId="2" fillId="7" borderId="105" xfId="32" applyNumberFormat="1" applyFont="1" applyFill="1" applyBorder="1" applyAlignment="1">
      <alignment vertical="center"/>
    </xf>
    <xf numFmtId="3" fontId="56" fillId="7" borderId="105" xfId="2" applyNumberFormat="1" applyFont="1" applyFill="1" applyBorder="1" applyAlignment="1">
      <alignment vertical="center"/>
    </xf>
    <xf numFmtId="3" fontId="78" fillId="7" borderId="105" xfId="2" applyNumberFormat="1" applyFont="1" applyFill="1" applyBorder="1" applyAlignment="1">
      <alignment horizontal="left" vertical="center"/>
    </xf>
    <xf numFmtId="3" fontId="3" fillId="7" borderId="105" xfId="32" applyNumberFormat="1" applyFont="1" applyFill="1" applyBorder="1" applyAlignment="1">
      <alignment vertical="center"/>
    </xf>
    <xf numFmtId="3" fontId="58" fillId="7" borderId="109" xfId="2" applyNumberFormat="1" applyFont="1" applyFill="1" applyBorder="1" applyAlignment="1">
      <alignment horizontal="center" vertical="center"/>
    </xf>
    <xf numFmtId="0" fontId="3" fillId="7" borderId="113" xfId="29" applyFont="1" applyFill="1" applyBorder="1">
      <alignment horizontal="right" vertical="center" wrapText="1" indent="1" readingOrder="2"/>
    </xf>
    <xf numFmtId="3" fontId="3" fillId="7" borderId="105" xfId="2" applyNumberFormat="1" applyFont="1" applyFill="1" applyBorder="1" applyAlignment="1">
      <alignment vertical="center"/>
    </xf>
    <xf numFmtId="3" fontId="59" fillId="7" borderId="111" xfId="2" applyNumberFormat="1" applyFont="1" applyFill="1" applyBorder="1" applyAlignment="1">
      <alignment horizontal="center" vertical="center"/>
    </xf>
    <xf numFmtId="3" fontId="59" fillId="7" borderId="105" xfId="2" applyNumberFormat="1" applyFont="1" applyFill="1" applyBorder="1" applyAlignment="1">
      <alignment vertical="center"/>
    </xf>
    <xf numFmtId="0" fontId="2" fillId="0" borderId="0" xfId="0" applyFont="1" applyFill="1" applyBorder="1" applyAlignment="1">
      <alignment horizontal="right" readingOrder="2"/>
    </xf>
    <xf numFmtId="0" fontId="2" fillId="6" borderId="0" xfId="0" applyFont="1" applyFill="1" applyBorder="1"/>
    <xf numFmtId="0" fontId="2" fillId="6" borderId="0" xfId="0" applyFont="1" applyFill="1" applyBorder="1" applyAlignment="1">
      <alignment horizontal="right" readingOrder="2"/>
    </xf>
    <xf numFmtId="0" fontId="2" fillId="6" borderId="0" xfId="0" applyFont="1" applyFill="1" applyBorder="1" applyAlignment="1">
      <alignment readingOrder="1"/>
    </xf>
    <xf numFmtId="0" fontId="2" fillId="0" borderId="0" xfId="0" applyFont="1" applyFill="1" applyBorder="1"/>
    <xf numFmtId="0" fontId="2" fillId="3" borderId="0" xfId="0" applyFont="1" applyFill="1"/>
    <xf numFmtId="0" fontId="34" fillId="0" borderId="18" xfId="29" applyFont="1" applyFill="1" applyBorder="1">
      <alignment horizontal="right" vertical="center" wrapText="1" indent="1" readingOrder="2"/>
    </xf>
    <xf numFmtId="3" fontId="25" fillId="0" borderId="30" xfId="25" applyNumberFormat="1" applyFont="1" applyFill="1" applyBorder="1" applyAlignment="1">
      <alignment horizontal="right" vertical="center" indent="1"/>
    </xf>
    <xf numFmtId="3" fontId="25" fillId="0" borderId="30" xfId="25" applyNumberFormat="1" applyFont="1" applyFill="1" applyBorder="1" applyAlignment="1">
      <alignment horizontal="center" vertical="center"/>
    </xf>
    <xf numFmtId="0" fontId="15" fillId="4" borderId="16" xfId="29" applyFont="1" applyFill="1" applyBorder="1">
      <alignment horizontal="right" vertical="center" wrapText="1" indent="1" readingOrder="2"/>
    </xf>
    <xf numFmtId="0" fontId="15" fillId="0" borderId="16" xfId="29" applyFont="1" applyFill="1" applyBorder="1">
      <alignment horizontal="right" vertical="center" wrapText="1" indent="1" readingOrder="2"/>
    </xf>
    <xf numFmtId="3" fontId="2" fillId="0" borderId="0" xfId="0" applyNumberFormat="1" applyFont="1"/>
    <xf numFmtId="3" fontId="2" fillId="4" borderId="31" xfId="25" applyNumberFormat="1" applyFont="1" applyFill="1" applyBorder="1" applyAlignment="1">
      <alignment horizontal="right" vertical="center" indent="1"/>
    </xf>
    <xf numFmtId="0" fontId="2" fillId="4" borderId="17" xfId="32" applyFont="1" applyFill="1" applyBorder="1">
      <alignment horizontal="left" vertical="center" wrapText="1" indent="1"/>
    </xf>
    <xf numFmtId="0" fontId="15" fillId="0" borderId="35" xfId="29" applyFont="1" applyFill="1" applyBorder="1">
      <alignment horizontal="right" vertical="center" wrapText="1" indent="1" readingOrder="2"/>
    </xf>
    <xf numFmtId="3" fontId="2" fillId="0" borderId="36" xfId="25" applyNumberFormat="1" applyFont="1" applyFill="1" applyBorder="1" applyAlignment="1">
      <alignment horizontal="right" vertical="center" indent="1"/>
    </xf>
    <xf numFmtId="0" fontId="2" fillId="0" borderId="25" xfId="32" applyFont="1" applyFill="1" applyBorder="1">
      <alignment horizontal="left" vertical="center" wrapText="1" indent="1"/>
    </xf>
    <xf numFmtId="0" fontId="54" fillId="6" borderId="0" xfId="0" applyFont="1" applyFill="1" applyBorder="1"/>
    <xf numFmtId="0" fontId="59" fillId="6" borderId="0" xfId="0" applyFont="1" applyFill="1" applyBorder="1"/>
    <xf numFmtId="0" fontId="6" fillId="0" borderId="115" xfId="0" applyFont="1" applyFill="1" applyBorder="1" applyAlignment="1">
      <alignment readingOrder="2"/>
    </xf>
    <xf numFmtId="0" fontId="3" fillId="0" borderId="113" xfId="0" applyFont="1" applyFill="1" applyBorder="1" applyAlignment="1">
      <alignment horizontal="center" readingOrder="2"/>
    </xf>
    <xf numFmtId="0" fontId="3" fillId="0" borderId="113" xfId="0" applyFont="1" applyFill="1" applyBorder="1" applyAlignment="1">
      <alignment horizontal="center"/>
    </xf>
    <xf numFmtId="0" fontId="3" fillId="0" borderId="116" xfId="0" applyFont="1" applyFill="1" applyBorder="1" applyAlignment="1">
      <alignment horizontal="left" readingOrder="1"/>
    </xf>
    <xf numFmtId="0" fontId="2" fillId="7" borderId="0" xfId="0" applyFont="1" applyFill="1" applyBorder="1"/>
    <xf numFmtId="0" fontId="3" fillId="6" borderId="0" xfId="0" applyFont="1" applyFill="1" applyBorder="1" applyAlignment="1"/>
    <xf numFmtId="0" fontId="2" fillId="6" borderId="0" xfId="31" applyFont="1" applyFill="1" applyBorder="1" applyAlignment="1">
      <alignment horizontal="center" vertical="center"/>
    </xf>
    <xf numFmtId="3" fontId="2" fillId="6" borderId="0" xfId="31" applyNumberFormat="1" applyFont="1" applyFill="1" applyBorder="1" applyAlignment="1">
      <alignment horizontal="center" vertical="center"/>
    </xf>
    <xf numFmtId="0" fontId="3" fillId="6" borderId="0" xfId="0" applyFont="1" applyFill="1" applyBorder="1" applyAlignment="1">
      <alignment horizontal="center"/>
    </xf>
    <xf numFmtId="3" fontId="2" fillId="6" borderId="0" xfId="31" applyNumberFormat="1" applyFont="1" applyFill="1" applyBorder="1" applyAlignment="1">
      <alignment vertical="center"/>
    </xf>
    <xf numFmtId="0" fontId="3" fillId="0" borderId="0" xfId="0" applyFont="1" applyFill="1" applyBorder="1" applyAlignment="1">
      <alignment horizontal="center"/>
    </xf>
    <xf numFmtId="0" fontId="6" fillId="0" borderId="118" xfId="0" applyFont="1" applyFill="1" applyBorder="1" applyAlignment="1">
      <alignment horizontal="right" readingOrder="2"/>
    </xf>
    <xf numFmtId="0" fontId="3" fillId="0" borderId="112" xfId="0" applyFont="1" applyFill="1" applyBorder="1" applyAlignment="1">
      <alignment horizontal="center" readingOrder="2"/>
    </xf>
    <xf numFmtId="0" fontId="3" fillId="0" borderId="112" xfId="0" applyFont="1" applyFill="1" applyBorder="1" applyAlignment="1">
      <alignment horizontal="center"/>
    </xf>
    <xf numFmtId="0" fontId="3" fillId="0" borderId="119" xfId="0" applyFont="1" applyFill="1" applyBorder="1" applyAlignment="1">
      <alignment horizontal="left" readingOrder="1"/>
    </xf>
    <xf numFmtId="0" fontId="3" fillId="0" borderId="0" xfId="0" applyFont="1" applyFill="1" applyBorder="1" applyAlignment="1">
      <alignment horizontal="right"/>
    </xf>
    <xf numFmtId="0" fontId="2" fillId="5" borderId="10" xfId="0" applyFont="1" applyFill="1" applyBorder="1" applyAlignment="1">
      <alignment horizontal="right" vertical="center" wrapText="1" readingOrder="2"/>
    </xf>
    <xf numFmtId="0" fontId="3" fillId="5" borderId="0" xfId="0" applyFont="1" applyFill="1" applyBorder="1" applyAlignment="1">
      <alignment horizontal="center"/>
    </xf>
    <xf numFmtId="0" fontId="49" fillId="0" borderId="22" xfId="17" applyFont="1" applyBorder="1" applyAlignment="1">
      <alignment horizontal="right" vertical="center" indent="1"/>
    </xf>
    <xf numFmtId="0" fontId="49" fillId="8" borderId="17" xfId="17" applyFont="1" applyFill="1" applyBorder="1" applyAlignment="1">
      <alignment horizontal="right" vertical="center" indent="1"/>
    </xf>
    <xf numFmtId="0" fontId="49" fillId="0" borderId="17" xfId="17" applyFont="1" applyBorder="1" applyAlignment="1">
      <alignment horizontal="right" vertical="center" indent="1"/>
    </xf>
    <xf numFmtId="0" fontId="2" fillId="8" borderId="23" xfId="17" applyFont="1" applyFill="1" applyBorder="1" applyAlignment="1">
      <alignment horizontal="right" vertical="center" indent="1"/>
    </xf>
    <xf numFmtId="168" fontId="3" fillId="0" borderId="37" xfId="1" applyNumberFormat="1" applyFont="1" applyFill="1" applyBorder="1" applyAlignment="1">
      <alignment horizontal="right" vertical="center"/>
    </xf>
    <xf numFmtId="168" fontId="3" fillId="4" borderId="17" xfId="1" applyNumberFormat="1" applyFont="1" applyFill="1" applyBorder="1" applyAlignment="1">
      <alignment horizontal="right" vertical="center"/>
    </xf>
    <xf numFmtId="168" fontId="3" fillId="0" borderId="17" xfId="1" applyNumberFormat="1" applyFont="1" applyFill="1" applyBorder="1" applyAlignment="1">
      <alignment horizontal="right" vertical="center"/>
    </xf>
    <xf numFmtId="168" fontId="3" fillId="0" borderId="23" xfId="1" applyNumberFormat="1" applyFont="1" applyFill="1" applyBorder="1" applyAlignment="1">
      <alignment horizontal="right" vertical="center"/>
    </xf>
    <xf numFmtId="0" fontId="6" fillId="5" borderId="21" xfId="27" applyFont="1" applyFill="1" applyBorder="1">
      <alignment horizontal="right" vertical="center" wrapText="1" indent="1" readingOrder="2"/>
    </xf>
    <xf numFmtId="168" fontId="3" fillId="5" borderId="29" xfId="1" applyNumberFormat="1" applyFont="1" applyFill="1" applyBorder="1" applyAlignment="1">
      <alignment horizontal="right" vertical="center"/>
    </xf>
    <xf numFmtId="168" fontId="3" fillId="5" borderId="24" xfId="1" applyNumberFormat="1" applyFont="1" applyFill="1" applyBorder="1" applyAlignment="1">
      <alignment horizontal="right" vertical="center"/>
    </xf>
    <xf numFmtId="0" fontId="22" fillId="5" borderId="24" xfId="32" applyFont="1" applyFill="1" applyBorder="1">
      <alignment horizontal="left" vertical="center" wrapText="1" indent="1"/>
    </xf>
    <xf numFmtId="168" fontId="22" fillId="4" borderId="34" xfId="1" applyNumberFormat="1" applyFont="1" applyFill="1" applyBorder="1" applyAlignment="1">
      <alignment horizontal="right" vertical="center"/>
    </xf>
    <xf numFmtId="168" fontId="23" fillId="4" borderId="34" xfId="1" applyNumberFormat="1" applyFont="1" applyFill="1" applyBorder="1" applyAlignment="1">
      <alignment horizontal="right" vertical="center"/>
    </xf>
    <xf numFmtId="168" fontId="5" fillId="4" borderId="34" xfId="1" applyNumberFormat="1" applyFont="1" applyFill="1" applyBorder="1" applyAlignment="1">
      <alignment horizontal="right" vertical="center"/>
    </xf>
    <xf numFmtId="168" fontId="3" fillId="4" borderId="34" xfId="1" applyNumberFormat="1" applyFont="1" applyFill="1" applyBorder="1" applyAlignment="1">
      <alignment horizontal="right" vertical="center"/>
    </xf>
    <xf numFmtId="168" fontId="3" fillId="4" borderId="23" xfId="1" applyNumberFormat="1" applyFont="1" applyFill="1" applyBorder="1" applyAlignment="1">
      <alignment horizontal="right" vertical="center"/>
    </xf>
    <xf numFmtId="0" fontId="22" fillId="4" borderId="23" xfId="32" applyFont="1" applyFill="1" applyBorder="1">
      <alignment horizontal="left" vertical="center" wrapText="1" indent="1"/>
    </xf>
    <xf numFmtId="1" fontId="5" fillId="0" borderId="0" xfId="0" applyNumberFormat="1" applyFont="1" applyAlignment="1">
      <alignment horizontal="center" vertical="center"/>
    </xf>
    <xf numFmtId="171" fontId="3" fillId="4" borderId="49" xfId="1" applyNumberFormat="1" applyFont="1" applyFill="1" applyBorder="1" applyAlignment="1">
      <alignment horizontal="right" vertical="center" indent="1"/>
    </xf>
    <xf numFmtId="0" fontId="59" fillId="7" borderId="50" xfId="11" applyNumberFormat="1" applyFont="1" applyFill="1" applyBorder="1">
      <alignment horizontal="center" vertical="center"/>
    </xf>
    <xf numFmtId="4" fontId="22" fillId="0" borderId="53" xfId="31" applyNumberFormat="1" applyFont="1" applyFill="1" applyBorder="1" applyAlignment="1">
      <alignment horizontal="right" vertical="center" indent="1"/>
    </xf>
    <xf numFmtId="4" fontId="22" fillId="7" borderId="65" xfId="31" applyNumberFormat="1" applyFont="1" applyFill="1" applyBorder="1" applyAlignment="1">
      <alignment horizontal="right" vertical="center" indent="1"/>
    </xf>
    <xf numFmtId="4" fontId="22" fillId="0" borderId="65" xfId="31" quotePrefix="1" applyNumberFormat="1" applyFont="1" applyFill="1" applyBorder="1" applyAlignment="1">
      <alignment horizontal="right" vertical="center" indent="1"/>
    </xf>
    <xf numFmtId="4" fontId="22" fillId="0" borderId="65" xfId="31" applyNumberFormat="1" applyFont="1" applyFill="1" applyBorder="1" applyAlignment="1">
      <alignment horizontal="right" vertical="center" indent="1"/>
    </xf>
    <xf numFmtId="4" fontId="22" fillId="7" borderId="65" xfId="31" quotePrefix="1" applyNumberFormat="1" applyFont="1" applyFill="1" applyBorder="1" applyAlignment="1">
      <alignment horizontal="right" vertical="center" indent="1"/>
    </xf>
    <xf numFmtId="4" fontId="22" fillId="0" borderId="71" xfId="31" quotePrefix="1" applyNumberFormat="1" applyFont="1" applyFill="1" applyBorder="1" applyAlignment="1">
      <alignment horizontal="right" vertical="center" indent="1"/>
    </xf>
    <xf numFmtId="0" fontId="3" fillId="0" borderId="44" xfId="32" applyFont="1" applyFill="1" applyBorder="1" applyAlignment="1">
      <alignment horizontal="center" vertical="center" wrapText="1"/>
    </xf>
    <xf numFmtId="169" fontId="5" fillId="0" borderId="36" xfId="31" applyNumberFormat="1" applyFont="1" applyFill="1" applyBorder="1" applyAlignment="1">
      <alignment horizontal="right" vertical="center" indent="1"/>
    </xf>
    <xf numFmtId="0" fontId="5" fillId="0" borderId="36" xfId="31" applyFont="1" applyFill="1" applyBorder="1" applyAlignment="1">
      <alignment horizontal="right" vertical="center" indent="1"/>
    </xf>
    <xf numFmtId="3" fontId="5" fillId="0" borderId="36" xfId="31" applyNumberFormat="1" applyFont="1" applyFill="1" applyBorder="1" applyAlignment="1">
      <alignment horizontal="right" vertical="center" indent="1"/>
    </xf>
    <xf numFmtId="3" fontId="5" fillId="0" borderId="24" xfId="31" applyNumberFormat="1" applyFont="1" applyFill="1" applyBorder="1" applyAlignment="1">
      <alignment horizontal="right" vertical="center" indent="1"/>
    </xf>
    <xf numFmtId="0" fontId="3" fillId="0" borderId="25" xfId="32" applyFont="1" applyFill="1" applyBorder="1" applyAlignment="1">
      <alignment horizontal="center" vertical="center" wrapText="1"/>
    </xf>
    <xf numFmtId="0" fontId="2" fillId="7" borderId="52" xfId="0" applyFont="1" applyFill="1" applyBorder="1" applyAlignment="1">
      <alignment horizontal="right" vertical="center" indent="1"/>
    </xf>
    <xf numFmtId="0" fontId="2" fillId="7" borderId="52" xfId="0" quotePrefix="1" applyFont="1" applyFill="1" applyBorder="1" applyAlignment="1">
      <alignment horizontal="right" vertical="center" indent="1"/>
    </xf>
    <xf numFmtId="0" fontId="2" fillId="0" borderId="64" xfId="0" applyFont="1" applyFill="1" applyBorder="1" applyAlignment="1">
      <alignment horizontal="right" vertical="center" indent="1"/>
    </xf>
    <xf numFmtId="0" fontId="2" fillId="0" borderId="64" xfId="0" quotePrefix="1" applyFont="1" applyFill="1" applyBorder="1" applyAlignment="1">
      <alignment horizontal="right" vertical="center" indent="1"/>
    </xf>
    <xf numFmtId="0" fontId="2" fillId="7" borderId="64" xfId="0" applyFont="1" applyFill="1" applyBorder="1" applyAlignment="1">
      <alignment horizontal="right" vertical="center" indent="1"/>
    </xf>
    <xf numFmtId="0" fontId="2" fillId="7" borderId="64" xfId="0" quotePrefix="1" applyFont="1" applyFill="1" applyBorder="1" applyAlignment="1">
      <alignment horizontal="right" vertical="center" indent="1"/>
    </xf>
    <xf numFmtId="0" fontId="2" fillId="7" borderId="55" xfId="0" applyFont="1" applyFill="1" applyBorder="1" applyAlignment="1">
      <alignment horizontal="right" vertical="center" indent="1"/>
    </xf>
    <xf numFmtId="0" fontId="2" fillId="7" borderId="55" xfId="0" quotePrefix="1" applyFont="1" applyFill="1" applyBorder="1" applyAlignment="1">
      <alignment horizontal="right" vertical="center" indent="1"/>
    </xf>
    <xf numFmtId="0" fontId="2" fillId="7" borderId="70" xfId="0" applyFont="1" applyFill="1" applyBorder="1" applyAlignment="1">
      <alignment horizontal="right" vertical="center" indent="1"/>
    </xf>
    <xf numFmtId="0" fontId="2" fillId="7" borderId="70" xfId="0" quotePrefix="1" applyFont="1" applyFill="1" applyBorder="1" applyAlignment="1">
      <alignment horizontal="right" vertical="center" indent="1"/>
    </xf>
    <xf numFmtId="0" fontId="2" fillId="5" borderId="0" xfId="0" applyFont="1" applyFill="1" applyBorder="1" applyAlignment="1">
      <alignment horizontal="left" vertical="center"/>
    </xf>
    <xf numFmtId="0" fontId="3" fillId="0" borderId="31" xfId="31" applyFont="1" applyFill="1" applyBorder="1" applyAlignment="1">
      <alignment horizontal="center" vertical="center"/>
    </xf>
    <xf numFmtId="0" fontId="3" fillId="7" borderId="31" xfId="31" applyFont="1" applyFill="1" applyBorder="1" applyAlignment="1">
      <alignment horizontal="center" vertical="center"/>
    </xf>
    <xf numFmtId="2" fontId="3" fillId="7" borderId="31" xfId="31" applyNumberFormat="1" applyFont="1" applyFill="1" applyBorder="1" applyAlignment="1">
      <alignment horizontal="center" vertical="center"/>
    </xf>
    <xf numFmtId="0" fontId="6" fillId="0" borderId="31" xfId="27" applyFont="1" applyFill="1" applyBorder="1" applyAlignment="1">
      <alignment horizontal="right" vertical="center" wrapText="1" readingOrder="2"/>
    </xf>
    <xf numFmtId="3" fontId="2" fillId="0" borderId="31" xfId="31" applyNumberFormat="1" applyFont="1" applyFill="1" applyBorder="1" applyAlignment="1">
      <alignment horizontal="center" vertical="center"/>
    </xf>
    <xf numFmtId="0" fontId="2" fillId="0" borderId="31" xfId="32" applyFont="1" applyFill="1" applyBorder="1" applyAlignment="1">
      <alignment vertical="center" wrapText="1"/>
    </xf>
    <xf numFmtId="0" fontId="6" fillId="7" borderId="31" xfId="27" applyFont="1" applyFill="1" applyBorder="1" applyAlignment="1">
      <alignment horizontal="right" vertical="center" wrapText="1" readingOrder="2"/>
    </xf>
    <xf numFmtId="3" fontId="2" fillId="7" borderId="31" xfId="31" applyNumberFormat="1" applyFont="1" applyFill="1" applyBorder="1" applyAlignment="1">
      <alignment horizontal="center" vertical="center"/>
    </xf>
    <xf numFmtId="0" fontId="2" fillId="7" borderId="31" xfId="32" applyFont="1" applyFill="1" applyBorder="1" applyAlignment="1">
      <alignment vertical="center" wrapText="1"/>
    </xf>
    <xf numFmtId="0" fontId="6" fillId="0" borderId="30" xfId="27" applyFont="1" applyFill="1" applyBorder="1" applyAlignment="1">
      <alignment horizontal="right" vertical="center" wrapText="1" readingOrder="2"/>
    </xf>
    <xf numFmtId="0" fontId="3" fillId="0" borderId="30" xfId="31" applyFont="1" applyFill="1" applyBorder="1" applyAlignment="1">
      <alignment horizontal="center" vertical="center"/>
    </xf>
    <xf numFmtId="0" fontId="2" fillId="0" borderId="30" xfId="32" applyFont="1" applyFill="1" applyBorder="1" applyAlignment="1">
      <alignment vertical="center" wrapText="1"/>
    </xf>
    <xf numFmtId="2" fontId="3" fillId="7" borderId="36" xfId="31" applyNumberFormat="1" applyFont="1" applyFill="1" applyBorder="1" applyAlignment="1">
      <alignment horizontal="center" vertical="center"/>
    </xf>
    <xf numFmtId="3" fontId="2" fillId="7" borderId="36" xfId="31" applyNumberFormat="1" applyFont="1" applyFill="1" applyBorder="1" applyAlignment="1">
      <alignment horizontal="center" vertical="center"/>
    </xf>
    <xf numFmtId="0" fontId="3" fillId="7" borderId="36" xfId="31" applyFont="1" applyFill="1" applyBorder="1" applyAlignment="1">
      <alignment horizontal="center" vertical="center"/>
    </xf>
    <xf numFmtId="0" fontId="6" fillId="7" borderId="34" xfId="27" applyFont="1" applyFill="1" applyBorder="1" applyAlignment="1">
      <alignment horizontal="right" vertical="center" wrapText="1" readingOrder="2"/>
    </xf>
    <xf numFmtId="2" fontId="3" fillId="7" borderId="34" xfId="31" applyNumberFormat="1" applyFont="1" applyFill="1" applyBorder="1" applyAlignment="1">
      <alignment horizontal="center" vertical="center"/>
    </xf>
    <xf numFmtId="3" fontId="2" fillId="7" borderId="34" xfId="31" applyNumberFormat="1" applyFont="1" applyFill="1" applyBorder="1" applyAlignment="1">
      <alignment horizontal="center" vertical="center"/>
    </xf>
    <xf numFmtId="0" fontId="3" fillId="7" borderId="34" xfId="31" applyFont="1" applyFill="1" applyBorder="1" applyAlignment="1">
      <alignment horizontal="center" vertical="center"/>
    </xf>
    <xf numFmtId="0" fontId="2" fillId="7" borderId="34" xfId="32" applyFont="1" applyFill="1" applyBorder="1" applyAlignment="1">
      <alignment vertical="center" wrapText="1"/>
    </xf>
    <xf numFmtId="0" fontId="3" fillId="0" borderId="42" xfId="31" applyFont="1" applyFill="1" applyBorder="1" applyAlignment="1">
      <alignment horizontal="center" vertical="center"/>
    </xf>
    <xf numFmtId="3" fontId="2" fillId="0" borderId="42" xfId="31" applyNumberFormat="1" applyFont="1" applyFill="1" applyBorder="1" applyAlignment="1">
      <alignment horizontal="center" vertical="center"/>
    </xf>
    <xf numFmtId="0" fontId="6" fillId="0" borderId="40" xfId="27" applyFont="1" applyFill="1" applyBorder="1" applyAlignment="1">
      <alignment horizontal="right" vertical="center" wrapText="1" readingOrder="2"/>
    </xf>
    <xf numFmtId="0" fontId="3" fillId="0" borderId="40" xfId="31" applyFont="1" applyFill="1" applyBorder="1" applyAlignment="1">
      <alignment horizontal="center" vertical="center"/>
    </xf>
    <xf numFmtId="3" fontId="2" fillId="0" borderId="40" xfId="31" applyNumberFormat="1" applyFont="1" applyFill="1" applyBorder="1" applyAlignment="1">
      <alignment horizontal="center" vertical="center"/>
    </xf>
    <xf numFmtId="0" fontId="2" fillId="0" borderId="40" xfId="32" applyFont="1" applyFill="1" applyBorder="1" applyAlignment="1">
      <alignment vertical="center" wrapText="1"/>
    </xf>
    <xf numFmtId="0" fontId="22" fillId="5" borderId="0" xfId="0" applyFont="1" applyFill="1" applyAlignment="1">
      <alignment horizontal="right" vertical="center"/>
    </xf>
    <xf numFmtId="0" fontId="22" fillId="5" borderId="0" xfId="0" applyFont="1" applyFill="1" applyAlignment="1">
      <alignment horizontal="left" vertical="center"/>
    </xf>
    <xf numFmtId="0" fontId="2" fillId="5" borderId="0" xfId="29" applyFont="1" applyFill="1" applyBorder="1">
      <alignment horizontal="right" vertical="center" wrapText="1" indent="1" readingOrder="2"/>
    </xf>
    <xf numFmtId="2" fontId="2" fillId="5" borderId="0" xfId="31" applyNumberFormat="1" applyFont="1" applyFill="1" applyBorder="1" applyAlignment="1">
      <alignment horizontal="right" vertical="center" indent="1"/>
    </xf>
    <xf numFmtId="2" fontId="2" fillId="5" borderId="0" xfId="31" applyNumberFormat="1" applyFont="1" applyFill="1" applyBorder="1" applyAlignment="1">
      <alignment horizontal="left" vertical="center" indent="1" readingOrder="1"/>
    </xf>
    <xf numFmtId="166" fontId="2" fillId="5" borderId="0" xfId="31" applyNumberFormat="1" applyFont="1" applyFill="1" applyBorder="1" applyAlignment="1">
      <alignment horizontal="left" vertical="center" wrapText="1" readingOrder="1"/>
    </xf>
    <xf numFmtId="0" fontId="2" fillId="5" borderId="0" xfId="32" applyFont="1" applyFill="1" applyBorder="1">
      <alignment horizontal="left" vertical="center" wrapText="1" indent="1"/>
    </xf>
    <xf numFmtId="0" fontId="48" fillId="5" borderId="0" xfId="0" applyFont="1" applyFill="1"/>
    <xf numFmtId="0" fontId="2" fillId="5" borderId="0" xfId="0" applyFont="1" applyFill="1" applyBorder="1" applyAlignment="1">
      <alignment horizontal="right" wrapText="1" readingOrder="2"/>
    </xf>
    <xf numFmtId="0" fontId="2" fillId="5" borderId="0" xfId="0" applyFont="1" applyFill="1" applyBorder="1" applyAlignment="1">
      <alignment horizontal="left" vertical="top" wrapText="1" indent="1" readingOrder="1"/>
    </xf>
    <xf numFmtId="0" fontId="2" fillId="6" borderId="0" xfId="0" applyFont="1" applyFill="1" applyBorder="1" applyAlignment="1">
      <alignment horizontal="right" vertical="center"/>
    </xf>
    <xf numFmtId="0" fontId="0" fillId="5" borderId="0" xfId="0" applyFill="1" applyAlignment="1">
      <alignment vertical="center"/>
    </xf>
    <xf numFmtId="0" fontId="5" fillId="5" borderId="0" xfId="0" applyFont="1" applyFill="1" applyBorder="1" applyAlignment="1">
      <alignment vertical="center" readingOrder="1"/>
    </xf>
    <xf numFmtId="167" fontId="5" fillId="0" borderId="67" xfId="31" applyNumberFormat="1" applyFont="1" applyFill="1" applyBorder="1" applyAlignment="1">
      <alignment horizontal="right" vertical="center" indent="1"/>
    </xf>
    <xf numFmtId="167" fontId="5" fillId="0" borderId="67" xfId="32" applyNumberFormat="1" applyFont="1" applyFill="1" applyBorder="1" applyAlignment="1">
      <alignment horizontal="right" vertical="center" indent="1"/>
    </xf>
    <xf numFmtId="167" fontId="2" fillId="0" borderId="64" xfId="31" applyNumberFormat="1" applyFont="1" applyFill="1" applyBorder="1" applyAlignment="1">
      <alignment horizontal="right" vertical="center" indent="1"/>
    </xf>
    <xf numFmtId="167" fontId="2" fillId="7" borderId="64" xfId="32" quotePrefix="1" applyNumberFormat="1" applyFont="1" applyFill="1" applyBorder="1" applyAlignment="1">
      <alignment horizontal="right" vertical="center" indent="1"/>
    </xf>
    <xf numFmtId="167" fontId="2" fillId="0" borderId="64" xfId="32" applyNumberFormat="1" applyFont="1" applyFill="1" applyBorder="1" applyAlignment="1">
      <alignment horizontal="right" vertical="center" indent="1"/>
    </xf>
    <xf numFmtId="0" fontId="2" fillId="5" borderId="80" xfId="19" applyFont="1" applyFill="1" applyBorder="1">
      <alignment horizontal="left" vertical="center"/>
    </xf>
    <xf numFmtId="0" fontId="2" fillId="5" borderId="79" xfId="18" applyFont="1" applyFill="1" applyBorder="1" applyAlignment="1">
      <alignment horizontal="right" vertical="center" readingOrder="2"/>
    </xf>
    <xf numFmtId="0" fontId="2" fillId="0" borderId="0" xfId="0" applyFont="1" applyFill="1" applyBorder="1" applyAlignment="1">
      <alignment horizontal="right" vertical="center" readingOrder="2"/>
    </xf>
    <xf numFmtId="0" fontId="2" fillId="0" borderId="0" xfId="0" applyFont="1" applyFill="1" applyBorder="1" applyAlignment="1">
      <alignment vertical="center"/>
    </xf>
    <xf numFmtId="1" fontId="15" fillId="4" borderId="21" xfId="11" applyFont="1" applyFill="1" applyBorder="1">
      <alignment horizontal="center" vertical="center"/>
    </xf>
    <xf numFmtId="0" fontId="16" fillId="4" borderId="19"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19" xfId="12" applyFont="1" applyFill="1" applyBorder="1" applyAlignment="1">
      <alignment horizontal="center" vertical="center" wrapText="1"/>
    </xf>
    <xf numFmtId="0" fontId="29" fillId="4" borderId="24" xfId="12" applyFont="1" applyFill="1" applyBorder="1">
      <alignment horizontal="center" vertical="center" wrapText="1"/>
    </xf>
    <xf numFmtId="1" fontId="15" fillId="4" borderId="19" xfId="11" applyFont="1" applyFill="1" applyBorder="1" applyAlignment="1">
      <alignment horizontal="center" wrapText="1"/>
    </xf>
    <xf numFmtId="1" fontId="15" fillId="4" borderId="40" xfId="11" applyFont="1" applyFill="1" applyBorder="1" applyAlignment="1">
      <alignment horizontal="center" wrapText="1"/>
    </xf>
    <xf numFmtId="1" fontId="22" fillId="4" borderId="40" xfId="11" applyFont="1" applyFill="1" applyBorder="1" applyAlignment="1">
      <alignment horizontal="center" vertical="top" wrapText="1"/>
    </xf>
    <xf numFmtId="1" fontId="22" fillId="4" borderId="20" xfId="11" applyFont="1" applyFill="1" applyBorder="1" applyAlignment="1">
      <alignment horizontal="center" vertical="top" wrapText="1"/>
    </xf>
    <xf numFmtId="0" fontId="30" fillId="4" borderId="20" xfId="12" applyFont="1" applyFill="1" applyBorder="1" applyAlignment="1">
      <alignment horizontal="center" vertical="center" wrapText="1"/>
    </xf>
    <xf numFmtId="0" fontId="2" fillId="5" borderId="10"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2" fillId="5" borderId="13" xfId="0" applyFont="1" applyFill="1" applyBorder="1" applyAlignment="1">
      <alignment horizontal="right" vertical="center" wrapText="1" readingOrder="2"/>
    </xf>
    <xf numFmtId="0" fontId="2" fillId="5" borderId="10" xfId="0" applyFont="1" applyFill="1" applyBorder="1" applyAlignment="1">
      <alignment horizontal="right" vertical="center" wrapText="1" readingOrder="2"/>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37" xfId="12" applyFont="1" applyFill="1" applyBorder="1" applyAlignment="1">
      <alignment horizontal="center" vertical="center"/>
    </xf>
    <xf numFmtId="0" fontId="3" fillId="4" borderId="32" xfId="12" applyFont="1" applyFill="1" applyBorder="1" applyAlignment="1">
      <alignment horizontal="center" vertical="center"/>
    </xf>
    <xf numFmtId="0" fontId="3" fillId="4" borderId="25" xfId="12" applyFont="1" applyFill="1" applyBorder="1" applyAlignment="1">
      <alignment horizontal="center" vertical="center"/>
    </xf>
    <xf numFmtId="0" fontId="6" fillId="4" borderId="41" xfId="0" applyFont="1" applyFill="1" applyBorder="1" applyAlignment="1">
      <alignment horizontal="center" vertical="center"/>
    </xf>
    <xf numFmtId="0" fontId="6" fillId="4" borderId="58" xfId="0" applyFont="1" applyFill="1" applyBorder="1" applyAlignment="1">
      <alignment horizontal="center" vertical="center"/>
    </xf>
    <xf numFmtId="0" fontId="6" fillId="4" borderId="35" xfId="0" applyFont="1" applyFill="1" applyBorder="1" applyAlignment="1">
      <alignment horizontal="center" vertical="center"/>
    </xf>
    <xf numFmtId="0" fontId="50" fillId="4" borderId="59" xfId="0" applyFont="1" applyFill="1" applyBorder="1" applyAlignment="1">
      <alignment horizontal="center" readingOrder="2"/>
    </xf>
    <xf numFmtId="0" fontId="50" fillId="4" borderId="10" xfId="0" applyFont="1" applyFill="1" applyBorder="1" applyAlignment="1">
      <alignment horizontal="center" readingOrder="2"/>
    </xf>
    <xf numFmtId="0" fontId="50" fillId="4" borderId="60" xfId="0" applyFont="1" applyFill="1" applyBorder="1" applyAlignment="1">
      <alignment horizontal="center" readingOrder="2"/>
    </xf>
    <xf numFmtId="0" fontId="50" fillId="4" borderId="39" xfId="0" applyFont="1" applyFill="1" applyBorder="1" applyAlignment="1">
      <alignment horizontal="center" vertical="top" wrapText="1" readingOrder="1"/>
    </xf>
    <xf numFmtId="0" fontId="50" fillId="4" borderId="11" xfId="0" applyFont="1" applyFill="1" applyBorder="1" applyAlignment="1">
      <alignment horizontal="center" vertical="top" wrapText="1" readingOrder="1"/>
    </xf>
    <xf numFmtId="0" fontId="50" fillId="4" borderId="38" xfId="0" applyFont="1" applyFill="1" applyBorder="1" applyAlignment="1">
      <alignment horizontal="center" vertical="top" wrapText="1" readingOrder="1"/>
    </xf>
    <xf numFmtId="0" fontId="50" fillId="4" borderId="59" xfId="0" applyFont="1" applyFill="1" applyBorder="1" applyAlignment="1">
      <alignment horizontal="center" wrapText="1" readingOrder="2"/>
    </xf>
    <xf numFmtId="0" fontId="50" fillId="4" borderId="10" xfId="0" applyFont="1" applyFill="1" applyBorder="1" applyAlignment="1">
      <alignment horizontal="center" wrapText="1" readingOrder="2"/>
    </xf>
    <xf numFmtId="0" fontId="50" fillId="4" borderId="60" xfId="0" applyFont="1" applyFill="1" applyBorder="1" applyAlignment="1">
      <alignment horizontal="center" wrapText="1" readingOrder="2"/>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wrapText="1" readingOrder="1"/>
    </xf>
    <xf numFmtId="0" fontId="6" fillId="9" borderId="0" xfId="0" applyFont="1" applyFill="1" applyBorder="1" applyAlignment="1">
      <alignment horizontal="center" vertical="center" readingOrder="1"/>
    </xf>
    <xf numFmtId="0" fontId="25" fillId="7" borderId="97" xfId="12" applyFont="1" applyFill="1" applyBorder="1" applyAlignment="1">
      <alignment horizontal="center" vertical="center" wrapText="1"/>
    </xf>
    <xf numFmtId="0" fontId="25" fillId="7" borderId="96" xfId="12" applyFont="1" applyFill="1" applyBorder="1" applyAlignment="1">
      <alignment horizontal="center" vertical="center" wrapText="1"/>
    </xf>
    <xf numFmtId="0" fontId="6" fillId="6" borderId="0" xfId="0" applyFont="1" applyFill="1" applyBorder="1" applyAlignment="1">
      <alignment horizontal="center"/>
    </xf>
    <xf numFmtId="0" fontId="3" fillId="7" borderId="81" xfId="32" applyFont="1" applyFill="1" applyBorder="1" applyAlignment="1">
      <alignment horizontal="center" vertical="top" wrapText="1"/>
    </xf>
    <xf numFmtId="0" fontId="3" fillId="7" borderId="82" xfId="32" applyFont="1" applyFill="1" applyBorder="1" applyAlignment="1">
      <alignment horizontal="center" vertical="top" wrapText="1"/>
    </xf>
    <xf numFmtId="0" fontId="15" fillId="7" borderId="73" xfId="32" applyFont="1" applyFill="1" applyBorder="1" applyAlignment="1">
      <alignment horizontal="center" vertical="center" wrapText="1"/>
    </xf>
    <xf numFmtId="0" fontId="15" fillId="7" borderId="74" xfId="32" applyFont="1" applyFill="1" applyBorder="1" applyAlignment="1">
      <alignment horizontal="center" vertical="center" wrapText="1"/>
    </xf>
    <xf numFmtId="0" fontId="3" fillId="7" borderId="57" xfId="32" applyFont="1" applyFill="1" applyBorder="1" applyAlignment="1">
      <alignment horizontal="center" wrapText="1"/>
    </xf>
    <xf numFmtId="0" fontId="3" fillId="7" borderId="94" xfId="32" applyFont="1" applyFill="1" applyBorder="1" applyAlignment="1">
      <alignment horizontal="center" wrapText="1"/>
    </xf>
    <xf numFmtId="0" fontId="23" fillId="7" borderId="57" xfId="32" applyFont="1" applyFill="1" applyBorder="1" applyAlignment="1">
      <alignment horizontal="center" vertical="center" wrapText="1"/>
    </xf>
    <xf numFmtId="0" fontId="23" fillId="7" borderId="81" xfId="32" applyFont="1" applyFill="1" applyBorder="1" applyAlignment="1">
      <alignment horizontal="center" vertical="center" wrapText="1"/>
    </xf>
    <xf numFmtId="0" fontId="7" fillId="6" borderId="0" xfId="0" applyFont="1" applyFill="1" applyBorder="1" applyAlignment="1">
      <alignment horizontal="center"/>
    </xf>
    <xf numFmtId="0" fontId="75" fillId="6" borderId="0" xfId="0" applyFont="1" applyFill="1" applyBorder="1" applyAlignment="1">
      <alignment horizontal="center"/>
    </xf>
    <xf numFmtId="0" fontId="7" fillId="6" borderId="0" xfId="0" applyFont="1" applyFill="1" applyBorder="1" applyAlignment="1">
      <alignment horizontal="center" readingOrder="2"/>
    </xf>
    <xf numFmtId="0" fontId="6" fillId="5" borderId="0" xfId="0" applyFont="1" applyFill="1" applyBorder="1" applyAlignment="1">
      <alignment horizontal="center"/>
    </xf>
    <xf numFmtId="0" fontId="51" fillId="5" borderId="0" xfId="35" applyFont="1" applyFill="1" applyAlignment="1">
      <alignment horizontal="center"/>
    </xf>
    <xf numFmtId="0" fontId="52" fillId="5" borderId="0" xfId="35" applyFont="1" applyFill="1" applyAlignment="1">
      <alignment horizontal="center"/>
    </xf>
    <xf numFmtId="0" fontId="72" fillId="4" borderId="92" xfId="35" applyFont="1" applyFill="1" applyBorder="1" applyAlignment="1">
      <alignment horizontal="right" vertical="center" wrapText="1" indent="1"/>
    </xf>
    <xf numFmtId="0" fontId="72" fillId="4" borderId="93" xfId="35" applyFont="1" applyFill="1" applyBorder="1" applyAlignment="1">
      <alignment horizontal="right" vertical="center" wrapText="1" indent="1"/>
    </xf>
    <xf numFmtId="0" fontId="50" fillId="4" borderId="90" xfId="35" applyFont="1" applyFill="1" applyBorder="1" applyAlignment="1">
      <alignment horizontal="left" vertical="center" wrapText="1" indent="1"/>
    </xf>
    <xf numFmtId="0" fontId="50" fillId="4" borderId="91" xfId="35" applyFont="1" applyFill="1" applyBorder="1" applyAlignment="1">
      <alignment horizontal="left" vertical="center" wrapText="1" indent="1"/>
    </xf>
    <xf numFmtId="0" fontId="51" fillId="5" borderId="0" xfId="35" applyFont="1" applyFill="1" applyAlignment="1">
      <alignment horizontal="center" readingOrder="2"/>
    </xf>
    <xf numFmtId="0" fontId="7" fillId="3" borderId="14"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5" xfId="0" applyFont="1" applyFill="1" applyBorder="1" applyAlignment="1">
      <alignment horizontal="center" vertical="center" readingOrder="2"/>
    </xf>
    <xf numFmtId="0" fontId="6" fillId="3" borderId="14"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5" xfId="0" applyFont="1" applyFill="1" applyBorder="1" applyAlignment="1">
      <alignment horizontal="center" vertical="center" readingOrder="2"/>
    </xf>
    <xf numFmtId="0" fontId="6" fillId="3" borderId="14"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5" xfId="0" applyFont="1" applyFill="1" applyBorder="1" applyAlignment="1">
      <alignment horizontal="center" vertical="center" readingOrder="1"/>
    </xf>
    <xf numFmtId="0" fontId="54" fillId="6" borderId="0" xfId="0" applyFont="1" applyFill="1" applyBorder="1" applyAlignment="1">
      <alignment horizontal="center" wrapText="1" readingOrder="2"/>
    </xf>
    <xf numFmtId="0" fontId="54" fillId="6" borderId="0" xfId="0" applyFont="1" applyFill="1" applyBorder="1" applyAlignment="1">
      <alignment horizontal="center" readingOrder="2"/>
    </xf>
    <xf numFmtId="0" fontId="58" fillId="6" borderId="0" xfId="0" applyFont="1" applyFill="1" applyBorder="1" applyAlignment="1">
      <alignment horizontal="center" wrapText="1" readingOrder="1"/>
    </xf>
    <xf numFmtId="0" fontId="58" fillId="6" borderId="0" xfId="0" applyFont="1" applyFill="1" applyBorder="1" applyAlignment="1">
      <alignment horizontal="center" readingOrder="1"/>
    </xf>
    <xf numFmtId="0" fontId="23" fillId="7" borderId="42" xfId="12" applyFont="1" applyFill="1" applyBorder="1" applyAlignment="1">
      <alignment horizontal="center" vertical="center" wrapText="1"/>
    </xf>
    <xf numFmtId="0" fontId="23" fillId="7" borderId="31" xfId="12" applyFont="1" applyFill="1" applyBorder="1" applyAlignment="1">
      <alignment horizontal="center" vertical="center" wrapText="1"/>
    </xf>
    <xf numFmtId="0" fontId="23" fillId="7" borderId="36" xfId="12" applyFont="1" applyFill="1" applyBorder="1" applyAlignment="1">
      <alignment horizontal="center" vertical="center" wrapText="1"/>
    </xf>
    <xf numFmtId="0" fontId="3" fillId="7" borderId="42" xfId="32" applyFont="1" applyFill="1" applyBorder="1" applyAlignment="1">
      <alignment horizontal="center" vertical="center" wrapText="1"/>
    </xf>
    <xf numFmtId="0" fontId="3" fillId="7" borderId="36" xfId="32" applyFont="1" applyFill="1" applyBorder="1" applyAlignment="1">
      <alignment horizontal="center" vertical="center" wrapText="1"/>
    </xf>
    <xf numFmtId="0" fontId="7" fillId="7" borderId="42" xfId="27" applyFont="1" applyFill="1" applyBorder="1" applyAlignment="1">
      <alignment horizontal="right" vertical="center" wrapText="1" readingOrder="2"/>
    </xf>
    <xf numFmtId="0" fontId="7" fillId="7" borderId="36" xfId="27" applyFont="1" applyFill="1" applyBorder="1" applyAlignment="1">
      <alignment horizontal="right" vertical="center" wrapText="1" readingOrder="2"/>
    </xf>
    <xf numFmtId="1" fontId="23" fillId="7" borderId="42" xfId="11" applyFont="1" applyFill="1" applyBorder="1" applyAlignment="1">
      <alignment horizontal="center" vertical="center"/>
    </xf>
    <xf numFmtId="1" fontId="23" fillId="7" borderId="31" xfId="11" applyFont="1" applyFill="1" applyBorder="1" applyAlignment="1">
      <alignment horizontal="center" vertical="center"/>
    </xf>
    <xf numFmtId="1" fontId="23" fillId="7" borderId="36" xfId="11" applyFont="1" applyFill="1" applyBorder="1" applyAlignment="1">
      <alignment horizontal="center" vertical="center"/>
    </xf>
    <xf numFmtId="0" fontId="16" fillId="7" borderId="42" xfId="12" applyFont="1" applyFill="1" applyBorder="1" applyAlignment="1">
      <alignment horizontal="center" vertical="center" wrapText="1"/>
    </xf>
    <xf numFmtId="0" fontId="16" fillId="7" borderId="31" xfId="12" applyFont="1" applyFill="1" applyBorder="1" applyAlignment="1">
      <alignment horizontal="center" vertical="center" wrapText="1"/>
    </xf>
    <xf numFmtId="0" fontId="16" fillId="7" borderId="36" xfId="12" applyFont="1" applyFill="1" applyBorder="1" applyAlignment="1">
      <alignment horizontal="center" vertical="center" wrapText="1"/>
    </xf>
    <xf numFmtId="1" fontId="16" fillId="7" borderId="42" xfId="11" applyFont="1" applyFill="1" applyBorder="1" applyAlignment="1">
      <alignment horizontal="center" vertical="center"/>
    </xf>
    <xf numFmtId="1" fontId="16" fillId="7" borderId="31" xfId="11" applyFont="1" applyFill="1" applyBorder="1" applyAlignment="1">
      <alignment horizontal="center" vertical="center"/>
    </xf>
    <xf numFmtId="1" fontId="16" fillId="7" borderId="36" xfId="11" applyFont="1" applyFill="1" applyBorder="1" applyAlignment="1">
      <alignment horizontal="center" vertical="center"/>
    </xf>
    <xf numFmtId="0" fontId="58" fillId="6" borderId="0" xfId="0" applyFont="1" applyFill="1" applyBorder="1" applyAlignment="1">
      <alignment horizontal="center" vertical="center" wrapText="1" readingOrder="1"/>
    </xf>
    <xf numFmtId="3" fontId="2" fillId="6" borderId="10" xfId="31" applyNumberFormat="1" applyFont="1" applyFill="1" applyBorder="1" applyAlignment="1">
      <alignment horizontal="left" vertical="center" wrapText="1"/>
    </xf>
    <xf numFmtId="0" fontId="6" fillId="5" borderId="0" xfId="0" applyFont="1" applyFill="1" applyBorder="1" applyAlignment="1">
      <alignment horizontal="center" wrapText="1" readingOrder="1"/>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51" fillId="10" borderId="0" xfId="17" applyFont="1" applyFill="1" applyAlignment="1">
      <alignment horizontal="center" vertical="center" readingOrder="2"/>
    </xf>
    <xf numFmtId="0" fontId="52" fillId="10" borderId="0" xfId="17" applyFont="1" applyFill="1" applyAlignment="1">
      <alignment horizontal="center" vertical="center" wrapText="1" readingOrder="1"/>
    </xf>
    <xf numFmtId="0" fontId="52" fillId="10" borderId="0" xfId="17" applyFont="1" applyFill="1" applyAlignment="1">
      <alignment horizontal="center" vertical="center"/>
    </xf>
    <xf numFmtId="0" fontId="6" fillId="0" borderId="54" xfId="0" applyFont="1" applyFill="1" applyBorder="1" applyAlignment="1">
      <alignment horizontal="center" vertical="center"/>
    </xf>
    <xf numFmtId="0" fontId="6" fillId="0" borderId="61" xfId="0" applyFont="1" applyFill="1" applyBorder="1" applyAlignment="1">
      <alignment horizontal="center" vertical="center"/>
    </xf>
    <xf numFmtId="0" fontId="6" fillId="0" borderId="82" xfId="0" applyFont="1" applyFill="1" applyBorder="1" applyAlignment="1">
      <alignment horizontal="center" vertical="center"/>
    </xf>
    <xf numFmtId="0" fontId="3" fillId="0" borderId="56" xfId="0" applyFont="1" applyFill="1" applyBorder="1" applyAlignment="1">
      <alignment horizontal="center" vertical="center"/>
    </xf>
    <xf numFmtId="0" fontId="3" fillId="0" borderId="62" xfId="0" applyFont="1" applyFill="1" applyBorder="1" applyAlignment="1">
      <alignment horizontal="center" vertical="center"/>
    </xf>
    <xf numFmtId="0" fontId="3" fillId="0" borderId="8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48" xfId="0" applyFont="1" applyFill="1" applyBorder="1" applyAlignment="1">
      <alignment horizontal="center" vertical="center"/>
    </xf>
    <xf numFmtId="0" fontId="59" fillId="0" borderId="50" xfId="0" applyFont="1" applyFill="1" applyBorder="1" applyAlignment="1">
      <alignment horizontal="left" vertical="center"/>
    </xf>
    <xf numFmtId="0" fontId="59" fillId="0" borderId="12" xfId="0" applyFont="1" applyFill="1" applyBorder="1" applyAlignment="1">
      <alignment horizontal="left" vertical="center"/>
    </xf>
    <xf numFmtId="0" fontId="6" fillId="0" borderId="83" xfId="0" applyFont="1" applyFill="1" applyBorder="1" applyAlignment="1">
      <alignment horizontal="right" vertical="center" indent="1"/>
    </xf>
    <xf numFmtId="0" fontId="6" fillId="0" borderId="66" xfId="0" applyFont="1" applyFill="1" applyBorder="1" applyAlignment="1">
      <alignment horizontal="right" vertical="center" indent="1"/>
    </xf>
    <xf numFmtId="0" fontId="59" fillId="0" borderId="68" xfId="0" applyFont="1" applyFill="1" applyBorder="1" applyAlignment="1">
      <alignment horizontal="left" vertical="center" indent="1"/>
    </xf>
    <xf numFmtId="0" fontId="59" fillId="0" borderId="83" xfId="0" applyFont="1" applyFill="1" applyBorder="1" applyAlignment="1">
      <alignment horizontal="left" vertical="center" indent="1"/>
    </xf>
    <xf numFmtId="0" fontId="2" fillId="0" borderId="61" xfId="0" applyFont="1" applyFill="1" applyBorder="1"/>
    <xf numFmtId="0" fontId="2" fillId="0" borderId="87" xfId="0" applyFont="1" applyFill="1" applyBorder="1"/>
    <xf numFmtId="0" fontId="6" fillId="0" borderId="84" xfId="0" applyFont="1" applyFill="1" applyBorder="1" applyAlignment="1">
      <alignment horizontal="right" vertical="center" indent="1"/>
    </xf>
    <xf numFmtId="0" fontId="8" fillId="0" borderId="85" xfId="0" applyFont="1" applyFill="1" applyBorder="1" applyAlignment="1">
      <alignment horizontal="right" vertical="center" indent="1"/>
    </xf>
    <xf numFmtId="0" fontId="59" fillId="0" borderId="86" xfId="0" applyFont="1" applyFill="1" applyBorder="1" applyAlignment="1">
      <alignment horizontal="left" vertical="center" indent="1"/>
    </xf>
    <xf numFmtId="0" fontId="2" fillId="0" borderId="84" xfId="0" applyFont="1" applyFill="1" applyBorder="1" applyAlignment="1">
      <alignment horizontal="left" vertical="center" indent="1"/>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61" fillId="7" borderId="66" xfId="0" applyFont="1" applyFill="1" applyBorder="1" applyAlignment="1">
      <alignment horizontal="center" vertical="center" wrapText="1"/>
    </xf>
    <xf numFmtId="0" fontId="61" fillId="7" borderId="67" xfId="0" applyFont="1" applyFill="1" applyBorder="1" applyAlignment="1">
      <alignment horizontal="center" vertical="center" wrapText="1"/>
    </xf>
    <xf numFmtId="0" fontId="61" fillId="7" borderId="54" xfId="0" applyFont="1" applyFill="1" applyBorder="1" applyAlignment="1">
      <alignment horizontal="center" vertical="center" wrapText="1"/>
    </xf>
    <xf numFmtId="0" fontId="61" fillId="7" borderId="55" xfId="0" applyFont="1" applyFill="1" applyBorder="1" applyAlignment="1">
      <alignment horizontal="center" vertical="center" wrapText="1"/>
    </xf>
    <xf numFmtId="0" fontId="59" fillId="7" borderId="67" xfId="0" applyFont="1" applyFill="1" applyBorder="1" applyAlignment="1">
      <alignment horizontal="center" vertical="center"/>
    </xf>
    <xf numFmtId="0" fontId="59" fillId="7" borderId="68" xfId="0" applyFont="1" applyFill="1" applyBorder="1" applyAlignment="1">
      <alignment horizontal="center" vertical="center"/>
    </xf>
    <xf numFmtId="0" fontId="59" fillId="7" borderId="55" xfId="0" applyFont="1" applyFill="1" applyBorder="1" applyAlignment="1">
      <alignment horizontal="center" vertical="center"/>
    </xf>
    <xf numFmtId="0" fontId="59" fillId="7" borderId="56" xfId="0" applyFont="1" applyFill="1" applyBorder="1" applyAlignment="1">
      <alignment horizontal="center" vertical="center"/>
    </xf>
    <xf numFmtId="0" fontId="22" fillId="5" borderId="0" xfId="34" applyFont="1" applyFill="1" applyBorder="1" applyAlignment="1">
      <alignment horizontal="right" vertical="center" readingOrder="2"/>
    </xf>
    <xf numFmtId="0" fontId="22" fillId="5" borderId="0" xfId="34" applyFont="1" applyFill="1" applyBorder="1" applyAlignment="1">
      <alignment horizontal="left" vertical="center"/>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1" fontId="23" fillId="4" borderId="19" xfId="11" applyFont="1" applyFill="1" applyBorder="1" applyAlignment="1">
      <alignment horizontal="center" vertical="center"/>
    </xf>
    <xf numFmtId="0" fontId="29" fillId="4" borderId="37" xfId="12" applyFont="1" applyFill="1" applyBorder="1" applyAlignment="1">
      <alignment horizontal="center" vertical="center" wrapText="1"/>
    </xf>
    <xf numFmtId="0" fontId="29" fillId="4" borderId="17" xfId="12" applyFont="1" applyFill="1" applyBorder="1" applyAlignment="1">
      <alignment horizontal="center" vertical="center" wrapText="1"/>
    </xf>
    <xf numFmtId="0" fontId="29" fillId="4" borderId="25" xfId="12" applyFont="1" applyFill="1" applyBorder="1" applyAlignment="1">
      <alignment horizontal="center" vertical="center" wrapText="1"/>
    </xf>
    <xf numFmtId="1" fontId="15" fillId="4" borderId="41" xfId="11" applyFont="1" applyFill="1" applyBorder="1" applyAlignment="1">
      <alignment horizontal="center" vertical="center"/>
    </xf>
    <xf numFmtId="1" fontId="15" fillId="4" borderId="43" xfId="11" applyFont="1" applyFill="1" applyBorder="1" applyAlignment="1">
      <alignment horizontal="center" vertical="center"/>
    </xf>
    <xf numFmtId="1" fontId="15" fillId="4" borderId="44" xfId="11" applyFont="1" applyFill="1" applyBorder="1" applyAlignment="1">
      <alignment horizontal="center" vertical="center"/>
    </xf>
    <xf numFmtId="0" fontId="29" fillId="4" borderId="37" xfId="12" applyFont="1" applyFill="1" applyBorder="1">
      <alignment horizontal="center" vertical="center" wrapText="1"/>
    </xf>
    <xf numFmtId="0" fontId="29" fillId="4" borderId="23" xfId="12" applyFont="1" applyFill="1" applyBorder="1">
      <alignment horizontal="center" vertical="center" wrapText="1"/>
    </xf>
    <xf numFmtId="1" fontId="15" fillId="4" borderId="41" xfId="11" applyFont="1" applyFill="1" applyBorder="1">
      <alignment horizontal="center" vertical="center"/>
    </xf>
    <xf numFmtId="1" fontId="15" fillId="4" borderId="33"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46" xfId="0" applyFont="1" applyFill="1" applyBorder="1" applyAlignment="1">
      <alignment horizontal="left" vertical="center"/>
    </xf>
    <xf numFmtId="0" fontId="3" fillId="0" borderId="88" xfId="0" applyFont="1" applyFill="1" applyBorder="1" applyAlignment="1">
      <alignment horizontal="left" vertical="center"/>
    </xf>
    <xf numFmtId="0" fontId="3" fillId="0" borderId="89" xfId="0" applyFont="1" applyFill="1" applyBorder="1" applyAlignment="1">
      <alignment horizontal="left" vertical="center"/>
    </xf>
    <xf numFmtId="0" fontId="6" fillId="6" borderId="0" xfId="0" applyFont="1" applyFill="1" applyBorder="1" applyAlignment="1">
      <alignment horizontal="center" wrapText="1" readingOrder="1"/>
    </xf>
    <xf numFmtId="0" fontId="6" fillId="6" borderId="0" xfId="0" applyFont="1" applyFill="1" applyBorder="1" applyAlignment="1">
      <alignment horizontal="center" readingOrder="1"/>
    </xf>
    <xf numFmtId="0" fontId="3" fillId="0" borderId="47"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58" fillId="6" borderId="0" xfId="0" applyFont="1" applyFill="1" applyBorder="1" applyAlignment="1">
      <alignment horizontal="center" wrapText="1" readingOrder="2"/>
    </xf>
    <xf numFmtId="49" fontId="58" fillId="6" borderId="0" xfId="0" applyNumberFormat="1" applyFont="1" applyFill="1" applyBorder="1" applyAlignment="1">
      <alignment horizontal="center" readingOrder="1"/>
    </xf>
    <xf numFmtId="0" fontId="5" fillId="5" borderId="0" xfId="0" applyFont="1" applyFill="1" applyBorder="1" applyAlignment="1">
      <alignment horizontal="right" vertical="center" readingOrder="2"/>
    </xf>
    <xf numFmtId="0" fontId="7" fillId="6" borderId="0" xfId="36" applyFont="1" applyFill="1" applyBorder="1" applyAlignment="1">
      <alignment horizontal="center" wrapText="1" readingOrder="2"/>
    </xf>
    <xf numFmtId="0" fontId="6" fillId="6" borderId="0" xfId="36" applyFont="1" applyFill="1" applyBorder="1" applyAlignment="1">
      <alignment horizontal="center" wrapText="1" readingOrder="2"/>
    </xf>
    <xf numFmtId="0" fontId="6" fillId="6" borderId="0" xfId="36" applyFont="1" applyFill="1" applyBorder="1" applyAlignment="1">
      <alignment horizontal="center" readingOrder="1"/>
    </xf>
    <xf numFmtId="0" fontId="2" fillId="5" borderId="0" xfId="36" applyFont="1" applyFill="1" applyBorder="1" applyAlignment="1">
      <alignment horizontal="right" vertical="center" readingOrder="2"/>
    </xf>
    <xf numFmtId="0" fontId="22" fillId="6" borderId="120" xfId="36" applyFont="1" applyFill="1" applyBorder="1" applyAlignment="1">
      <alignment horizontal="left"/>
    </xf>
    <xf numFmtId="0" fontId="7" fillId="6" borderId="0" xfId="36" applyFont="1" applyFill="1" applyBorder="1" applyAlignment="1">
      <alignment horizontal="center" readingOrder="2"/>
    </xf>
    <xf numFmtId="0" fontId="54" fillId="6" borderId="0" xfId="36" applyFont="1" applyFill="1" applyBorder="1" applyAlignment="1">
      <alignment horizontal="center" wrapText="1" readingOrder="2"/>
    </xf>
    <xf numFmtId="0" fontId="54" fillId="6" borderId="0" xfId="36" applyFont="1" applyFill="1" applyBorder="1" applyAlignment="1">
      <alignment horizontal="center" readingOrder="2"/>
    </xf>
    <xf numFmtId="0" fontId="58" fillId="6" borderId="0" xfId="36" applyFont="1" applyFill="1" applyBorder="1" applyAlignment="1">
      <alignment horizontal="center" wrapText="1" readingOrder="1"/>
    </xf>
    <xf numFmtId="0" fontId="57" fillId="6" borderId="0" xfId="36" applyFont="1" applyFill="1" applyBorder="1" applyAlignment="1">
      <alignment horizontal="center" readingOrder="1"/>
    </xf>
    <xf numFmtId="49" fontId="58" fillId="6" borderId="0" xfId="36" applyNumberFormat="1" applyFont="1" applyFill="1" applyBorder="1" applyAlignment="1">
      <alignment horizontal="center" readingOrder="1"/>
    </xf>
    <xf numFmtId="49" fontId="57" fillId="6" borderId="0" xfId="36" applyNumberFormat="1" applyFont="1" applyFill="1" applyBorder="1" applyAlignment="1">
      <alignment horizontal="center" readingOrder="1"/>
    </xf>
    <xf numFmtId="0" fontId="2" fillId="9" borderId="0" xfId="36" applyFont="1" applyFill="1" applyBorder="1" applyAlignment="1">
      <alignment horizontal="left" vertical="center"/>
    </xf>
    <xf numFmtId="3" fontId="58" fillId="7" borderId="109" xfId="2" applyNumberFormat="1" applyFont="1" applyFill="1" applyBorder="1" applyAlignment="1">
      <alignment horizontal="center" vertical="center"/>
    </xf>
    <xf numFmtId="3" fontId="59" fillId="7" borderId="111" xfId="2" applyNumberFormat="1" applyFont="1" applyFill="1" applyBorder="1" applyAlignment="1">
      <alignment horizontal="center" vertical="center"/>
    </xf>
    <xf numFmtId="0" fontId="6" fillId="0" borderId="109" xfId="0" applyFont="1" applyFill="1" applyBorder="1" applyAlignment="1">
      <alignment horizontal="center" vertical="center"/>
    </xf>
    <xf numFmtId="0" fontId="59" fillId="0" borderId="111" xfId="0" applyFont="1" applyFill="1" applyBorder="1" applyAlignment="1">
      <alignment horizontal="center" vertical="center" wrapText="1"/>
    </xf>
    <xf numFmtId="0" fontId="7" fillId="6" borderId="0" xfId="0" applyFont="1" applyFill="1" applyBorder="1" applyAlignment="1">
      <alignment horizontal="center" vertical="center" wrapText="1" readingOrder="2"/>
    </xf>
    <xf numFmtId="0" fontId="6" fillId="6" borderId="0" xfId="0" applyFont="1" applyFill="1" applyBorder="1" applyAlignment="1">
      <alignment horizontal="center" wrapText="1" readingOrder="2"/>
    </xf>
    <xf numFmtId="0" fontId="59" fillId="0" borderId="108" xfId="0" applyFont="1" applyFill="1" applyBorder="1" applyAlignment="1">
      <alignment horizontal="center" vertical="center" wrapText="1"/>
    </xf>
    <xf numFmtId="0" fontId="6" fillId="0" borderId="106" xfId="0" applyFont="1" applyFill="1" applyBorder="1" applyAlignment="1">
      <alignment horizontal="center" vertical="center"/>
    </xf>
    <xf numFmtId="0" fontId="6" fillId="7" borderId="114" xfId="29" applyFont="1" applyFill="1" applyBorder="1" applyAlignment="1">
      <alignment horizontal="center" vertical="center" wrapText="1" readingOrder="2"/>
    </xf>
    <xf numFmtId="0" fontId="6" fillId="7" borderId="105" xfId="29" applyFont="1" applyFill="1" applyBorder="1" applyAlignment="1">
      <alignment horizontal="center" vertical="center" wrapText="1" readingOrder="2"/>
    </xf>
    <xf numFmtId="0" fontId="59" fillId="7" borderId="104" xfId="29" applyFont="1" applyFill="1" applyBorder="1" applyAlignment="1">
      <alignment horizontal="center" vertical="center" wrapText="1" readingOrder="1"/>
    </xf>
    <xf numFmtId="0" fontId="59" fillId="7" borderId="12" xfId="29" applyFont="1" applyFill="1" applyBorder="1" applyAlignment="1">
      <alignment horizontal="center" vertical="center" wrapText="1" readingOrder="1"/>
    </xf>
    <xf numFmtId="0" fontId="6" fillId="0" borderId="89" xfId="0" applyFont="1" applyFill="1" applyBorder="1" applyAlignment="1">
      <alignment horizontal="center" vertical="center"/>
    </xf>
    <xf numFmtId="0" fontId="59" fillId="0" borderId="46" xfId="0" applyFont="1" applyFill="1" applyBorder="1" applyAlignment="1">
      <alignment horizontal="center" vertical="center" wrapText="1"/>
    </xf>
    <xf numFmtId="0" fontId="40" fillId="5" borderId="0" xfId="0" applyFont="1" applyFill="1" applyAlignment="1">
      <alignment horizontal="center" wrapText="1" readingOrder="2"/>
    </xf>
    <xf numFmtId="0" fontId="6" fillId="5" borderId="0" xfId="0" applyFont="1" applyFill="1" applyBorder="1" applyAlignment="1">
      <alignment horizontal="center" wrapText="1" readingOrder="2"/>
    </xf>
    <xf numFmtId="0" fontId="2" fillId="0" borderId="0" xfId="0" applyFont="1" applyFill="1" applyBorder="1" applyAlignment="1">
      <alignment horizontal="right" vertical="center" readingOrder="2"/>
    </xf>
    <xf numFmtId="4" fontId="81" fillId="5" borderId="117" xfId="31" applyNumberFormat="1" applyFont="1" applyFill="1" applyBorder="1" applyAlignment="1">
      <alignment horizontal="center" vertical="center"/>
    </xf>
    <xf numFmtId="0" fontId="3" fillId="11" borderId="66" xfId="32" applyFont="1" applyFill="1" applyBorder="1" applyAlignment="1">
      <alignment horizontal="center" vertical="center" wrapText="1"/>
    </xf>
    <xf numFmtId="0" fontId="3" fillId="11" borderId="69" xfId="32" applyFont="1" applyFill="1" applyBorder="1" applyAlignment="1">
      <alignment horizontal="center" vertical="center" wrapText="1"/>
    </xf>
    <xf numFmtId="49" fontId="6" fillId="6" borderId="0" xfId="0" applyNumberFormat="1" applyFont="1" applyFill="1" applyBorder="1" applyAlignment="1">
      <alignment horizontal="center" readingOrder="1"/>
    </xf>
    <xf numFmtId="0" fontId="3" fillId="11" borderId="57" xfId="12" applyFont="1" applyFill="1" applyBorder="1" applyAlignment="1">
      <alignment horizontal="center" vertical="center" wrapText="1"/>
    </xf>
    <xf numFmtId="0" fontId="3" fillId="11" borderId="81" xfId="12" applyFont="1" applyFill="1" applyBorder="1" applyAlignment="1">
      <alignment horizontal="center" vertical="center" wrapText="1"/>
    </xf>
    <xf numFmtId="0" fontId="3" fillId="5" borderId="0" xfId="0" applyFont="1" applyFill="1" applyAlignment="1">
      <alignment horizontal="center"/>
    </xf>
    <xf numFmtId="2" fontId="22" fillId="0" borderId="52" xfId="31" applyNumberFormat="1" applyFont="1" applyFill="1" applyBorder="1" applyAlignment="1">
      <alignment horizontal="right" vertical="center" indent="1"/>
    </xf>
    <xf numFmtId="2" fontId="22" fillId="7" borderId="64" xfId="31" applyNumberFormat="1" applyFont="1" applyFill="1" applyBorder="1" applyAlignment="1">
      <alignment horizontal="right" vertical="center" indent="1"/>
    </xf>
    <xf numFmtId="2" fontId="22" fillId="0" borderId="64" xfId="31" applyNumberFormat="1" applyFont="1" applyFill="1" applyBorder="1" applyAlignment="1">
      <alignment horizontal="right" vertical="center" indent="1"/>
    </xf>
    <xf numFmtId="2" fontId="22" fillId="0" borderId="70" xfId="31" applyNumberFormat="1" applyFont="1" applyFill="1" applyBorder="1" applyAlignment="1">
      <alignment horizontal="right" vertical="center" indent="1"/>
    </xf>
  </cellXfs>
  <cellStyles count="37">
    <cellStyle name="Comma" xfId="1" builtinId="3"/>
    <cellStyle name="Comma [0]" xfId="2" builtinId="6"/>
    <cellStyle name="Comma [0] 2" xfId="3"/>
    <cellStyle name="Comma 2" xfId="4"/>
    <cellStyle name="H1" xfId="5"/>
    <cellStyle name="H1 2" xfId="6"/>
    <cellStyle name="H2" xfId="7"/>
    <cellStyle name="had" xfId="8"/>
    <cellStyle name="had 2" xfId="9"/>
    <cellStyle name="had0" xfId="10"/>
    <cellStyle name="Had1" xfId="11"/>
    <cellStyle name="Had2" xfId="12"/>
    <cellStyle name="Had3" xfId="13"/>
    <cellStyle name="inxa" xfId="14"/>
    <cellStyle name="inxa 2" xfId="15"/>
    <cellStyle name="inxe" xfId="16"/>
    <cellStyle name="Normal" xfId="0" builtinId="0"/>
    <cellStyle name="Normal 2" xfId="17"/>
    <cellStyle name="Normal 3" xfId="35"/>
    <cellStyle name="Normal 4" xfId="36"/>
    <cellStyle name="NotA" xfId="18"/>
    <cellStyle name="Note" xfId="19" builtinId="10"/>
    <cellStyle name="Percent 2" xfId="20"/>
    <cellStyle name="T1" xfId="21"/>
    <cellStyle name="T1 2" xfId="22"/>
    <cellStyle name="T2" xfId="23"/>
    <cellStyle name="T2 2" xfId="24"/>
    <cellStyle name="Total" xfId="25" builtinId="25"/>
    <cellStyle name="Total1" xfId="26"/>
    <cellStyle name="TXT1" xfId="27"/>
    <cellStyle name="TXT1 2" xfId="28"/>
    <cellStyle name="TXT1 2 2" xfId="29"/>
    <cellStyle name="TXT1 3" xfId="30"/>
    <cellStyle name="TXT2" xfId="31"/>
    <cellStyle name="TXT3" xfId="32"/>
    <cellStyle name="TXT4" xfId="33"/>
    <cellStyle name="TXT5" xfId="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ODP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2012- 2017</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dLblPos val="t"/>
            <c:showLegendKey val="0"/>
            <c:showVal val="1"/>
            <c:showCatName val="0"/>
            <c:showSerName val="0"/>
            <c:showPercent val="0"/>
            <c:showBubbleSize val="0"/>
            <c:showLeaderLines val="0"/>
          </c:dLbls>
          <c:cat>
            <c:numRef>
              <c:f>'220'!$H$8:$M$8</c:f>
              <c:numCache>
                <c:formatCode>General</c:formatCode>
                <c:ptCount val="6"/>
                <c:pt idx="0">
                  <c:v>2012</c:v>
                </c:pt>
                <c:pt idx="1">
                  <c:v>2013</c:v>
                </c:pt>
                <c:pt idx="2">
                  <c:v>2014</c:v>
                </c:pt>
                <c:pt idx="3">
                  <c:v>2015</c:v>
                </c:pt>
                <c:pt idx="4">
                  <c:v>2016</c:v>
                </c:pt>
                <c:pt idx="5">
                  <c:v>2017</c:v>
                </c:pt>
              </c:numCache>
            </c:numRef>
          </c:cat>
          <c:val>
            <c:numRef>
              <c:f>'220'!$H$15:$M$15</c:f>
              <c:numCache>
                <c:formatCode>#,##0.00</c:formatCode>
                <c:ptCount val="6"/>
                <c:pt idx="0">
                  <c:v>93.566999999999993</c:v>
                </c:pt>
                <c:pt idx="1">
                  <c:v>80.679999999999993</c:v>
                </c:pt>
                <c:pt idx="2">
                  <c:v>84.934999999999988</c:v>
                </c:pt>
                <c:pt idx="3">
                  <c:v>65.897000000000006</c:v>
                </c:pt>
                <c:pt idx="4">
                  <c:v>63.5</c:v>
                </c:pt>
                <c:pt idx="5">
                  <c:v>68.53</c:v>
                </c:pt>
              </c:numCache>
            </c:numRef>
          </c:val>
          <c:smooth val="0"/>
        </c:ser>
        <c:dLbls>
          <c:showLegendKey val="0"/>
          <c:showVal val="0"/>
          <c:showCatName val="0"/>
          <c:showSerName val="0"/>
          <c:showPercent val="0"/>
          <c:showBubbleSize val="0"/>
        </c:dLbls>
        <c:marker val="1"/>
        <c:smooth val="0"/>
        <c:axId val="91106688"/>
        <c:axId val="91108480"/>
      </c:lineChart>
      <c:catAx>
        <c:axId val="91106688"/>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1108480"/>
        <c:crosses val="autoZero"/>
        <c:auto val="1"/>
        <c:lblAlgn val="ctr"/>
        <c:lblOffset val="100"/>
        <c:tickLblSkip val="1"/>
        <c:tickMarkSkip val="1"/>
        <c:noMultiLvlLbl val="0"/>
      </c:catAx>
      <c:valAx>
        <c:axId val="91108480"/>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110668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2017</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9.5972739614444746E-2"/>
          <c:y val="0.27147989480038398"/>
          <c:w val="0.86287569915829487"/>
          <c:h val="0.60643563655666632"/>
        </c:manualLayout>
      </c:layout>
      <c:barChart>
        <c:barDir val="col"/>
        <c:grouping val="clustered"/>
        <c:varyColors val="0"/>
        <c:ser>
          <c:idx val="5"/>
          <c:order val="0"/>
          <c:tx>
            <c:strRef>
              <c:f>'234'!$G$28</c:f>
              <c:strCache>
                <c:ptCount val="1"/>
                <c:pt idx="0">
                  <c:v>2017</c:v>
                </c:pt>
              </c:strCache>
            </c:strRef>
          </c:tx>
          <c:invertIfNegative val="0"/>
          <c:dLbls>
            <c:dLblPos val="outEnd"/>
            <c:showLegendKey val="0"/>
            <c:showVal val="1"/>
            <c:showCatName val="0"/>
            <c:showSerName val="0"/>
            <c:showPercent val="0"/>
            <c:showBubbleSize val="0"/>
            <c:showLeaderLines val="0"/>
          </c:dLbls>
          <c:cat>
            <c:strRef>
              <c:f>'234'!$A$29:$A$41</c:f>
              <c:strCache>
                <c:ptCount val="13"/>
                <c:pt idx="0">
                  <c:v>الشحانية
Shahanyah</c:v>
                </c:pt>
                <c:pt idx="1">
                  <c:v>المسحبية
Mashabyah</c:v>
                </c:pt>
                <c:pt idx="2">
                  <c:v>الوجبة
Al Wajbah</c:v>
                </c:pt>
                <c:pt idx="3">
                  <c:v>أم ثنيتين
Umm Thanytain</c:v>
                </c:pt>
                <c:pt idx="4">
                  <c:v>أم قريبة
Umm Grebah</c:v>
                </c:pt>
                <c:pt idx="5">
                  <c:v>أم المواقع
Umm Al Mawaqa</c:v>
                </c:pt>
                <c:pt idx="6">
                  <c:v>راس لفان
Ras Laffan</c:v>
                </c:pt>
                <c:pt idx="7">
                  <c:v>مزرعة رقم (279)
Farm (279) </c:v>
                </c:pt>
                <c:pt idx="8">
                  <c:v>أم العمد
Umm al amad</c:v>
                </c:pt>
                <c:pt idx="9">
                  <c:v>عشيرج
Ashiraj</c:v>
                </c:pt>
                <c:pt idx="10">
                  <c:v>الرفاع
Al Rafa</c:v>
                </c:pt>
                <c:pt idx="11">
                  <c:v>ام قرن
Um Qarn</c:v>
                </c:pt>
                <c:pt idx="12">
                  <c:v>بروق
Brooq</c:v>
                </c:pt>
              </c:strCache>
            </c:strRef>
          </c:cat>
          <c:val>
            <c:numRef>
              <c:f>'234'!$G$29:$G$41</c:f>
              <c:numCache>
                <c:formatCode>0</c:formatCode>
                <c:ptCount val="13"/>
                <c:pt idx="0">
                  <c:v>344</c:v>
                </c:pt>
                <c:pt idx="1">
                  <c:v>716</c:v>
                </c:pt>
                <c:pt idx="2">
                  <c:v>125</c:v>
                </c:pt>
                <c:pt idx="3">
                  <c:v>4</c:v>
                </c:pt>
                <c:pt idx="4">
                  <c:v>51</c:v>
                </c:pt>
                <c:pt idx="5">
                  <c:v>28</c:v>
                </c:pt>
                <c:pt idx="6">
                  <c:v>4</c:v>
                </c:pt>
                <c:pt idx="7">
                  <c:v>163</c:v>
                </c:pt>
                <c:pt idx="8">
                  <c:v>45</c:v>
                </c:pt>
                <c:pt idx="9">
                  <c:v>94</c:v>
                </c:pt>
                <c:pt idx="10" formatCode="General">
                  <c:v>12</c:v>
                </c:pt>
                <c:pt idx="11" formatCode="General">
                  <c:v>10</c:v>
                </c:pt>
                <c:pt idx="12" formatCode="General">
                  <c:v>30</c:v>
                </c:pt>
              </c:numCache>
            </c:numRef>
          </c:val>
        </c:ser>
        <c:dLbls>
          <c:showLegendKey val="0"/>
          <c:showVal val="0"/>
          <c:showCatName val="0"/>
          <c:showSerName val="0"/>
          <c:showPercent val="0"/>
          <c:showBubbleSize val="0"/>
        </c:dLbls>
        <c:gapWidth val="150"/>
        <c:axId val="82409728"/>
        <c:axId val="89628672"/>
      </c:barChart>
      <c:catAx>
        <c:axId val="82409728"/>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89628672"/>
        <c:crosses val="autoZero"/>
        <c:auto val="1"/>
        <c:lblAlgn val="ctr"/>
        <c:lblOffset val="100"/>
        <c:noMultiLvlLbl val="0"/>
      </c:catAx>
      <c:valAx>
        <c:axId val="89628672"/>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6.4132107581691908E-4"/>
              <c:y val="0.1763190948649149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8240972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 </a:t>
            </a:r>
            <a:endParaRPr lang="en-US" sz="14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2003 - 2016</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'235'!$B$7:$B$8</c:f>
              <c:strCache>
                <c:ptCount val="1"/>
                <c:pt idx="0">
                  <c:v>    كمية المصيد     (طن متري) Local catch (metric tons)</c:v>
                </c:pt>
              </c:strCache>
            </c:strRef>
          </c:tx>
          <c:dLbls>
            <c:dLblPos val="t"/>
            <c:showLegendKey val="0"/>
            <c:showVal val="1"/>
            <c:showCatName val="0"/>
            <c:showSerName val="0"/>
            <c:showPercent val="0"/>
            <c:showBubbleSize val="0"/>
            <c:showLeaderLines val="0"/>
          </c:dLbls>
          <c:cat>
            <c:numRef>
              <c:f>'235'!$A$9:$A$23</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'235'!$B$9:$B$23</c:f>
              <c:numCache>
                <c:formatCode>#,##0.0</c:formatCode>
                <c:ptCount val="15"/>
                <c:pt idx="0">
                  <c:v>11295</c:v>
                </c:pt>
                <c:pt idx="1">
                  <c:v>11134</c:v>
                </c:pt>
                <c:pt idx="2">
                  <c:v>13957.7</c:v>
                </c:pt>
                <c:pt idx="3">
                  <c:v>16945.599999999999</c:v>
                </c:pt>
                <c:pt idx="4">
                  <c:v>15182.9</c:v>
                </c:pt>
                <c:pt idx="5">
                  <c:v>17688.400000000001</c:v>
                </c:pt>
                <c:pt idx="6">
                  <c:v>14065.7</c:v>
                </c:pt>
                <c:pt idx="7">
                  <c:v>13760.4</c:v>
                </c:pt>
                <c:pt idx="8">
                  <c:v>12995</c:v>
                </c:pt>
                <c:pt idx="9">
                  <c:v>11273.542126000008</c:v>
                </c:pt>
                <c:pt idx="10">
                  <c:v>12005.9</c:v>
                </c:pt>
                <c:pt idx="11">
                  <c:v>16213</c:v>
                </c:pt>
                <c:pt idx="12">
                  <c:v>15202</c:v>
                </c:pt>
                <c:pt idx="13">
                  <c:v>14513</c:v>
                </c:pt>
                <c:pt idx="14">
                  <c:v>15358</c:v>
                </c:pt>
              </c:numCache>
            </c:numRef>
          </c:val>
          <c:smooth val="0"/>
        </c:ser>
        <c:dLbls>
          <c:showLegendKey val="0"/>
          <c:showVal val="0"/>
          <c:showCatName val="0"/>
          <c:showSerName val="0"/>
          <c:showPercent val="0"/>
          <c:showBubbleSize val="0"/>
        </c:dLbls>
        <c:marker val="1"/>
        <c:smooth val="0"/>
        <c:axId val="94418816"/>
        <c:axId val="94420352"/>
      </c:lineChart>
      <c:catAx>
        <c:axId val="944188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94420352"/>
        <c:crosses val="autoZero"/>
        <c:auto val="1"/>
        <c:lblAlgn val="ctr"/>
        <c:lblOffset val="100"/>
        <c:noMultiLvlLbl val="0"/>
      </c:catAx>
      <c:valAx>
        <c:axId val="94420352"/>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9441881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sheetPr>
    <tabColor theme="7"/>
  </sheetPr>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sheetPr>
    <tabColor theme="7"/>
  </sheetPr>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sheetPr codeName="Chart18">
    <tabColor theme="7"/>
  </sheetPr>
  <sheetViews>
    <sheetView zoomScale="90"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124883</xdr:colOff>
      <xdr:row>1</xdr:row>
      <xdr:rowOff>63500</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2542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103717</xdr:colOff>
      <xdr:row>1</xdr:row>
      <xdr:rowOff>105834</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29358" y="267759"/>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8</xdr:col>
      <xdr:colOff>1000125</xdr:colOff>
      <xdr:row>0</xdr:row>
      <xdr:rowOff>133350</xdr:rowOff>
    </xdr:from>
    <xdr:to>
      <xdr:col>8</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1000125</xdr:colOff>
      <xdr:row>0</xdr:row>
      <xdr:rowOff>133350</xdr:rowOff>
    </xdr:from>
    <xdr:to>
      <xdr:col>8</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1000125</xdr:colOff>
      <xdr:row>0</xdr:row>
      <xdr:rowOff>133350</xdr:rowOff>
    </xdr:from>
    <xdr:to>
      <xdr:col>8</xdr:col>
      <xdr:colOff>1847850</xdr:colOff>
      <xdr:row>3</xdr:row>
      <xdr:rowOff>180975</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952475" y="1333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200025</xdr:colOff>
      <xdr:row>0</xdr:row>
      <xdr:rowOff>66675</xdr:rowOff>
    </xdr:from>
    <xdr:to>
      <xdr:col>6</xdr:col>
      <xdr:colOff>963083</xdr:colOff>
      <xdr:row>3</xdr:row>
      <xdr:rowOff>133350</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466050" y="66675"/>
          <a:ext cx="7620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552450</xdr:colOff>
      <xdr:row>0</xdr:row>
      <xdr:rowOff>66675</xdr:rowOff>
    </xdr:from>
    <xdr:to>
      <xdr:col>9</xdr:col>
      <xdr:colOff>847725</xdr:colOff>
      <xdr:row>2</xdr:row>
      <xdr:rowOff>19050</xdr:rowOff>
    </xdr:to>
    <xdr:pic>
      <xdr:nvPicPr>
        <xdr:cNvPr id="4468"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552450</xdr:colOff>
      <xdr:row>0</xdr:row>
      <xdr:rowOff>66675</xdr:rowOff>
    </xdr:from>
    <xdr:to>
      <xdr:col>9</xdr:col>
      <xdr:colOff>590550</xdr:colOff>
      <xdr:row>2</xdr:row>
      <xdr:rowOff>19050</xdr:rowOff>
    </xdr:to>
    <xdr:pic>
      <xdr:nvPicPr>
        <xdr:cNvPr id="3" name="Picture 3" descr="Ministry of Development Planning and Statistics.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69722850" y="666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552450</xdr:colOff>
      <xdr:row>0</xdr:row>
      <xdr:rowOff>76200</xdr:rowOff>
    </xdr:from>
    <xdr:to>
      <xdr:col>9</xdr:col>
      <xdr:colOff>847725</xdr:colOff>
      <xdr:row>2</xdr:row>
      <xdr:rowOff>285750</xdr:rowOff>
    </xdr:to>
    <xdr:pic>
      <xdr:nvPicPr>
        <xdr:cNvPr id="2392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33245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552450</xdr:colOff>
      <xdr:row>0</xdr:row>
      <xdr:rowOff>76200</xdr:rowOff>
    </xdr:from>
    <xdr:to>
      <xdr:col>9</xdr:col>
      <xdr:colOff>590550</xdr:colOff>
      <xdr:row>2</xdr:row>
      <xdr:rowOff>285750</xdr:rowOff>
    </xdr:to>
    <xdr:pic>
      <xdr:nvPicPr>
        <xdr:cNvPr id="3" name="Picture 3" descr="Ministry of Development Planning and Statistics.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6972285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1095375</xdr:colOff>
      <xdr:row>0</xdr:row>
      <xdr:rowOff>104775</xdr:rowOff>
    </xdr:from>
    <xdr:to>
      <xdr:col>8</xdr:col>
      <xdr:colOff>1943100</xdr:colOff>
      <xdr:row>3</xdr:row>
      <xdr:rowOff>95250</xdr:rowOff>
    </xdr:to>
    <xdr:pic>
      <xdr:nvPicPr>
        <xdr:cNvPr id="11636"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325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1066800</xdr:colOff>
      <xdr:row>0</xdr:row>
      <xdr:rowOff>66675</xdr:rowOff>
    </xdr:from>
    <xdr:to>
      <xdr:col>7</xdr:col>
      <xdr:colOff>1905000</xdr:colOff>
      <xdr:row>3</xdr:row>
      <xdr:rowOff>114300</xdr:rowOff>
    </xdr:to>
    <xdr:pic>
      <xdr:nvPicPr>
        <xdr:cNvPr id="103500"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866750" y="66675"/>
          <a:ext cx="8382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2609850</xdr:colOff>
      <xdr:row>0</xdr:row>
      <xdr:rowOff>152400</xdr:rowOff>
    </xdr:from>
    <xdr:to>
      <xdr:col>2</xdr:col>
      <xdr:colOff>238125</xdr:colOff>
      <xdr:row>3</xdr:row>
      <xdr:rowOff>38100</xdr:rowOff>
    </xdr:to>
    <xdr:pic>
      <xdr:nvPicPr>
        <xdr:cNvPr id="86386"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8457925" y="1524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447675</xdr:colOff>
      <xdr:row>0</xdr:row>
      <xdr:rowOff>76200</xdr:rowOff>
    </xdr:from>
    <xdr:to>
      <xdr:col>11</xdr:col>
      <xdr:colOff>409575</xdr:colOff>
      <xdr:row>3</xdr:row>
      <xdr:rowOff>114300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87227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447675</xdr:colOff>
      <xdr:row>0</xdr:row>
      <xdr:rowOff>76200</xdr:rowOff>
    </xdr:from>
    <xdr:to>
      <xdr:col>11</xdr:col>
      <xdr:colOff>409575</xdr:colOff>
      <xdr:row>3</xdr:row>
      <xdr:rowOff>114300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8722725"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409575</xdr:colOff>
      <xdr:row>0</xdr:row>
      <xdr:rowOff>104775</xdr:rowOff>
    </xdr:from>
    <xdr:to>
      <xdr:col>19</xdr:col>
      <xdr:colOff>1257300</xdr:colOff>
      <xdr:row>3</xdr:row>
      <xdr:rowOff>104775</xdr:rowOff>
    </xdr:to>
    <xdr:pic>
      <xdr:nvPicPr>
        <xdr:cNvPr id="6518"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064750"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11733" cy="56557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0.0062</cdr:x>
      <cdr:y>0.01336</cdr:y>
    </cdr:from>
    <cdr:to>
      <cdr:x>0.09749</cdr:x>
      <cdr:y>0.14231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0.0062</cdr:x>
      <cdr:y>0.01336</cdr:y>
    </cdr:from>
    <cdr:to>
      <cdr:x>0.09749</cdr:x>
      <cdr:y>0.14231</cdr:y>
    </cdr:to>
    <cdr:pic>
      <cdr:nvPicPr>
        <cdr:cNvPr id="3"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0.0062</cdr:x>
      <cdr:y>0.01336</cdr:y>
    </cdr:from>
    <cdr:to>
      <cdr:x>0.09749</cdr:x>
      <cdr:y>0.14231</cdr:y>
    </cdr:to>
    <cdr:pic>
      <cdr:nvPicPr>
        <cdr:cNvPr id="4"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6</xdr:col>
      <xdr:colOff>114300</xdr:colOff>
      <xdr:row>0</xdr:row>
      <xdr:rowOff>104775</xdr:rowOff>
    </xdr:from>
    <xdr:to>
      <xdr:col>6</xdr:col>
      <xdr:colOff>962025</xdr:colOff>
      <xdr:row>2</xdr:row>
      <xdr:rowOff>266700</xdr:rowOff>
    </xdr:to>
    <xdr:pic>
      <xdr:nvPicPr>
        <xdr:cNvPr id="856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113625" y="10477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9211733" cy="56557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0.00992</cdr:x>
      <cdr:y>0.01937</cdr:y>
    </cdr:from>
    <cdr:to>
      <cdr:x>0.10115</cdr:x>
      <cdr:y>0.14535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8900" y="1143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12</xdr:col>
      <xdr:colOff>180975</xdr:colOff>
      <xdr:row>0</xdr:row>
      <xdr:rowOff>95250</xdr:rowOff>
    </xdr:from>
    <xdr:to>
      <xdr:col>12</xdr:col>
      <xdr:colOff>1085850</xdr:colOff>
      <xdr:row>2</xdr:row>
      <xdr:rowOff>333375</xdr:rowOff>
    </xdr:to>
    <xdr:pic>
      <xdr:nvPicPr>
        <xdr:cNvPr id="102561"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2719566" y="95250"/>
          <a:ext cx="904875" cy="770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76200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76200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514350</xdr:colOff>
      <xdr:row>0</xdr:row>
      <xdr:rowOff>85725</xdr:rowOff>
    </xdr:from>
    <xdr:to>
      <xdr:col>8</xdr:col>
      <xdr:colOff>1362075</xdr:colOff>
      <xdr:row>2</xdr:row>
      <xdr:rowOff>333375</xdr:rowOff>
    </xdr:to>
    <xdr:pic>
      <xdr:nvPicPr>
        <xdr:cNvPr id="3416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951575"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133350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133350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714375</xdr:colOff>
      <xdr:row>0</xdr:row>
      <xdr:rowOff>85725</xdr:rowOff>
    </xdr:from>
    <xdr:to>
      <xdr:col>6</xdr:col>
      <xdr:colOff>1562100</xdr:colOff>
      <xdr:row>2</xdr:row>
      <xdr:rowOff>323850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32661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85725</xdr:rowOff>
    </xdr:from>
    <xdr:to>
      <xdr:col>6</xdr:col>
      <xdr:colOff>1562100</xdr:colOff>
      <xdr:row>2</xdr:row>
      <xdr:rowOff>323850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3266150" y="85725"/>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283029</xdr:colOff>
      <xdr:row>0</xdr:row>
      <xdr:rowOff>65313</xdr:rowOff>
    </xdr:from>
    <xdr:to>
      <xdr:col>9</xdr:col>
      <xdr:colOff>1264443</xdr:colOff>
      <xdr:row>3</xdr:row>
      <xdr:rowOff>97972</xdr:rowOff>
    </xdr:to>
    <xdr:pic>
      <xdr:nvPicPr>
        <xdr:cNvPr id="9652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708443" y="65313"/>
          <a:ext cx="981414" cy="903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1485900</xdr:colOff>
      <xdr:row>0</xdr:row>
      <xdr:rowOff>95250</xdr:rowOff>
    </xdr:from>
    <xdr:to>
      <xdr:col>11</xdr:col>
      <xdr:colOff>2333625</xdr:colOff>
      <xdr:row>3</xdr:row>
      <xdr:rowOff>95250</xdr:rowOff>
    </xdr:to>
    <xdr:pic>
      <xdr:nvPicPr>
        <xdr:cNvPr id="1983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160875" y="95250"/>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8</xdr:col>
      <xdr:colOff>2218765</xdr:colOff>
      <xdr:row>0</xdr:row>
      <xdr:rowOff>87406</xdr:rowOff>
    </xdr:from>
    <xdr:to>
      <xdr:col>8</xdr:col>
      <xdr:colOff>3066490</xdr:colOff>
      <xdr:row>3</xdr:row>
      <xdr:rowOff>135031</xdr:rowOff>
    </xdr:to>
    <xdr:pic>
      <xdr:nvPicPr>
        <xdr:cNvPr id="97535"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6149510" y="87406"/>
          <a:ext cx="847725" cy="731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4</xdr:col>
      <xdr:colOff>657224</xdr:colOff>
      <xdr:row>0</xdr:row>
      <xdr:rowOff>66675</xdr:rowOff>
    </xdr:from>
    <xdr:to>
      <xdr:col>4</xdr:col>
      <xdr:colOff>1524000</xdr:colOff>
      <xdr:row>4</xdr:row>
      <xdr:rowOff>28575</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029050" y="66675"/>
          <a:ext cx="866776"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198967</xdr:colOff>
      <xdr:row>0</xdr:row>
      <xdr:rowOff>85725</xdr:rowOff>
    </xdr:from>
    <xdr:to>
      <xdr:col>13</xdr:col>
      <xdr:colOff>1046692</xdr:colOff>
      <xdr:row>3</xdr:row>
      <xdr:rowOff>161925</xdr:rowOff>
    </xdr:to>
    <xdr:pic>
      <xdr:nvPicPr>
        <xdr:cNvPr id="242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0007058" y="85725"/>
          <a:ext cx="8477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11733" cy="56557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0.0062</cdr:x>
      <cdr:y>0.01336</cdr:y>
    </cdr:from>
    <cdr:to>
      <cdr:x>0.09749</cdr:x>
      <cdr:y>0.14231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0.0062</cdr:x>
      <cdr:y>0.01336</cdr:y>
    </cdr:from>
    <cdr:to>
      <cdr:x>0.09749</cdr:x>
      <cdr:y>0.14231</cdr:y>
    </cdr:to>
    <cdr:pic>
      <cdr:nvPicPr>
        <cdr:cNvPr id="3"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0.0062</cdr:x>
      <cdr:y>0.01336</cdr:y>
    </cdr:from>
    <cdr:to>
      <cdr:x>0.09749</cdr:x>
      <cdr:y>0.14231</cdr:y>
    </cdr:to>
    <cdr:pic>
      <cdr:nvPicPr>
        <cdr:cNvPr id="4"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7150" y="76200"/>
          <a:ext cx="847725" cy="7334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7.xml><?xml version="1.0" encoding="utf-8"?>
<xdr:wsDr xmlns:xdr="http://schemas.openxmlformats.org/drawingml/2006/spreadsheetDrawing" xmlns:a="http://schemas.openxmlformats.org/drawingml/2006/main">
  <xdr:oneCellAnchor>
    <xdr:from>
      <xdr:col>9</xdr:col>
      <xdr:colOff>1733550</xdr:colOff>
      <xdr:row>0</xdr:row>
      <xdr:rowOff>85725</xdr:rowOff>
    </xdr:from>
    <xdr:ext cx="847725" cy="685800"/>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68817975" y="85725"/>
          <a:ext cx="8477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11</xdr:col>
      <xdr:colOff>124883</xdr:colOff>
      <xdr:row>1</xdr:row>
      <xdr:rowOff>95250</xdr:rowOff>
    </xdr:from>
    <xdr:ext cx="847725" cy="746125"/>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008192" y="257175"/>
          <a:ext cx="847725" cy="74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31750</xdr:colOff>
      <xdr:row>0</xdr:row>
      <xdr:rowOff>111125</xdr:rowOff>
    </xdr:from>
    <xdr:to>
      <xdr:col>12</xdr:col>
      <xdr:colOff>15764</xdr:colOff>
      <xdr:row>19</xdr:row>
      <xdr:rowOff>142874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7905236" y="111125"/>
          <a:ext cx="4429014" cy="3047999"/>
        </a:xfrm>
        <a:prstGeom prst="rect">
          <a:avLst/>
        </a:prstGeom>
        <a:ln>
          <a:solidFill>
            <a:schemeClr val="bg1">
              <a:lumMod val="65000"/>
            </a:schemeClr>
          </a:solidFill>
        </a:ln>
      </xdr:spPr>
    </xdr:pic>
    <xdr:clientData/>
  </xdr:twoCellAnchor>
  <xdr:twoCellAnchor editAs="oneCell">
    <xdr:from>
      <xdr:col>12</xdr:col>
      <xdr:colOff>126999</xdr:colOff>
      <xdr:row>0</xdr:row>
      <xdr:rowOff>142876</xdr:rowOff>
    </xdr:from>
    <xdr:to>
      <xdr:col>23</xdr:col>
      <xdr:colOff>317499</xdr:colOff>
      <xdr:row>19</xdr:row>
      <xdr:rowOff>140124</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3761751" y="142876"/>
          <a:ext cx="4032250" cy="3013498"/>
        </a:xfrm>
        <a:prstGeom prst="rect">
          <a:avLst/>
        </a:prstGeom>
        <a:ln>
          <a:solidFill>
            <a:schemeClr val="bg1">
              <a:lumMod val="65000"/>
            </a:schemeClr>
          </a:solidFill>
        </a:ln>
      </xdr:spPr>
    </xdr:pic>
    <xdr:clientData/>
  </xdr:twoCellAnchor>
  <xdr:twoCellAnchor editAs="oneCell">
    <xdr:from>
      <xdr:col>5</xdr:col>
      <xdr:colOff>272184</xdr:colOff>
      <xdr:row>20</xdr:row>
      <xdr:rowOff>142875</xdr:rowOff>
    </xdr:from>
    <xdr:to>
      <xdr:col>17</xdr:col>
      <xdr:colOff>295275</xdr:colOff>
      <xdr:row>44</xdr:row>
      <xdr:rowOff>73398</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15879475" y="3317875"/>
          <a:ext cx="4468091" cy="3740523"/>
        </a:xfrm>
        <a:prstGeom prst="rect">
          <a:avLst/>
        </a:prstGeom>
        <a:ln>
          <a:solidFill>
            <a:schemeClr val="bg1">
              <a:lumMod val="65000"/>
            </a:schemeClr>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view="pageBreakPreview" zoomScale="70" zoomScaleNormal="100" zoomScaleSheetLayoutView="70" workbookViewId="0">
      <selection activeCell="L17" sqref="A1:XFD1048576"/>
    </sheetView>
  </sheetViews>
  <sheetFormatPr defaultColWidth="9.109375" defaultRowHeight="13.2" x14ac:dyDescent="0.25"/>
  <cols>
    <col min="1" max="6" width="9.109375" style="95"/>
    <col min="7" max="7" width="13.33203125" style="95" customWidth="1"/>
    <col min="8" max="16384" width="9.109375" style="95"/>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5"/>
  <sheetViews>
    <sheetView rightToLeft="1" view="pageBreakPreview" zoomScale="70" zoomScaleNormal="100" zoomScaleSheetLayoutView="70" workbookViewId="0">
      <selection activeCell="N23" sqref="N23"/>
    </sheetView>
  </sheetViews>
  <sheetFormatPr defaultColWidth="9.109375" defaultRowHeight="13.8" x14ac:dyDescent="0.25"/>
  <cols>
    <col min="1" max="1" width="29.88671875" style="352" customWidth="1"/>
    <col min="2" max="2" width="9.6640625" style="352" bestFit="1" customWidth="1"/>
    <col min="3" max="3" width="9.33203125" style="352" bestFit="1" customWidth="1"/>
    <col min="4" max="4" width="14.44140625" style="352" customWidth="1"/>
    <col min="5" max="5" width="10.109375" style="352" customWidth="1"/>
    <col min="6" max="6" width="9.33203125" style="352" bestFit="1" customWidth="1"/>
    <col min="7" max="8" width="10.44140625" style="352" customWidth="1"/>
    <col min="9" max="9" width="29.88671875" style="352" customWidth="1"/>
    <col min="10" max="16384" width="9.109375" style="352"/>
  </cols>
  <sheetData>
    <row r="1" spans="1:9" ht="17.399999999999999" x14ac:dyDescent="0.3">
      <c r="A1" s="852" t="s">
        <v>694</v>
      </c>
      <c r="B1" s="852"/>
      <c r="C1" s="852"/>
      <c r="D1" s="852"/>
      <c r="E1" s="852"/>
      <c r="F1" s="852"/>
      <c r="G1" s="852"/>
      <c r="H1" s="852"/>
      <c r="I1" s="852"/>
    </row>
    <row r="2" spans="1:9" ht="17.399999999999999" x14ac:dyDescent="0.3">
      <c r="A2" s="852" t="s">
        <v>502</v>
      </c>
      <c r="B2" s="852"/>
      <c r="C2" s="852"/>
      <c r="D2" s="852"/>
      <c r="E2" s="852"/>
      <c r="F2" s="852"/>
      <c r="G2" s="852"/>
      <c r="H2" s="852"/>
      <c r="I2" s="852"/>
    </row>
    <row r="3" spans="1:9" ht="17.399999999999999" x14ac:dyDescent="0.3">
      <c r="A3" s="858">
        <v>2017</v>
      </c>
      <c r="B3" s="858"/>
      <c r="C3" s="858"/>
      <c r="D3" s="858"/>
      <c r="E3" s="858"/>
      <c r="F3" s="858"/>
      <c r="G3" s="858"/>
      <c r="H3" s="858"/>
      <c r="I3" s="858"/>
    </row>
    <row r="4" spans="1:9" ht="15.6" x14ac:dyDescent="0.3">
      <c r="A4" s="853" t="s">
        <v>695</v>
      </c>
      <c r="B4" s="853"/>
      <c r="C4" s="853"/>
      <c r="D4" s="853"/>
      <c r="E4" s="853"/>
      <c r="F4" s="853"/>
      <c r="G4" s="853"/>
      <c r="H4" s="853"/>
      <c r="I4" s="853"/>
    </row>
    <row r="5" spans="1:9" ht="15.6" x14ac:dyDescent="0.3">
      <c r="A5" s="853" t="s">
        <v>534</v>
      </c>
      <c r="B5" s="853"/>
      <c r="C5" s="853"/>
      <c r="D5" s="853"/>
      <c r="E5" s="853"/>
      <c r="F5" s="853"/>
      <c r="G5" s="853"/>
      <c r="H5" s="853"/>
      <c r="I5" s="853"/>
    </row>
    <row r="6" spans="1:9" ht="15.6" x14ac:dyDescent="0.3">
      <c r="A6" s="853">
        <v>2017</v>
      </c>
      <c r="B6" s="853"/>
      <c r="C6" s="853"/>
      <c r="D6" s="853"/>
      <c r="E6" s="853"/>
      <c r="F6" s="853"/>
      <c r="G6" s="853"/>
      <c r="H6" s="853"/>
      <c r="I6" s="853"/>
    </row>
    <row r="7" spans="1:9" ht="15.6" x14ac:dyDescent="0.3">
      <c r="A7" s="52" t="s">
        <v>608</v>
      </c>
      <c r="B7" s="53"/>
      <c r="C7" s="54"/>
      <c r="D7" s="54"/>
      <c r="E7" s="54"/>
      <c r="F7" s="54"/>
      <c r="G7" s="54"/>
      <c r="H7" s="54"/>
      <c r="I7" s="55" t="s">
        <v>670</v>
      </c>
    </row>
    <row r="8" spans="1:9" ht="33.75" customHeight="1" x14ac:dyDescent="0.25">
      <c r="A8" s="854" t="s">
        <v>503</v>
      </c>
      <c r="B8" s="357" t="s">
        <v>426</v>
      </c>
      <c r="C8" s="357" t="s">
        <v>494</v>
      </c>
      <c r="D8" s="357" t="s">
        <v>495</v>
      </c>
      <c r="E8" s="357" t="s">
        <v>496</v>
      </c>
      <c r="F8" s="357" t="s">
        <v>497</v>
      </c>
      <c r="G8" s="357" t="s">
        <v>438</v>
      </c>
      <c r="H8" s="357" t="s">
        <v>3</v>
      </c>
      <c r="I8" s="856" t="s">
        <v>696</v>
      </c>
    </row>
    <row r="9" spans="1:9" ht="31.5" customHeight="1" x14ac:dyDescent="0.25">
      <c r="A9" s="855"/>
      <c r="B9" s="358" t="s">
        <v>427</v>
      </c>
      <c r="C9" s="358" t="s">
        <v>429</v>
      </c>
      <c r="D9" s="358" t="s">
        <v>439</v>
      </c>
      <c r="E9" s="358" t="s">
        <v>446</v>
      </c>
      <c r="F9" s="358" t="s">
        <v>440</v>
      </c>
      <c r="G9" s="358" t="s">
        <v>441</v>
      </c>
      <c r="H9" s="569" t="s">
        <v>4</v>
      </c>
      <c r="I9" s="857"/>
    </row>
    <row r="10" spans="1:9" ht="37.5" customHeight="1" thickBot="1" x14ac:dyDescent="0.3">
      <c r="A10" s="355" t="s">
        <v>340</v>
      </c>
      <c r="B10" s="363">
        <v>1</v>
      </c>
      <c r="C10" s="363">
        <v>0</v>
      </c>
      <c r="D10" s="363">
        <v>0</v>
      </c>
      <c r="E10" s="363">
        <v>0</v>
      </c>
      <c r="F10" s="363">
        <v>0</v>
      </c>
      <c r="G10" s="363">
        <v>0</v>
      </c>
      <c r="H10" s="570">
        <f>SUM(B10:G10)</f>
        <v>1</v>
      </c>
      <c r="I10" s="359" t="s">
        <v>257</v>
      </c>
    </row>
    <row r="11" spans="1:9" ht="37.5" customHeight="1" thickBot="1" x14ac:dyDescent="0.3">
      <c r="A11" s="356" t="s">
        <v>344</v>
      </c>
      <c r="B11" s="364">
        <v>0.88500000000000001</v>
      </c>
      <c r="C11" s="364">
        <v>0.115</v>
      </c>
      <c r="D11" s="364">
        <v>0</v>
      </c>
      <c r="E11" s="364">
        <v>0</v>
      </c>
      <c r="F11" s="364">
        <v>0</v>
      </c>
      <c r="G11" s="364">
        <v>0</v>
      </c>
      <c r="H11" s="571">
        <f t="shared" ref="H11:H14" si="0">SUM(B11:G11)</f>
        <v>1</v>
      </c>
      <c r="I11" s="360" t="s">
        <v>258</v>
      </c>
    </row>
    <row r="12" spans="1:9" ht="37.5" customHeight="1" thickBot="1" x14ac:dyDescent="0.3">
      <c r="A12" s="353" t="s">
        <v>341</v>
      </c>
      <c r="B12" s="365">
        <v>0.96199999999999997</v>
      </c>
      <c r="C12" s="365">
        <v>3.5999999999999997E-2</v>
      </c>
      <c r="D12" s="365">
        <v>0</v>
      </c>
      <c r="E12" s="365">
        <v>2E-3</v>
      </c>
      <c r="F12" s="365">
        <v>0</v>
      </c>
      <c r="G12" s="365">
        <v>0</v>
      </c>
      <c r="H12" s="572">
        <f t="shared" si="0"/>
        <v>1</v>
      </c>
      <c r="I12" s="361" t="s">
        <v>500</v>
      </c>
    </row>
    <row r="13" spans="1:9" ht="37.5" customHeight="1" thickBot="1" x14ac:dyDescent="0.3">
      <c r="A13" s="356" t="s">
        <v>342</v>
      </c>
      <c r="B13" s="364">
        <v>1</v>
      </c>
      <c r="C13" s="364">
        <v>0</v>
      </c>
      <c r="D13" s="364">
        <v>0</v>
      </c>
      <c r="E13" s="364">
        <v>0</v>
      </c>
      <c r="F13" s="364">
        <v>0</v>
      </c>
      <c r="G13" s="364">
        <v>0</v>
      </c>
      <c r="H13" s="571">
        <f t="shared" si="0"/>
        <v>1</v>
      </c>
      <c r="I13" s="360" t="s">
        <v>259</v>
      </c>
    </row>
    <row r="14" spans="1:9" ht="37.5" customHeight="1" x14ac:dyDescent="0.25">
      <c r="A14" s="354" t="s">
        <v>343</v>
      </c>
      <c r="B14" s="366">
        <v>0.39200000000000002</v>
      </c>
      <c r="C14" s="366">
        <v>0.55900000000000005</v>
      </c>
      <c r="D14" s="366">
        <v>4.9000000000000002E-2</v>
      </c>
      <c r="E14" s="366">
        <v>0</v>
      </c>
      <c r="F14" s="366">
        <v>0</v>
      </c>
      <c r="G14" s="366">
        <v>0</v>
      </c>
      <c r="H14" s="573">
        <f t="shared" si="0"/>
        <v>1</v>
      </c>
      <c r="I14" s="362" t="s">
        <v>501</v>
      </c>
    </row>
    <row r="15" spans="1:9" s="430" customFormat="1" ht="15.75" customHeight="1" x14ac:dyDescent="0.25">
      <c r="A15" s="429" t="s">
        <v>566</v>
      </c>
      <c r="I15" s="431" t="s">
        <v>567</v>
      </c>
    </row>
  </sheetData>
  <mergeCells count="8">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5"/>
  <sheetViews>
    <sheetView rightToLeft="1" view="pageBreakPreview" zoomScale="70" zoomScaleNormal="100" zoomScaleSheetLayoutView="70" workbookViewId="0">
      <selection activeCell="F21" sqref="F21"/>
    </sheetView>
  </sheetViews>
  <sheetFormatPr defaultColWidth="9.109375" defaultRowHeight="13.8" x14ac:dyDescent="0.25"/>
  <cols>
    <col min="1" max="1" width="29.88671875" style="352" customWidth="1"/>
    <col min="2" max="2" width="9.6640625" style="352" bestFit="1" customWidth="1"/>
    <col min="3" max="3" width="9.33203125" style="352" bestFit="1" customWidth="1"/>
    <col min="4" max="4" width="14.44140625" style="352" customWidth="1"/>
    <col min="5" max="5" width="10.109375" style="352" customWidth="1"/>
    <col min="6" max="6" width="9.33203125" style="352" bestFit="1" customWidth="1"/>
    <col min="7" max="8" width="10.44140625" style="352" customWidth="1"/>
    <col min="9" max="9" width="29.88671875" style="352" customWidth="1"/>
    <col min="10" max="16384" width="9.109375" style="352"/>
  </cols>
  <sheetData>
    <row r="1" spans="1:9" ht="17.399999999999999" x14ac:dyDescent="0.3">
      <c r="A1" s="852" t="s">
        <v>697</v>
      </c>
      <c r="B1" s="852"/>
      <c r="C1" s="852"/>
      <c r="D1" s="852"/>
      <c r="E1" s="852"/>
      <c r="F1" s="852"/>
      <c r="G1" s="852"/>
      <c r="H1" s="852"/>
      <c r="I1" s="852"/>
    </row>
    <row r="2" spans="1:9" ht="17.399999999999999" x14ac:dyDescent="0.3">
      <c r="A2" s="852" t="s">
        <v>504</v>
      </c>
      <c r="B2" s="852"/>
      <c r="C2" s="852"/>
      <c r="D2" s="852"/>
      <c r="E2" s="852"/>
      <c r="F2" s="852"/>
      <c r="G2" s="852"/>
      <c r="H2" s="852"/>
      <c r="I2" s="852"/>
    </row>
    <row r="3" spans="1:9" ht="17.399999999999999" x14ac:dyDescent="0.3">
      <c r="A3" s="858">
        <v>2017</v>
      </c>
      <c r="B3" s="858"/>
      <c r="C3" s="858"/>
      <c r="D3" s="858"/>
      <c r="E3" s="858"/>
      <c r="F3" s="858"/>
      <c r="G3" s="858"/>
      <c r="H3" s="858"/>
      <c r="I3" s="858"/>
    </row>
    <row r="4" spans="1:9" ht="15.6" x14ac:dyDescent="0.3">
      <c r="A4" s="853" t="s">
        <v>695</v>
      </c>
      <c r="B4" s="853"/>
      <c r="C4" s="853"/>
      <c r="D4" s="853"/>
      <c r="E4" s="853"/>
      <c r="F4" s="853"/>
      <c r="G4" s="853"/>
      <c r="H4" s="853"/>
      <c r="I4" s="853"/>
    </row>
    <row r="5" spans="1:9" ht="15.6" x14ac:dyDescent="0.3">
      <c r="A5" s="853" t="s">
        <v>539</v>
      </c>
      <c r="B5" s="853"/>
      <c r="C5" s="853"/>
      <c r="D5" s="853"/>
      <c r="E5" s="853"/>
      <c r="F5" s="853"/>
      <c r="G5" s="853"/>
      <c r="H5" s="853"/>
      <c r="I5" s="853"/>
    </row>
    <row r="6" spans="1:9" ht="15.6" x14ac:dyDescent="0.3">
      <c r="A6" s="853">
        <v>2017</v>
      </c>
      <c r="B6" s="853"/>
      <c r="C6" s="853"/>
      <c r="D6" s="853"/>
      <c r="E6" s="853"/>
      <c r="F6" s="853"/>
      <c r="G6" s="853"/>
      <c r="H6" s="853"/>
      <c r="I6" s="853"/>
    </row>
    <row r="7" spans="1:9" ht="15.6" x14ac:dyDescent="0.3">
      <c r="A7" s="52" t="s">
        <v>609</v>
      </c>
      <c r="B7" s="53"/>
      <c r="C7" s="54"/>
      <c r="D7" s="54"/>
      <c r="E7" s="54"/>
      <c r="F7" s="54"/>
      <c r="G7" s="54"/>
      <c r="H7" s="54"/>
      <c r="I7" s="55" t="s">
        <v>658</v>
      </c>
    </row>
    <row r="8" spans="1:9" ht="33.75" customHeight="1" x14ac:dyDescent="0.25">
      <c r="A8" s="854" t="s">
        <v>503</v>
      </c>
      <c r="B8" s="357" t="s">
        <v>426</v>
      </c>
      <c r="C8" s="357" t="s">
        <v>494</v>
      </c>
      <c r="D8" s="357" t="s">
        <v>495</v>
      </c>
      <c r="E8" s="357" t="s">
        <v>496</v>
      </c>
      <c r="F8" s="357" t="s">
        <v>497</v>
      </c>
      <c r="G8" s="357" t="s">
        <v>438</v>
      </c>
      <c r="H8" s="357" t="s">
        <v>3</v>
      </c>
      <c r="I8" s="856" t="s">
        <v>696</v>
      </c>
    </row>
    <row r="9" spans="1:9" ht="31.5" customHeight="1" x14ac:dyDescent="0.25">
      <c r="A9" s="855"/>
      <c r="B9" s="358" t="s">
        <v>427</v>
      </c>
      <c r="C9" s="358" t="s">
        <v>429</v>
      </c>
      <c r="D9" s="358" t="s">
        <v>439</v>
      </c>
      <c r="E9" s="358" t="s">
        <v>446</v>
      </c>
      <c r="F9" s="358" t="s">
        <v>440</v>
      </c>
      <c r="G9" s="358" t="s">
        <v>441</v>
      </c>
      <c r="H9" s="569" t="s">
        <v>4</v>
      </c>
      <c r="I9" s="857"/>
    </row>
    <row r="10" spans="1:9" ht="37.5" customHeight="1" thickBot="1" x14ac:dyDescent="0.3">
      <c r="A10" s="355" t="s">
        <v>340</v>
      </c>
      <c r="B10" s="363">
        <v>1</v>
      </c>
      <c r="C10" s="363">
        <v>0</v>
      </c>
      <c r="D10" s="363">
        <v>0</v>
      </c>
      <c r="E10" s="363">
        <v>0</v>
      </c>
      <c r="F10" s="363">
        <v>0</v>
      </c>
      <c r="G10" s="363">
        <v>0</v>
      </c>
      <c r="H10" s="570">
        <f>SUM(B10:G10)</f>
        <v>1</v>
      </c>
      <c r="I10" s="359" t="s">
        <v>257</v>
      </c>
    </row>
    <row r="11" spans="1:9" ht="37.5" customHeight="1" thickBot="1" x14ac:dyDescent="0.3">
      <c r="A11" s="356" t="s">
        <v>344</v>
      </c>
      <c r="B11" s="364">
        <v>0.93200000000000005</v>
      </c>
      <c r="C11" s="364">
        <v>6.8000000000000005E-2</v>
      </c>
      <c r="D11" s="364">
        <v>0</v>
      </c>
      <c r="E11" s="364">
        <v>0</v>
      </c>
      <c r="F11" s="364">
        <v>0</v>
      </c>
      <c r="G11" s="364">
        <v>0</v>
      </c>
      <c r="H11" s="571">
        <f t="shared" ref="H11:H14" si="0">SUM(B11:G11)</f>
        <v>1</v>
      </c>
      <c r="I11" s="360" t="s">
        <v>258</v>
      </c>
    </row>
    <row r="12" spans="1:9" ht="37.5" customHeight="1" thickBot="1" x14ac:dyDescent="0.3">
      <c r="A12" s="353" t="s">
        <v>341</v>
      </c>
      <c r="B12" s="365">
        <v>0.93400000000000005</v>
      </c>
      <c r="C12" s="365">
        <v>6.3E-2</v>
      </c>
      <c r="D12" s="365">
        <v>3.0000000000000001E-3</v>
      </c>
      <c r="E12" s="365">
        <v>0</v>
      </c>
      <c r="F12" s="365">
        <v>0</v>
      </c>
      <c r="G12" s="365">
        <v>0</v>
      </c>
      <c r="H12" s="572">
        <f t="shared" si="0"/>
        <v>1</v>
      </c>
      <c r="I12" s="361" t="s">
        <v>500</v>
      </c>
    </row>
    <row r="13" spans="1:9" ht="37.5" customHeight="1" thickBot="1" x14ac:dyDescent="0.3">
      <c r="A13" s="356" t="s">
        <v>342</v>
      </c>
      <c r="B13" s="364">
        <v>1</v>
      </c>
      <c r="C13" s="364">
        <v>0</v>
      </c>
      <c r="D13" s="364">
        <v>0</v>
      </c>
      <c r="E13" s="364">
        <v>0</v>
      </c>
      <c r="F13" s="364">
        <v>0</v>
      </c>
      <c r="G13" s="364">
        <v>0</v>
      </c>
      <c r="H13" s="571">
        <f t="shared" si="0"/>
        <v>1</v>
      </c>
      <c r="I13" s="360" t="s">
        <v>259</v>
      </c>
    </row>
    <row r="14" spans="1:9" ht="37.5" customHeight="1" x14ac:dyDescent="0.25">
      <c r="A14" s="354" t="s">
        <v>343</v>
      </c>
      <c r="B14" s="366">
        <v>0.67400000000000004</v>
      </c>
      <c r="C14" s="366">
        <v>0.24099999999999999</v>
      </c>
      <c r="D14" s="366">
        <v>8.5000000000000006E-2</v>
      </c>
      <c r="E14" s="366">
        <v>0</v>
      </c>
      <c r="F14" s="366">
        <v>0</v>
      </c>
      <c r="G14" s="366">
        <v>0</v>
      </c>
      <c r="H14" s="573">
        <f t="shared" si="0"/>
        <v>1</v>
      </c>
      <c r="I14" s="362" t="s">
        <v>501</v>
      </c>
    </row>
    <row r="15" spans="1:9" s="430" customFormat="1" ht="15.75" customHeight="1" x14ac:dyDescent="0.25">
      <c r="A15" s="429" t="s">
        <v>566</v>
      </c>
      <c r="I15" s="431" t="s">
        <v>567</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15"/>
  <sheetViews>
    <sheetView rightToLeft="1" view="pageBreakPreview" zoomScale="70" zoomScaleNormal="100" zoomScaleSheetLayoutView="70" workbookViewId="0">
      <selection activeCell="F22" sqref="F22"/>
    </sheetView>
  </sheetViews>
  <sheetFormatPr defaultColWidth="9.109375" defaultRowHeight="13.8" x14ac:dyDescent="0.25"/>
  <cols>
    <col min="1" max="1" width="29.88671875" style="352" customWidth="1"/>
    <col min="2" max="2" width="9.6640625" style="352" bestFit="1" customWidth="1"/>
    <col min="3" max="3" width="9.33203125" style="352" bestFit="1" customWidth="1"/>
    <col min="4" max="4" width="14.44140625" style="352" customWidth="1"/>
    <col min="5" max="5" width="10.109375" style="352" customWidth="1"/>
    <col min="6" max="6" width="9.33203125" style="352" bestFit="1" customWidth="1"/>
    <col min="7" max="8" width="10.44140625" style="352" customWidth="1"/>
    <col min="9" max="9" width="29.88671875" style="352" customWidth="1"/>
    <col min="10" max="16384" width="9.109375" style="352"/>
  </cols>
  <sheetData>
    <row r="1" spans="1:9" ht="17.399999999999999" x14ac:dyDescent="0.3">
      <c r="A1" s="852" t="s">
        <v>697</v>
      </c>
      <c r="B1" s="852"/>
      <c r="C1" s="852"/>
      <c r="D1" s="852"/>
      <c r="E1" s="852"/>
      <c r="F1" s="852"/>
      <c r="G1" s="852"/>
      <c r="H1" s="852"/>
      <c r="I1" s="852"/>
    </row>
    <row r="2" spans="1:9" ht="17.399999999999999" x14ac:dyDescent="0.3">
      <c r="A2" s="852" t="s">
        <v>505</v>
      </c>
      <c r="B2" s="852"/>
      <c r="C2" s="852"/>
      <c r="D2" s="852"/>
      <c r="E2" s="852"/>
      <c r="F2" s="852"/>
      <c r="G2" s="852"/>
      <c r="H2" s="852"/>
      <c r="I2" s="852"/>
    </row>
    <row r="3" spans="1:9" ht="17.399999999999999" x14ac:dyDescent="0.3">
      <c r="A3" s="858">
        <v>2017</v>
      </c>
      <c r="B3" s="858"/>
      <c r="C3" s="858"/>
      <c r="D3" s="858"/>
      <c r="E3" s="858"/>
      <c r="F3" s="858"/>
      <c r="G3" s="858"/>
      <c r="H3" s="858"/>
      <c r="I3" s="858"/>
    </row>
    <row r="4" spans="1:9" ht="15.6" x14ac:dyDescent="0.3">
      <c r="A4" s="853" t="s">
        <v>695</v>
      </c>
      <c r="B4" s="853"/>
      <c r="C4" s="853"/>
      <c r="D4" s="853"/>
      <c r="E4" s="853"/>
      <c r="F4" s="853"/>
      <c r="G4" s="853"/>
      <c r="H4" s="853"/>
      <c r="I4" s="853"/>
    </row>
    <row r="5" spans="1:9" ht="15.6" x14ac:dyDescent="0.3">
      <c r="A5" s="853" t="s">
        <v>546</v>
      </c>
      <c r="B5" s="853"/>
      <c r="C5" s="853"/>
      <c r="D5" s="853"/>
      <c r="E5" s="853"/>
      <c r="F5" s="853"/>
      <c r="G5" s="853"/>
      <c r="H5" s="853"/>
      <c r="I5" s="853"/>
    </row>
    <row r="6" spans="1:9" ht="15.6" x14ac:dyDescent="0.3">
      <c r="A6" s="853">
        <v>2017</v>
      </c>
      <c r="B6" s="853"/>
      <c r="C6" s="853"/>
      <c r="D6" s="853"/>
      <c r="E6" s="853"/>
      <c r="F6" s="853"/>
      <c r="G6" s="853"/>
      <c r="H6" s="853"/>
      <c r="I6" s="853"/>
    </row>
    <row r="7" spans="1:9" ht="15.6" x14ac:dyDescent="0.3">
      <c r="A7" s="52" t="s">
        <v>660</v>
      </c>
      <c r="B7" s="53"/>
      <c r="C7" s="54"/>
      <c r="D7" s="54"/>
      <c r="E7" s="54"/>
      <c r="F7" s="54"/>
      <c r="G7" s="54"/>
      <c r="H7" s="54"/>
      <c r="I7" s="55" t="s">
        <v>659</v>
      </c>
    </row>
    <row r="8" spans="1:9" ht="33.75" customHeight="1" x14ac:dyDescent="0.25">
      <c r="A8" s="854" t="s">
        <v>503</v>
      </c>
      <c r="B8" s="357" t="s">
        <v>426</v>
      </c>
      <c r="C8" s="357" t="s">
        <v>494</v>
      </c>
      <c r="D8" s="357" t="s">
        <v>495</v>
      </c>
      <c r="E8" s="357" t="s">
        <v>496</v>
      </c>
      <c r="F8" s="357" t="s">
        <v>497</v>
      </c>
      <c r="G8" s="357" t="s">
        <v>438</v>
      </c>
      <c r="H8" s="357" t="s">
        <v>3</v>
      </c>
      <c r="I8" s="856" t="s">
        <v>696</v>
      </c>
    </row>
    <row r="9" spans="1:9" ht="31.5" customHeight="1" x14ac:dyDescent="0.25">
      <c r="A9" s="855"/>
      <c r="B9" s="358" t="s">
        <v>427</v>
      </c>
      <c r="C9" s="358" t="s">
        <v>429</v>
      </c>
      <c r="D9" s="358" t="s">
        <v>439</v>
      </c>
      <c r="E9" s="358" t="s">
        <v>446</v>
      </c>
      <c r="F9" s="358" t="s">
        <v>440</v>
      </c>
      <c r="G9" s="358" t="s">
        <v>441</v>
      </c>
      <c r="H9" s="569" t="s">
        <v>4</v>
      </c>
      <c r="I9" s="857"/>
    </row>
    <row r="10" spans="1:9" ht="37.5" customHeight="1" thickBot="1" x14ac:dyDescent="0.3">
      <c r="A10" s="355" t="s">
        <v>340</v>
      </c>
      <c r="B10" s="363">
        <v>1</v>
      </c>
      <c r="C10" s="363">
        <v>0</v>
      </c>
      <c r="D10" s="363">
        <v>0</v>
      </c>
      <c r="E10" s="363">
        <v>0</v>
      </c>
      <c r="F10" s="363">
        <v>0</v>
      </c>
      <c r="G10" s="363">
        <v>0</v>
      </c>
      <c r="H10" s="570">
        <f>SUM(B10:G10)</f>
        <v>1</v>
      </c>
      <c r="I10" s="359" t="s">
        <v>257</v>
      </c>
    </row>
    <row r="11" spans="1:9" ht="37.5" customHeight="1" thickBot="1" x14ac:dyDescent="0.3">
      <c r="A11" s="356" t="s">
        <v>344</v>
      </c>
      <c r="B11" s="364">
        <v>0.77</v>
      </c>
      <c r="C11" s="364">
        <v>0.23</v>
      </c>
      <c r="D11" s="364">
        <v>0</v>
      </c>
      <c r="E11" s="364">
        <v>0</v>
      </c>
      <c r="F11" s="364">
        <v>0</v>
      </c>
      <c r="G11" s="364">
        <v>0</v>
      </c>
      <c r="H11" s="571">
        <f t="shared" ref="H11:H14" si="0">SUM(B11:G11)</f>
        <v>1</v>
      </c>
      <c r="I11" s="360" t="s">
        <v>258</v>
      </c>
    </row>
    <row r="12" spans="1:9" ht="37.5" customHeight="1" thickBot="1" x14ac:dyDescent="0.3">
      <c r="A12" s="353" t="s">
        <v>341</v>
      </c>
      <c r="B12" s="365">
        <v>1</v>
      </c>
      <c r="C12" s="365">
        <v>0</v>
      </c>
      <c r="D12" s="365">
        <v>0</v>
      </c>
      <c r="E12" s="365">
        <v>0</v>
      </c>
      <c r="F12" s="365">
        <v>0</v>
      </c>
      <c r="G12" s="365">
        <v>0</v>
      </c>
      <c r="H12" s="572">
        <f t="shared" si="0"/>
        <v>1</v>
      </c>
      <c r="I12" s="361" t="s">
        <v>500</v>
      </c>
    </row>
    <row r="13" spans="1:9" ht="37.5" customHeight="1" thickBot="1" x14ac:dyDescent="0.3">
      <c r="A13" s="356" t="s">
        <v>342</v>
      </c>
      <c r="B13" s="364">
        <v>1</v>
      </c>
      <c r="C13" s="364">
        <v>0</v>
      </c>
      <c r="D13" s="364">
        <v>0</v>
      </c>
      <c r="E13" s="364">
        <v>0</v>
      </c>
      <c r="F13" s="364">
        <v>0</v>
      </c>
      <c r="G13" s="364">
        <v>0</v>
      </c>
      <c r="H13" s="571">
        <f t="shared" si="0"/>
        <v>1</v>
      </c>
      <c r="I13" s="360" t="s">
        <v>259</v>
      </c>
    </row>
    <row r="14" spans="1:9" ht="37.5" customHeight="1" x14ac:dyDescent="0.25">
      <c r="A14" s="354" t="s">
        <v>343</v>
      </c>
      <c r="B14" s="366">
        <v>0.249</v>
      </c>
      <c r="C14" s="366">
        <v>0.71499999999999997</v>
      </c>
      <c r="D14" s="366">
        <v>3.5999999999999997E-2</v>
      </c>
      <c r="E14" s="366">
        <v>0</v>
      </c>
      <c r="F14" s="366">
        <v>0</v>
      </c>
      <c r="G14" s="366">
        <v>0</v>
      </c>
      <c r="H14" s="573">
        <f t="shared" si="0"/>
        <v>1</v>
      </c>
      <c r="I14" s="362" t="s">
        <v>501</v>
      </c>
    </row>
    <row r="15" spans="1:9" s="430" customFormat="1" ht="15.75" customHeight="1" x14ac:dyDescent="0.25">
      <c r="A15" s="429" t="s">
        <v>566</v>
      </c>
      <c r="I15" s="431" t="s">
        <v>567</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7"/>
    <pageSetUpPr fitToPage="1"/>
  </sheetPr>
  <dimension ref="A1:K26"/>
  <sheetViews>
    <sheetView rightToLeft="1" view="pageBreakPreview" zoomScale="70" zoomScaleNormal="100" zoomScaleSheetLayoutView="70" workbookViewId="0">
      <selection activeCell="C15" sqref="C15"/>
    </sheetView>
  </sheetViews>
  <sheetFormatPr defaultColWidth="8.88671875" defaultRowHeight="13.2" x14ac:dyDescent="0.25"/>
  <cols>
    <col min="1" max="1" width="27.109375" style="1" customWidth="1"/>
    <col min="2" max="6" width="14.44140625" style="1" customWidth="1"/>
    <col min="7" max="7" width="20.44140625" style="1" customWidth="1"/>
    <col min="8" max="8" width="24.33203125" style="1" customWidth="1"/>
    <col min="9" max="16384" width="8.88671875" style="1"/>
  </cols>
  <sheetData>
    <row r="1" spans="1:11" s="673" customFormat="1" ht="19.95" customHeight="1" x14ac:dyDescent="0.3">
      <c r="A1" s="859" t="s">
        <v>162</v>
      </c>
      <c r="B1" s="860"/>
      <c r="C1" s="860"/>
      <c r="D1" s="860"/>
      <c r="E1" s="860"/>
      <c r="F1" s="860"/>
      <c r="G1" s="861"/>
      <c r="H1" s="15"/>
      <c r="I1" s="17"/>
      <c r="J1" s="17"/>
      <c r="K1" s="17"/>
    </row>
    <row r="2" spans="1:11" s="673" customFormat="1" ht="19.95" customHeight="1" x14ac:dyDescent="0.3">
      <c r="A2" s="859" t="s">
        <v>734</v>
      </c>
      <c r="B2" s="860"/>
      <c r="C2" s="860"/>
      <c r="D2" s="860"/>
      <c r="E2" s="860"/>
      <c r="F2" s="860"/>
      <c r="G2" s="861"/>
      <c r="H2" s="15"/>
      <c r="I2" s="17"/>
      <c r="J2" s="17"/>
      <c r="K2" s="17"/>
    </row>
    <row r="3" spans="1:11" s="673" customFormat="1" ht="13.5" customHeight="1" x14ac:dyDescent="0.25">
      <c r="A3" s="862" t="s">
        <v>376</v>
      </c>
      <c r="B3" s="863"/>
      <c r="C3" s="863"/>
      <c r="D3" s="863"/>
      <c r="E3" s="863"/>
      <c r="F3" s="863"/>
      <c r="G3" s="864"/>
      <c r="H3" s="16"/>
    </row>
    <row r="4" spans="1:11" s="673" customFormat="1" ht="15" customHeight="1" x14ac:dyDescent="0.25">
      <c r="A4" s="865" t="s">
        <v>734</v>
      </c>
      <c r="B4" s="866"/>
      <c r="C4" s="866"/>
      <c r="D4" s="866"/>
      <c r="E4" s="866"/>
      <c r="F4" s="866"/>
      <c r="G4" s="867"/>
      <c r="H4" s="16"/>
    </row>
    <row r="5" spans="1:11" s="5" customFormat="1" ht="16.95" customHeight="1" x14ac:dyDescent="0.25">
      <c r="A5" s="26" t="s">
        <v>672</v>
      </c>
      <c r="B5" s="23"/>
      <c r="C5" s="23"/>
      <c r="D5" s="23"/>
      <c r="E5" s="23"/>
      <c r="F5" s="23"/>
      <c r="G5" s="24" t="s">
        <v>671</v>
      </c>
    </row>
    <row r="6" spans="1:11" s="5" customFormat="1" ht="37.200000000000003" customHeight="1" x14ac:dyDescent="0.25">
      <c r="A6" s="247" t="s">
        <v>22</v>
      </c>
      <c r="B6" s="288">
        <v>2013</v>
      </c>
      <c r="C6" s="288">
        <v>2014</v>
      </c>
      <c r="D6" s="288">
        <v>2015</v>
      </c>
      <c r="E6" s="288">
        <v>2016</v>
      </c>
      <c r="F6" s="288">
        <v>2017</v>
      </c>
      <c r="G6" s="248" t="s">
        <v>50</v>
      </c>
    </row>
    <row r="7" spans="1:11" s="433" customFormat="1" ht="32.25" customHeight="1" thickBot="1" x14ac:dyDescent="0.3">
      <c r="A7" s="674" t="s">
        <v>345</v>
      </c>
      <c r="B7" s="287">
        <v>34173</v>
      </c>
      <c r="C7" s="287">
        <v>500</v>
      </c>
      <c r="D7" s="287">
        <v>0</v>
      </c>
      <c r="E7" s="675">
        <v>88861</v>
      </c>
      <c r="F7" s="676">
        <v>112543</v>
      </c>
      <c r="G7" s="41" t="s">
        <v>293</v>
      </c>
    </row>
    <row r="8" spans="1:11" s="433" customFormat="1" ht="32.25" customHeight="1" thickBot="1" x14ac:dyDescent="0.3">
      <c r="A8" s="677" t="s">
        <v>91</v>
      </c>
      <c r="B8" s="96">
        <v>4920</v>
      </c>
      <c r="C8" s="96">
        <v>11680</v>
      </c>
      <c r="D8" s="96">
        <v>15477</v>
      </c>
      <c r="E8" s="96">
        <v>0</v>
      </c>
      <c r="F8" s="96">
        <v>0</v>
      </c>
      <c r="G8" s="43" t="s">
        <v>103</v>
      </c>
    </row>
    <row r="9" spans="1:11" s="433" customFormat="1" ht="32.25" customHeight="1" thickBot="1" x14ac:dyDescent="0.3">
      <c r="A9" s="678" t="s">
        <v>563</v>
      </c>
      <c r="B9" s="97">
        <v>12788</v>
      </c>
      <c r="C9" s="97">
        <v>30055</v>
      </c>
      <c r="D9" s="97">
        <v>85141</v>
      </c>
      <c r="E9" s="97">
        <v>0</v>
      </c>
      <c r="F9" s="97">
        <v>0</v>
      </c>
      <c r="G9" s="29" t="s">
        <v>466</v>
      </c>
      <c r="J9" s="679"/>
    </row>
    <row r="10" spans="1:11" s="433" customFormat="1" ht="32.25" customHeight="1" thickBot="1" x14ac:dyDescent="0.3">
      <c r="A10" s="677" t="s">
        <v>562</v>
      </c>
      <c r="B10" s="680">
        <v>0</v>
      </c>
      <c r="C10" s="680">
        <v>500</v>
      </c>
      <c r="D10" s="680">
        <v>4682</v>
      </c>
      <c r="E10" s="680">
        <v>0</v>
      </c>
      <c r="F10" s="680">
        <v>0</v>
      </c>
      <c r="G10" s="681" t="s">
        <v>493</v>
      </c>
      <c r="J10" s="679"/>
    </row>
    <row r="11" spans="1:11" s="433" customFormat="1" ht="32.25" customHeight="1" x14ac:dyDescent="0.25">
      <c r="A11" s="682" t="s">
        <v>465</v>
      </c>
      <c r="B11" s="683">
        <v>33120</v>
      </c>
      <c r="C11" s="683">
        <v>9435</v>
      </c>
      <c r="D11" s="683">
        <v>24700</v>
      </c>
      <c r="E11" s="683">
        <v>0</v>
      </c>
      <c r="F11" s="683">
        <v>0</v>
      </c>
      <c r="G11" s="684" t="s">
        <v>467</v>
      </c>
    </row>
    <row r="12" spans="1:11" s="433" customFormat="1" ht="22.5" customHeight="1" x14ac:dyDescent="0.25">
      <c r="A12" s="423" t="s">
        <v>3</v>
      </c>
      <c r="B12" s="424">
        <v>85001</v>
      </c>
      <c r="C12" s="424">
        <v>52170</v>
      </c>
      <c r="D12" s="424">
        <v>130000</v>
      </c>
      <c r="E12" s="424">
        <v>88861</v>
      </c>
      <c r="F12" s="424">
        <v>112543</v>
      </c>
      <c r="G12" s="425" t="s">
        <v>4</v>
      </c>
    </row>
    <row r="13" spans="1:11" s="577" customFormat="1" ht="15" customHeight="1" x14ac:dyDescent="0.25">
      <c r="A13" s="544" t="s">
        <v>430</v>
      </c>
      <c r="G13" s="578" t="s">
        <v>431</v>
      </c>
    </row>
    <row r="16" spans="1:11" ht="13.5" customHeight="1" x14ac:dyDescent="0.25"/>
    <row r="17" spans="1:7" ht="15" customHeight="1" x14ac:dyDescent="0.25"/>
    <row r="18" spans="1:7" ht="16.95" customHeight="1" x14ac:dyDescent="0.25">
      <c r="B18" s="12" t="e">
        <f>#REF!</f>
        <v>#REF!</v>
      </c>
      <c r="C18" s="12" t="e">
        <f>#REF!</f>
        <v>#REF!</v>
      </c>
      <c r="D18" s="12" t="e">
        <f>#REF!</f>
        <v>#REF!</v>
      </c>
      <c r="E18" s="12"/>
      <c r="F18" s="12"/>
      <c r="G18" s="12" t="e">
        <f>#REF!</f>
        <v>#REF!</v>
      </c>
    </row>
    <row r="19" spans="1:7" ht="37.200000000000003" customHeight="1" x14ac:dyDescent="0.25">
      <c r="A19" s="25" t="s">
        <v>104</v>
      </c>
      <c r="B19" s="56" t="e">
        <f>#REF!</f>
        <v>#REF!</v>
      </c>
      <c r="C19" s="56" t="e">
        <f>#REF!</f>
        <v>#REF!</v>
      </c>
      <c r="D19" s="56" t="e">
        <f>#REF!</f>
        <v>#REF!</v>
      </c>
      <c r="E19" s="56"/>
      <c r="F19" s="56"/>
      <c r="G19" s="56" t="e">
        <f>#REF!</f>
        <v>#REF!</v>
      </c>
    </row>
    <row r="20" spans="1:7" ht="32.25" customHeight="1" x14ac:dyDescent="0.25">
      <c r="A20" s="25" t="s">
        <v>105</v>
      </c>
      <c r="B20" s="56" t="e">
        <f>#REF!</f>
        <v>#REF!</v>
      </c>
      <c r="C20" s="56" t="e">
        <f>#REF!</f>
        <v>#REF!</v>
      </c>
      <c r="D20" s="56" t="e">
        <f>#REF!</f>
        <v>#REF!</v>
      </c>
      <c r="E20" s="56"/>
      <c r="F20" s="56"/>
      <c r="G20" s="56" t="e">
        <f>#REF!</f>
        <v>#REF!</v>
      </c>
    </row>
    <row r="21" spans="1:7" ht="32.25" customHeight="1" x14ac:dyDescent="0.25">
      <c r="A21" s="82" t="s">
        <v>295</v>
      </c>
      <c r="B21" s="56" t="e">
        <f>#REF!</f>
        <v>#REF!</v>
      </c>
      <c r="C21" s="56" t="e">
        <f>#REF!</f>
        <v>#REF!</v>
      </c>
      <c r="D21" s="56" t="e">
        <f>#REF!</f>
        <v>#REF!</v>
      </c>
      <c r="E21" s="56"/>
      <c r="F21" s="56"/>
      <c r="G21" s="56" t="e">
        <f>#REF!</f>
        <v>#REF!</v>
      </c>
    </row>
    <row r="22" spans="1:7" ht="32.25" customHeight="1" x14ac:dyDescent="0.25">
      <c r="A22" s="11" t="s">
        <v>296</v>
      </c>
      <c r="B22" s="56" t="e">
        <f>#REF!</f>
        <v>#REF!</v>
      </c>
      <c r="C22" s="56" t="e">
        <f>#REF!</f>
        <v>#REF!</v>
      </c>
      <c r="D22" s="56" t="e">
        <f>#REF!</f>
        <v>#REF!</v>
      </c>
      <c r="E22" s="56"/>
      <c r="F22" s="56"/>
      <c r="G22" s="56" t="e">
        <f>#REF!</f>
        <v>#REF!</v>
      </c>
    </row>
    <row r="23" spans="1:7" ht="32.25" customHeight="1" x14ac:dyDescent="0.25">
      <c r="A23" s="11" t="s">
        <v>294</v>
      </c>
      <c r="B23" s="56" t="e">
        <f>#REF!</f>
        <v>#REF!</v>
      </c>
      <c r="C23" s="56" t="e">
        <f>#REF!</f>
        <v>#REF!</v>
      </c>
      <c r="D23" s="56" t="e">
        <f>#REF!</f>
        <v>#REF!</v>
      </c>
      <c r="E23" s="56"/>
      <c r="F23" s="56"/>
      <c r="G23" s="56" t="e">
        <f>#REF!</f>
        <v>#REF!</v>
      </c>
    </row>
    <row r="24" spans="1:7" ht="32.25" customHeight="1" x14ac:dyDescent="0.25">
      <c r="A24" s="11" t="s">
        <v>255</v>
      </c>
      <c r="B24" s="56" t="e">
        <f>#REF!</f>
        <v>#REF!</v>
      </c>
      <c r="C24" s="56" t="e">
        <f>#REF!</f>
        <v>#REF!</v>
      </c>
      <c r="D24" s="56" t="e">
        <f>#REF!</f>
        <v>#REF!</v>
      </c>
      <c r="E24" s="56"/>
      <c r="F24" s="56"/>
      <c r="G24" s="56" t="e">
        <f>#REF!</f>
        <v>#REF!</v>
      </c>
    </row>
    <row r="25" spans="1:7" ht="22.5" customHeight="1" x14ac:dyDescent="0.25"/>
    <row r="26" spans="1:7" ht="15" customHeight="1" x14ac:dyDescent="0.25"/>
  </sheetData>
  <mergeCells count="4">
    <mergeCell ref="A1:G1"/>
    <mergeCell ref="A2:G2"/>
    <mergeCell ref="A3:G3"/>
    <mergeCell ref="A4:G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7"/>
    <pageSetUpPr fitToPage="1"/>
  </sheetPr>
  <dimension ref="A1:L52"/>
  <sheetViews>
    <sheetView rightToLeft="1" view="pageBreakPreview" zoomScale="70" zoomScaleNormal="100" zoomScaleSheetLayoutView="70" workbookViewId="0">
      <selection activeCell="O22" sqref="O22"/>
    </sheetView>
  </sheetViews>
  <sheetFormatPr defaultColWidth="8.88671875" defaultRowHeight="13.2" x14ac:dyDescent="0.25"/>
  <cols>
    <col min="1" max="1" width="21.44140625" style="157" bestFit="1" customWidth="1"/>
    <col min="2" max="2" width="6.44140625" style="697" customWidth="1"/>
    <col min="3" max="8" width="9.88671875" style="697" customWidth="1"/>
    <col min="9" max="9" width="6.33203125" style="697" customWidth="1"/>
    <col min="10" max="10" width="21.88671875" style="158" bestFit="1" customWidth="1"/>
    <col min="11" max="16384" width="8.88671875" style="158"/>
  </cols>
  <sheetData>
    <row r="1" spans="1:12" s="686" customFormat="1" ht="43.2" customHeight="1" x14ac:dyDescent="0.3">
      <c r="A1" s="868" t="s">
        <v>790</v>
      </c>
      <c r="B1" s="869"/>
      <c r="C1" s="869"/>
      <c r="D1" s="869"/>
      <c r="E1" s="869"/>
      <c r="F1" s="869"/>
      <c r="G1" s="869"/>
      <c r="H1" s="869"/>
      <c r="I1" s="869"/>
      <c r="J1" s="869"/>
      <c r="K1" s="685"/>
      <c r="L1" s="685"/>
    </row>
    <row r="2" spans="1:12" s="686" customFormat="1" ht="17.399999999999999" x14ac:dyDescent="0.3">
      <c r="A2" s="869" t="s">
        <v>732</v>
      </c>
      <c r="B2" s="869"/>
      <c r="C2" s="869"/>
      <c r="D2" s="869"/>
      <c r="E2" s="869"/>
      <c r="F2" s="869"/>
      <c r="G2" s="869"/>
      <c r="H2" s="869"/>
      <c r="I2" s="869"/>
      <c r="J2" s="869"/>
      <c r="K2" s="685"/>
      <c r="L2" s="685"/>
    </row>
    <row r="3" spans="1:12" s="686" customFormat="1" ht="32.25" customHeight="1" x14ac:dyDescent="0.3">
      <c r="A3" s="870" t="s">
        <v>791</v>
      </c>
      <c r="B3" s="870"/>
      <c r="C3" s="870"/>
      <c r="D3" s="870"/>
      <c r="E3" s="870"/>
      <c r="F3" s="870"/>
      <c r="G3" s="870"/>
      <c r="H3" s="870"/>
      <c r="I3" s="870"/>
      <c r="J3" s="870"/>
    </row>
    <row r="4" spans="1:12" s="686" customFormat="1" ht="14.4" customHeight="1" x14ac:dyDescent="0.3">
      <c r="A4" s="871" t="s">
        <v>735</v>
      </c>
      <c r="B4" s="871"/>
      <c r="C4" s="871"/>
      <c r="D4" s="871"/>
      <c r="E4" s="871"/>
      <c r="F4" s="871"/>
      <c r="G4" s="871"/>
      <c r="H4" s="871"/>
      <c r="I4" s="871"/>
      <c r="J4" s="871"/>
    </row>
    <row r="5" spans="1:12" ht="18" customHeight="1" x14ac:dyDescent="0.3">
      <c r="A5" s="687" t="s">
        <v>674</v>
      </c>
      <c r="B5" s="688"/>
      <c r="C5" s="689"/>
      <c r="D5" s="689"/>
      <c r="E5" s="689"/>
      <c r="F5" s="689"/>
      <c r="G5" s="689"/>
      <c r="H5" s="689"/>
      <c r="I5" s="688"/>
      <c r="J5" s="690" t="s">
        <v>673</v>
      </c>
    </row>
    <row r="6" spans="1:12" ht="10.5" customHeight="1" thickBot="1" x14ac:dyDescent="0.3">
      <c r="A6" s="885" t="s">
        <v>45</v>
      </c>
      <c r="B6" s="882" t="s">
        <v>24</v>
      </c>
      <c r="C6" s="879">
        <v>2012</v>
      </c>
      <c r="D6" s="879">
        <v>2013</v>
      </c>
      <c r="E6" s="879">
        <v>2014</v>
      </c>
      <c r="F6" s="879">
        <v>2015</v>
      </c>
      <c r="G6" s="879">
        <v>2016</v>
      </c>
      <c r="H6" s="879">
        <v>2017</v>
      </c>
      <c r="I6" s="872" t="s">
        <v>25</v>
      </c>
      <c r="J6" s="872" t="s">
        <v>23</v>
      </c>
    </row>
    <row r="7" spans="1:12" ht="10.5" customHeight="1" thickBot="1" x14ac:dyDescent="0.3">
      <c r="A7" s="886"/>
      <c r="B7" s="883"/>
      <c r="C7" s="880"/>
      <c r="D7" s="880"/>
      <c r="E7" s="880"/>
      <c r="F7" s="880"/>
      <c r="G7" s="880"/>
      <c r="H7" s="880"/>
      <c r="I7" s="873"/>
      <c r="J7" s="873"/>
    </row>
    <row r="8" spans="1:12" ht="10.5" customHeight="1" x14ac:dyDescent="0.25">
      <c r="A8" s="887"/>
      <c r="B8" s="884"/>
      <c r="C8" s="881"/>
      <c r="D8" s="881"/>
      <c r="E8" s="881"/>
      <c r="F8" s="881"/>
      <c r="G8" s="881"/>
      <c r="H8" s="881"/>
      <c r="I8" s="874"/>
      <c r="J8" s="874"/>
    </row>
    <row r="9" spans="1:12" s="669" customFormat="1" ht="19.5" customHeight="1" thickBot="1" x14ac:dyDescent="0.3">
      <c r="A9" s="758" t="s">
        <v>736</v>
      </c>
      <c r="B9" s="759" t="s">
        <v>71</v>
      </c>
      <c r="C9" s="435">
        <v>10</v>
      </c>
      <c r="D9" s="435">
        <v>0</v>
      </c>
      <c r="E9" s="435">
        <v>0</v>
      </c>
      <c r="F9" s="435">
        <v>890</v>
      </c>
      <c r="G9" s="435">
        <v>116</v>
      </c>
      <c r="H9" s="435">
        <v>224</v>
      </c>
      <c r="I9" s="759" t="s">
        <v>157</v>
      </c>
      <c r="J9" s="760" t="s">
        <v>737</v>
      </c>
    </row>
    <row r="10" spans="1:12" s="691" customFormat="1" ht="19.5" customHeight="1" thickBot="1" x14ac:dyDescent="0.3">
      <c r="A10" s="755" t="s">
        <v>738</v>
      </c>
      <c r="B10" s="751" t="s">
        <v>71</v>
      </c>
      <c r="C10" s="756">
        <v>0</v>
      </c>
      <c r="D10" s="756">
        <v>0</v>
      </c>
      <c r="E10" s="756">
        <v>0</v>
      </c>
      <c r="F10" s="756">
        <v>0</v>
      </c>
      <c r="G10" s="756">
        <v>132</v>
      </c>
      <c r="H10" s="756">
        <v>0</v>
      </c>
      <c r="I10" s="750" t="s">
        <v>157</v>
      </c>
      <c r="J10" s="757" t="s">
        <v>778</v>
      </c>
    </row>
    <row r="11" spans="1:12" s="669" customFormat="1" ht="19.5" customHeight="1" thickBot="1" x14ac:dyDescent="0.3">
      <c r="A11" s="758" t="s">
        <v>739</v>
      </c>
      <c r="B11" s="759" t="s">
        <v>71</v>
      </c>
      <c r="C11" s="435">
        <v>0</v>
      </c>
      <c r="D11" s="435">
        <v>0</v>
      </c>
      <c r="E11" s="435">
        <v>0</v>
      </c>
      <c r="F11" s="435">
        <v>0</v>
      </c>
      <c r="G11" s="435">
        <v>56</v>
      </c>
      <c r="H11" s="435">
        <v>0</v>
      </c>
      <c r="I11" s="759" t="s">
        <v>157</v>
      </c>
      <c r="J11" s="760" t="s">
        <v>777</v>
      </c>
    </row>
    <row r="12" spans="1:12" s="691" customFormat="1" ht="19.5" customHeight="1" thickBot="1" x14ac:dyDescent="0.3">
      <c r="A12" s="755" t="s">
        <v>740</v>
      </c>
      <c r="B12" s="751" t="s">
        <v>71</v>
      </c>
      <c r="C12" s="756">
        <v>0</v>
      </c>
      <c r="D12" s="756">
        <v>0</v>
      </c>
      <c r="E12" s="756">
        <v>0</v>
      </c>
      <c r="F12" s="756">
        <v>0</v>
      </c>
      <c r="G12" s="756">
        <v>7</v>
      </c>
      <c r="H12" s="756">
        <v>0</v>
      </c>
      <c r="I12" s="750" t="s">
        <v>157</v>
      </c>
      <c r="J12" s="757" t="s">
        <v>749</v>
      </c>
    </row>
    <row r="13" spans="1:12" s="669" customFormat="1" ht="19.5" customHeight="1" thickBot="1" x14ac:dyDescent="0.3">
      <c r="A13" s="758" t="s">
        <v>741</v>
      </c>
      <c r="B13" s="759" t="s">
        <v>71</v>
      </c>
      <c r="C13" s="435">
        <v>0</v>
      </c>
      <c r="D13" s="435">
        <v>0</v>
      </c>
      <c r="E13" s="435">
        <v>0</v>
      </c>
      <c r="F13" s="435">
        <v>0</v>
      </c>
      <c r="G13" s="435">
        <v>25</v>
      </c>
      <c r="H13" s="435">
        <v>0</v>
      </c>
      <c r="I13" s="759" t="s">
        <v>157</v>
      </c>
      <c r="J13" s="760" t="s">
        <v>779</v>
      </c>
    </row>
    <row r="14" spans="1:12" s="691" customFormat="1" ht="19.5" customHeight="1" thickBot="1" x14ac:dyDescent="0.3">
      <c r="A14" s="755" t="s">
        <v>742</v>
      </c>
      <c r="B14" s="751" t="s">
        <v>71</v>
      </c>
      <c r="C14" s="756">
        <v>0</v>
      </c>
      <c r="D14" s="756">
        <v>0</v>
      </c>
      <c r="E14" s="756">
        <v>0</v>
      </c>
      <c r="F14" s="756">
        <v>0</v>
      </c>
      <c r="G14" s="756">
        <v>16</v>
      </c>
      <c r="H14" s="756">
        <v>0</v>
      </c>
      <c r="I14" s="750" t="s">
        <v>157</v>
      </c>
      <c r="J14" s="757" t="s">
        <v>780</v>
      </c>
    </row>
    <row r="15" spans="1:12" s="669" customFormat="1" ht="19.5" customHeight="1" thickBot="1" x14ac:dyDescent="0.3">
      <c r="A15" s="758" t="s">
        <v>743</v>
      </c>
      <c r="B15" s="759" t="s">
        <v>72</v>
      </c>
      <c r="C15" s="435">
        <v>0</v>
      </c>
      <c r="D15" s="435">
        <v>0</v>
      </c>
      <c r="E15" s="435">
        <v>0</v>
      </c>
      <c r="F15" s="435">
        <v>0</v>
      </c>
      <c r="G15" s="435">
        <v>10</v>
      </c>
      <c r="H15" s="435">
        <v>610</v>
      </c>
      <c r="I15" s="759" t="s">
        <v>156</v>
      </c>
      <c r="J15" s="760" t="s">
        <v>775</v>
      </c>
    </row>
    <row r="16" spans="1:12" s="691" customFormat="1" ht="19.5" customHeight="1" thickBot="1" x14ac:dyDescent="0.3">
      <c r="A16" s="755" t="s">
        <v>744</v>
      </c>
      <c r="B16" s="751" t="s">
        <v>71</v>
      </c>
      <c r="C16" s="756">
        <v>0</v>
      </c>
      <c r="D16" s="756">
        <v>0</v>
      </c>
      <c r="E16" s="756">
        <v>0</v>
      </c>
      <c r="F16" s="756">
        <v>0</v>
      </c>
      <c r="G16" s="756">
        <v>0</v>
      </c>
      <c r="H16" s="756">
        <v>638</v>
      </c>
      <c r="I16" s="750" t="s">
        <v>157</v>
      </c>
      <c r="J16" s="757" t="s">
        <v>776</v>
      </c>
    </row>
    <row r="17" spans="1:10" s="672" customFormat="1" ht="19.5" customHeight="1" thickBot="1" x14ac:dyDescent="0.3">
      <c r="A17" s="758" t="s">
        <v>745</v>
      </c>
      <c r="B17" s="759" t="s">
        <v>71</v>
      </c>
      <c r="C17" s="435">
        <v>0</v>
      </c>
      <c r="D17" s="435">
        <v>0</v>
      </c>
      <c r="E17" s="435">
        <v>0</v>
      </c>
      <c r="F17" s="435">
        <v>0</v>
      </c>
      <c r="G17" s="435">
        <v>14</v>
      </c>
      <c r="H17" s="435">
        <v>203</v>
      </c>
      <c r="I17" s="759" t="s">
        <v>157</v>
      </c>
      <c r="J17" s="760" t="s">
        <v>595</v>
      </c>
    </row>
    <row r="18" spans="1:10" s="672" customFormat="1" ht="19.5" customHeight="1" thickBot="1" x14ac:dyDescent="0.3">
      <c r="A18" s="755" t="s">
        <v>601</v>
      </c>
      <c r="B18" s="751" t="s">
        <v>72</v>
      </c>
      <c r="C18" s="756">
        <v>0</v>
      </c>
      <c r="D18" s="756">
        <v>0</v>
      </c>
      <c r="E18" s="756">
        <v>0</v>
      </c>
      <c r="F18" s="756">
        <v>234</v>
      </c>
      <c r="G18" s="756">
        <v>28</v>
      </c>
      <c r="H18" s="756">
        <v>29</v>
      </c>
      <c r="I18" s="750" t="s">
        <v>156</v>
      </c>
      <c r="J18" s="757" t="s">
        <v>79</v>
      </c>
    </row>
    <row r="19" spans="1:10" s="672" customFormat="1" ht="19.5" customHeight="1" thickBot="1" x14ac:dyDescent="0.3">
      <c r="A19" s="758" t="s">
        <v>78</v>
      </c>
      <c r="B19" s="759" t="s">
        <v>72</v>
      </c>
      <c r="C19" s="435">
        <v>0</v>
      </c>
      <c r="D19" s="435">
        <v>0</v>
      </c>
      <c r="E19" s="435">
        <v>0</v>
      </c>
      <c r="F19" s="435">
        <v>0</v>
      </c>
      <c r="G19" s="435">
        <v>0</v>
      </c>
      <c r="H19" s="435">
        <v>0</v>
      </c>
      <c r="I19" s="759" t="s">
        <v>156</v>
      </c>
      <c r="J19" s="760" t="s">
        <v>73</v>
      </c>
    </row>
    <row r="20" spans="1:10" s="672" customFormat="1" ht="19.5" customHeight="1" thickBot="1" x14ac:dyDescent="0.3">
      <c r="A20" s="755" t="s">
        <v>69</v>
      </c>
      <c r="B20" s="751" t="s">
        <v>71</v>
      </c>
      <c r="C20" s="756">
        <v>0</v>
      </c>
      <c r="D20" s="756">
        <v>0</v>
      </c>
      <c r="E20" s="756">
        <v>0</v>
      </c>
      <c r="F20" s="756">
        <v>0</v>
      </c>
      <c r="G20" s="756">
        <v>0</v>
      </c>
      <c r="H20" s="756">
        <v>0</v>
      </c>
      <c r="I20" s="750" t="s">
        <v>157</v>
      </c>
      <c r="J20" s="757" t="s">
        <v>173</v>
      </c>
    </row>
    <row r="21" spans="1:10" s="672" customFormat="1" ht="19.5" customHeight="1" thickBot="1" x14ac:dyDescent="0.3">
      <c r="A21" s="758" t="s">
        <v>172</v>
      </c>
      <c r="B21" s="759" t="s">
        <v>71</v>
      </c>
      <c r="C21" s="435">
        <v>28</v>
      </c>
      <c r="D21" s="435">
        <v>0</v>
      </c>
      <c r="E21" s="435">
        <v>0</v>
      </c>
      <c r="F21" s="435">
        <v>0</v>
      </c>
      <c r="G21" s="435">
        <v>0</v>
      </c>
      <c r="H21" s="435">
        <v>0</v>
      </c>
      <c r="I21" s="759" t="s">
        <v>157</v>
      </c>
      <c r="J21" s="760" t="s">
        <v>194</v>
      </c>
    </row>
    <row r="22" spans="1:10" s="672" customFormat="1" ht="19.5" customHeight="1" thickBot="1" x14ac:dyDescent="0.3">
      <c r="A22" s="755" t="s">
        <v>240</v>
      </c>
      <c r="B22" s="751" t="s">
        <v>71</v>
      </c>
      <c r="C22" s="756">
        <v>0</v>
      </c>
      <c r="D22" s="756">
        <v>0</v>
      </c>
      <c r="E22" s="756">
        <v>1201</v>
      </c>
      <c r="F22" s="756">
        <v>0</v>
      </c>
      <c r="G22" s="756">
        <v>0</v>
      </c>
      <c r="H22" s="756">
        <v>253.5</v>
      </c>
      <c r="I22" s="750" t="s">
        <v>157</v>
      </c>
      <c r="J22" s="757" t="s">
        <v>291</v>
      </c>
    </row>
    <row r="23" spans="1:10" s="672" customFormat="1" ht="19.5" customHeight="1" thickBot="1" x14ac:dyDescent="0.3">
      <c r="A23" s="758" t="s">
        <v>270</v>
      </c>
      <c r="B23" s="759" t="s">
        <v>72</v>
      </c>
      <c r="C23" s="435">
        <v>6</v>
      </c>
      <c r="D23" s="435">
        <v>9</v>
      </c>
      <c r="E23" s="435">
        <v>0</v>
      </c>
      <c r="F23" s="435">
        <v>0</v>
      </c>
      <c r="G23" s="435">
        <v>0</v>
      </c>
      <c r="H23" s="435">
        <v>0</v>
      </c>
      <c r="I23" s="759" t="s">
        <v>156</v>
      </c>
      <c r="J23" s="760" t="s">
        <v>196</v>
      </c>
    </row>
    <row r="24" spans="1:10" s="672" customFormat="1" ht="19.5" customHeight="1" thickBot="1" x14ac:dyDescent="0.3">
      <c r="A24" s="755" t="s">
        <v>241</v>
      </c>
      <c r="B24" s="751" t="s">
        <v>71</v>
      </c>
      <c r="C24" s="756">
        <v>0</v>
      </c>
      <c r="D24" s="756">
        <v>0</v>
      </c>
      <c r="E24" s="756">
        <v>0</v>
      </c>
      <c r="F24" s="756">
        <v>0</v>
      </c>
      <c r="G24" s="756">
        <v>0</v>
      </c>
      <c r="H24" s="756">
        <v>0</v>
      </c>
      <c r="I24" s="750" t="s">
        <v>157</v>
      </c>
      <c r="J24" s="757" t="s">
        <v>90</v>
      </c>
    </row>
    <row r="25" spans="1:10" s="672" customFormat="1" ht="19.5" customHeight="1" thickBot="1" x14ac:dyDescent="0.3">
      <c r="A25" s="758" t="s">
        <v>85</v>
      </c>
      <c r="B25" s="759" t="s">
        <v>71</v>
      </c>
      <c r="C25" s="435">
        <v>0</v>
      </c>
      <c r="D25" s="435">
        <v>0</v>
      </c>
      <c r="E25" s="435">
        <v>0</v>
      </c>
      <c r="F25" s="435">
        <v>0</v>
      </c>
      <c r="G25" s="435">
        <v>0</v>
      </c>
      <c r="H25" s="435">
        <v>0</v>
      </c>
      <c r="I25" s="759" t="s">
        <v>157</v>
      </c>
      <c r="J25" s="760" t="s">
        <v>290</v>
      </c>
    </row>
    <row r="26" spans="1:10" s="672" customFormat="1" ht="19.5" customHeight="1" thickBot="1" x14ac:dyDescent="0.3">
      <c r="A26" s="755" t="s">
        <v>129</v>
      </c>
      <c r="B26" s="751" t="s">
        <v>71</v>
      </c>
      <c r="C26" s="756">
        <v>127</v>
      </c>
      <c r="D26" s="756">
        <v>67</v>
      </c>
      <c r="E26" s="756">
        <v>0</v>
      </c>
      <c r="F26" s="756">
        <v>0</v>
      </c>
      <c r="G26" s="756">
        <v>0</v>
      </c>
      <c r="H26" s="756">
        <v>0</v>
      </c>
      <c r="I26" s="750" t="s">
        <v>157</v>
      </c>
      <c r="J26" s="757" t="s">
        <v>264</v>
      </c>
    </row>
    <row r="27" spans="1:10" s="672" customFormat="1" ht="19.5" customHeight="1" thickBot="1" x14ac:dyDescent="0.3">
      <c r="A27" s="758" t="s">
        <v>274</v>
      </c>
      <c r="B27" s="759" t="s">
        <v>71</v>
      </c>
      <c r="C27" s="435">
        <v>31</v>
      </c>
      <c r="D27" s="435">
        <v>0</v>
      </c>
      <c r="E27" s="435">
        <v>0</v>
      </c>
      <c r="F27" s="435">
        <v>0</v>
      </c>
      <c r="G27" s="435">
        <v>0</v>
      </c>
      <c r="H27" s="435">
        <v>0</v>
      </c>
      <c r="I27" s="759" t="s">
        <v>157</v>
      </c>
      <c r="J27" s="760" t="s">
        <v>268</v>
      </c>
    </row>
    <row r="28" spans="1:10" s="672" customFormat="1" ht="19.5" customHeight="1" thickBot="1" x14ac:dyDescent="0.3">
      <c r="A28" s="755" t="s">
        <v>276</v>
      </c>
      <c r="B28" s="751" t="s">
        <v>71</v>
      </c>
      <c r="C28" s="756">
        <v>0</v>
      </c>
      <c r="D28" s="756">
        <v>59</v>
      </c>
      <c r="E28" s="756">
        <v>35</v>
      </c>
      <c r="F28" s="756">
        <v>0</v>
      </c>
      <c r="G28" s="756">
        <v>0</v>
      </c>
      <c r="H28" s="756">
        <v>0</v>
      </c>
      <c r="I28" s="750" t="s">
        <v>157</v>
      </c>
      <c r="J28" s="757" t="s">
        <v>292</v>
      </c>
    </row>
    <row r="29" spans="1:10" s="672" customFormat="1" ht="19.5" customHeight="1" thickBot="1" x14ac:dyDescent="0.3">
      <c r="A29" s="758" t="s">
        <v>83</v>
      </c>
      <c r="B29" s="759" t="s">
        <v>71</v>
      </c>
      <c r="C29" s="435">
        <v>0</v>
      </c>
      <c r="D29" s="435">
        <v>0</v>
      </c>
      <c r="E29" s="435">
        <v>12</v>
      </c>
      <c r="F29" s="435">
        <v>0</v>
      </c>
      <c r="G29" s="435">
        <v>0</v>
      </c>
      <c r="H29" s="435">
        <v>0</v>
      </c>
      <c r="I29" s="759" t="s">
        <v>157</v>
      </c>
      <c r="J29" s="760" t="s">
        <v>269</v>
      </c>
    </row>
    <row r="30" spans="1:10" s="672" customFormat="1" ht="19.5" customHeight="1" thickBot="1" x14ac:dyDescent="0.3">
      <c r="A30" s="755" t="s">
        <v>279</v>
      </c>
      <c r="B30" s="751" t="s">
        <v>71</v>
      </c>
      <c r="C30" s="756">
        <v>0</v>
      </c>
      <c r="D30" s="756">
        <v>6</v>
      </c>
      <c r="E30" s="756">
        <v>0</v>
      </c>
      <c r="F30" s="756">
        <v>0</v>
      </c>
      <c r="G30" s="756">
        <v>0</v>
      </c>
      <c r="H30" s="756">
        <v>0</v>
      </c>
      <c r="I30" s="750" t="s">
        <v>157</v>
      </c>
      <c r="J30" s="757" t="s">
        <v>263</v>
      </c>
    </row>
    <row r="31" spans="1:10" s="672" customFormat="1" ht="19.5" customHeight="1" thickBot="1" x14ac:dyDescent="0.3">
      <c r="A31" s="758" t="s">
        <v>272</v>
      </c>
      <c r="B31" s="759" t="s">
        <v>71</v>
      </c>
      <c r="C31" s="435">
        <v>18</v>
      </c>
      <c r="D31" s="435">
        <v>0</v>
      </c>
      <c r="E31" s="435">
        <v>0</v>
      </c>
      <c r="F31" s="435">
        <v>0</v>
      </c>
      <c r="G31" s="435">
        <v>0</v>
      </c>
      <c r="H31" s="435">
        <v>2</v>
      </c>
      <c r="I31" s="759" t="s">
        <v>157</v>
      </c>
      <c r="J31" s="760" t="s">
        <v>89</v>
      </c>
    </row>
    <row r="32" spans="1:10" s="672" customFormat="1" ht="19.5" customHeight="1" thickBot="1" x14ac:dyDescent="0.3">
      <c r="A32" s="755" t="s">
        <v>84</v>
      </c>
      <c r="B32" s="751" t="s">
        <v>72</v>
      </c>
      <c r="C32" s="756">
        <v>0</v>
      </c>
      <c r="D32" s="756">
        <v>0</v>
      </c>
      <c r="E32" s="756">
        <v>0</v>
      </c>
      <c r="F32" s="756">
        <v>0</v>
      </c>
      <c r="G32" s="756">
        <v>0</v>
      </c>
      <c r="H32" s="756">
        <v>0</v>
      </c>
      <c r="I32" s="750" t="s">
        <v>156</v>
      </c>
      <c r="J32" s="757" t="s">
        <v>171</v>
      </c>
    </row>
    <row r="33" spans="1:10" s="672" customFormat="1" ht="19.5" customHeight="1" thickBot="1" x14ac:dyDescent="0.3">
      <c r="A33" s="758" t="s">
        <v>170</v>
      </c>
      <c r="B33" s="759" t="s">
        <v>71</v>
      </c>
      <c r="C33" s="435">
        <v>0</v>
      </c>
      <c r="D33" s="435">
        <v>0</v>
      </c>
      <c r="E33" s="435">
        <v>0</v>
      </c>
      <c r="F33" s="435">
        <v>0</v>
      </c>
      <c r="G33" s="435">
        <v>0</v>
      </c>
      <c r="H33" s="435">
        <v>0</v>
      </c>
      <c r="I33" s="759" t="s">
        <v>157</v>
      </c>
      <c r="J33" s="760" t="s">
        <v>266</v>
      </c>
    </row>
    <row r="34" spans="1:10" s="672" customFormat="1" ht="19.5" customHeight="1" thickBot="1" x14ac:dyDescent="0.3">
      <c r="A34" s="755" t="s">
        <v>277</v>
      </c>
      <c r="B34" s="751" t="s">
        <v>71</v>
      </c>
      <c r="C34" s="756">
        <v>0</v>
      </c>
      <c r="D34" s="756">
        <v>119</v>
      </c>
      <c r="E34" s="756">
        <v>227</v>
      </c>
      <c r="F34" s="756">
        <v>0</v>
      </c>
      <c r="G34" s="756">
        <v>0</v>
      </c>
      <c r="H34" s="756">
        <v>0</v>
      </c>
      <c r="I34" s="750" t="s">
        <v>157</v>
      </c>
      <c r="J34" s="757" t="s">
        <v>267</v>
      </c>
    </row>
    <row r="35" spans="1:10" ht="19.5" customHeight="1" thickBot="1" x14ac:dyDescent="0.3">
      <c r="A35" s="758" t="s">
        <v>278</v>
      </c>
      <c r="B35" s="759" t="s">
        <v>72</v>
      </c>
      <c r="C35" s="435">
        <v>0</v>
      </c>
      <c r="D35" s="435">
        <v>85</v>
      </c>
      <c r="E35" s="435">
        <v>287</v>
      </c>
      <c r="F35" s="435">
        <v>0</v>
      </c>
      <c r="G35" s="435">
        <v>0</v>
      </c>
      <c r="H35" s="435">
        <v>0</v>
      </c>
      <c r="I35" s="759" t="s">
        <v>156</v>
      </c>
      <c r="J35" s="760" t="s">
        <v>114</v>
      </c>
    </row>
    <row r="36" spans="1:10" ht="19.5" customHeight="1" thickBot="1" x14ac:dyDescent="0.3">
      <c r="A36" s="755" t="s">
        <v>116</v>
      </c>
      <c r="B36" s="751" t="s">
        <v>71</v>
      </c>
      <c r="C36" s="756">
        <v>0</v>
      </c>
      <c r="D36" s="756">
        <v>0</v>
      </c>
      <c r="E36" s="756">
        <v>0</v>
      </c>
      <c r="F36" s="756">
        <v>0</v>
      </c>
      <c r="G36" s="756">
        <v>0</v>
      </c>
      <c r="H36" s="756">
        <v>0</v>
      </c>
      <c r="I36" s="750" t="s">
        <v>157</v>
      </c>
      <c r="J36" s="757" t="s">
        <v>76</v>
      </c>
    </row>
    <row r="37" spans="1:10" ht="19.5" customHeight="1" thickBot="1" x14ac:dyDescent="0.3">
      <c r="A37" s="758" t="s">
        <v>86</v>
      </c>
      <c r="B37" s="759" t="s">
        <v>71</v>
      </c>
      <c r="C37" s="435">
        <v>0</v>
      </c>
      <c r="D37" s="435">
        <v>0</v>
      </c>
      <c r="E37" s="435">
        <v>0</v>
      </c>
      <c r="F37" s="435">
        <v>0</v>
      </c>
      <c r="G37" s="435">
        <v>0</v>
      </c>
      <c r="H37" s="435">
        <v>0</v>
      </c>
      <c r="I37" s="759" t="s">
        <v>157</v>
      </c>
      <c r="J37" s="760" t="s">
        <v>81</v>
      </c>
    </row>
    <row r="38" spans="1:10" ht="19.5" customHeight="1" thickBot="1" x14ac:dyDescent="0.3">
      <c r="A38" s="755" t="s">
        <v>80</v>
      </c>
      <c r="B38" s="751" t="s">
        <v>71</v>
      </c>
      <c r="C38" s="756">
        <v>0</v>
      </c>
      <c r="D38" s="756">
        <v>0</v>
      </c>
      <c r="E38" s="756">
        <v>0</v>
      </c>
      <c r="F38" s="756">
        <v>0</v>
      </c>
      <c r="G38" s="756">
        <v>0</v>
      </c>
      <c r="H38" s="756">
        <v>0</v>
      </c>
      <c r="I38" s="750" t="s">
        <v>157</v>
      </c>
      <c r="J38" s="757" t="s">
        <v>87</v>
      </c>
    </row>
    <row r="39" spans="1:10" ht="19.5" customHeight="1" thickBot="1" x14ac:dyDescent="0.3">
      <c r="A39" s="758" t="s">
        <v>109</v>
      </c>
      <c r="B39" s="759" t="s">
        <v>72</v>
      </c>
      <c r="C39" s="435">
        <v>8</v>
      </c>
      <c r="D39" s="435">
        <v>4</v>
      </c>
      <c r="E39" s="435">
        <v>253</v>
      </c>
      <c r="F39" s="435">
        <v>0</v>
      </c>
      <c r="G39" s="435">
        <v>0</v>
      </c>
      <c r="H39" s="435">
        <v>2</v>
      </c>
      <c r="I39" s="759" t="s">
        <v>156</v>
      </c>
      <c r="J39" s="760" t="s">
        <v>195</v>
      </c>
    </row>
    <row r="40" spans="1:10" ht="19.5" customHeight="1" thickBot="1" x14ac:dyDescent="0.3">
      <c r="A40" s="755" t="s">
        <v>197</v>
      </c>
      <c r="B40" s="751" t="s">
        <v>71</v>
      </c>
      <c r="C40" s="756">
        <v>0</v>
      </c>
      <c r="D40" s="756">
        <v>0</v>
      </c>
      <c r="E40" s="756">
        <v>0</v>
      </c>
      <c r="F40" s="756">
        <v>0</v>
      </c>
      <c r="G40" s="756">
        <v>0</v>
      </c>
      <c r="H40" s="756">
        <v>0</v>
      </c>
      <c r="I40" s="750" t="s">
        <v>157</v>
      </c>
      <c r="J40" s="757" t="s">
        <v>113</v>
      </c>
    </row>
    <row r="41" spans="1:10" ht="19.5" customHeight="1" thickBot="1" x14ac:dyDescent="0.3">
      <c r="A41" s="758" t="s">
        <v>115</v>
      </c>
      <c r="B41" s="759" t="s">
        <v>71</v>
      </c>
      <c r="C41" s="435">
        <v>0</v>
      </c>
      <c r="D41" s="435">
        <v>0</v>
      </c>
      <c r="E41" s="435">
        <v>0</v>
      </c>
      <c r="F41" s="435">
        <v>0</v>
      </c>
      <c r="G41" s="435">
        <v>0</v>
      </c>
      <c r="H41" s="435">
        <v>0</v>
      </c>
      <c r="I41" s="759" t="s">
        <v>157</v>
      </c>
      <c r="J41" s="760" t="s">
        <v>262</v>
      </c>
    </row>
    <row r="42" spans="1:10" ht="19.5" customHeight="1" thickBot="1" x14ac:dyDescent="0.3">
      <c r="A42" s="755" t="s">
        <v>111</v>
      </c>
      <c r="B42" s="751" t="s">
        <v>71</v>
      </c>
      <c r="C42" s="756">
        <v>155.5</v>
      </c>
      <c r="D42" s="756">
        <v>0</v>
      </c>
      <c r="E42" s="756">
        <v>0</v>
      </c>
      <c r="F42" s="756">
        <v>0</v>
      </c>
      <c r="G42" s="756">
        <v>0</v>
      </c>
      <c r="H42" s="756">
        <v>0</v>
      </c>
      <c r="I42" s="750" t="s">
        <v>157</v>
      </c>
      <c r="J42" s="757" t="s">
        <v>88</v>
      </c>
    </row>
    <row r="43" spans="1:10" ht="19.5" customHeight="1" thickBot="1" x14ac:dyDescent="0.3">
      <c r="A43" s="758" t="s">
        <v>82</v>
      </c>
      <c r="B43" s="759" t="s">
        <v>71</v>
      </c>
      <c r="C43" s="435">
        <v>0</v>
      </c>
      <c r="D43" s="435">
        <v>0</v>
      </c>
      <c r="E43" s="435">
        <v>0</v>
      </c>
      <c r="F43" s="435">
        <v>0</v>
      </c>
      <c r="G43" s="435">
        <v>0</v>
      </c>
      <c r="H43" s="435">
        <v>0</v>
      </c>
      <c r="I43" s="759" t="s">
        <v>157</v>
      </c>
      <c r="J43" s="760" t="s">
        <v>112</v>
      </c>
    </row>
    <row r="44" spans="1:10" ht="19.5" customHeight="1" thickBot="1" x14ac:dyDescent="0.3">
      <c r="A44" s="755" t="s">
        <v>110</v>
      </c>
      <c r="B44" s="751" t="s">
        <v>72</v>
      </c>
      <c r="C44" s="756">
        <v>622</v>
      </c>
      <c r="D44" s="756">
        <v>197</v>
      </c>
      <c r="E44" s="756">
        <v>0</v>
      </c>
      <c r="F44" s="756">
        <v>0</v>
      </c>
      <c r="G44" s="756">
        <v>0</v>
      </c>
      <c r="H44" s="756">
        <v>0</v>
      </c>
      <c r="I44" s="750" t="s">
        <v>156</v>
      </c>
      <c r="J44" s="757" t="s">
        <v>412</v>
      </c>
    </row>
    <row r="45" spans="1:10" ht="19.5" customHeight="1" thickBot="1" x14ac:dyDescent="0.3">
      <c r="A45" s="758" t="s">
        <v>411</v>
      </c>
      <c r="B45" s="759" t="s">
        <v>71</v>
      </c>
      <c r="C45" s="435">
        <v>0</v>
      </c>
      <c r="D45" s="435">
        <v>0</v>
      </c>
      <c r="E45" s="435">
        <v>96</v>
      </c>
      <c r="F45" s="435">
        <v>0</v>
      </c>
      <c r="G45" s="435">
        <v>0</v>
      </c>
      <c r="H45" s="435">
        <v>0</v>
      </c>
      <c r="I45" s="759" t="s">
        <v>157</v>
      </c>
      <c r="J45" s="760" t="s">
        <v>414</v>
      </c>
    </row>
    <row r="46" spans="1:10" ht="19.5" customHeight="1" thickBot="1" x14ac:dyDescent="0.3">
      <c r="A46" s="755" t="s">
        <v>413</v>
      </c>
      <c r="B46" s="751" t="s">
        <v>72</v>
      </c>
      <c r="C46" s="756">
        <v>0</v>
      </c>
      <c r="D46" s="756">
        <v>0</v>
      </c>
      <c r="E46" s="756">
        <v>19</v>
      </c>
      <c r="F46" s="756">
        <v>0</v>
      </c>
      <c r="G46" s="756">
        <v>0</v>
      </c>
      <c r="H46" s="756">
        <v>0</v>
      </c>
      <c r="I46" s="750" t="s">
        <v>156</v>
      </c>
      <c r="J46" s="757" t="s">
        <v>416</v>
      </c>
    </row>
    <row r="47" spans="1:10" s="405" customFormat="1" ht="16.2" thickBot="1" x14ac:dyDescent="0.3">
      <c r="A47" s="758" t="s">
        <v>415</v>
      </c>
      <c r="B47" s="759" t="s">
        <v>72</v>
      </c>
      <c r="C47" s="435">
        <v>0</v>
      </c>
      <c r="D47" s="435">
        <v>0</v>
      </c>
      <c r="E47" s="435">
        <v>1144</v>
      </c>
      <c r="F47" s="435">
        <v>0</v>
      </c>
      <c r="G47" s="435">
        <v>0</v>
      </c>
      <c r="H47" s="435">
        <v>0</v>
      </c>
      <c r="I47" s="759" t="s">
        <v>156</v>
      </c>
      <c r="J47" s="760" t="s">
        <v>74</v>
      </c>
    </row>
    <row r="48" spans="1:10" ht="16.2" thickBot="1" x14ac:dyDescent="0.3">
      <c r="A48" s="755" t="s">
        <v>70</v>
      </c>
      <c r="B48" s="751" t="s">
        <v>72</v>
      </c>
      <c r="C48" s="756">
        <v>0</v>
      </c>
      <c r="D48" s="756">
        <v>0</v>
      </c>
      <c r="E48" s="756">
        <v>0</v>
      </c>
      <c r="F48" s="756">
        <v>0</v>
      </c>
      <c r="G48" s="756">
        <v>0</v>
      </c>
      <c r="H48" s="756">
        <v>0</v>
      </c>
      <c r="I48" s="750" t="s">
        <v>156</v>
      </c>
      <c r="J48" s="757" t="s">
        <v>265</v>
      </c>
    </row>
    <row r="49" spans="1:10" ht="15.6" x14ac:dyDescent="0.25">
      <c r="A49" s="771" t="s">
        <v>275</v>
      </c>
      <c r="B49" s="772" t="s">
        <v>71</v>
      </c>
      <c r="C49" s="773">
        <v>127</v>
      </c>
      <c r="D49" s="773">
        <v>0</v>
      </c>
      <c r="E49" s="773">
        <v>0</v>
      </c>
      <c r="F49" s="773">
        <v>0</v>
      </c>
      <c r="G49" s="773">
        <v>0</v>
      </c>
      <c r="H49" s="773">
        <v>0</v>
      </c>
      <c r="I49" s="772" t="s">
        <v>157</v>
      </c>
      <c r="J49" s="774"/>
    </row>
    <row r="50" spans="1:10" ht="17.25" customHeight="1" thickBot="1" x14ac:dyDescent="0.3">
      <c r="A50" s="877" t="s">
        <v>3</v>
      </c>
      <c r="B50" s="769" t="s">
        <v>71</v>
      </c>
      <c r="C50" s="770">
        <f>C20+C21+C22+C24+C25+C26+C27+C28+C29+C30+C31+C33+C34+C36+C37+C38+C40+C41+C42+C43+C45+C49</f>
        <v>486.5</v>
      </c>
      <c r="D50" s="770">
        <f t="shared" ref="D50" si="0">D20+D21+D22+D24+D25+D26+D27+D28+D29+D30+D31+D33+D34+D36+D37+D38+D40+D41+D42+D43+D45+D49</f>
        <v>251</v>
      </c>
      <c r="E50" s="770">
        <f>E20+E21+E22+E24+E25+E26+E27+E28+E29+E30+E31+E33+E34+E36+E37+E38+E40+E41+E42+E43+E45+E49</f>
        <v>1571</v>
      </c>
      <c r="F50" s="770">
        <v>890</v>
      </c>
      <c r="G50" s="770">
        <v>366</v>
      </c>
      <c r="H50" s="770">
        <v>1321</v>
      </c>
      <c r="I50" s="769" t="s">
        <v>157</v>
      </c>
      <c r="J50" s="875" t="s">
        <v>4</v>
      </c>
    </row>
    <row r="51" spans="1:10" ht="15.75" customHeight="1" x14ac:dyDescent="0.25">
      <c r="A51" s="878"/>
      <c r="B51" s="761" t="s">
        <v>72</v>
      </c>
      <c r="C51" s="762">
        <f>C19+C23+C32+C35+C39+C44+C46+C48</f>
        <v>636</v>
      </c>
      <c r="D51" s="762">
        <f t="shared" ref="D51:E51" si="1">D19+D23+D32+D35+D39+D44+D46+D48</f>
        <v>295</v>
      </c>
      <c r="E51" s="762">
        <f t="shared" si="1"/>
        <v>559</v>
      </c>
      <c r="F51" s="762">
        <v>234</v>
      </c>
      <c r="G51" s="762">
        <v>38</v>
      </c>
      <c r="H51" s="762">
        <v>641</v>
      </c>
      <c r="I51" s="763" t="s">
        <v>156</v>
      </c>
      <c r="J51" s="876"/>
    </row>
    <row r="52" spans="1:10" x14ac:dyDescent="0.25">
      <c r="A52" s="692" t="s">
        <v>566</v>
      </c>
      <c r="B52" s="693"/>
      <c r="C52" s="694"/>
      <c r="D52" s="694"/>
      <c r="E52" s="694"/>
      <c r="F52" s="694"/>
      <c r="G52" s="694"/>
      <c r="H52" s="694"/>
      <c r="I52" s="695"/>
      <c r="J52" s="696" t="s">
        <v>431</v>
      </c>
    </row>
  </sheetData>
  <mergeCells count="16">
    <mergeCell ref="J50:J51"/>
    <mergeCell ref="A50:A51"/>
    <mergeCell ref="E6:E8"/>
    <mergeCell ref="I6:I8"/>
    <mergeCell ref="H6:H8"/>
    <mergeCell ref="B6:B8"/>
    <mergeCell ref="A6:A8"/>
    <mergeCell ref="G6:G8"/>
    <mergeCell ref="F6:F8"/>
    <mergeCell ref="C6:C8"/>
    <mergeCell ref="D6:D8"/>
    <mergeCell ref="A1:J1"/>
    <mergeCell ref="A2:J2"/>
    <mergeCell ref="A3:J3"/>
    <mergeCell ref="A4:J4"/>
    <mergeCell ref="J6:J8"/>
  </mergeCells>
  <phoneticPr fontId="0" type="noConversion"/>
  <printOptions horizontalCentered="1" verticalCentered="1"/>
  <pageMargins left="0" right="0" top="0" bottom="0" header="0" footer="0"/>
  <pageSetup paperSize="9" scale="87" fitToWidth="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pageSetUpPr fitToPage="1"/>
  </sheetPr>
  <dimension ref="A1:L57"/>
  <sheetViews>
    <sheetView rightToLeft="1" view="pageBreakPreview" zoomScale="70" zoomScaleNormal="100" zoomScaleSheetLayoutView="70" workbookViewId="0">
      <selection activeCell="O19" sqref="O19"/>
    </sheetView>
  </sheetViews>
  <sheetFormatPr defaultColWidth="8.88671875" defaultRowHeight="13.2" x14ac:dyDescent="0.25"/>
  <cols>
    <col min="1" max="1" width="23.5546875" style="702" customWidth="1"/>
    <col min="2" max="2" width="5.6640625" style="697" bestFit="1" customWidth="1"/>
    <col min="3" max="8" width="9" style="697" customWidth="1"/>
    <col min="9" max="9" width="6.33203125" style="697" customWidth="1"/>
    <col min="10" max="10" width="21.88671875" style="158" customWidth="1"/>
    <col min="11" max="16384" width="8.88671875" style="158"/>
  </cols>
  <sheetData>
    <row r="1" spans="1:12" s="686" customFormat="1" ht="22.2" customHeight="1" x14ac:dyDescent="0.3">
      <c r="A1" s="869" t="s">
        <v>792</v>
      </c>
      <c r="B1" s="869"/>
      <c r="C1" s="869"/>
      <c r="D1" s="869"/>
      <c r="E1" s="869"/>
      <c r="F1" s="869"/>
      <c r="G1" s="869"/>
      <c r="H1" s="869"/>
      <c r="I1" s="869"/>
      <c r="J1" s="869"/>
      <c r="K1" s="685"/>
      <c r="L1" s="685"/>
    </row>
    <row r="2" spans="1:12" s="686" customFormat="1" ht="17.399999999999999" x14ac:dyDescent="0.3">
      <c r="A2" s="869" t="s">
        <v>732</v>
      </c>
      <c r="B2" s="869"/>
      <c r="C2" s="869"/>
      <c r="D2" s="869"/>
      <c r="E2" s="869"/>
      <c r="F2" s="869"/>
      <c r="G2" s="869"/>
      <c r="H2" s="869"/>
      <c r="I2" s="869"/>
      <c r="J2" s="869"/>
      <c r="K2" s="685"/>
      <c r="L2" s="685"/>
    </row>
    <row r="3" spans="1:12" s="686" customFormat="1" ht="32.25" customHeight="1" x14ac:dyDescent="0.25">
      <c r="A3" s="888" t="s">
        <v>793</v>
      </c>
      <c r="B3" s="888"/>
      <c r="C3" s="888"/>
      <c r="D3" s="888"/>
      <c r="E3" s="888"/>
      <c r="F3" s="888"/>
      <c r="G3" s="888"/>
      <c r="H3" s="888"/>
      <c r="I3" s="888"/>
      <c r="J3" s="888"/>
    </row>
    <row r="4" spans="1:12" s="686" customFormat="1" ht="14.4" customHeight="1" x14ac:dyDescent="0.3">
      <c r="A4" s="871" t="s">
        <v>746</v>
      </c>
      <c r="B4" s="871"/>
      <c r="C4" s="871"/>
      <c r="D4" s="871"/>
      <c r="E4" s="871"/>
      <c r="F4" s="871"/>
      <c r="G4" s="871"/>
      <c r="H4" s="871"/>
      <c r="I4" s="871"/>
      <c r="J4" s="871"/>
    </row>
    <row r="5" spans="1:12" ht="18" customHeight="1" x14ac:dyDescent="0.3">
      <c r="A5" s="698" t="s">
        <v>662</v>
      </c>
      <c r="B5" s="699"/>
      <c r="C5" s="700"/>
      <c r="D5" s="700"/>
      <c r="E5" s="700"/>
      <c r="F5" s="700"/>
      <c r="G5" s="700"/>
      <c r="H5" s="700"/>
      <c r="I5" s="699"/>
      <c r="J5" s="701" t="s">
        <v>661</v>
      </c>
    </row>
    <row r="6" spans="1:12" ht="10.5" customHeight="1" thickBot="1" x14ac:dyDescent="0.3">
      <c r="A6" s="885" t="s">
        <v>45</v>
      </c>
      <c r="B6" s="882" t="s">
        <v>24</v>
      </c>
      <c r="C6" s="879">
        <v>2012</v>
      </c>
      <c r="D6" s="879">
        <v>2013</v>
      </c>
      <c r="E6" s="879">
        <v>2014</v>
      </c>
      <c r="F6" s="879">
        <v>2015</v>
      </c>
      <c r="G6" s="879">
        <v>2016</v>
      </c>
      <c r="H6" s="879">
        <v>2017</v>
      </c>
      <c r="I6" s="872" t="s">
        <v>25</v>
      </c>
      <c r="J6" s="872" t="s">
        <v>23</v>
      </c>
    </row>
    <row r="7" spans="1:12" ht="10.5" customHeight="1" thickBot="1" x14ac:dyDescent="0.3">
      <c r="A7" s="886"/>
      <c r="B7" s="883"/>
      <c r="C7" s="880"/>
      <c r="D7" s="880"/>
      <c r="E7" s="880"/>
      <c r="F7" s="880"/>
      <c r="G7" s="880"/>
      <c r="H7" s="880"/>
      <c r="I7" s="873"/>
      <c r="J7" s="873"/>
    </row>
    <row r="8" spans="1:12" ht="10.5" customHeight="1" x14ac:dyDescent="0.25">
      <c r="A8" s="887"/>
      <c r="B8" s="884"/>
      <c r="C8" s="881"/>
      <c r="D8" s="881"/>
      <c r="E8" s="881"/>
      <c r="F8" s="881"/>
      <c r="G8" s="881"/>
      <c r="H8" s="881"/>
      <c r="I8" s="874"/>
      <c r="J8" s="874"/>
    </row>
    <row r="9" spans="1:12" ht="15.75" customHeight="1" thickBot="1" x14ac:dyDescent="0.3">
      <c r="A9" s="758" t="s">
        <v>747</v>
      </c>
      <c r="B9" s="759" t="s">
        <v>72</v>
      </c>
      <c r="C9" s="435">
        <v>0</v>
      </c>
      <c r="D9" s="435">
        <v>0</v>
      </c>
      <c r="E9" s="435">
        <v>0</v>
      </c>
      <c r="F9" s="435">
        <v>0</v>
      </c>
      <c r="G9" s="435">
        <v>0</v>
      </c>
      <c r="H9" s="435">
        <v>50</v>
      </c>
      <c r="I9" s="759" t="s">
        <v>156</v>
      </c>
      <c r="J9" s="760" t="s">
        <v>748</v>
      </c>
    </row>
    <row r="10" spans="1:12" s="405" customFormat="1" ht="15.75" customHeight="1" thickBot="1" x14ac:dyDescent="0.3">
      <c r="A10" s="755" t="s">
        <v>745</v>
      </c>
      <c r="B10" s="751" t="s">
        <v>71</v>
      </c>
      <c r="C10" s="756">
        <v>0</v>
      </c>
      <c r="D10" s="756">
        <v>0</v>
      </c>
      <c r="E10" s="756">
        <v>0</v>
      </c>
      <c r="F10" s="756">
        <v>0</v>
      </c>
      <c r="G10" s="756">
        <v>11</v>
      </c>
      <c r="H10" s="756">
        <v>650</v>
      </c>
      <c r="I10" s="750" t="s">
        <v>157</v>
      </c>
      <c r="J10" s="757" t="s">
        <v>774</v>
      </c>
    </row>
    <row r="11" spans="1:12" ht="15.75" customHeight="1" thickBot="1" x14ac:dyDescent="0.3">
      <c r="A11" s="752" t="s">
        <v>743</v>
      </c>
      <c r="B11" s="749" t="s">
        <v>72</v>
      </c>
      <c r="C11" s="753">
        <v>0</v>
      </c>
      <c r="D11" s="753">
        <v>0</v>
      </c>
      <c r="E11" s="753">
        <v>0</v>
      </c>
      <c r="F11" s="753">
        <v>0</v>
      </c>
      <c r="G11" s="753">
        <v>19</v>
      </c>
      <c r="H11" s="753">
        <v>1252</v>
      </c>
      <c r="I11" s="749" t="s">
        <v>156</v>
      </c>
      <c r="J11" s="754" t="s">
        <v>775</v>
      </c>
    </row>
    <row r="12" spans="1:12" s="405" customFormat="1" ht="16.5" customHeight="1" thickBot="1" x14ac:dyDescent="0.3">
      <c r="A12" s="755" t="s">
        <v>744</v>
      </c>
      <c r="B12" s="751" t="s">
        <v>71</v>
      </c>
      <c r="C12" s="756">
        <v>0</v>
      </c>
      <c r="D12" s="756">
        <v>0</v>
      </c>
      <c r="E12" s="756">
        <v>0</v>
      </c>
      <c r="F12" s="756">
        <v>0</v>
      </c>
      <c r="G12" s="756">
        <v>0</v>
      </c>
      <c r="H12" s="756">
        <v>2072</v>
      </c>
      <c r="I12" s="750" t="s">
        <v>157</v>
      </c>
      <c r="J12" s="757" t="s">
        <v>776</v>
      </c>
    </row>
    <row r="13" spans="1:12" ht="15.75" customHeight="1" thickBot="1" x14ac:dyDescent="0.3">
      <c r="A13" s="752" t="s">
        <v>739</v>
      </c>
      <c r="B13" s="749" t="s">
        <v>71</v>
      </c>
      <c r="C13" s="753">
        <v>0</v>
      </c>
      <c r="D13" s="753">
        <v>0</v>
      </c>
      <c r="E13" s="753">
        <v>0</v>
      </c>
      <c r="F13" s="753">
        <v>0</v>
      </c>
      <c r="G13" s="753">
        <v>51</v>
      </c>
      <c r="H13" s="753">
        <v>0</v>
      </c>
      <c r="I13" s="749" t="s">
        <v>157</v>
      </c>
      <c r="J13" s="754" t="s">
        <v>777</v>
      </c>
    </row>
    <row r="14" spans="1:12" s="405" customFormat="1" ht="15.75" customHeight="1" thickBot="1" x14ac:dyDescent="0.3">
      <c r="A14" s="755" t="s">
        <v>740</v>
      </c>
      <c r="B14" s="751" t="s">
        <v>71</v>
      </c>
      <c r="C14" s="756">
        <v>0</v>
      </c>
      <c r="D14" s="756">
        <v>0</v>
      </c>
      <c r="E14" s="756">
        <v>0</v>
      </c>
      <c r="F14" s="756">
        <v>0</v>
      </c>
      <c r="G14" s="756">
        <v>30</v>
      </c>
      <c r="H14" s="756">
        <v>0</v>
      </c>
      <c r="I14" s="750" t="s">
        <v>157</v>
      </c>
      <c r="J14" s="757" t="s">
        <v>749</v>
      </c>
    </row>
    <row r="15" spans="1:12" ht="15.75" customHeight="1" thickBot="1" x14ac:dyDescent="0.3">
      <c r="A15" s="752" t="s">
        <v>741</v>
      </c>
      <c r="B15" s="749" t="s">
        <v>71</v>
      </c>
      <c r="C15" s="753">
        <v>0</v>
      </c>
      <c r="D15" s="753">
        <v>0</v>
      </c>
      <c r="E15" s="753">
        <v>0</v>
      </c>
      <c r="F15" s="753">
        <v>0</v>
      </c>
      <c r="G15" s="753">
        <v>147</v>
      </c>
      <c r="H15" s="753">
        <v>0</v>
      </c>
      <c r="I15" s="749" t="s">
        <v>157</v>
      </c>
      <c r="J15" s="754" t="s">
        <v>750</v>
      </c>
    </row>
    <row r="16" spans="1:12" s="672" customFormat="1" ht="16.2" thickBot="1" x14ac:dyDescent="0.3">
      <c r="A16" s="755" t="s">
        <v>127</v>
      </c>
      <c r="B16" s="751" t="s">
        <v>71</v>
      </c>
      <c r="C16" s="756">
        <v>0</v>
      </c>
      <c r="D16" s="756">
        <v>0</v>
      </c>
      <c r="E16" s="756">
        <v>0</v>
      </c>
      <c r="F16" s="756">
        <v>0</v>
      </c>
      <c r="G16" s="756">
        <v>0</v>
      </c>
      <c r="H16" s="756">
        <v>0</v>
      </c>
      <c r="I16" s="750" t="s">
        <v>157</v>
      </c>
      <c r="J16" s="757" t="s">
        <v>128</v>
      </c>
    </row>
    <row r="17" spans="1:10" s="672" customFormat="1" ht="16.2" thickBot="1" x14ac:dyDescent="0.3">
      <c r="A17" s="752" t="s">
        <v>199</v>
      </c>
      <c r="B17" s="749" t="s">
        <v>72</v>
      </c>
      <c r="C17" s="753">
        <v>0</v>
      </c>
      <c r="D17" s="753">
        <v>0</v>
      </c>
      <c r="E17" s="753">
        <v>0</v>
      </c>
      <c r="F17" s="753">
        <v>0</v>
      </c>
      <c r="G17" s="753">
        <v>0</v>
      </c>
      <c r="H17" s="753">
        <v>0</v>
      </c>
      <c r="I17" s="749" t="s">
        <v>156</v>
      </c>
      <c r="J17" s="754" t="s">
        <v>200</v>
      </c>
    </row>
    <row r="18" spans="1:10" s="672" customFormat="1" ht="16.2" thickBot="1" x14ac:dyDescent="0.3">
      <c r="A18" s="755" t="s">
        <v>131</v>
      </c>
      <c r="B18" s="751" t="s">
        <v>71</v>
      </c>
      <c r="C18" s="756">
        <v>142</v>
      </c>
      <c r="D18" s="756">
        <v>0</v>
      </c>
      <c r="E18" s="756">
        <v>0</v>
      </c>
      <c r="F18" s="756">
        <v>0</v>
      </c>
      <c r="G18" s="756">
        <v>0</v>
      </c>
      <c r="H18" s="756">
        <v>0</v>
      </c>
      <c r="I18" s="750" t="s">
        <v>157</v>
      </c>
      <c r="J18" s="757" t="s">
        <v>132</v>
      </c>
    </row>
    <row r="19" spans="1:10" s="672" customFormat="1" ht="16.2" thickBot="1" x14ac:dyDescent="0.3">
      <c r="A19" s="752" t="s">
        <v>270</v>
      </c>
      <c r="B19" s="749" t="s">
        <v>72</v>
      </c>
      <c r="C19" s="753">
        <v>606</v>
      </c>
      <c r="D19" s="753">
        <v>1044</v>
      </c>
      <c r="E19" s="753">
        <v>886</v>
      </c>
      <c r="F19" s="753">
        <v>0</v>
      </c>
      <c r="G19" s="753">
        <v>0</v>
      </c>
      <c r="H19" s="753">
        <v>0</v>
      </c>
      <c r="I19" s="749" t="s">
        <v>156</v>
      </c>
      <c r="J19" s="754" t="s">
        <v>291</v>
      </c>
    </row>
    <row r="20" spans="1:10" s="672" customFormat="1" ht="16.2" thickBot="1" x14ac:dyDescent="0.3">
      <c r="A20" s="755" t="s">
        <v>198</v>
      </c>
      <c r="B20" s="751" t="s">
        <v>71</v>
      </c>
      <c r="C20" s="756">
        <v>0</v>
      </c>
      <c r="D20" s="756">
        <v>0</v>
      </c>
      <c r="E20" s="756">
        <v>0</v>
      </c>
      <c r="F20" s="756">
        <v>0</v>
      </c>
      <c r="G20" s="756">
        <v>0</v>
      </c>
      <c r="H20" s="756">
        <v>0</v>
      </c>
      <c r="I20" s="750" t="s">
        <v>157</v>
      </c>
      <c r="J20" s="757" t="s">
        <v>196</v>
      </c>
    </row>
    <row r="21" spans="1:10" s="672" customFormat="1" ht="16.2" thickBot="1" x14ac:dyDescent="0.3">
      <c r="A21" s="752" t="s">
        <v>129</v>
      </c>
      <c r="B21" s="749" t="s">
        <v>71</v>
      </c>
      <c r="C21" s="753">
        <v>3138</v>
      </c>
      <c r="D21" s="753">
        <v>3221.5</v>
      </c>
      <c r="E21" s="753">
        <v>0</v>
      </c>
      <c r="F21" s="753">
        <v>0</v>
      </c>
      <c r="G21" s="753">
        <v>0</v>
      </c>
      <c r="H21" s="753">
        <v>0</v>
      </c>
      <c r="I21" s="749" t="s">
        <v>157</v>
      </c>
      <c r="J21" s="754" t="s">
        <v>130</v>
      </c>
    </row>
    <row r="22" spans="1:10" s="672" customFormat="1" ht="16.2" thickBot="1" x14ac:dyDescent="0.3">
      <c r="A22" s="755" t="s">
        <v>274</v>
      </c>
      <c r="B22" s="751" t="s">
        <v>71</v>
      </c>
      <c r="C22" s="756">
        <v>429</v>
      </c>
      <c r="D22" s="756">
        <v>0</v>
      </c>
      <c r="E22" s="756">
        <v>0</v>
      </c>
      <c r="F22" s="756">
        <v>0</v>
      </c>
      <c r="G22" s="756">
        <v>0</v>
      </c>
      <c r="H22" s="756">
        <v>0</v>
      </c>
      <c r="I22" s="750" t="s">
        <v>157</v>
      </c>
      <c r="J22" s="757" t="s">
        <v>264</v>
      </c>
    </row>
    <row r="23" spans="1:10" s="672" customFormat="1" ht="16.2" thickBot="1" x14ac:dyDescent="0.3">
      <c r="A23" s="752" t="s">
        <v>276</v>
      </c>
      <c r="B23" s="749" t="s">
        <v>71</v>
      </c>
      <c r="C23" s="753">
        <v>0</v>
      </c>
      <c r="D23" s="753">
        <v>3513</v>
      </c>
      <c r="E23" s="753">
        <v>1507</v>
      </c>
      <c r="F23" s="753">
        <v>0</v>
      </c>
      <c r="G23" s="753">
        <v>0</v>
      </c>
      <c r="H23" s="753">
        <v>0</v>
      </c>
      <c r="I23" s="749" t="s">
        <v>157</v>
      </c>
      <c r="J23" s="754" t="s">
        <v>268</v>
      </c>
    </row>
    <row r="24" spans="1:10" s="672" customFormat="1" ht="16.2" thickBot="1" x14ac:dyDescent="0.3">
      <c r="A24" s="755" t="s">
        <v>279</v>
      </c>
      <c r="B24" s="751" t="s">
        <v>71</v>
      </c>
      <c r="C24" s="756">
        <v>0</v>
      </c>
      <c r="D24" s="756">
        <v>730</v>
      </c>
      <c r="E24" s="756">
        <v>69</v>
      </c>
      <c r="F24" s="756">
        <v>0</v>
      </c>
      <c r="G24" s="756">
        <v>0</v>
      </c>
      <c r="H24" s="756">
        <v>0</v>
      </c>
      <c r="I24" s="750" t="s">
        <v>157</v>
      </c>
      <c r="J24" s="757" t="s">
        <v>269</v>
      </c>
    </row>
    <row r="25" spans="1:10" s="672" customFormat="1" ht="16.2" thickBot="1" x14ac:dyDescent="0.3">
      <c r="A25" s="752" t="s">
        <v>272</v>
      </c>
      <c r="B25" s="749" t="s">
        <v>71</v>
      </c>
      <c r="C25" s="753">
        <v>1825</v>
      </c>
      <c r="D25" s="753">
        <v>1676</v>
      </c>
      <c r="E25" s="753">
        <v>638</v>
      </c>
      <c r="F25" s="753">
        <v>2571.5</v>
      </c>
      <c r="G25" s="753">
        <v>2</v>
      </c>
      <c r="H25" s="753">
        <v>234</v>
      </c>
      <c r="I25" s="749" t="s">
        <v>157</v>
      </c>
      <c r="J25" s="754" t="s">
        <v>263</v>
      </c>
    </row>
    <row r="26" spans="1:10" s="672" customFormat="1" ht="16.2" thickBot="1" x14ac:dyDescent="0.3">
      <c r="A26" s="755" t="s">
        <v>170</v>
      </c>
      <c r="B26" s="751" t="s">
        <v>71</v>
      </c>
      <c r="C26" s="756">
        <v>0</v>
      </c>
      <c r="D26" s="756">
        <v>0</v>
      </c>
      <c r="E26" s="756">
        <v>0</v>
      </c>
      <c r="F26" s="756">
        <v>0</v>
      </c>
      <c r="G26" s="756">
        <v>0</v>
      </c>
      <c r="H26" s="756">
        <v>0</v>
      </c>
      <c r="I26" s="750" t="s">
        <v>157</v>
      </c>
      <c r="J26" s="757" t="s">
        <v>171</v>
      </c>
    </row>
    <row r="27" spans="1:10" s="672" customFormat="1" ht="16.2" thickBot="1" x14ac:dyDescent="0.3">
      <c r="A27" s="752" t="s">
        <v>277</v>
      </c>
      <c r="B27" s="749" t="s">
        <v>71</v>
      </c>
      <c r="C27" s="753">
        <v>0</v>
      </c>
      <c r="D27" s="753">
        <v>3236</v>
      </c>
      <c r="E27" s="753">
        <v>333</v>
      </c>
      <c r="F27" s="753">
        <v>0</v>
      </c>
      <c r="G27" s="753">
        <v>0</v>
      </c>
      <c r="H27" s="753">
        <v>0</v>
      </c>
      <c r="I27" s="749" t="s">
        <v>157</v>
      </c>
      <c r="J27" s="754" t="s">
        <v>266</v>
      </c>
    </row>
    <row r="28" spans="1:10" s="672" customFormat="1" ht="16.2" thickBot="1" x14ac:dyDescent="0.3">
      <c r="A28" s="755" t="s">
        <v>278</v>
      </c>
      <c r="B28" s="751" t="s">
        <v>72</v>
      </c>
      <c r="C28" s="756">
        <v>0</v>
      </c>
      <c r="D28" s="756">
        <v>1539</v>
      </c>
      <c r="E28" s="756">
        <v>2153</v>
      </c>
      <c r="F28" s="756">
        <v>0</v>
      </c>
      <c r="G28" s="756">
        <v>0</v>
      </c>
      <c r="H28" s="756">
        <v>0</v>
      </c>
      <c r="I28" s="750" t="s">
        <v>156</v>
      </c>
      <c r="J28" s="757" t="s">
        <v>267</v>
      </c>
    </row>
    <row r="29" spans="1:10" s="672" customFormat="1" ht="16.2" thickBot="1" x14ac:dyDescent="0.3">
      <c r="A29" s="752" t="s">
        <v>120</v>
      </c>
      <c r="B29" s="749" t="s">
        <v>71</v>
      </c>
      <c r="C29" s="753">
        <v>0</v>
      </c>
      <c r="D29" s="753">
        <v>0</v>
      </c>
      <c r="E29" s="753">
        <v>0</v>
      </c>
      <c r="F29" s="753">
        <v>0</v>
      </c>
      <c r="G29" s="753">
        <v>0</v>
      </c>
      <c r="H29" s="753">
        <v>0</v>
      </c>
      <c r="I29" s="749" t="s">
        <v>157</v>
      </c>
      <c r="J29" s="754" t="s">
        <v>261</v>
      </c>
    </row>
    <row r="30" spans="1:10" s="672" customFormat="1" ht="16.2" thickBot="1" x14ac:dyDescent="0.3">
      <c r="A30" s="755" t="s">
        <v>125</v>
      </c>
      <c r="B30" s="751" t="s">
        <v>71</v>
      </c>
      <c r="C30" s="756">
        <v>0</v>
      </c>
      <c r="D30" s="756">
        <v>0</v>
      </c>
      <c r="E30" s="756">
        <v>0</v>
      </c>
      <c r="F30" s="756">
        <v>0</v>
      </c>
      <c r="G30" s="756">
        <v>0</v>
      </c>
      <c r="H30" s="756">
        <v>0</v>
      </c>
      <c r="I30" s="750" t="s">
        <v>157</v>
      </c>
      <c r="J30" s="757" t="s">
        <v>126</v>
      </c>
    </row>
    <row r="31" spans="1:10" s="672" customFormat="1" ht="16.2" thickBot="1" x14ac:dyDescent="0.3">
      <c r="A31" s="752" t="s">
        <v>118</v>
      </c>
      <c r="B31" s="749" t="s">
        <v>72</v>
      </c>
      <c r="C31" s="753">
        <v>0</v>
      </c>
      <c r="D31" s="753">
        <v>0</v>
      </c>
      <c r="E31" s="753">
        <v>0</v>
      </c>
      <c r="F31" s="753">
        <v>0</v>
      </c>
      <c r="G31" s="753">
        <v>0</v>
      </c>
      <c r="H31" s="753">
        <v>0</v>
      </c>
      <c r="I31" s="749" t="s">
        <v>156</v>
      </c>
      <c r="J31" s="754" t="s">
        <v>119</v>
      </c>
    </row>
    <row r="32" spans="1:10" s="672" customFormat="1" ht="16.2" thickBot="1" x14ac:dyDescent="0.3">
      <c r="A32" s="755" t="s">
        <v>273</v>
      </c>
      <c r="B32" s="751" t="s">
        <v>72</v>
      </c>
      <c r="C32" s="756">
        <v>20</v>
      </c>
      <c r="D32" s="756">
        <v>181</v>
      </c>
      <c r="E32" s="756">
        <v>0</v>
      </c>
      <c r="F32" s="756">
        <v>0</v>
      </c>
      <c r="G32" s="756">
        <v>0</v>
      </c>
      <c r="H32" s="756">
        <v>4</v>
      </c>
      <c r="I32" s="750" t="s">
        <v>156</v>
      </c>
      <c r="J32" s="757" t="s">
        <v>87</v>
      </c>
    </row>
    <row r="33" spans="1:10" s="672" customFormat="1" ht="16.2" thickBot="1" x14ac:dyDescent="0.3">
      <c r="A33" s="752" t="s">
        <v>121</v>
      </c>
      <c r="B33" s="749" t="s">
        <v>71</v>
      </c>
      <c r="C33" s="753">
        <v>0</v>
      </c>
      <c r="D33" s="753">
        <v>0</v>
      </c>
      <c r="E33" s="753">
        <v>0</v>
      </c>
      <c r="F33" s="753">
        <v>0</v>
      </c>
      <c r="G33" s="753">
        <v>0</v>
      </c>
      <c r="H33" s="753">
        <v>0</v>
      </c>
      <c r="I33" s="749" t="s">
        <v>157</v>
      </c>
      <c r="J33" s="754" t="s">
        <v>122</v>
      </c>
    </row>
    <row r="34" spans="1:10" s="672" customFormat="1" ht="16.2" thickBot="1" x14ac:dyDescent="0.3">
      <c r="A34" s="755" t="s">
        <v>123</v>
      </c>
      <c r="B34" s="751" t="s">
        <v>71</v>
      </c>
      <c r="C34" s="756">
        <v>0</v>
      </c>
      <c r="D34" s="756">
        <v>0</v>
      </c>
      <c r="E34" s="756">
        <v>0</v>
      </c>
      <c r="F34" s="756">
        <v>0</v>
      </c>
      <c r="G34" s="756">
        <v>0</v>
      </c>
      <c r="H34" s="756">
        <v>0</v>
      </c>
      <c r="I34" s="750" t="s">
        <v>157</v>
      </c>
      <c r="J34" s="757" t="s">
        <v>124</v>
      </c>
    </row>
    <row r="35" spans="1:10" s="672" customFormat="1" ht="16.2" thickBot="1" x14ac:dyDescent="0.3">
      <c r="A35" s="752" t="s">
        <v>197</v>
      </c>
      <c r="B35" s="749" t="s">
        <v>71</v>
      </c>
      <c r="C35" s="753">
        <v>0</v>
      </c>
      <c r="D35" s="753">
        <v>0</v>
      </c>
      <c r="E35" s="753">
        <v>0</v>
      </c>
      <c r="F35" s="753">
        <v>0</v>
      </c>
      <c r="G35" s="753">
        <v>0</v>
      </c>
      <c r="H35" s="753">
        <v>0</v>
      </c>
      <c r="I35" s="749" t="s">
        <v>157</v>
      </c>
      <c r="J35" s="754" t="s">
        <v>201</v>
      </c>
    </row>
    <row r="36" spans="1:10" s="672" customFormat="1" ht="16.2" thickBot="1" x14ac:dyDescent="0.3">
      <c r="A36" s="755" t="s">
        <v>133</v>
      </c>
      <c r="B36" s="751" t="s">
        <v>71</v>
      </c>
      <c r="C36" s="756">
        <v>0</v>
      </c>
      <c r="D36" s="756">
        <v>0</v>
      </c>
      <c r="E36" s="756">
        <v>0</v>
      </c>
      <c r="F36" s="756">
        <v>0</v>
      </c>
      <c r="G36" s="756">
        <v>0</v>
      </c>
      <c r="H36" s="756">
        <v>0</v>
      </c>
      <c r="I36" s="750" t="s">
        <v>157</v>
      </c>
      <c r="J36" s="757" t="s">
        <v>134</v>
      </c>
    </row>
    <row r="37" spans="1:10" s="672" customFormat="1" ht="16.2" thickBot="1" x14ac:dyDescent="0.3">
      <c r="A37" s="752" t="s">
        <v>271</v>
      </c>
      <c r="B37" s="749" t="s">
        <v>71</v>
      </c>
      <c r="C37" s="753">
        <v>1550</v>
      </c>
      <c r="D37" s="753">
        <v>0</v>
      </c>
      <c r="E37" s="753">
        <v>0</v>
      </c>
      <c r="F37" s="753">
        <v>0</v>
      </c>
      <c r="G37" s="753">
        <v>0</v>
      </c>
      <c r="H37" s="753">
        <v>0</v>
      </c>
      <c r="I37" s="749" t="s">
        <v>157</v>
      </c>
      <c r="J37" s="754" t="s">
        <v>262</v>
      </c>
    </row>
    <row r="38" spans="1:10" s="672" customFormat="1" ht="16.2" thickBot="1" x14ac:dyDescent="0.3">
      <c r="A38" s="755" t="s">
        <v>411</v>
      </c>
      <c r="B38" s="751" t="s">
        <v>71</v>
      </c>
      <c r="C38" s="756">
        <v>0</v>
      </c>
      <c r="D38" s="756">
        <v>0</v>
      </c>
      <c r="E38" s="756">
        <v>3215</v>
      </c>
      <c r="F38" s="756">
        <v>0</v>
      </c>
      <c r="G38" s="756">
        <v>0</v>
      </c>
      <c r="H38" s="756">
        <v>0</v>
      </c>
      <c r="I38" s="750" t="s">
        <v>157</v>
      </c>
      <c r="J38" s="757" t="s">
        <v>412</v>
      </c>
    </row>
    <row r="39" spans="1:10" s="672" customFormat="1" ht="16.2" thickBot="1" x14ac:dyDescent="0.3">
      <c r="A39" s="752" t="s">
        <v>417</v>
      </c>
      <c r="B39" s="749" t="s">
        <v>71</v>
      </c>
      <c r="C39" s="753">
        <v>0</v>
      </c>
      <c r="D39" s="753">
        <v>0</v>
      </c>
      <c r="E39" s="753">
        <v>941.5</v>
      </c>
      <c r="F39" s="753">
        <v>0</v>
      </c>
      <c r="G39" s="753">
        <v>0</v>
      </c>
      <c r="H39" s="753">
        <v>0</v>
      </c>
      <c r="I39" s="749" t="s">
        <v>157</v>
      </c>
      <c r="J39" s="754" t="s">
        <v>425</v>
      </c>
    </row>
    <row r="40" spans="1:10" s="672" customFormat="1" ht="16.2" thickBot="1" x14ac:dyDescent="0.3">
      <c r="A40" s="755" t="s">
        <v>418</v>
      </c>
      <c r="B40" s="751" t="s">
        <v>72</v>
      </c>
      <c r="C40" s="756">
        <v>0</v>
      </c>
      <c r="D40" s="756">
        <v>0</v>
      </c>
      <c r="E40" s="756">
        <v>18</v>
      </c>
      <c r="F40" s="756">
        <v>0</v>
      </c>
      <c r="G40" s="756">
        <v>0</v>
      </c>
      <c r="H40" s="756">
        <v>0</v>
      </c>
      <c r="I40" s="750" t="s">
        <v>156</v>
      </c>
      <c r="J40" s="757" t="s">
        <v>423</v>
      </c>
    </row>
    <row r="41" spans="1:10" s="672" customFormat="1" ht="16.2" thickBot="1" x14ac:dyDescent="0.3">
      <c r="A41" s="752" t="s">
        <v>419</v>
      </c>
      <c r="B41" s="749" t="s">
        <v>71</v>
      </c>
      <c r="C41" s="753">
        <v>0</v>
      </c>
      <c r="D41" s="753">
        <v>0</v>
      </c>
      <c r="E41" s="753">
        <v>32</v>
      </c>
      <c r="F41" s="753">
        <v>0</v>
      </c>
      <c r="G41" s="753">
        <v>0</v>
      </c>
      <c r="H41" s="753">
        <v>0</v>
      </c>
      <c r="I41" s="749" t="s">
        <v>157</v>
      </c>
      <c r="J41" s="754" t="s">
        <v>424</v>
      </c>
    </row>
    <row r="42" spans="1:10" s="672" customFormat="1" ht="16.2" thickBot="1" x14ac:dyDescent="0.3">
      <c r="A42" s="755" t="s">
        <v>413</v>
      </c>
      <c r="B42" s="751" t="s">
        <v>72</v>
      </c>
      <c r="C42" s="756">
        <v>0</v>
      </c>
      <c r="D42" s="756">
        <v>0</v>
      </c>
      <c r="E42" s="756">
        <v>7</v>
      </c>
      <c r="F42" s="756">
        <v>0</v>
      </c>
      <c r="G42" s="756">
        <v>0</v>
      </c>
      <c r="H42" s="756">
        <v>0</v>
      </c>
      <c r="I42" s="750" t="s">
        <v>156</v>
      </c>
      <c r="J42" s="757" t="s">
        <v>414</v>
      </c>
    </row>
    <row r="43" spans="1:10" s="672" customFormat="1" ht="16.2" thickBot="1" x14ac:dyDescent="0.3">
      <c r="A43" s="752" t="s">
        <v>420</v>
      </c>
      <c r="B43" s="749" t="s">
        <v>71</v>
      </c>
      <c r="C43" s="753">
        <v>0</v>
      </c>
      <c r="D43" s="753">
        <v>0</v>
      </c>
      <c r="E43" s="753">
        <v>868</v>
      </c>
      <c r="F43" s="753">
        <v>0</v>
      </c>
      <c r="G43" s="753">
        <v>0</v>
      </c>
      <c r="H43" s="753">
        <v>0</v>
      </c>
      <c r="I43" s="749" t="s">
        <v>157</v>
      </c>
      <c r="J43" s="754" t="s">
        <v>292</v>
      </c>
    </row>
    <row r="44" spans="1:10" s="672" customFormat="1" ht="16.2" thickBot="1" x14ac:dyDescent="0.3">
      <c r="A44" s="755" t="s">
        <v>421</v>
      </c>
      <c r="B44" s="751" t="s">
        <v>71</v>
      </c>
      <c r="C44" s="756">
        <v>0</v>
      </c>
      <c r="D44" s="756">
        <v>0</v>
      </c>
      <c r="E44" s="756">
        <v>15</v>
      </c>
      <c r="F44" s="756">
        <v>0</v>
      </c>
      <c r="G44" s="756">
        <v>0</v>
      </c>
      <c r="H44" s="756">
        <v>0</v>
      </c>
      <c r="I44" s="750" t="s">
        <v>157</v>
      </c>
      <c r="J44" s="757" t="s">
        <v>422</v>
      </c>
    </row>
    <row r="45" spans="1:10" s="672" customFormat="1" ht="16.2" thickBot="1" x14ac:dyDescent="0.3">
      <c r="A45" s="752" t="s">
        <v>117</v>
      </c>
      <c r="B45" s="749" t="s">
        <v>72</v>
      </c>
      <c r="C45" s="753">
        <v>2269</v>
      </c>
      <c r="D45" s="753">
        <v>1618</v>
      </c>
      <c r="E45" s="753">
        <v>190</v>
      </c>
      <c r="F45" s="753">
        <v>0</v>
      </c>
      <c r="G45" s="753">
        <v>0</v>
      </c>
      <c r="H45" s="753">
        <v>0</v>
      </c>
      <c r="I45" s="749" t="s">
        <v>156</v>
      </c>
      <c r="J45" s="754" t="s">
        <v>75</v>
      </c>
    </row>
    <row r="46" spans="1:10" s="672" customFormat="1" ht="16.2" thickBot="1" x14ac:dyDescent="0.3">
      <c r="A46" s="755" t="s">
        <v>275</v>
      </c>
      <c r="B46" s="751" t="s">
        <v>71</v>
      </c>
      <c r="C46" s="756">
        <v>10</v>
      </c>
      <c r="D46" s="756">
        <v>0</v>
      </c>
      <c r="E46" s="756">
        <v>0</v>
      </c>
      <c r="F46" s="756">
        <v>0</v>
      </c>
      <c r="G46" s="756">
        <v>0</v>
      </c>
      <c r="H46" s="756">
        <v>0</v>
      </c>
      <c r="I46" s="750" t="s">
        <v>157</v>
      </c>
      <c r="J46" s="757" t="s">
        <v>265</v>
      </c>
    </row>
    <row r="47" spans="1:10" s="672" customFormat="1" ht="17.25" customHeight="1" thickBot="1" x14ac:dyDescent="0.3">
      <c r="A47" s="752" t="s">
        <v>597</v>
      </c>
      <c r="B47" s="749" t="s">
        <v>71</v>
      </c>
      <c r="C47" s="753">
        <v>0</v>
      </c>
      <c r="D47" s="753">
        <v>0</v>
      </c>
      <c r="E47" s="753">
        <v>0</v>
      </c>
      <c r="F47" s="753">
        <v>2849.5</v>
      </c>
      <c r="G47" s="753">
        <v>0</v>
      </c>
      <c r="H47" s="753">
        <v>606</v>
      </c>
      <c r="I47" s="749" t="s">
        <v>157</v>
      </c>
      <c r="J47" s="754" t="s">
        <v>194</v>
      </c>
    </row>
    <row r="48" spans="1:10" s="672" customFormat="1" ht="16.2" thickBot="1" x14ac:dyDescent="0.3">
      <c r="A48" s="755" t="s">
        <v>598</v>
      </c>
      <c r="B48" s="751" t="s">
        <v>72</v>
      </c>
      <c r="C48" s="756">
        <v>10</v>
      </c>
      <c r="D48" s="756">
        <v>0</v>
      </c>
      <c r="E48" s="756">
        <v>0</v>
      </c>
      <c r="F48" s="756">
        <v>1476.5</v>
      </c>
      <c r="G48" s="756">
        <v>0</v>
      </c>
      <c r="H48" s="756">
        <v>0</v>
      </c>
      <c r="I48" s="750" t="s">
        <v>156</v>
      </c>
      <c r="J48" s="757" t="s">
        <v>591</v>
      </c>
    </row>
    <row r="49" spans="1:10" s="672" customFormat="1" ht="16.2" thickBot="1" x14ac:dyDescent="0.3">
      <c r="A49" s="752" t="s">
        <v>603</v>
      </c>
      <c r="B49" s="749" t="s">
        <v>72</v>
      </c>
      <c r="C49" s="753">
        <v>0</v>
      </c>
      <c r="D49" s="753">
        <v>0</v>
      </c>
      <c r="E49" s="753">
        <v>0</v>
      </c>
      <c r="F49" s="753">
        <v>1084</v>
      </c>
      <c r="G49" s="753">
        <v>0</v>
      </c>
      <c r="H49" s="753">
        <v>0</v>
      </c>
      <c r="I49" s="749" t="s">
        <v>156</v>
      </c>
      <c r="J49" s="754" t="s">
        <v>592</v>
      </c>
    </row>
    <row r="50" spans="1:10" s="672" customFormat="1" ht="16.2" thickBot="1" x14ac:dyDescent="0.3">
      <c r="A50" s="755" t="s">
        <v>599</v>
      </c>
      <c r="B50" s="751" t="s">
        <v>71</v>
      </c>
      <c r="C50" s="756">
        <v>10</v>
      </c>
      <c r="D50" s="756">
        <v>0</v>
      </c>
      <c r="E50" s="756">
        <v>0</v>
      </c>
      <c r="F50" s="756">
        <v>253.1</v>
      </c>
      <c r="G50" s="756">
        <v>25</v>
      </c>
      <c r="H50" s="756">
        <v>0</v>
      </c>
      <c r="I50" s="750" t="s">
        <v>157</v>
      </c>
      <c r="J50" s="757" t="s">
        <v>593</v>
      </c>
    </row>
    <row r="51" spans="1:10" s="672" customFormat="1" ht="16.2" thickBot="1" x14ac:dyDescent="0.3">
      <c r="A51" s="752" t="s">
        <v>600</v>
      </c>
      <c r="B51" s="749" t="s">
        <v>71</v>
      </c>
      <c r="C51" s="753">
        <v>0</v>
      </c>
      <c r="D51" s="753">
        <v>0</v>
      </c>
      <c r="E51" s="753">
        <v>0</v>
      </c>
      <c r="F51" s="753">
        <v>3102</v>
      </c>
      <c r="G51" s="753">
        <v>798</v>
      </c>
      <c r="H51" s="753">
        <v>0</v>
      </c>
      <c r="I51" s="749" t="s">
        <v>157</v>
      </c>
      <c r="J51" s="754" t="s">
        <v>594</v>
      </c>
    </row>
    <row r="52" spans="1:10" s="672" customFormat="1" ht="16.2" thickBot="1" x14ac:dyDescent="0.3">
      <c r="A52" s="755" t="s">
        <v>736</v>
      </c>
      <c r="B52" s="751" t="s">
        <v>71</v>
      </c>
      <c r="C52" s="756">
        <v>10</v>
      </c>
      <c r="D52" s="756">
        <v>0</v>
      </c>
      <c r="E52" s="756">
        <v>0</v>
      </c>
      <c r="F52" s="756">
        <v>890</v>
      </c>
      <c r="G52" s="756">
        <v>277</v>
      </c>
      <c r="H52" s="756">
        <v>234</v>
      </c>
      <c r="I52" s="750" t="s">
        <v>157</v>
      </c>
      <c r="J52" s="757" t="s">
        <v>737</v>
      </c>
    </row>
    <row r="53" spans="1:10" s="672" customFormat="1" ht="16.2" thickBot="1" x14ac:dyDescent="0.3">
      <c r="A53" s="752" t="s">
        <v>601</v>
      </c>
      <c r="B53" s="749" t="s">
        <v>72</v>
      </c>
      <c r="C53" s="753">
        <v>0</v>
      </c>
      <c r="D53" s="753">
        <v>0</v>
      </c>
      <c r="E53" s="753">
        <v>0</v>
      </c>
      <c r="F53" s="753">
        <v>234</v>
      </c>
      <c r="G53" s="753">
        <v>7</v>
      </c>
      <c r="H53" s="753">
        <v>226</v>
      </c>
      <c r="I53" s="749" t="s">
        <v>156</v>
      </c>
      <c r="J53" s="754" t="s">
        <v>595</v>
      </c>
    </row>
    <row r="54" spans="1:10" s="672" customFormat="1" ht="31.2" x14ac:dyDescent="0.25">
      <c r="A54" s="764" t="s">
        <v>602</v>
      </c>
      <c r="B54" s="765" t="s">
        <v>72</v>
      </c>
      <c r="C54" s="766">
        <v>10</v>
      </c>
      <c r="D54" s="766">
        <v>0</v>
      </c>
      <c r="E54" s="766">
        <v>0</v>
      </c>
      <c r="F54" s="766">
        <v>320</v>
      </c>
      <c r="G54" s="766">
        <v>0</v>
      </c>
      <c r="H54" s="766">
        <v>0</v>
      </c>
      <c r="I54" s="767" t="s">
        <v>156</v>
      </c>
      <c r="J54" s="768" t="s">
        <v>596</v>
      </c>
    </row>
    <row r="55" spans="1:10" s="672" customFormat="1" ht="19.5" customHeight="1" thickBot="1" x14ac:dyDescent="0.3">
      <c r="A55" s="877" t="s">
        <v>3</v>
      </c>
      <c r="B55" s="769" t="s">
        <v>71</v>
      </c>
      <c r="C55" s="770">
        <f t="shared" ref="C55:F55" si="0">C16+C18+C20+C21+C22+C23+C24+C25+C26+C27+C29+C30+C33+C34+C35+C36+C37+C38+C39+C41+C43+C44+C46+C47+C50+C51+C52</f>
        <v>7114</v>
      </c>
      <c r="D55" s="770">
        <f t="shared" si="0"/>
        <v>12376.5</v>
      </c>
      <c r="E55" s="770">
        <f t="shared" si="0"/>
        <v>7618.5</v>
      </c>
      <c r="F55" s="770">
        <f t="shared" si="0"/>
        <v>9666.1</v>
      </c>
      <c r="G55" s="770">
        <v>1341</v>
      </c>
      <c r="H55" s="770">
        <v>3796</v>
      </c>
      <c r="I55" s="769" t="s">
        <v>157</v>
      </c>
      <c r="J55" s="875" t="s">
        <v>4</v>
      </c>
    </row>
    <row r="56" spans="1:10" s="672" customFormat="1" ht="18" customHeight="1" x14ac:dyDescent="0.25">
      <c r="A56" s="878"/>
      <c r="B56" s="761" t="s">
        <v>72</v>
      </c>
      <c r="C56" s="762">
        <f t="shared" ref="C56:F56" si="1">C17+C19+C28+C31+C32+C40+C42+C45+C48+C49</f>
        <v>2905</v>
      </c>
      <c r="D56" s="762">
        <f t="shared" si="1"/>
        <v>4382</v>
      </c>
      <c r="E56" s="762">
        <f t="shared" si="1"/>
        <v>3254</v>
      </c>
      <c r="F56" s="762">
        <f t="shared" si="1"/>
        <v>2560.5</v>
      </c>
      <c r="G56" s="762">
        <v>26</v>
      </c>
      <c r="H56" s="762">
        <v>1532</v>
      </c>
      <c r="I56" s="763" t="s">
        <v>156</v>
      </c>
      <c r="J56" s="876"/>
    </row>
    <row r="57" spans="1:10" s="405" customFormat="1" ht="28.8" customHeight="1" x14ac:dyDescent="0.25">
      <c r="A57" s="785" t="s">
        <v>566</v>
      </c>
      <c r="B57" s="693"/>
      <c r="C57" s="694"/>
      <c r="D57" s="694"/>
      <c r="E57" s="694"/>
      <c r="F57" s="694"/>
      <c r="G57" s="694"/>
      <c r="H57" s="889" t="s">
        <v>567</v>
      </c>
      <c r="I57" s="889"/>
      <c r="J57" s="889"/>
    </row>
  </sheetData>
  <mergeCells count="17">
    <mergeCell ref="A55:A56"/>
    <mergeCell ref="J55:J56"/>
    <mergeCell ref="H57:J57"/>
    <mergeCell ref="A6:A8"/>
    <mergeCell ref="I6:I8"/>
    <mergeCell ref="B6:B8"/>
    <mergeCell ref="H6:H8"/>
    <mergeCell ref="E6:E8"/>
    <mergeCell ref="A1:J1"/>
    <mergeCell ref="A2:J2"/>
    <mergeCell ref="A3:J3"/>
    <mergeCell ref="A4:J4"/>
    <mergeCell ref="J6:J8"/>
    <mergeCell ref="F6:F8"/>
    <mergeCell ref="G6:G8"/>
    <mergeCell ref="D6:D8"/>
    <mergeCell ref="C6:C8"/>
  </mergeCells>
  <phoneticPr fontId="27" type="noConversion"/>
  <printOptions horizontalCentered="1" verticalCentered="1"/>
  <pageMargins left="0" right="0" top="0" bottom="0" header="0" footer="0"/>
  <pageSetup paperSize="9" scale="90" fitToWidth="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249977111117893"/>
  </sheetPr>
  <dimension ref="A1:K13"/>
  <sheetViews>
    <sheetView rightToLeft="1" view="pageBreakPreview" zoomScale="70" zoomScaleNormal="100" zoomScaleSheetLayoutView="70" workbookViewId="0">
      <selection activeCell="E23" sqref="E23"/>
    </sheetView>
  </sheetViews>
  <sheetFormatPr defaultColWidth="8.88671875" defaultRowHeight="13.2" x14ac:dyDescent="0.25"/>
  <cols>
    <col min="1" max="1" width="30.109375" style="1" customWidth="1"/>
    <col min="2" max="8" width="9" style="1" customWidth="1"/>
    <col min="9" max="9" width="30.109375" style="1" customWidth="1"/>
    <col min="10" max="16384" width="8.88671875" style="1"/>
  </cols>
  <sheetData>
    <row r="1" spans="1:11" s="14" customFormat="1" ht="24" customHeight="1" x14ac:dyDescent="0.3">
      <c r="A1" s="891" t="s">
        <v>794</v>
      </c>
      <c r="B1" s="891"/>
      <c r="C1" s="891"/>
      <c r="D1" s="891"/>
      <c r="E1" s="891"/>
      <c r="F1" s="891"/>
      <c r="G1" s="891"/>
      <c r="H1" s="891"/>
      <c r="I1" s="891"/>
    </row>
    <row r="2" spans="1:11" s="14" customFormat="1" ht="17.399999999999999" x14ac:dyDescent="0.3">
      <c r="A2" s="891" t="s">
        <v>646</v>
      </c>
      <c r="B2" s="891"/>
      <c r="C2" s="891"/>
      <c r="D2" s="891"/>
      <c r="E2" s="891"/>
      <c r="F2" s="891"/>
      <c r="G2" s="891"/>
      <c r="H2" s="891"/>
      <c r="I2" s="891"/>
    </row>
    <row r="3" spans="1:11" s="14" customFormat="1" ht="15.6" x14ac:dyDescent="0.3">
      <c r="A3" s="890" t="s">
        <v>795</v>
      </c>
      <c r="B3" s="890"/>
      <c r="C3" s="890"/>
      <c r="D3" s="890"/>
      <c r="E3" s="890"/>
      <c r="F3" s="890"/>
      <c r="G3" s="890"/>
      <c r="H3" s="890"/>
      <c r="I3" s="890"/>
    </row>
    <row r="4" spans="1:11" s="14" customFormat="1" ht="15.6" x14ac:dyDescent="0.3">
      <c r="A4" s="892" t="s">
        <v>646</v>
      </c>
      <c r="B4" s="892"/>
      <c r="C4" s="892"/>
      <c r="D4" s="892"/>
      <c r="E4" s="892"/>
      <c r="F4" s="892"/>
      <c r="G4" s="892"/>
      <c r="H4" s="892"/>
      <c r="I4" s="892"/>
    </row>
    <row r="5" spans="1:11" s="9" customFormat="1" ht="15.6" x14ac:dyDescent="0.25">
      <c r="A5" s="77" t="s">
        <v>676</v>
      </c>
      <c r="B5" s="84"/>
      <c r="C5" s="84"/>
      <c r="D5" s="84"/>
      <c r="E5" s="84"/>
      <c r="F5" s="84"/>
      <c r="G5" s="84"/>
      <c r="H5" s="84"/>
      <c r="I5" s="85" t="s">
        <v>675</v>
      </c>
    </row>
    <row r="6" spans="1:11" ht="33.75" customHeight="1" x14ac:dyDescent="0.25">
      <c r="A6" s="39" t="s">
        <v>63</v>
      </c>
      <c r="B6" s="83">
        <v>2009</v>
      </c>
      <c r="C6" s="83">
        <v>2010</v>
      </c>
      <c r="D6" s="83">
        <v>2011</v>
      </c>
      <c r="E6" s="83">
        <v>2012</v>
      </c>
      <c r="F6" s="83">
        <v>2013</v>
      </c>
      <c r="G6" s="83">
        <v>2014</v>
      </c>
      <c r="H6" s="83">
        <v>2015</v>
      </c>
      <c r="I6" s="45" t="s">
        <v>242</v>
      </c>
    </row>
    <row r="7" spans="1:11" ht="35.1" customHeight="1" thickBot="1" x14ac:dyDescent="0.3">
      <c r="A7" s="38" t="s">
        <v>66</v>
      </c>
      <c r="B7" s="90">
        <v>12578</v>
      </c>
      <c r="C7" s="90">
        <v>12814</v>
      </c>
      <c r="D7" s="90">
        <v>1024</v>
      </c>
      <c r="E7" s="90">
        <v>9012</v>
      </c>
      <c r="F7" s="90">
        <v>1743</v>
      </c>
      <c r="G7" s="90">
        <v>0</v>
      </c>
      <c r="H7" s="435">
        <v>0</v>
      </c>
      <c r="I7" s="46" t="s">
        <v>153</v>
      </c>
    </row>
    <row r="8" spans="1:11" ht="35.1" customHeight="1" thickBot="1" x14ac:dyDescent="0.3">
      <c r="A8" s="40" t="s">
        <v>67</v>
      </c>
      <c r="B8" s="91">
        <v>130</v>
      </c>
      <c r="C8" s="91">
        <v>0</v>
      </c>
      <c r="D8" s="91">
        <v>3528</v>
      </c>
      <c r="E8" s="91">
        <v>0</v>
      </c>
      <c r="F8" s="91">
        <v>0</v>
      </c>
      <c r="G8" s="91">
        <v>0</v>
      </c>
      <c r="H8" s="436">
        <v>0</v>
      </c>
      <c r="I8" s="47" t="s">
        <v>154</v>
      </c>
    </row>
    <row r="9" spans="1:11" ht="35.1" customHeight="1" thickBot="1" x14ac:dyDescent="0.3">
      <c r="A9" s="244" t="s">
        <v>68</v>
      </c>
      <c r="B9" s="245">
        <v>13975</v>
      </c>
      <c r="C9" s="245">
        <v>1326</v>
      </c>
      <c r="D9" s="245">
        <v>0</v>
      </c>
      <c r="E9" s="245">
        <v>0</v>
      </c>
      <c r="F9" s="245">
        <v>0</v>
      </c>
      <c r="G9" s="245">
        <v>0</v>
      </c>
      <c r="H9" s="437">
        <v>0</v>
      </c>
      <c r="I9" s="246" t="s">
        <v>155</v>
      </c>
    </row>
    <row r="10" spans="1:11" ht="35.1" customHeight="1" x14ac:dyDescent="0.25">
      <c r="A10" s="323" t="s">
        <v>590</v>
      </c>
      <c r="B10" s="438">
        <v>0</v>
      </c>
      <c r="C10" s="438">
        <v>0</v>
      </c>
      <c r="D10" s="438">
        <v>0</v>
      </c>
      <c r="E10" s="438">
        <v>0</v>
      </c>
      <c r="F10" s="438">
        <v>0</v>
      </c>
      <c r="G10" s="438">
        <v>0</v>
      </c>
      <c r="H10" s="438">
        <v>22</v>
      </c>
      <c r="I10" s="440" t="s">
        <v>604</v>
      </c>
    </row>
    <row r="11" spans="1:11" s="251" customFormat="1" ht="23.25" customHeight="1" x14ac:dyDescent="0.25">
      <c r="A11" s="439" t="s">
        <v>3</v>
      </c>
      <c r="B11" s="555">
        <f>SUM(B7:B10)</f>
        <v>26683</v>
      </c>
      <c r="C11" s="555">
        <f t="shared" ref="C11:H11" si="0">SUM(C7:C10)</f>
        <v>14140</v>
      </c>
      <c r="D11" s="555">
        <f t="shared" si="0"/>
        <v>4552</v>
      </c>
      <c r="E11" s="555">
        <f t="shared" si="0"/>
        <v>9012</v>
      </c>
      <c r="F11" s="555">
        <f t="shared" si="0"/>
        <v>1743</v>
      </c>
      <c r="G11" s="555">
        <f t="shared" si="0"/>
        <v>0</v>
      </c>
      <c r="H11" s="555">
        <f t="shared" si="0"/>
        <v>22</v>
      </c>
      <c r="I11" s="556" t="s">
        <v>4</v>
      </c>
    </row>
    <row r="12" spans="1:11" s="36" customFormat="1" ht="14.4" x14ac:dyDescent="0.3">
      <c r="A12" s="565" t="s">
        <v>796</v>
      </c>
      <c r="B12" s="566"/>
      <c r="C12" s="566"/>
      <c r="D12" s="566"/>
      <c r="E12" s="566"/>
      <c r="F12" s="567"/>
      <c r="G12" s="547"/>
      <c r="H12" s="547"/>
      <c r="I12" s="568" t="s">
        <v>797</v>
      </c>
      <c r="J12" s="444"/>
      <c r="K12" s="444"/>
    </row>
    <row r="13" spans="1:11" s="251" customFormat="1" x14ac:dyDescent="0.25">
      <c r="A13" s="257" t="s">
        <v>430</v>
      </c>
      <c r="B13" s="302"/>
      <c r="C13" s="302"/>
      <c r="D13" s="302"/>
      <c r="E13" s="302"/>
      <c r="F13" s="302"/>
      <c r="G13" s="302"/>
      <c r="H13" s="302"/>
      <c r="I13" s="255" t="s">
        <v>431</v>
      </c>
    </row>
  </sheetData>
  <mergeCells count="4">
    <mergeCell ref="A3:I3"/>
    <mergeCell ref="A1:I1"/>
    <mergeCell ref="A4:I4"/>
    <mergeCell ref="A2:I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H20"/>
  <sheetViews>
    <sheetView rightToLeft="1" view="pageBreakPreview" zoomScale="70" zoomScaleNormal="100" zoomScaleSheetLayoutView="70" workbookViewId="0">
      <selection activeCell="E17" sqref="E17"/>
    </sheetView>
  </sheetViews>
  <sheetFormatPr defaultRowHeight="13.2" x14ac:dyDescent="0.25"/>
  <cols>
    <col min="1" max="1" width="22.6640625" customWidth="1"/>
    <col min="2" max="7" width="12" customWidth="1"/>
    <col min="8" max="8" width="29.44140625" customWidth="1"/>
  </cols>
  <sheetData>
    <row r="1" spans="1:8" ht="21" customHeight="1" x14ac:dyDescent="0.25">
      <c r="A1" s="893" t="s">
        <v>799</v>
      </c>
      <c r="B1" s="893"/>
      <c r="C1" s="893"/>
      <c r="D1" s="893"/>
      <c r="E1" s="893"/>
      <c r="F1" s="893"/>
      <c r="G1" s="893"/>
      <c r="H1" s="893"/>
    </row>
    <row r="2" spans="1:8" ht="17.399999999999999" x14ac:dyDescent="0.25">
      <c r="A2" s="893" t="s">
        <v>732</v>
      </c>
      <c r="B2" s="893"/>
      <c r="C2" s="893"/>
      <c r="D2" s="893"/>
      <c r="E2" s="893"/>
      <c r="F2" s="893"/>
      <c r="G2" s="893"/>
      <c r="H2" s="893"/>
    </row>
    <row r="3" spans="1:8" ht="15.6" x14ac:dyDescent="0.25">
      <c r="A3" s="894" t="s">
        <v>798</v>
      </c>
      <c r="B3" s="894"/>
      <c r="C3" s="894"/>
      <c r="D3" s="894"/>
      <c r="E3" s="894"/>
      <c r="F3" s="894"/>
      <c r="G3" s="894"/>
      <c r="H3" s="894"/>
    </row>
    <row r="4" spans="1:8" ht="15.6" x14ac:dyDescent="0.25">
      <c r="A4" s="895" t="s">
        <v>732</v>
      </c>
      <c r="B4" s="895"/>
      <c r="C4" s="895"/>
      <c r="D4" s="895"/>
      <c r="E4" s="895"/>
      <c r="F4" s="895"/>
      <c r="G4" s="895"/>
      <c r="H4" s="895"/>
    </row>
    <row r="5" spans="1:8" s="95" customFormat="1" ht="17.399999999999999" x14ac:dyDescent="0.25">
      <c r="A5" s="77" t="s">
        <v>678</v>
      </c>
      <c r="B5" s="84"/>
      <c r="C5" s="84"/>
      <c r="E5" s="301"/>
      <c r="F5" s="301"/>
      <c r="G5" s="301"/>
      <c r="H5" s="85" t="s">
        <v>677</v>
      </c>
    </row>
    <row r="6" spans="1:8" ht="42.6" customHeight="1" x14ac:dyDescent="0.25">
      <c r="A6" s="303" t="s">
        <v>391</v>
      </c>
      <c r="B6" s="306">
        <v>2012</v>
      </c>
      <c r="C6" s="306">
        <v>2013</v>
      </c>
      <c r="D6" s="306">
        <v>2014</v>
      </c>
      <c r="E6" s="306">
        <v>2015</v>
      </c>
      <c r="F6" s="306">
        <v>2016</v>
      </c>
      <c r="G6" s="306">
        <v>2017</v>
      </c>
      <c r="H6" s="304" t="s">
        <v>392</v>
      </c>
    </row>
    <row r="7" spans="1:8" ht="26.25" customHeight="1" thickBot="1" x14ac:dyDescent="0.3">
      <c r="A7" s="308" t="s">
        <v>393</v>
      </c>
      <c r="B7" s="557">
        <v>6</v>
      </c>
      <c r="C7" s="557">
        <v>32</v>
      </c>
      <c r="D7" s="557">
        <v>46</v>
      </c>
      <c r="E7" s="557">
        <v>38</v>
      </c>
      <c r="F7" s="705">
        <v>97</v>
      </c>
      <c r="G7" s="705">
        <v>75</v>
      </c>
      <c r="H7" s="311" t="s">
        <v>394</v>
      </c>
    </row>
    <row r="8" spans="1:8" ht="26.25" customHeight="1" thickBot="1" x14ac:dyDescent="0.3">
      <c r="A8" s="309" t="s">
        <v>395</v>
      </c>
      <c r="B8" s="558">
        <v>3</v>
      </c>
      <c r="C8" s="558">
        <v>2</v>
      </c>
      <c r="D8" s="558">
        <v>18</v>
      </c>
      <c r="E8" s="558">
        <v>11</v>
      </c>
      <c r="F8" s="706">
        <v>6</v>
      </c>
      <c r="G8" s="706">
        <v>5</v>
      </c>
      <c r="H8" s="312" t="s">
        <v>396</v>
      </c>
    </row>
    <row r="9" spans="1:8" ht="29.25" customHeight="1" thickBot="1" x14ac:dyDescent="0.3">
      <c r="A9" s="310" t="s">
        <v>397</v>
      </c>
      <c r="B9" s="559">
        <v>0</v>
      </c>
      <c r="C9" s="559">
        <v>16</v>
      </c>
      <c r="D9" s="559">
        <v>22</v>
      </c>
      <c r="E9" s="559">
        <v>26</v>
      </c>
      <c r="F9" s="707">
        <v>0</v>
      </c>
      <c r="G9" s="707">
        <v>0</v>
      </c>
      <c r="H9" s="313" t="s">
        <v>398</v>
      </c>
    </row>
    <row r="10" spans="1:8" ht="26.25" customHeight="1" thickBot="1" x14ac:dyDescent="0.3">
      <c r="A10" s="309" t="s">
        <v>399</v>
      </c>
      <c r="B10" s="558">
        <v>5</v>
      </c>
      <c r="C10" s="558">
        <v>4</v>
      </c>
      <c r="D10" s="558">
        <v>19</v>
      </c>
      <c r="E10" s="558">
        <v>201</v>
      </c>
      <c r="F10" s="706">
        <v>32</v>
      </c>
      <c r="G10" s="706">
        <v>27</v>
      </c>
      <c r="H10" s="312" t="s">
        <v>400</v>
      </c>
    </row>
    <row r="11" spans="1:8" ht="26.25" customHeight="1" thickBot="1" x14ac:dyDescent="0.3">
      <c r="A11" s="310" t="s">
        <v>401</v>
      </c>
      <c r="B11" s="559">
        <v>3</v>
      </c>
      <c r="C11" s="559">
        <v>8</v>
      </c>
      <c r="D11" s="559">
        <v>11</v>
      </c>
      <c r="E11" s="559">
        <v>85</v>
      </c>
      <c r="F11" s="707">
        <v>167</v>
      </c>
      <c r="G11" s="707">
        <v>180</v>
      </c>
      <c r="H11" s="313" t="s">
        <v>402</v>
      </c>
    </row>
    <row r="12" spans="1:8" ht="26.25" customHeight="1" thickBot="1" x14ac:dyDescent="0.3">
      <c r="A12" s="309" t="s">
        <v>403</v>
      </c>
      <c r="B12" s="558">
        <v>8</v>
      </c>
      <c r="C12" s="558">
        <v>3</v>
      </c>
      <c r="D12" s="558">
        <v>5</v>
      </c>
      <c r="E12" s="558">
        <v>2</v>
      </c>
      <c r="F12" s="706">
        <v>1</v>
      </c>
      <c r="G12" s="706">
        <v>2</v>
      </c>
      <c r="H12" s="312" t="s">
        <v>404</v>
      </c>
    </row>
    <row r="13" spans="1:8" ht="29.25" customHeight="1" thickBot="1" x14ac:dyDescent="0.3">
      <c r="A13" s="310" t="s">
        <v>405</v>
      </c>
      <c r="B13" s="559">
        <v>2</v>
      </c>
      <c r="C13" s="559">
        <v>16</v>
      </c>
      <c r="D13" s="559">
        <v>19</v>
      </c>
      <c r="E13" s="559">
        <v>18</v>
      </c>
      <c r="F13" s="707">
        <v>14</v>
      </c>
      <c r="G13" s="707">
        <v>9</v>
      </c>
      <c r="H13" s="313" t="s">
        <v>406</v>
      </c>
    </row>
    <row r="14" spans="1:8" ht="26.25" customHeight="1" thickBot="1" x14ac:dyDescent="0.3">
      <c r="A14" s="309" t="s">
        <v>407</v>
      </c>
      <c r="B14" s="558">
        <v>1</v>
      </c>
      <c r="C14" s="558">
        <v>4</v>
      </c>
      <c r="D14" s="558">
        <v>9</v>
      </c>
      <c r="E14" s="558">
        <v>5</v>
      </c>
      <c r="F14" s="706">
        <v>18</v>
      </c>
      <c r="G14" s="706">
        <v>27</v>
      </c>
      <c r="H14" s="312" t="s">
        <v>408</v>
      </c>
    </row>
    <row r="15" spans="1:8" ht="26.25" customHeight="1" thickBot="1" x14ac:dyDescent="0.3">
      <c r="A15" s="310" t="s">
        <v>409</v>
      </c>
      <c r="B15" s="559">
        <v>0</v>
      </c>
      <c r="C15" s="559">
        <v>0</v>
      </c>
      <c r="D15" s="559">
        <v>0</v>
      </c>
      <c r="E15" s="559">
        <v>0</v>
      </c>
      <c r="F15" s="707">
        <v>0</v>
      </c>
      <c r="G15" s="707">
        <v>0</v>
      </c>
      <c r="H15" s="313" t="s">
        <v>410</v>
      </c>
    </row>
    <row r="16" spans="1:8" s="1" customFormat="1" ht="26.25" customHeight="1" x14ac:dyDescent="0.25">
      <c r="A16" s="348" t="s">
        <v>475</v>
      </c>
      <c r="B16" s="560">
        <v>34</v>
      </c>
      <c r="C16" s="560">
        <v>245</v>
      </c>
      <c r="D16" s="560">
        <v>401</v>
      </c>
      <c r="E16" s="560">
        <v>75</v>
      </c>
      <c r="F16" s="708">
        <v>13</v>
      </c>
      <c r="G16" s="708">
        <v>15</v>
      </c>
      <c r="H16" s="349" t="s">
        <v>302</v>
      </c>
    </row>
    <row r="17" spans="1:8" ht="23.25" customHeight="1" x14ac:dyDescent="0.25">
      <c r="A17" s="305" t="s">
        <v>3</v>
      </c>
      <c r="B17" s="307">
        <f t="shared" ref="B17:G17" si="0">SUM(B7:B16)</f>
        <v>62</v>
      </c>
      <c r="C17" s="307">
        <f t="shared" si="0"/>
        <v>330</v>
      </c>
      <c r="D17" s="307">
        <f t="shared" si="0"/>
        <v>550</v>
      </c>
      <c r="E17" s="307">
        <f t="shared" si="0"/>
        <v>461</v>
      </c>
      <c r="F17" s="307">
        <f t="shared" si="0"/>
        <v>348</v>
      </c>
      <c r="G17" s="307">
        <f t="shared" si="0"/>
        <v>340</v>
      </c>
      <c r="H17" s="344" t="s">
        <v>4</v>
      </c>
    </row>
    <row r="18" spans="1:8" s="786" customFormat="1" ht="20.399999999999999" customHeight="1" x14ac:dyDescent="0.25">
      <c r="A18" s="92" t="s">
        <v>566</v>
      </c>
      <c r="B18" s="302"/>
      <c r="C18" s="302"/>
      <c r="H18" s="787" t="s">
        <v>567</v>
      </c>
    </row>
    <row r="20" spans="1:8" ht="14.4" x14ac:dyDescent="0.3">
      <c r="A20" s="243"/>
      <c r="B20" s="243"/>
      <c r="C20" s="243"/>
      <c r="D20" s="243"/>
      <c r="E20" s="243"/>
      <c r="F20" s="243"/>
      <c r="G20" s="243"/>
      <c r="H20" s="243"/>
    </row>
  </sheetData>
  <mergeCells count="4">
    <mergeCell ref="A1:H1"/>
    <mergeCell ref="A2:H2"/>
    <mergeCell ref="A3:H3"/>
    <mergeCell ref="A4:H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R25"/>
  <sheetViews>
    <sheetView rightToLeft="1" view="pageBreakPreview" zoomScale="60" zoomScaleNormal="100" workbookViewId="0">
      <selection activeCell="F29" sqref="F29"/>
    </sheetView>
  </sheetViews>
  <sheetFormatPr defaultColWidth="8.88671875" defaultRowHeight="13.2" x14ac:dyDescent="0.25"/>
  <cols>
    <col min="1" max="1" width="12.109375" style="167" customWidth="1"/>
    <col min="2" max="3" width="12.6640625" style="167" customWidth="1"/>
    <col min="4" max="10" width="12.109375" style="167" customWidth="1"/>
    <col min="11" max="11" width="13.33203125" style="672" customWidth="1"/>
    <col min="12" max="12" width="7" style="167" customWidth="1"/>
    <col min="13" max="16" width="8.88671875" style="167"/>
    <col min="17" max="17" width="8.88671875" style="167" customWidth="1"/>
    <col min="18" max="18" width="14.44140625" style="167" customWidth="1"/>
    <col min="19" max="19" width="6" style="167" customWidth="1"/>
    <col min="20" max="16384" width="8.88671875" style="167"/>
  </cols>
  <sheetData>
    <row r="1" spans="1:18" s="165" customFormat="1" ht="17.399999999999999" x14ac:dyDescent="0.25">
      <c r="A1" s="916" t="s">
        <v>372</v>
      </c>
      <c r="B1" s="916"/>
      <c r="C1" s="916"/>
      <c r="D1" s="916"/>
      <c r="E1" s="916"/>
      <c r="F1" s="916"/>
      <c r="G1" s="916"/>
      <c r="H1" s="916"/>
      <c r="I1" s="916"/>
      <c r="J1" s="916"/>
      <c r="K1" s="916"/>
      <c r="L1" s="916"/>
      <c r="R1" s="166"/>
    </row>
    <row r="2" spans="1:18" s="165" customFormat="1" ht="17.399999999999999" x14ac:dyDescent="0.25">
      <c r="A2" s="916">
        <v>2017</v>
      </c>
      <c r="B2" s="916"/>
      <c r="C2" s="916"/>
      <c r="D2" s="916"/>
      <c r="E2" s="916"/>
      <c r="F2" s="916"/>
      <c r="G2" s="916"/>
      <c r="H2" s="916"/>
      <c r="I2" s="916"/>
      <c r="J2" s="916"/>
      <c r="K2" s="916"/>
      <c r="L2" s="916"/>
      <c r="R2" s="166"/>
    </row>
    <row r="3" spans="1:18" s="165" customFormat="1" ht="18" x14ac:dyDescent="0.25">
      <c r="A3" s="917" t="s">
        <v>482</v>
      </c>
      <c r="B3" s="917"/>
      <c r="C3" s="917"/>
      <c r="D3" s="917"/>
      <c r="E3" s="917"/>
      <c r="F3" s="917"/>
      <c r="G3" s="917"/>
      <c r="H3" s="917"/>
      <c r="I3" s="917"/>
      <c r="J3" s="917"/>
      <c r="K3" s="917"/>
      <c r="L3" s="917"/>
    </row>
    <row r="4" spans="1:18" s="165" customFormat="1" ht="15.6" x14ac:dyDescent="0.25">
      <c r="A4" s="917">
        <v>2017</v>
      </c>
      <c r="B4" s="917"/>
      <c r="C4" s="917"/>
      <c r="D4" s="917"/>
      <c r="E4" s="917"/>
      <c r="F4" s="917"/>
      <c r="G4" s="917"/>
      <c r="H4" s="917"/>
      <c r="I4" s="917"/>
      <c r="J4" s="917"/>
      <c r="K4" s="917"/>
      <c r="L4" s="917"/>
    </row>
    <row r="5" spans="1:18" s="259" customFormat="1" ht="15.75" customHeight="1" x14ac:dyDescent="0.25">
      <c r="A5" s="441" t="s">
        <v>679</v>
      </c>
      <c r="B5" s="442"/>
      <c r="C5" s="442"/>
      <c r="D5" s="442"/>
      <c r="E5" s="442"/>
      <c r="H5" s="442"/>
      <c r="K5" s="544"/>
      <c r="L5" s="443" t="s">
        <v>663</v>
      </c>
    </row>
    <row r="6" spans="1:18" ht="33.75" customHeight="1" thickBot="1" x14ac:dyDescent="0.3">
      <c r="A6" s="918" t="s">
        <v>371</v>
      </c>
      <c r="B6" s="919"/>
      <c r="C6" s="168" t="s">
        <v>26</v>
      </c>
      <c r="D6" s="169" t="s">
        <v>346</v>
      </c>
      <c r="E6" s="169" t="s">
        <v>348</v>
      </c>
      <c r="F6" s="169" t="s">
        <v>347</v>
      </c>
      <c r="G6" s="169" t="s">
        <v>27</v>
      </c>
      <c r="H6" s="169" t="s">
        <v>349</v>
      </c>
      <c r="I6" s="169" t="s">
        <v>351</v>
      </c>
      <c r="J6" s="169" t="s">
        <v>352</v>
      </c>
      <c r="K6" s="922" t="s">
        <v>228</v>
      </c>
      <c r="L6" s="923"/>
    </row>
    <row r="7" spans="1:18" ht="41.25" customHeight="1" x14ac:dyDescent="0.25">
      <c r="A7" s="920"/>
      <c r="B7" s="921"/>
      <c r="C7" s="170" t="s">
        <v>229</v>
      </c>
      <c r="D7" s="171" t="s">
        <v>285</v>
      </c>
      <c r="E7" s="171" t="s">
        <v>284</v>
      </c>
      <c r="F7" s="171" t="s">
        <v>283</v>
      </c>
      <c r="G7" s="171" t="s">
        <v>28</v>
      </c>
      <c r="H7" s="171" t="s">
        <v>282</v>
      </c>
      <c r="I7" s="171" t="s">
        <v>350</v>
      </c>
      <c r="J7" s="171" t="s">
        <v>281</v>
      </c>
      <c r="K7" s="924"/>
      <c r="L7" s="925"/>
    </row>
    <row r="8" spans="1:18" ht="20.25" customHeight="1" thickBot="1" x14ac:dyDescent="0.3">
      <c r="A8" s="906" t="s">
        <v>237</v>
      </c>
      <c r="B8" s="907"/>
      <c r="C8" s="172">
        <f>SUM(C9:C15)</f>
        <v>1152</v>
      </c>
      <c r="D8" s="172">
        <f t="shared" ref="D8:J8" si="0">SUM(D9:D15)</f>
        <v>2</v>
      </c>
      <c r="E8" s="172">
        <f t="shared" si="0"/>
        <v>0</v>
      </c>
      <c r="F8" s="172">
        <f t="shared" si="0"/>
        <v>0</v>
      </c>
      <c r="G8" s="172">
        <f t="shared" si="0"/>
        <v>14</v>
      </c>
      <c r="H8" s="172">
        <f t="shared" si="0"/>
        <v>171</v>
      </c>
      <c r="I8" s="172">
        <f t="shared" si="0"/>
        <v>0</v>
      </c>
      <c r="J8" s="172">
        <f t="shared" si="0"/>
        <v>965</v>
      </c>
      <c r="K8" s="908" t="s">
        <v>230</v>
      </c>
      <c r="L8" s="909"/>
    </row>
    <row r="9" spans="1:18" ht="20.25" customHeight="1" thickBot="1" x14ac:dyDescent="0.3">
      <c r="A9" s="896"/>
      <c r="B9" s="173" t="s">
        <v>232</v>
      </c>
      <c r="C9" s="174">
        <f>SUM(D9:J9)</f>
        <v>422</v>
      </c>
      <c r="D9" s="738">
        <v>0</v>
      </c>
      <c r="E9" s="738">
        <v>0</v>
      </c>
      <c r="F9" s="739" t="s">
        <v>618</v>
      </c>
      <c r="G9" s="739">
        <v>4</v>
      </c>
      <c r="H9" s="739" t="s">
        <v>618</v>
      </c>
      <c r="I9" s="739" t="s">
        <v>618</v>
      </c>
      <c r="J9" s="739">
        <v>418</v>
      </c>
      <c r="K9" s="175" t="s">
        <v>231</v>
      </c>
      <c r="L9" s="899"/>
    </row>
    <row r="10" spans="1:18" ht="20.25" customHeight="1" thickBot="1" x14ac:dyDescent="0.3">
      <c r="A10" s="910"/>
      <c r="B10" s="176" t="s">
        <v>42</v>
      </c>
      <c r="C10" s="176">
        <f t="shared" ref="C10:C15" si="1">SUM(D10:J10)</f>
        <v>142</v>
      </c>
      <c r="D10" s="740">
        <v>0</v>
      </c>
      <c r="E10" s="740">
        <v>0</v>
      </c>
      <c r="F10" s="741" t="s">
        <v>618</v>
      </c>
      <c r="G10" s="741" t="s">
        <v>618</v>
      </c>
      <c r="H10" s="741" t="s">
        <v>618</v>
      </c>
      <c r="I10" s="741" t="s">
        <v>618</v>
      </c>
      <c r="J10" s="741">
        <v>142</v>
      </c>
      <c r="K10" s="177" t="s">
        <v>29</v>
      </c>
      <c r="L10" s="900"/>
    </row>
    <row r="11" spans="1:18" ht="20.25" customHeight="1" thickBot="1" x14ac:dyDescent="0.3">
      <c r="A11" s="910"/>
      <c r="B11" s="173" t="s">
        <v>234</v>
      </c>
      <c r="C11" s="173">
        <f t="shared" si="1"/>
        <v>8</v>
      </c>
      <c r="D11" s="742">
        <v>0</v>
      </c>
      <c r="E11" s="742">
        <v>0</v>
      </c>
      <c r="F11" s="743" t="s">
        <v>618</v>
      </c>
      <c r="G11" s="742">
        <v>5</v>
      </c>
      <c r="H11" s="742">
        <v>1</v>
      </c>
      <c r="I11" s="743" t="s">
        <v>618</v>
      </c>
      <c r="J11" s="743">
        <v>2</v>
      </c>
      <c r="K11" s="175" t="s">
        <v>233</v>
      </c>
      <c r="L11" s="900"/>
    </row>
    <row r="12" spans="1:18" ht="20.25" customHeight="1" thickBot="1" x14ac:dyDescent="0.3">
      <c r="A12" s="910"/>
      <c r="B12" s="176" t="s">
        <v>174</v>
      </c>
      <c r="C12" s="176">
        <f t="shared" si="1"/>
        <v>1</v>
      </c>
      <c r="D12" s="740">
        <v>0</v>
      </c>
      <c r="E12" s="740">
        <v>0</v>
      </c>
      <c r="F12" s="741" t="s">
        <v>618</v>
      </c>
      <c r="G12" s="741" t="s">
        <v>618</v>
      </c>
      <c r="H12" s="741" t="s">
        <v>618</v>
      </c>
      <c r="I12" s="741" t="s">
        <v>618</v>
      </c>
      <c r="J12" s="741">
        <v>1</v>
      </c>
      <c r="K12" s="177" t="s">
        <v>181</v>
      </c>
      <c r="L12" s="900"/>
    </row>
    <row r="13" spans="1:18" ht="20.25" customHeight="1" thickBot="1" x14ac:dyDescent="0.3">
      <c r="A13" s="910"/>
      <c r="B13" s="173" t="s">
        <v>176</v>
      </c>
      <c r="C13" s="173">
        <f t="shared" si="1"/>
        <v>29</v>
      </c>
      <c r="D13" s="742">
        <v>0</v>
      </c>
      <c r="E13" s="742">
        <v>0</v>
      </c>
      <c r="F13" s="743" t="s">
        <v>618</v>
      </c>
      <c r="G13" s="743" t="s">
        <v>618</v>
      </c>
      <c r="H13" s="743" t="s">
        <v>618</v>
      </c>
      <c r="I13" s="743" t="s">
        <v>618</v>
      </c>
      <c r="J13" s="743">
        <v>29</v>
      </c>
      <c r="K13" s="175" t="s">
        <v>182</v>
      </c>
      <c r="L13" s="900"/>
    </row>
    <row r="14" spans="1:18" ht="20.25" customHeight="1" thickBot="1" x14ac:dyDescent="0.3">
      <c r="A14" s="910"/>
      <c r="B14" s="176" t="s">
        <v>177</v>
      </c>
      <c r="C14" s="176">
        <f t="shared" si="1"/>
        <v>322</v>
      </c>
      <c r="D14" s="740">
        <v>2</v>
      </c>
      <c r="E14" s="740">
        <v>0</v>
      </c>
      <c r="F14" s="741" t="s">
        <v>618</v>
      </c>
      <c r="G14" s="740">
        <v>5</v>
      </c>
      <c r="H14" s="740">
        <v>0</v>
      </c>
      <c r="I14" s="740">
        <v>0</v>
      </c>
      <c r="J14" s="740">
        <v>315</v>
      </c>
      <c r="K14" s="177" t="s">
        <v>183</v>
      </c>
      <c r="L14" s="900"/>
    </row>
    <row r="15" spans="1:18" ht="20.25" customHeight="1" x14ac:dyDescent="0.25">
      <c r="A15" s="911"/>
      <c r="B15" s="178" t="s">
        <v>175</v>
      </c>
      <c r="C15" s="178">
        <f t="shared" si="1"/>
        <v>228</v>
      </c>
      <c r="D15" s="744">
        <v>0</v>
      </c>
      <c r="E15" s="744">
        <v>0</v>
      </c>
      <c r="F15" s="745" t="s">
        <v>618</v>
      </c>
      <c r="G15" s="745" t="s">
        <v>618</v>
      </c>
      <c r="H15" s="745">
        <v>170</v>
      </c>
      <c r="I15" s="745">
        <v>0</v>
      </c>
      <c r="J15" s="745">
        <v>58</v>
      </c>
      <c r="K15" s="179" t="s">
        <v>235</v>
      </c>
      <c r="L15" s="900"/>
    </row>
    <row r="16" spans="1:18" ht="20.25" customHeight="1" thickBot="1" x14ac:dyDescent="0.3">
      <c r="A16" s="912" t="s">
        <v>238</v>
      </c>
      <c r="B16" s="913"/>
      <c r="C16" s="172">
        <f>SUM(C17:C22)</f>
        <v>888</v>
      </c>
      <c r="D16" s="172">
        <f t="shared" ref="D16:J16" si="2">SUM(D17:D22)</f>
        <v>0</v>
      </c>
      <c r="E16" s="172">
        <f t="shared" si="2"/>
        <v>0</v>
      </c>
      <c r="F16" s="172">
        <f t="shared" si="2"/>
        <v>0</v>
      </c>
      <c r="G16" s="172">
        <f t="shared" si="2"/>
        <v>6</v>
      </c>
      <c r="H16" s="172">
        <f t="shared" si="2"/>
        <v>22</v>
      </c>
      <c r="I16" s="172">
        <f t="shared" si="2"/>
        <v>7</v>
      </c>
      <c r="J16" s="172">
        <f t="shared" si="2"/>
        <v>853</v>
      </c>
      <c r="K16" s="914" t="s">
        <v>208</v>
      </c>
      <c r="L16" s="915"/>
    </row>
    <row r="17" spans="1:12" ht="20.25" customHeight="1" thickBot="1" x14ac:dyDescent="0.3">
      <c r="A17" s="896"/>
      <c r="B17" s="173" t="s">
        <v>232</v>
      </c>
      <c r="C17" s="174">
        <f>SUM(D17:J17)</f>
        <v>402</v>
      </c>
      <c r="D17" s="738">
        <v>0</v>
      </c>
      <c r="E17" s="738">
        <v>0</v>
      </c>
      <c r="F17" s="738">
        <v>0</v>
      </c>
      <c r="G17" s="738">
        <v>0</v>
      </c>
      <c r="H17" s="738">
        <v>0</v>
      </c>
      <c r="I17" s="738">
        <v>0</v>
      </c>
      <c r="J17" s="738">
        <v>402</v>
      </c>
      <c r="K17" s="175" t="s">
        <v>231</v>
      </c>
      <c r="L17" s="899"/>
    </row>
    <row r="18" spans="1:12" ht="20.25" customHeight="1" thickBot="1" x14ac:dyDescent="0.3">
      <c r="A18" s="897"/>
      <c r="B18" s="176" t="s">
        <v>184</v>
      </c>
      <c r="C18" s="176">
        <f t="shared" ref="C18:C22" si="3">SUM(D18:J18)</f>
        <v>57</v>
      </c>
      <c r="D18" s="740">
        <v>0</v>
      </c>
      <c r="E18" s="740">
        <v>0</v>
      </c>
      <c r="F18" s="740">
        <v>0</v>
      </c>
      <c r="G18" s="740">
        <v>1</v>
      </c>
      <c r="H18" s="740">
        <v>2</v>
      </c>
      <c r="I18" s="740">
        <v>7</v>
      </c>
      <c r="J18" s="740">
        <v>47</v>
      </c>
      <c r="K18" s="177" t="s">
        <v>236</v>
      </c>
      <c r="L18" s="900"/>
    </row>
    <row r="19" spans="1:12" ht="20.25" customHeight="1" thickBot="1" x14ac:dyDescent="0.3">
      <c r="A19" s="897"/>
      <c r="B19" s="173" t="s">
        <v>234</v>
      </c>
      <c r="C19" s="173">
        <f t="shared" si="3"/>
        <v>15</v>
      </c>
      <c r="D19" s="742">
        <v>0</v>
      </c>
      <c r="E19" s="743" t="s">
        <v>618</v>
      </c>
      <c r="F19" s="742">
        <v>0</v>
      </c>
      <c r="G19" s="742">
        <v>4</v>
      </c>
      <c r="H19" s="742">
        <v>11</v>
      </c>
      <c r="I19" s="742">
        <v>0</v>
      </c>
      <c r="J19" s="742">
        <v>0</v>
      </c>
      <c r="K19" s="175" t="s">
        <v>233</v>
      </c>
      <c r="L19" s="900"/>
    </row>
    <row r="20" spans="1:12" ht="19.5" customHeight="1" thickBot="1" x14ac:dyDescent="0.3">
      <c r="A20" s="897"/>
      <c r="B20" s="176" t="s">
        <v>175</v>
      </c>
      <c r="C20" s="176">
        <f t="shared" si="3"/>
        <v>379</v>
      </c>
      <c r="D20" s="740">
        <v>0</v>
      </c>
      <c r="E20" s="741" t="s">
        <v>618</v>
      </c>
      <c r="F20" s="740">
        <v>0</v>
      </c>
      <c r="G20" s="740">
        <v>0</v>
      </c>
      <c r="H20" s="740">
        <v>0</v>
      </c>
      <c r="I20" s="740">
        <v>0</v>
      </c>
      <c r="J20" s="740">
        <v>379</v>
      </c>
      <c r="K20" s="177" t="s">
        <v>235</v>
      </c>
      <c r="L20" s="900"/>
    </row>
    <row r="21" spans="1:12" ht="20.25" customHeight="1" thickBot="1" x14ac:dyDescent="0.3">
      <c r="A21" s="897"/>
      <c r="B21" s="176" t="s">
        <v>177</v>
      </c>
      <c r="C21" s="176">
        <f t="shared" si="3"/>
        <v>15</v>
      </c>
      <c r="D21" s="740">
        <v>0</v>
      </c>
      <c r="E21" s="740">
        <v>0</v>
      </c>
      <c r="F21" s="741" t="s">
        <v>618</v>
      </c>
      <c r="G21" s="740">
        <v>1</v>
      </c>
      <c r="H21" s="740">
        <v>9</v>
      </c>
      <c r="I21" s="740">
        <v>0</v>
      </c>
      <c r="J21" s="740">
        <v>5</v>
      </c>
      <c r="K21" s="177" t="s">
        <v>183</v>
      </c>
      <c r="L21" s="900"/>
    </row>
    <row r="22" spans="1:12" ht="19.5" customHeight="1" x14ac:dyDescent="0.25">
      <c r="A22" s="898"/>
      <c r="B22" s="180" t="s">
        <v>176</v>
      </c>
      <c r="C22" s="180">
        <f t="shared" si="3"/>
        <v>20</v>
      </c>
      <c r="D22" s="746">
        <v>0</v>
      </c>
      <c r="E22" s="747" t="s">
        <v>618</v>
      </c>
      <c r="F22" s="746">
        <v>0</v>
      </c>
      <c r="G22" s="746">
        <v>0</v>
      </c>
      <c r="H22" s="746">
        <v>0</v>
      </c>
      <c r="I22" s="747" t="s">
        <v>618</v>
      </c>
      <c r="J22" s="747">
        <v>20</v>
      </c>
      <c r="K22" s="181" t="s">
        <v>182</v>
      </c>
      <c r="L22" s="901"/>
    </row>
    <row r="23" spans="1:12" ht="25.5" customHeight="1" x14ac:dyDescent="0.25">
      <c r="A23" s="902" t="s">
        <v>243</v>
      </c>
      <c r="B23" s="903"/>
      <c r="C23" s="182">
        <f>C8+C16</f>
        <v>2040</v>
      </c>
      <c r="D23" s="182">
        <f t="shared" ref="D23:J23" si="4">D8+D16</f>
        <v>2</v>
      </c>
      <c r="E23" s="182">
        <f t="shared" si="4"/>
        <v>0</v>
      </c>
      <c r="F23" s="182">
        <f t="shared" si="4"/>
        <v>0</v>
      </c>
      <c r="G23" s="182">
        <f t="shared" si="4"/>
        <v>20</v>
      </c>
      <c r="H23" s="182">
        <f t="shared" si="4"/>
        <v>193</v>
      </c>
      <c r="I23" s="182">
        <f t="shared" si="4"/>
        <v>7</v>
      </c>
      <c r="J23" s="182">
        <f t="shared" si="4"/>
        <v>1818</v>
      </c>
      <c r="K23" s="904" t="s">
        <v>280</v>
      </c>
      <c r="L23" s="905"/>
    </row>
    <row r="24" spans="1:12" s="259" customFormat="1" ht="17.399999999999999" customHeight="1" x14ac:dyDescent="0.25">
      <c r="A24" s="258" t="s">
        <v>571</v>
      </c>
      <c r="K24" s="544"/>
      <c r="L24" s="748" t="s">
        <v>572</v>
      </c>
    </row>
    <row r="25" spans="1:12" s="259" customFormat="1" ht="17.399999999999999" customHeight="1" x14ac:dyDescent="0.25">
      <c r="A25" s="544" t="s">
        <v>566</v>
      </c>
      <c r="B25" s="544"/>
      <c r="C25" s="544"/>
      <c r="D25" s="544"/>
      <c r="E25" s="544"/>
      <c r="F25" s="544"/>
      <c r="K25" s="544"/>
      <c r="L25" s="578" t="s">
        <v>567</v>
      </c>
    </row>
  </sheetData>
  <mergeCells count="16">
    <mergeCell ref="A1:L1"/>
    <mergeCell ref="A2:L2"/>
    <mergeCell ref="A3:L3"/>
    <mergeCell ref="A4:L4"/>
    <mergeCell ref="A6:B7"/>
    <mergeCell ref="K6:L7"/>
    <mergeCell ref="A17:A22"/>
    <mergeCell ref="L17:L22"/>
    <mergeCell ref="A23:B23"/>
    <mergeCell ref="K23:L23"/>
    <mergeCell ref="A8:B8"/>
    <mergeCell ref="K8:L8"/>
    <mergeCell ref="A9:A15"/>
    <mergeCell ref="L9:L15"/>
    <mergeCell ref="A16:B16"/>
    <mergeCell ref="K16:L16"/>
  </mergeCells>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sheetPr>
  <dimension ref="A1:W43"/>
  <sheetViews>
    <sheetView rightToLeft="1" view="pageBreakPreview" zoomScale="70" zoomScaleNormal="100" zoomScaleSheetLayoutView="70" workbookViewId="0">
      <selection activeCell="Z12" sqref="Z12"/>
    </sheetView>
  </sheetViews>
  <sheetFormatPr defaultColWidth="8.88671875" defaultRowHeight="13.2" x14ac:dyDescent="0.25"/>
  <cols>
    <col min="1" max="1" width="18.6640625" style="2" customWidth="1"/>
    <col min="2" max="2" width="6.5546875" style="2" bestFit="1" customWidth="1"/>
    <col min="3" max="3" width="7.6640625" style="2" customWidth="1"/>
    <col min="4" max="4" width="8.33203125" style="2" bestFit="1" customWidth="1"/>
    <col min="5" max="5" width="6.88671875" style="2" customWidth="1"/>
    <col min="6" max="6" width="6.6640625" style="2" customWidth="1"/>
    <col min="7" max="7" width="7.6640625" style="2" bestFit="1" customWidth="1"/>
    <col min="8" max="8" width="6.88671875" style="2" bestFit="1" customWidth="1"/>
    <col min="9" max="9" width="7.6640625" style="2" customWidth="1"/>
    <col min="10" max="10" width="7.6640625" style="2" bestFit="1" customWidth="1"/>
    <col min="11" max="11" width="6.5546875" style="2" bestFit="1" customWidth="1"/>
    <col min="12" max="12" width="7.5546875" style="2" customWidth="1"/>
    <col min="13" max="13" width="8" style="2" bestFit="1" customWidth="1"/>
    <col min="14" max="14" width="6.33203125" style="2" bestFit="1" customWidth="1"/>
    <col min="15" max="15" width="7.6640625" style="2" customWidth="1"/>
    <col min="16" max="16" width="8.33203125" style="2" bestFit="1" customWidth="1"/>
    <col min="17" max="17" width="6.88671875" style="2" bestFit="1" customWidth="1"/>
    <col min="18" max="18" width="7" style="2" customWidth="1"/>
    <col min="19" max="19" width="8.44140625" style="2" bestFit="1" customWidth="1"/>
    <col min="20" max="20" width="19.6640625" style="2" customWidth="1"/>
    <col min="21" max="21" width="8.88671875" style="2" hidden="1" customWidth="1"/>
    <col min="22" max="16384" width="8.88671875" style="2"/>
  </cols>
  <sheetData>
    <row r="1" spans="1:23" s="21" customFormat="1" ht="23.4" customHeight="1" x14ac:dyDescent="0.25">
      <c r="A1" s="928" t="s">
        <v>47</v>
      </c>
      <c r="B1" s="928"/>
      <c r="C1" s="928"/>
      <c r="D1" s="928"/>
      <c r="E1" s="928"/>
      <c r="F1" s="928"/>
      <c r="G1" s="928"/>
      <c r="H1" s="928"/>
      <c r="I1" s="928"/>
      <c r="J1" s="928"/>
      <c r="K1" s="928"/>
      <c r="L1" s="928"/>
      <c r="M1" s="928"/>
      <c r="N1" s="928"/>
      <c r="O1" s="928"/>
      <c r="P1" s="928"/>
      <c r="Q1" s="928"/>
      <c r="R1" s="928"/>
      <c r="S1" s="928"/>
      <c r="T1" s="928"/>
      <c r="U1" s="20"/>
      <c r="V1" s="20"/>
      <c r="W1" s="20"/>
    </row>
    <row r="2" spans="1:23" s="21" customFormat="1" ht="17.399999999999999" x14ac:dyDescent="0.25">
      <c r="A2" s="928" t="s">
        <v>732</v>
      </c>
      <c r="B2" s="928"/>
      <c r="C2" s="928"/>
      <c r="D2" s="928"/>
      <c r="E2" s="928"/>
      <c r="F2" s="928"/>
      <c r="G2" s="928"/>
      <c r="H2" s="928"/>
      <c r="I2" s="928"/>
      <c r="J2" s="928"/>
      <c r="K2" s="928"/>
      <c r="L2" s="928"/>
      <c r="M2" s="928"/>
      <c r="N2" s="928"/>
      <c r="O2" s="928"/>
      <c r="P2" s="928"/>
      <c r="Q2" s="928"/>
      <c r="R2" s="928"/>
      <c r="S2" s="928"/>
      <c r="T2" s="928"/>
      <c r="U2" s="20"/>
      <c r="V2" s="20"/>
      <c r="W2" s="20"/>
    </row>
    <row r="3" spans="1:23" s="21" customFormat="1" ht="15.6" x14ac:dyDescent="0.25">
      <c r="A3" s="929" t="s">
        <v>203</v>
      </c>
      <c r="B3" s="929"/>
      <c r="C3" s="929"/>
      <c r="D3" s="929"/>
      <c r="E3" s="929"/>
      <c r="F3" s="929"/>
      <c r="G3" s="929"/>
      <c r="H3" s="929"/>
      <c r="I3" s="929"/>
      <c r="J3" s="929"/>
      <c r="K3" s="929"/>
      <c r="L3" s="929"/>
      <c r="M3" s="929"/>
      <c r="N3" s="929"/>
      <c r="O3" s="929"/>
      <c r="P3" s="929"/>
      <c r="Q3" s="929"/>
      <c r="R3" s="929"/>
      <c r="S3" s="929"/>
      <c r="T3" s="929"/>
    </row>
    <row r="4" spans="1:23" s="21" customFormat="1" ht="15.6" x14ac:dyDescent="0.25">
      <c r="A4" s="929" t="s">
        <v>732</v>
      </c>
      <c r="B4" s="929"/>
      <c r="C4" s="929"/>
      <c r="D4" s="929"/>
      <c r="E4" s="929"/>
      <c r="F4" s="929"/>
      <c r="G4" s="929"/>
      <c r="H4" s="929"/>
      <c r="I4" s="929"/>
      <c r="J4" s="929"/>
      <c r="K4" s="929"/>
      <c r="L4" s="929"/>
      <c r="M4" s="929"/>
      <c r="N4" s="929"/>
      <c r="O4" s="929"/>
      <c r="P4" s="929"/>
      <c r="Q4" s="929"/>
      <c r="R4" s="929"/>
      <c r="S4" s="929"/>
      <c r="T4" s="929"/>
    </row>
    <row r="5" spans="1:23" ht="15.6" x14ac:dyDescent="0.25">
      <c r="A5" s="86" t="s">
        <v>680</v>
      </c>
      <c r="B5" s="87"/>
      <c r="C5" s="87"/>
      <c r="D5" s="87"/>
      <c r="E5" s="87"/>
      <c r="F5" s="87"/>
      <c r="G5" s="87"/>
      <c r="H5" s="87"/>
      <c r="I5" s="87"/>
      <c r="J5" s="87"/>
      <c r="K5" s="87"/>
      <c r="L5" s="87"/>
      <c r="M5" s="87"/>
      <c r="N5" s="87"/>
      <c r="O5" s="87"/>
      <c r="P5" s="87"/>
      <c r="Q5" s="87"/>
      <c r="R5" s="87"/>
      <c r="S5" s="87"/>
      <c r="T5" s="88" t="s">
        <v>664</v>
      </c>
    </row>
    <row r="6" spans="1:23" ht="21" customHeight="1" thickBot="1" x14ac:dyDescent="0.3">
      <c r="A6" s="934" t="s">
        <v>30</v>
      </c>
      <c r="B6" s="930">
        <v>2012</v>
      </c>
      <c r="C6" s="930"/>
      <c r="D6" s="930"/>
      <c r="E6" s="930">
        <v>2013</v>
      </c>
      <c r="F6" s="930"/>
      <c r="G6" s="930"/>
      <c r="H6" s="930">
        <v>2014</v>
      </c>
      <c r="I6" s="930"/>
      <c r="J6" s="930"/>
      <c r="K6" s="930">
        <v>2015</v>
      </c>
      <c r="L6" s="930"/>
      <c r="M6" s="930"/>
      <c r="N6" s="930">
        <v>2016</v>
      </c>
      <c r="O6" s="930"/>
      <c r="P6" s="930"/>
      <c r="Q6" s="930">
        <v>2017</v>
      </c>
      <c r="R6" s="930"/>
      <c r="S6" s="930"/>
      <c r="T6" s="931" t="s">
        <v>202</v>
      </c>
    </row>
    <row r="7" spans="1:23" ht="18" customHeight="1" thickBot="1" x14ac:dyDescent="0.3">
      <c r="A7" s="935"/>
      <c r="B7" s="51" t="s">
        <v>31</v>
      </c>
      <c r="C7" s="51" t="s">
        <v>32</v>
      </c>
      <c r="D7" s="42" t="s">
        <v>3</v>
      </c>
      <c r="E7" s="51" t="s">
        <v>31</v>
      </c>
      <c r="F7" s="51" t="s">
        <v>32</v>
      </c>
      <c r="G7" s="42" t="s">
        <v>3</v>
      </c>
      <c r="H7" s="51" t="s">
        <v>31</v>
      </c>
      <c r="I7" s="51" t="s">
        <v>32</v>
      </c>
      <c r="J7" s="42" t="s">
        <v>3</v>
      </c>
      <c r="K7" s="51" t="s">
        <v>31</v>
      </c>
      <c r="L7" s="51" t="s">
        <v>32</v>
      </c>
      <c r="M7" s="42" t="s">
        <v>3</v>
      </c>
      <c r="N7" s="51" t="s">
        <v>31</v>
      </c>
      <c r="O7" s="51" t="s">
        <v>32</v>
      </c>
      <c r="P7" s="324" t="s">
        <v>3</v>
      </c>
      <c r="Q7" s="51" t="s">
        <v>31</v>
      </c>
      <c r="R7" s="51" t="s">
        <v>32</v>
      </c>
      <c r="S7" s="324" t="s">
        <v>3</v>
      </c>
      <c r="T7" s="932"/>
    </row>
    <row r="8" spans="1:23" ht="18" customHeight="1" x14ac:dyDescent="0.25">
      <c r="A8" s="936"/>
      <c r="B8" s="50" t="s">
        <v>164</v>
      </c>
      <c r="C8" s="50" t="s">
        <v>163</v>
      </c>
      <c r="D8" s="49" t="s">
        <v>4</v>
      </c>
      <c r="E8" s="50" t="s">
        <v>164</v>
      </c>
      <c r="F8" s="50" t="s">
        <v>163</v>
      </c>
      <c r="G8" s="49" t="s">
        <v>4</v>
      </c>
      <c r="H8" s="50" t="s">
        <v>164</v>
      </c>
      <c r="I8" s="50" t="s">
        <v>163</v>
      </c>
      <c r="J8" s="49" t="s">
        <v>4</v>
      </c>
      <c r="K8" s="50" t="s">
        <v>164</v>
      </c>
      <c r="L8" s="50" t="s">
        <v>163</v>
      </c>
      <c r="M8" s="49" t="s">
        <v>4</v>
      </c>
      <c r="N8" s="50" t="s">
        <v>164</v>
      </c>
      <c r="O8" s="50" t="s">
        <v>163</v>
      </c>
      <c r="P8" s="325" t="s">
        <v>4</v>
      </c>
      <c r="Q8" s="50" t="s">
        <v>164</v>
      </c>
      <c r="R8" s="50" t="s">
        <v>163</v>
      </c>
      <c r="S8" s="325" t="s">
        <v>4</v>
      </c>
      <c r="T8" s="933"/>
    </row>
    <row r="9" spans="1:23" ht="30" customHeight="1" thickBot="1" x14ac:dyDescent="0.3">
      <c r="A9" s="318" t="s">
        <v>33</v>
      </c>
      <c r="B9" s="319">
        <v>114</v>
      </c>
      <c r="C9" s="319">
        <v>229</v>
      </c>
      <c r="D9" s="321">
        <f>B9+C9</f>
        <v>343</v>
      </c>
      <c r="E9" s="319">
        <v>94</v>
      </c>
      <c r="F9" s="319">
        <v>267</v>
      </c>
      <c r="G9" s="321">
        <f>E9+F9</f>
        <v>361</v>
      </c>
      <c r="H9" s="320">
        <v>104</v>
      </c>
      <c r="I9" s="320">
        <v>253</v>
      </c>
      <c r="J9" s="321">
        <f>H9+I9</f>
        <v>357</v>
      </c>
      <c r="K9" s="319">
        <v>103</v>
      </c>
      <c r="L9" s="319">
        <v>195</v>
      </c>
      <c r="M9" s="321">
        <f>K9+L9</f>
        <v>298</v>
      </c>
      <c r="N9" s="319">
        <v>126</v>
      </c>
      <c r="O9" s="319">
        <v>219</v>
      </c>
      <c r="P9" s="321">
        <f>N9+O9</f>
        <v>345</v>
      </c>
      <c r="Q9" s="709">
        <v>119</v>
      </c>
      <c r="R9" s="709">
        <v>225</v>
      </c>
      <c r="S9" s="709">
        <f>SUM(Q9:R9)</f>
        <v>344</v>
      </c>
      <c r="T9" s="322" t="s">
        <v>135</v>
      </c>
    </row>
    <row r="10" spans="1:23" ht="30" customHeight="1" thickBot="1" x14ac:dyDescent="0.3">
      <c r="A10" s="315" t="s">
        <v>34</v>
      </c>
      <c r="B10" s="114">
        <v>332</v>
      </c>
      <c r="C10" s="114">
        <v>420</v>
      </c>
      <c r="D10" s="317">
        <f t="shared" ref="D10:D17" si="0">B10+C10</f>
        <v>752</v>
      </c>
      <c r="E10" s="114">
        <v>340</v>
      </c>
      <c r="F10" s="114">
        <v>446</v>
      </c>
      <c r="G10" s="317">
        <f t="shared" ref="G10:G17" si="1">E10+F10</f>
        <v>786</v>
      </c>
      <c r="H10" s="115">
        <v>323</v>
      </c>
      <c r="I10" s="115">
        <v>440</v>
      </c>
      <c r="J10" s="317">
        <f t="shared" ref="J10:J16" si="2">H10+I10</f>
        <v>763</v>
      </c>
      <c r="K10" s="114">
        <v>339</v>
      </c>
      <c r="L10" s="114">
        <v>479</v>
      </c>
      <c r="M10" s="317">
        <f t="shared" ref="M10:M17" si="3">K10+L10</f>
        <v>818</v>
      </c>
      <c r="N10" s="114">
        <v>334</v>
      </c>
      <c r="O10" s="114">
        <v>453</v>
      </c>
      <c r="P10" s="317">
        <f t="shared" ref="P10:P17" si="4">N10+O10</f>
        <v>787</v>
      </c>
      <c r="Q10" s="710">
        <v>305</v>
      </c>
      <c r="R10" s="710">
        <v>411</v>
      </c>
      <c r="S10" s="710">
        <f t="shared" ref="S10:S23" si="5">SUM(Q10:R10)</f>
        <v>716</v>
      </c>
      <c r="T10" s="43" t="s">
        <v>136</v>
      </c>
    </row>
    <row r="11" spans="1:23" ht="30" customHeight="1" thickBot="1" x14ac:dyDescent="0.3">
      <c r="A11" s="27" t="s">
        <v>488</v>
      </c>
      <c r="B11" s="116">
        <v>15</v>
      </c>
      <c r="C11" s="116">
        <v>20</v>
      </c>
      <c r="D11" s="314">
        <f t="shared" si="0"/>
        <v>35</v>
      </c>
      <c r="E11" s="116">
        <v>0</v>
      </c>
      <c r="F11" s="116">
        <v>0</v>
      </c>
      <c r="G11" s="314">
        <f t="shared" si="1"/>
        <v>0</v>
      </c>
      <c r="H11" s="117">
        <v>0</v>
      </c>
      <c r="I11" s="117">
        <v>0</v>
      </c>
      <c r="J11" s="314">
        <f t="shared" si="2"/>
        <v>0</v>
      </c>
      <c r="K11" s="116">
        <v>0</v>
      </c>
      <c r="L11" s="116">
        <v>0</v>
      </c>
      <c r="M11" s="314">
        <f t="shared" si="3"/>
        <v>0</v>
      </c>
      <c r="N11" s="116">
        <v>0</v>
      </c>
      <c r="O11" s="116">
        <v>0</v>
      </c>
      <c r="P11" s="314">
        <f t="shared" si="4"/>
        <v>0</v>
      </c>
      <c r="Q11" s="711">
        <v>0</v>
      </c>
      <c r="R11" s="711">
        <v>0</v>
      </c>
      <c r="S11" s="711">
        <f t="shared" si="5"/>
        <v>0</v>
      </c>
      <c r="T11" s="29" t="s">
        <v>489</v>
      </c>
      <c r="U11" s="4"/>
    </row>
    <row r="12" spans="1:23" ht="30" customHeight="1" thickBot="1" x14ac:dyDescent="0.3">
      <c r="A12" s="37" t="s">
        <v>137</v>
      </c>
      <c r="B12" s="114">
        <v>46</v>
      </c>
      <c r="C12" s="114">
        <v>76</v>
      </c>
      <c r="D12" s="317">
        <f t="shared" si="0"/>
        <v>122</v>
      </c>
      <c r="E12" s="114">
        <v>56</v>
      </c>
      <c r="F12" s="114">
        <v>82</v>
      </c>
      <c r="G12" s="317">
        <f t="shared" si="1"/>
        <v>138</v>
      </c>
      <c r="H12" s="115">
        <v>54</v>
      </c>
      <c r="I12" s="115">
        <v>107</v>
      </c>
      <c r="J12" s="317">
        <f t="shared" si="2"/>
        <v>161</v>
      </c>
      <c r="K12" s="114">
        <v>45</v>
      </c>
      <c r="L12" s="114">
        <v>102</v>
      </c>
      <c r="M12" s="317">
        <f t="shared" si="3"/>
        <v>147</v>
      </c>
      <c r="N12" s="114">
        <v>0</v>
      </c>
      <c r="O12" s="114">
        <v>0</v>
      </c>
      <c r="P12" s="317">
        <f t="shared" si="4"/>
        <v>0</v>
      </c>
      <c r="Q12" s="710">
        <v>33</v>
      </c>
      <c r="R12" s="710">
        <v>92</v>
      </c>
      <c r="S12" s="710">
        <f t="shared" si="5"/>
        <v>125</v>
      </c>
      <c r="T12" s="43" t="s">
        <v>286</v>
      </c>
      <c r="U12" s="4"/>
    </row>
    <row r="13" spans="1:23" ht="30" customHeight="1" thickBot="1" x14ac:dyDescent="0.3">
      <c r="A13" s="27" t="s">
        <v>568</v>
      </c>
      <c r="B13" s="116">
        <v>2</v>
      </c>
      <c r="C13" s="116">
        <v>2</v>
      </c>
      <c r="D13" s="314">
        <f t="shared" si="0"/>
        <v>4</v>
      </c>
      <c r="E13" s="116">
        <v>2</v>
      </c>
      <c r="F13" s="116">
        <v>2</v>
      </c>
      <c r="G13" s="314">
        <f t="shared" si="1"/>
        <v>4</v>
      </c>
      <c r="H13" s="117">
        <v>2</v>
      </c>
      <c r="I13" s="117">
        <v>2</v>
      </c>
      <c r="J13" s="314">
        <f t="shared" si="2"/>
        <v>4</v>
      </c>
      <c r="K13" s="116">
        <v>2</v>
      </c>
      <c r="L13" s="116">
        <v>3</v>
      </c>
      <c r="M13" s="314">
        <f t="shared" si="3"/>
        <v>5</v>
      </c>
      <c r="N13" s="116">
        <v>68</v>
      </c>
      <c r="O13" s="116">
        <v>108</v>
      </c>
      <c r="P13" s="314">
        <f t="shared" si="4"/>
        <v>176</v>
      </c>
      <c r="Q13" s="711">
        <v>2</v>
      </c>
      <c r="R13" s="711">
        <v>2</v>
      </c>
      <c r="S13" s="711">
        <f t="shared" si="5"/>
        <v>4</v>
      </c>
      <c r="T13" s="29" t="s">
        <v>287</v>
      </c>
      <c r="U13" s="4"/>
    </row>
    <row r="14" spans="1:23" ht="30" customHeight="1" thickBot="1" x14ac:dyDescent="0.3">
      <c r="A14" s="37" t="s">
        <v>569</v>
      </c>
      <c r="B14" s="114">
        <v>12</v>
      </c>
      <c r="C14" s="114">
        <v>15</v>
      </c>
      <c r="D14" s="317">
        <f t="shared" si="0"/>
        <v>27</v>
      </c>
      <c r="E14" s="114">
        <v>12</v>
      </c>
      <c r="F14" s="114">
        <v>15</v>
      </c>
      <c r="G14" s="317">
        <f t="shared" si="1"/>
        <v>27</v>
      </c>
      <c r="H14" s="115">
        <v>12</v>
      </c>
      <c r="I14" s="115">
        <v>15</v>
      </c>
      <c r="J14" s="317">
        <f t="shared" si="2"/>
        <v>27</v>
      </c>
      <c r="K14" s="114">
        <v>12</v>
      </c>
      <c r="L14" s="114">
        <v>15</v>
      </c>
      <c r="M14" s="317">
        <f t="shared" si="3"/>
        <v>27</v>
      </c>
      <c r="N14" s="114">
        <v>2</v>
      </c>
      <c r="O14" s="114">
        <v>3</v>
      </c>
      <c r="P14" s="317">
        <f t="shared" si="4"/>
        <v>5</v>
      </c>
      <c r="Q14" s="710">
        <v>23</v>
      </c>
      <c r="R14" s="710">
        <v>28</v>
      </c>
      <c r="S14" s="710">
        <f t="shared" si="5"/>
        <v>51</v>
      </c>
      <c r="T14" s="43" t="s">
        <v>288</v>
      </c>
      <c r="U14" s="4"/>
    </row>
    <row r="15" spans="1:23" ht="30" customHeight="1" thickBot="1" x14ac:dyDescent="0.3">
      <c r="A15" s="27" t="s">
        <v>570</v>
      </c>
      <c r="B15" s="116">
        <v>6</v>
      </c>
      <c r="C15" s="116">
        <v>15</v>
      </c>
      <c r="D15" s="314">
        <f t="shared" si="0"/>
        <v>21</v>
      </c>
      <c r="E15" s="116">
        <v>6</v>
      </c>
      <c r="F15" s="116">
        <v>13</v>
      </c>
      <c r="G15" s="314">
        <f t="shared" si="1"/>
        <v>19</v>
      </c>
      <c r="H15" s="117">
        <v>4</v>
      </c>
      <c r="I15" s="117">
        <v>17</v>
      </c>
      <c r="J15" s="314">
        <f t="shared" si="2"/>
        <v>21</v>
      </c>
      <c r="K15" s="116">
        <v>4</v>
      </c>
      <c r="L15" s="116">
        <v>20</v>
      </c>
      <c r="M15" s="314">
        <f t="shared" si="3"/>
        <v>24</v>
      </c>
      <c r="N15" s="116">
        <v>19</v>
      </c>
      <c r="O15" s="116">
        <v>26</v>
      </c>
      <c r="P15" s="314">
        <f t="shared" si="4"/>
        <v>45</v>
      </c>
      <c r="Q15" s="711">
        <v>5</v>
      </c>
      <c r="R15" s="711">
        <v>23</v>
      </c>
      <c r="S15" s="711">
        <f t="shared" si="5"/>
        <v>28</v>
      </c>
      <c r="T15" s="29" t="s">
        <v>289</v>
      </c>
      <c r="U15" s="4"/>
    </row>
    <row r="16" spans="1:23" ht="30" customHeight="1" thickBot="1" x14ac:dyDescent="0.3">
      <c r="A16" s="37" t="s">
        <v>138</v>
      </c>
      <c r="B16" s="114">
        <v>2</v>
      </c>
      <c r="C16" s="114">
        <v>2</v>
      </c>
      <c r="D16" s="317">
        <f t="shared" si="0"/>
        <v>4</v>
      </c>
      <c r="E16" s="114">
        <v>2</v>
      </c>
      <c r="F16" s="114">
        <v>2</v>
      </c>
      <c r="G16" s="317">
        <f t="shared" si="1"/>
        <v>4</v>
      </c>
      <c r="H16" s="115">
        <v>2</v>
      </c>
      <c r="I16" s="115">
        <v>2</v>
      </c>
      <c r="J16" s="317">
        <f t="shared" si="2"/>
        <v>4</v>
      </c>
      <c r="K16" s="114">
        <v>2</v>
      </c>
      <c r="L16" s="114">
        <v>2</v>
      </c>
      <c r="M16" s="317">
        <f t="shared" si="3"/>
        <v>4</v>
      </c>
      <c r="N16" s="114">
        <v>5</v>
      </c>
      <c r="O16" s="114">
        <v>23</v>
      </c>
      <c r="P16" s="317">
        <f t="shared" si="4"/>
        <v>28</v>
      </c>
      <c r="Q16" s="710">
        <v>2</v>
      </c>
      <c r="R16" s="710">
        <v>2</v>
      </c>
      <c r="S16" s="710">
        <f t="shared" si="5"/>
        <v>4</v>
      </c>
      <c r="T16" s="43" t="s">
        <v>55</v>
      </c>
      <c r="U16" s="4"/>
    </row>
    <row r="17" spans="1:21" ht="30" customHeight="1" thickBot="1" x14ac:dyDescent="0.3">
      <c r="A17" s="27" t="s">
        <v>644</v>
      </c>
      <c r="B17" s="116">
        <v>108</v>
      </c>
      <c r="C17" s="116">
        <v>38</v>
      </c>
      <c r="D17" s="314">
        <f t="shared" si="0"/>
        <v>146</v>
      </c>
      <c r="E17" s="116">
        <v>85</v>
      </c>
      <c r="F17" s="116">
        <v>47</v>
      </c>
      <c r="G17" s="314">
        <f t="shared" si="1"/>
        <v>132</v>
      </c>
      <c r="H17" s="117">
        <v>123</v>
      </c>
      <c r="I17" s="117">
        <v>48</v>
      </c>
      <c r="J17" s="314">
        <f>H17+I17</f>
        <v>171</v>
      </c>
      <c r="K17" s="116">
        <v>108</v>
      </c>
      <c r="L17" s="116">
        <v>44</v>
      </c>
      <c r="M17" s="314">
        <f t="shared" si="3"/>
        <v>152</v>
      </c>
      <c r="N17" s="116">
        <v>2</v>
      </c>
      <c r="O17" s="116">
        <v>2</v>
      </c>
      <c r="P17" s="314">
        <f t="shared" si="4"/>
        <v>4</v>
      </c>
      <c r="Q17" s="711">
        <v>99</v>
      </c>
      <c r="R17" s="711">
        <v>64</v>
      </c>
      <c r="S17" s="711">
        <f t="shared" si="5"/>
        <v>163</v>
      </c>
      <c r="T17" s="29" t="s">
        <v>645</v>
      </c>
      <c r="U17" s="4"/>
    </row>
    <row r="18" spans="1:21" s="261" customFormat="1" ht="30" customHeight="1" thickBot="1" x14ac:dyDescent="0.3">
      <c r="A18" s="37" t="s">
        <v>188</v>
      </c>
      <c r="B18" s="114" t="s">
        <v>485</v>
      </c>
      <c r="C18" s="114" t="s">
        <v>485</v>
      </c>
      <c r="D18" s="316" t="s">
        <v>485</v>
      </c>
      <c r="E18" s="114" t="s">
        <v>485</v>
      </c>
      <c r="F18" s="114" t="s">
        <v>485</v>
      </c>
      <c r="G18" s="316" t="s">
        <v>485</v>
      </c>
      <c r="H18" s="115">
        <v>9</v>
      </c>
      <c r="I18" s="115">
        <v>14</v>
      </c>
      <c r="J18" s="317">
        <f>SUM(H18:I18)</f>
        <v>23</v>
      </c>
      <c r="K18" s="114">
        <v>39</v>
      </c>
      <c r="L18" s="114">
        <v>36</v>
      </c>
      <c r="M18" s="317">
        <f>SUM(K18:L18)</f>
        <v>75</v>
      </c>
      <c r="N18" s="114">
        <v>89</v>
      </c>
      <c r="O18" s="114">
        <v>50</v>
      </c>
      <c r="P18" s="317">
        <f>SUM(N18:O18)</f>
        <v>139</v>
      </c>
      <c r="Q18" s="710">
        <v>22</v>
      </c>
      <c r="R18" s="710">
        <v>23</v>
      </c>
      <c r="S18" s="710">
        <f t="shared" si="5"/>
        <v>45</v>
      </c>
      <c r="T18" s="43" t="s">
        <v>555</v>
      </c>
      <c r="U18" s="426"/>
    </row>
    <row r="19" spans="1:21" s="261" customFormat="1" ht="30" customHeight="1" thickBot="1" x14ac:dyDescent="0.3">
      <c r="A19" s="432" t="s">
        <v>613</v>
      </c>
      <c r="B19" s="514" t="s">
        <v>485</v>
      </c>
      <c r="C19" s="514" t="s">
        <v>485</v>
      </c>
      <c r="D19" s="515" t="s">
        <v>485</v>
      </c>
      <c r="E19" s="514" t="s">
        <v>485</v>
      </c>
      <c r="F19" s="514" t="s">
        <v>485</v>
      </c>
      <c r="G19" s="515" t="s">
        <v>485</v>
      </c>
      <c r="H19" s="516" t="s">
        <v>485</v>
      </c>
      <c r="I19" s="516" t="s">
        <v>485</v>
      </c>
      <c r="J19" s="515" t="s">
        <v>485</v>
      </c>
      <c r="K19" s="514" t="s">
        <v>485</v>
      </c>
      <c r="L19" s="514" t="s">
        <v>485</v>
      </c>
      <c r="M19" s="515" t="s">
        <v>485</v>
      </c>
      <c r="N19" s="514">
        <v>16</v>
      </c>
      <c r="O19" s="514">
        <v>18</v>
      </c>
      <c r="P19" s="517">
        <f t="shared" ref="P19" si="6">SUM(N19:O19)</f>
        <v>34</v>
      </c>
      <c r="Q19" s="712">
        <v>29</v>
      </c>
      <c r="R19" s="712">
        <v>65</v>
      </c>
      <c r="S19" s="712">
        <f t="shared" si="5"/>
        <v>94</v>
      </c>
      <c r="T19" s="518" t="s">
        <v>614</v>
      </c>
      <c r="U19" s="426"/>
    </row>
    <row r="20" spans="1:21" s="261" customFormat="1" ht="30" customHeight="1" thickBot="1" x14ac:dyDescent="0.3">
      <c r="A20" s="37" t="s">
        <v>186</v>
      </c>
      <c r="B20" s="114" t="s">
        <v>485</v>
      </c>
      <c r="C20" s="114" t="s">
        <v>485</v>
      </c>
      <c r="D20" s="316" t="s">
        <v>485</v>
      </c>
      <c r="E20" s="114" t="s">
        <v>485</v>
      </c>
      <c r="F20" s="114" t="s">
        <v>485</v>
      </c>
      <c r="G20" s="316" t="s">
        <v>485</v>
      </c>
      <c r="H20" s="115" t="s">
        <v>485</v>
      </c>
      <c r="I20" s="115" t="s">
        <v>485</v>
      </c>
      <c r="J20" s="317" t="s">
        <v>485</v>
      </c>
      <c r="K20" s="114" t="s">
        <v>485</v>
      </c>
      <c r="L20" s="114" t="s">
        <v>485</v>
      </c>
      <c r="M20" s="317" t="s">
        <v>485</v>
      </c>
      <c r="N20" s="317" t="s">
        <v>485</v>
      </c>
      <c r="O20" s="317" t="s">
        <v>485</v>
      </c>
      <c r="P20" s="317" t="s">
        <v>485</v>
      </c>
      <c r="Q20" s="710">
        <v>7</v>
      </c>
      <c r="R20" s="710">
        <v>5</v>
      </c>
      <c r="S20" s="710">
        <f t="shared" si="5"/>
        <v>12</v>
      </c>
      <c r="T20" s="43" t="s">
        <v>187</v>
      </c>
      <c r="U20" s="426"/>
    </row>
    <row r="21" spans="1:21" s="261" customFormat="1" ht="30" customHeight="1" thickBot="1" x14ac:dyDescent="0.3">
      <c r="A21" s="432" t="s">
        <v>756</v>
      </c>
      <c r="B21" s="514" t="s">
        <v>485</v>
      </c>
      <c r="C21" s="514" t="s">
        <v>485</v>
      </c>
      <c r="D21" s="515" t="s">
        <v>485</v>
      </c>
      <c r="E21" s="514" t="s">
        <v>485</v>
      </c>
      <c r="F21" s="514" t="s">
        <v>485</v>
      </c>
      <c r="G21" s="515" t="s">
        <v>485</v>
      </c>
      <c r="H21" s="516" t="s">
        <v>485</v>
      </c>
      <c r="I21" s="516" t="s">
        <v>485</v>
      </c>
      <c r="J21" s="515" t="s">
        <v>485</v>
      </c>
      <c r="K21" s="514" t="s">
        <v>485</v>
      </c>
      <c r="L21" s="514" t="s">
        <v>485</v>
      </c>
      <c r="M21" s="515" t="s">
        <v>485</v>
      </c>
      <c r="N21" s="515" t="s">
        <v>485</v>
      </c>
      <c r="O21" s="515" t="s">
        <v>485</v>
      </c>
      <c r="P21" s="515" t="s">
        <v>485</v>
      </c>
      <c r="Q21" s="712">
        <v>5</v>
      </c>
      <c r="R21" s="712">
        <v>5</v>
      </c>
      <c r="S21" s="712">
        <f t="shared" si="5"/>
        <v>10</v>
      </c>
      <c r="T21" s="518" t="s">
        <v>191</v>
      </c>
      <c r="U21" s="426"/>
    </row>
    <row r="22" spans="1:21" s="261" customFormat="1" ht="30" customHeight="1" x14ac:dyDescent="0.25">
      <c r="A22" s="323" t="s">
        <v>757</v>
      </c>
      <c r="B22" s="717" t="s">
        <v>485</v>
      </c>
      <c r="C22" s="717" t="s">
        <v>485</v>
      </c>
      <c r="D22" s="718" t="s">
        <v>485</v>
      </c>
      <c r="E22" s="717" t="s">
        <v>485</v>
      </c>
      <c r="F22" s="717" t="s">
        <v>485</v>
      </c>
      <c r="G22" s="718" t="s">
        <v>485</v>
      </c>
      <c r="H22" s="719" t="s">
        <v>485</v>
      </c>
      <c r="I22" s="719" t="s">
        <v>485</v>
      </c>
      <c r="J22" s="720" t="s">
        <v>485</v>
      </c>
      <c r="K22" s="717" t="s">
        <v>485</v>
      </c>
      <c r="L22" s="717" t="s">
        <v>485</v>
      </c>
      <c r="M22" s="720" t="s">
        <v>485</v>
      </c>
      <c r="N22" s="720" t="s">
        <v>485</v>
      </c>
      <c r="O22" s="720" t="s">
        <v>485</v>
      </c>
      <c r="P22" s="720" t="s">
        <v>485</v>
      </c>
      <c r="Q22" s="721">
        <v>15</v>
      </c>
      <c r="R22" s="721">
        <v>15</v>
      </c>
      <c r="S22" s="721">
        <f t="shared" si="5"/>
        <v>30</v>
      </c>
      <c r="T22" s="722" t="s">
        <v>762</v>
      </c>
      <c r="U22" s="426"/>
    </row>
    <row r="23" spans="1:21" s="428" customFormat="1" ht="30" customHeight="1" x14ac:dyDescent="0.25">
      <c r="A23" s="713" t="s">
        <v>35</v>
      </c>
      <c r="B23" s="714">
        <f t="shared" ref="B23:P23" si="7">SUM(B9:B19)</f>
        <v>637</v>
      </c>
      <c r="C23" s="714">
        <f t="shared" si="7"/>
        <v>817</v>
      </c>
      <c r="D23" s="714">
        <f t="shared" si="7"/>
        <v>1454</v>
      </c>
      <c r="E23" s="714">
        <f t="shared" si="7"/>
        <v>597</v>
      </c>
      <c r="F23" s="714">
        <f t="shared" si="7"/>
        <v>874</v>
      </c>
      <c r="G23" s="714">
        <f t="shared" si="7"/>
        <v>1471</v>
      </c>
      <c r="H23" s="714">
        <f t="shared" si="7"/>
        <v>633</v>
      </c>
      <c r="I23" s="714">
        <f t="shared" si="7"/>
        <v>898</v>
      </c>
      <c r="J23" s="714">
        <f t="shared" si="7"/>
        <v>1531</v>
      </c>
      <c r="K23" s="714">
        <f t="shared" si="7"/>
        <v>654</v>
      </c>
      <c r="L23" s="714">
        <f t="shared" si="7"/>
        <v>896</v>
      </c>
      <c r="M23" s="714">
        <f t="shared" si="7"/>
        <v>1550</v>
      </c>
      <c r="N23" s="714">
        <f t="shared" si="7"/>
        <v>661</v>
      </c>
      <c r="O23" s="714">
        <f t="shared" si="7"/>
        <v>902</v>
      </c>
      <c r="P23" s="714">
        <f t="shared" si="7"/>
        <v>1563</v>
      </c>
      <c r="Q23" s="715">
        <f>SUM(Q9:Q22)</f>
        <v>666</v>
      </c>
      <c r="R23" s="715">
        <f>SUM(R9:R22)</f>
        <v>960</v>
      </c>
      <c r="S23" s="715">
        <f t="shared" si="5"/>
        <v>1626</v>
      </c>
      <c r="T23" s="716" t="s">
        <v>4</v>
      </c>
      <c r="U23" s="427"/>
    </row>
    <row r="24" spans="1:21" s="252" customFormat="1" ht="20.399999999999999" customHeight="1" x14ac:dyDescent="0.25">
      <c r="A24" s="926" t="s">
        <v>758</v>
      </c>
      <c r="B24" s="926"/>
      <c r="C24" s="926"/>
      <c r="D24" s="926"/>
      <c r="E24" s="927" t="s">
        <v>759</v>
      </c>
      <c r="F24" s="927"/>
      <c r="G24" s="927"/>
      <c r="H24" s="927"/>
      <c r="I24" s="927"/>
      <c r="J24" s="927"/>
      <c r="K24" s="927"/>
      <c r="L24" s="927"/>
      <c r="M24" s="927"/>
      <c r="N24" s="927"/>
      <c r="O24" s="927"/>
      <c r="P24" s="927"/>
      <c r="Q24" s="927"/>
      <c r="R24" s="927"/>
      <c r="S24" s="927"/>
      <c r="T24" s="927"/>
      <c r="U24" s="263"/>
    </row>
    <row r="25" spans="1:21" s="252" customFormat="1" ht="16.95" customHeight="1" x14ac:dyDescent="0.25">
      <c r="A25" s="264" t="s">
        <v>761</v>
      </c>
      <c r="B25" s="264"/>
      <c r="C25" s="264"/>
      <c r="D25" s="264"/>
      <c r="E25" s="264"/>
      <c r="F25" s="264"/>
      <c r="G25" s="264"/>
      <c r="H25" s="264"/>
      <c r="I25" s="264"/>
      <c r="J25" s="264"/>
      <c r="K25" s="264"/>
      <c r="L25" s="264"/>
      <c r="M25" s="264"/>
      <c r="N25" s="264"/>
      <c r="O25" s="264"/>
      <c r="P25" s="264"/>
      <c r="Q25" s="264"/>
      <c r="R25" s="264"/>
      <c r="S25" s="264"/>
      <c r="T25" s="265" t="s">
        <v>760</v>
      </c>
    </row>
    <row r="27" spans="1:21" x14ac:dyDescent="0.25">
      <c r="A27" s="10"/>
      <c r="B27" s="13"/>
      <c r="E27" s="13"/>
      <c r="N27" s="13"/>
    </row>
    <row r="28" spans="1:21" x14ac:dyDescent="0.25">
      <c r="A28" s="10"/>
      <c r="B28" s="10">
        <v>2012</v>
      </c>
      <c r="C28" s="10">
        <v>2013</v>
      </c>
      <c r="D28" s="10">
        <v>2014</v>
      </c>
      <c r="E28" s="10">
        <v>2015</v>
      </c>
      <c r="F28" s="10">
        <v>2016</v>
      </c>
      <c r="G28" s="10">
        <v>2017</v>
      </c>
      <c r="N28" s="13"/>
    </row>
    <row r="29" spans="1:21" ht="26.4" x14ac:dyDescent="0.25">
      <c r="A29" s="574" t="s">
        <v>698</v>
      </c>
      <c r="B29" s="723">
        <f t="shared" ref="B29:C29" si="8">H9</f>
        <v>104</v>
      </c>
      <c r="C29" s="723">
        <f t="shared" si="8"/>
        <v>253</v>
      </c>
      <c r="D29" s="723">
        <f>J9</f>
        <v>357</v>
      </c>
      <c r="E29" s="723">
        <f>M9</f>
        <v>298</v>
      </c>
      <c r="F29" s="723">
        <f>P9</f>
        <v>345</v>
      </c>
      <c r="G29" s="723">
        <v>344</v>
      </c>
      <c r="N29" s="13"/>
    </row>
    <row r="30" spans="1:21" ht="26.4" x14ac:dyDescent="0.25">
      <c r="A30" s="574" t="s">
        <v>699</v>
      </c>
      <c r="B30" s="723">
        <f t="shared" ref="B30:C30" si="9">H10</f>
        <v>323</v>
      </c>
      <c r="C30" s="723">
        <f t="shared" si="9"/>
        <v>440</v>
      </c>
      <c r="D30" s="723">
        <f>J10</f>
        <v>763</v>
      </c>
      <c r="E30" s="723">
        <f>M10</f>
        <v>818</v>
      </c>
      <c r="F30" s="723">
        <f>P10</f>
        <v>787</v>
      </c>
      <c r="G30" s="723">
        <v>716</v>
      </c>
      <c r="N30" s="13"/>
    </row>
    <row r="31" spans="1:21" ht="26.4" x14ac:dyDescent="0.25">
      <c r="A31" s="574" t="s">
        <v>700</v>
      </c>
      <c r="B31" s="723">
        <f t="shared" ref="B31:C31" si="10">H12</f>
        <v>54</v>
      </c>
      <c r="C31" s="723">
        <f t="shared" si="10"/>
        <v>107</v>
      </c>
      <c r="D31" s="723">
        <f t="shared" ref="D31:D38" si="11">J12</f>
        <v>161</v>
      </c>
      <c r="E31" s="723">
        <f t="shared" ref="E31:E38" si="12">M12</f>
        <v>147</v>
      </c>
      <c r="F31" s="723">
        <f t="shared" ref="F31:F38" si="13">P12</f>
        <v>0</v>
      </c>
      <c r="G31" s="723">
        <v>125</v>
      </c>
    </row>
    <row r="32" spans="1:21" ht="26.4" x14ac:dyDescent="0.25">
      <c r="A32" s="574" t="s">
        <v>701</v>
      </c>
      <c r="B32" s="723">
        <f t="shared" ref="B32:C32" si="14">H13</f>
        <v>2</v>
      </c>
      <c r="C32" s="723">
        <f t="shared" si="14"/>
        <v>2</v>
      </c>
      <c r="D32" s="723">
        <f t="shared" si="11"/>
        <v>4</v>
      </c>
      <c r="E32" s="723">
        <f t="shared" si="12"/>
        <v>5</v>
      </c>
      <c r="F32" s="723">
        <f t="shared" si="13"/>
        <v>176</v>
      </c>
      <c r="G32" s="723">
        <v>4</v>
      </c>
    </row>
    <row r="33" spans="1:7" ht="26.4" x14ac:dyDescent="0.25">
      <c r="A33" s="574" t="s">
        <v>702</v>
      </c>
      <c r="B33" s="723">
        <f t="shared" ref="B33:C33" si="15">H14</f>
        <v>12</v>
      </c>
      <c r="C33" s="723">
        <f t="shared" si="15"/>
        <v>15</v>
      </c>
      <c r="D33" s="723">
        <f t="shared" si="11"/>
        <v>27</v>
      </c>
      <c r="E33" s="723">
        <f t="shared" si="12"/>
        <v>27</v>
      </c>
      <c r="F33" s="723">
        <f t="shared" si="13"/>
        <v>5</v>
      </c>
      <c r="G33" s="723">
        <v>51</v>
      </c>
    </row>
    <row r="34" spans="1:7" ht="26.4" x14ac:dyDescent="0.25">
      <c r="A34" s="574" t="s">
        <v>703</v>
      </c>
      <c r="B34" s="723">
        <f t="shared" ref="B34:C34" si="16">H15</f>
        <v>4</v>
      </c>
      <c r="C34" s="723">
        <f t="shared" si="16"/>
        <v>17</v>
      </c>
      <c r="D34" s="723">
        <f t="shared" si="11"/>
        <v>21</v>
      </c>
      <c r="E34" s="723">
        <f t="shared" si="12"/>
        <v>24</v>
      </c>
      <c r="F34" s="723">
        <f t="shared" si="13"/>
        <v>45</v>
      </c>
      <c r="G34" s="723">
        <v>28</v>
      </c>
    </row>
    <row r="35" spans="1:7" ht="26.4" x14ac:dyDescent="0.25">
      <c r="A35" s="574" t="s">
        <v>704</v>
      </c>
      <c r="B35" s="723">
        <f t="shared" ref="B35:C35" si="17">H16</f>
        <v>2</v>
      </c>
      <c r="C35" s="723">
        <f t="shared" si="17"/>
        <v>2</v>
      </c>
      <c r="D35" s="723">
        <f t="shared" si="11"/>
        <v>4</v>
      </c>
      <c r="E35" s="723">
        <f t="shared" si="12"/>
        <v>4</v>
      </c>
      <c r="F35" s="723">
        <f t="shared" si="13"/>
        <v>28</v>
      </c>
      <c r="G35" s="723">
        <v>4</v>
      </c>
    </row>
    <row r="36" spans="1:7" ht="26.4" x14ac:dyDescent="0.25">
      <c r="A36" s="574" t="s">
        <v>705</v>
      </c>
      <c r="B36" s="723">
        <f t="shared" ref="B36:C36" si="18">H17</f>
        <v>123</v>
      </c>
      <c r="C36" s="723">
        <f t="shared" si="18"/>
        <v>48</v>
      </c>
      <c r="D36" s="723">
        <f t="shared" si="11"/>
        <v>171</v>
      </c>
      <c r="E36" s="723">
        <f t="shared" si="12"/>
        <v>152</v>
      </c>
      <c r="F36" s="723">
        <f t="shared" si="13"/>
        <v>4</v>
      </c>
      <c r="G36" s="723">
        <v>163</v>
      </c>
    </row>
    <row r="37" spans="1:7" ht="26.4" x14ac:dyDescent="0.25">
      <c r="A37" s="574" t="s">
        <v>706</v>
      </c>
      <c r="B37" s="723">
        <f t="shared" ref="B37:C37" si="19">H18</f>
        <v>9</v>
      </c>
      <c r="C37" s="723">
        <f t="shared" si="19"/>
        <v>14</v>
      </c>
      <c r="D37" s="723">
        <f t="shared" si="11"/>
        <v>23</v>
      </c>
      <c r="E37" s="723">
        <f t="shared" si="12"/>
        <v>75</v>
      </c>
      <c r="F37" s="723">
        <f t="shared" si="13"/>
        <v>139</v>
      </c>
      <c r="G37" s="723">
        <v>45</v>
      </c>
    </row>
    <row r="38" spans="1:7" ht="26.4" x14ac:dyDescent="0.25">
      <c r="A38" s="574" t="s">
        <v>707</v>
      </c>
      <c r="B38" s="723" t="str">
        <f t="shared" ref="B38:C38" si="20">H19</f>
        <v>..</v>
      </c>
      <c r="C38" s="723" t="str">
        <f t="shared" si="20"/>
        <v>..</v>
      </c>
      <c r="D38" s="723" t="str">
        <f t="shared" si="11"/>
        <v>..</v>
      </c>
      <c r="E38" s="723" t="str">
        <f t="shared" si="12"/>
        <v>..</v>
      </c>
      <c r="F38" s="723">
        <f t="shared" si="13"/>
        <v>34</v>
      </c>
      <c r="G38" s="723">
        <v>94</v>
      </c>
    </row>
    <row r="39" spans="1:7" ht="26.4" x14ac:dyDescent="0.25">
      <c r="A39" s="574" t="s">
        <v>763</v>
      </c>
      <c r="G39" s="2">
        <v>12</v>
      </c>
    </row>
    <row r="40" spans="1:7" ht="26.4" x14ac:dyDescent="0.25">
      <c r="A40" s="574" t="s">
        <v>764</v>
      </c>
      <c r="G40" s="2">
        <v>10</v>
      </c>
    </row>
    <row r="41" spans="1:7" ht="26.4" x14ac:dyDescent="0.25">
      <c r="A41" s="574" t="s">
        <v>765</v>
      </c>
      <c r="G41" s="2">
        <v>30</v>
      </c>
    </row>
    <row r="42" spans="1:7" x14ac:dyDescent="0.25">
      <c r="A42" s="10"/>
    </row>
    <row r="43" spans="1:7" x14ac:dyDescent="0.25">
      <c r="A43" s="10"/>
    </row>
  </sheetData>
  <mergeCells count="14">
    <mergeCell ref="A24:D24"/>
    <mergeCell ref="E24:T24"/>
    <mergeCell ref="A1:T1"/>
    <mergeCell ref="A3:T3"/>
    <mergeCell ref="A4:T4"/>
    <mergeCell ref="B6:D6"/>
    <mergeCell ref="N6:P6"/>
    <mergeCell ref="A2:T2"/>
    <mergeCell ref="E6:G6"/>
    <mergeCell ref="T6:T8"/>
    <mergeCell ref="A6:A8"/>
    <mergeCell ref="H6:J6"/>
    <mergeCell ref="K6:M6"/>
    <mergeCell ref="Q6:S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rightToLeft="1" view="pageBreakPreview" topLeftCell="A7" zoomScale="70" zoomScaleNormal="100" zoomScaleSheetLayoutView="70" workbookViewId="0">
      <selection activeCell="L17" sqref="A1:XFD1048576"/>
    </sheetView>
  </sheetViews>
  <sheetFormatPr defaultColWidth="9.109375" defaultRowHeight="18" x14ac:dyDescent="0.5"/>
  <cols>
    <col min="1" max="1" width="43.88671875" style="340" customWidth="1"/>
    <col min="2" max="2" width="4.44140625" style="340" customWidth="1"/>
    <col min="3" max="3" width="42.5546875" style="3" customWidth="1"/>
    <col min="4" max="16384" width="9.109375" style="331"/>
  </cols>
  <sheetData>
    <row r="1" spans="1:3" x14ac:dyDescent="0.5">
      <c r="A1" s="330"/>
      <c r="B1" s="330"/>
      <c r="C1" s="291"/>
    </row>
    <row r="2" spans="1:3" ht="24" customHeight="1" x14ac:dyDescent="0.5">
      <c r="A2" s="345" t="s">
        <v>0</v>
      </c>
      <c r="B2" s="332"/>
      <c r="C2" s="341" t="s">
        <v>785</v>
      </c>
    </row>
    <row r="3" spans="1:3" ht="24" customHeight="1" x14ac:dyDescent="0.5">
      <c r="A3" s="333"/>
      <c r="B3" s="334"/>
      <c r="C3" s="292"/>
    </row>
    <row r="4" spans="1:3" x14ac:dyDescent="0.5">
      <c r="A4" s="335"/>
      <c r="B4" s="336"/>
      <c r="C4" s="293"/>
    </row>
    <row r="5" spans="1:3" ht="105.6" x14ac:dyDescent="0.5">
      <c r="A5" s="346" t="s">
        <v>506</v>
      </c>
      <c r="B5" s="336"/>
      <c r="C5" s="784" t="s">
        <v>786</v>
      </c>
    </row>
    <row r="6" spans="1:3" ht="20.100000000000001" customHeight="1" x14ac:dyDescent="0.5">
      <c r="A6" s="346"/>
      <c r="B6" s="330"/>
      <c r="C6" s="347"/>
    </row>
    <row r="7" spans="1:3" ht="138.6" x14ac:dyDescent="0.5">
      <c r="A7" s="346" t="s">
        <v>507</v>
      </c>
      <c r="B7" s="330"/>
      <c r="C7" s="784" t="s">
        <v>802</v>
      </c>
    </row>
    <row r="8" spans="1:3" ht="20.100000000000001" customHeight="1" x14ac:dyDescent="0.5">
      <c r="A8" s="346"/>
      <c r="B8" s="330"/>
      <c r="C8" s="347"/>
    </row>
    <row r="9" spans="1:3" ht="138.6" x14ac:dyDescent="0.5">
      <c r="A9" s="346" t="s">
        <v>551</v>
      </c>
      <c r="B9" s="330"/>
      <c r="C9" s="347" t="s">
        <v>552</v>
      </c>
    </row>
    <row r="10" spans="1:3" ht="20.100000000000001" customHeight="1" x14ac:dyDescent="0.5">
      <c r="A10" s="346"/>
      <c r="B10" s="330"/>
      <c r="C10" s="347"/>
    </row>
    <row r="11" spans="1:3" ht="19.8" x14ac:dyDescent="0.5">
      <c r="A11" s="346" t="s">
        <v>64</v>
      </c>
      <c r="B11" s="330"/>
      <c r="C11" s="347" t="s">
        <v>65</v>
      </c>
    </row>
    <row r="12" spans="1:3" ht="19.8" x14ac:dyDescent="0.5">
      <c r="A12" s="346" t="s">
        <v>449</v>
      </c>
      <c r="B12" s="330"/>
      <c r="C12" s="347" t="s">
        <v>471</v>
      </c>
    </row>
    <row r="13" spans="1:3" ht="19.8" x14ac:dyDescent="0.5">
      <c r="A13" s="346" t="s">
        <v>144</v>
      </c>
      <c r="B13" s="336"/>
      <c r="C13" s="347" t="s">
        <v>145</v>
      </c>
    </row>
    <row r="14" spans="1:3" ht="26.4" x14ac:dyDescent="0.65">
      <c r="A14" s="346" t="s">
        <v>483</v>
      </c>
      <c r="B14" s="337"/>
      <c r="C14" s="347" t="s">
        <v>484</v>
      </c>
    </row>
    <row r="15" spans="1:3" ht="39.6" x14ac:dyDescent="0.65">
      <c r="A15" s="346" t="s">
        <v>784</v>
      </c>
      <c r="B15" s="338"/>
      <c r="C15" s="784" t="s">
        <v>783</v>
      </c>
    </row>
    <row r="16" spans="1:3" x14ac:dyDescent="0.5">
      <c r="A16" s="339"/>
      <c r="B16" s="339"/>
      <c r="C16" s="7"/>
    </row>
    <row r="17" spans="1:3" x14ac:dyDescent="0.5">
      <c r="A17" s="339"/>
      <c r="B17" s="339"/>
      <c r="C17" s="7"/>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sheetPr>
  <dimension ref="A1:J24"/>
  <sheetViews>
    <sheetView rightToLeft="1" view="pageBreakPreview" zoomScale="70" zoomScaleNormal="100" zoomScaleSheetLayoutView="70" workbookViewId="0">
      <selection activeCell="J20" sqref="J20"/>
    </sheetView>
  </sheetViews>
  <sheetFormatPr defaultColWidth="8.88671875" defaultRowHeight="13.2" x14ac:dyDescent="0.25"/>
  <cols>
    <col min="1" max="1" width="16" style="6" customWidth="1"/>
    <col min="2" max="4" width="13.109375" style="6" customWidth="1"/>
    <col min="5" max="6" width="16.109375" style="6" customWidth="1"/>
    <col min="7" max="7" width="15.44140625" style="6" customWidth="1"/>
    <col min="8" max="16384" width="8.88671875" style="6"/>
  </cols>
  <sheetData>
    <row r="1" spans="1:10" s="18" customFormat="1" ht="28.2" customHeight="1" x14ac:dyDescent="0.25">
      <c r="A1" s="860" t="s">
        <v>44</v>
      </c>
      <c r="B1" s="860"/>
      <c r="C1" s="860"/>
      <c r="D1" s="860"/>
      <c r="E1" s="860"/>
      <c r="F1" s="860"/>
      <c r="G1" s="860"/>
      <c r="H1" s="19"/>
      <c r="I1" s="19"/>
      <c r="J1" s="19"/>
    </row>
    <row r="2" spans="1:10" s="18" customFormat="1" ht="16.95" customHeight="1" x14ac:dyDescent="0.25">
      <c r="A2" s="860" t="s">
        <v>755</v>
      </c>
      <c r="B2" s="860"/>
      <c r="C2" s="860"/>
      <c r="D2" s="860"/>
      <c r="E2" s="860"/>
      <c r="F2" s="860"/>
      <c r="G2" s="860"/>
      <c r="H2" s="19"/>
      <c r="I2" s="19"/>
      <c r="J2" s="19"/>
    </row>
    <row r="3" spans="1:10" s="18" customFormat="1" ht="33" customHeight="1" x14ac:dyDescent="0.25">
      <c r="A3" s="941" t="s">
        <v>246</v>
      </c>
      <c r="B3" s="863"/>
      <c r="C3" s="863"/>
      <c r="D3" s="863"/>
      <c r="E3" s="863"/>
      <c r="F3" s="863"/>
      <c r="G3" s="863"/>
    </row>
    <row r="4" spans="1:10" s="18" customFormat="1" ht="15.6" x14ac:dyDescent="0.25">
      <c r="A4" s="866" t="s">
        <v>755</v>
      </c>
      <c r="B4" s="866"/>
      <c r="C4" s="866"/>
      <c r="D4" s="866"/>
      <c r="E4" s="866"/>
      <c r="F4" s="866"/>
      <c r="G4" s="866"/>
    </row>
    <row r="5" spans="1:10" s="18" customFormat="1" ht="15.6" x14ac:dyDescent="0.25">
      <c r="A5" s="276" t="s">
        <v>681</v>
      </c>
      <c r="B5" s="294"/>
      <c r="C5" s="294"/>
      <c r="D5" s="294"/>
      <c r="E5" s="294"/>
      <c r="F5" s="294"/>
      <c r="G5" s="278" t="s">
        <v>665</v>
      </c>
    </row>
    <row r="6" spans="1:10" s="262" customFormat="1" x14ac:dyDescent="0.25">
      <c r="A6" s="326" t="s">
        <v>476</v>
      </c>
      <c r="B6" s="296"/>
      <c r="C6" s="296"/>
      <c r="D6" s="296"/>
      <c r="E6" s="277"/>
      <c r="F6" s="277"/>
      <c r="G6" s="329" t="s">
        <v>477</v>
      </c>
    </row>
    <row r="7" spans="1:10" ht="42" thickBot="1" x14ac:dyDescent="0.3">
      <c r="A7" s="939" t="s">
        <v>36</v>
      </c>
      <c r="B7" s="327" t="s">
        <v>464</v>
      </c>
      <c r="C7" s="327" t="s">
        <v>37</v>
      </c>
      <c r="D7" s="327" t="s">
        <v>39</v>
      </c>
      <c r="E7" s="328" t="s">
        <v>450</v>
      </c>
      <c r="F7" s="328" t="s">
        <v>451</v>
      </c>
      <c r="G7" s="937" t="s">
        <v>61</v>
      </c>
    </row>
    <row r="8" spans="1:10" ht="36" x14ac:dyDescent="0.25">
      <c r="A8" s="940"/>
      <c r="B8" s="130" t="s">
        <v>206</v>
      </c>
      <c r="C8" s="130" t="s">
        <v>38</v>
      </c>
      <c r="D8" s="130" t="s">
        <v>40</v>
      </c>
      <c r="E8" s="272" t="s">
        <v>452</v>
      </c>
      <c r="F8" s="272" t="s">
        <v>453</v>
      </c>
      <c r="G8" s="938"/>
    </row>
    <row r="9" spans="1:10" ht="22.5" customHeight="1" thickBot="1" x14ac:dyDescent="0.3">
      <c r="A9" s="131">
        <v>2003</v>
      </c>
      <c r="B9" s="132">
        <v>11295</v>
      </c>
      <c r="C9" s="133">
        <v>515</v>
      </c>
      <c r="D9" s="112">
        <v>4199</v>
      </c>
      <c r="E9" s="273">
        <v>21.932038834951456</v>
      </c>
      <c r="F9" s="273">
        <v>2.6899261728983093</v>
      </c>
      <c r="G9" s="134">
        <v>2003</v>
      </c>
    </row>
    <row r="10" spans="1:10" ht="22.5" customHeight="1" thickBot="1" x14ac:dyDescent="0.3">
      <c r="A10" s="118">
        <v>2004</v>
      </c>
      <c r="B10" s="58">
        <v>11134</v>
      </c>
      <c r="C10" s="59">
        <v>515</v>
      </c>
      <c r="D10" s="60">
        <v>4543</v>
      </c>
      <c r="E10" s="275">
        <v>21.619417475728156</v>
      </c>
      <c r="F10" s="275">
        <v>2.4508034338542815</v>
      </c>
      <c r="G10" s="44">
        <v>2004</v>
      </c>
    </row>
    <row r="11" spans="1:10" ht="22.5" customHeight="1" thickBot="1" x14ac:dyDescent="0.3">
      <c r="A11" s="119">
        <v>2005</v>
      </c>
      <c r="B11" s="61">
        <v>13957.7</v>
      </c>
      <c r="C11" s="62">
        <v>515</v>
      </c>
      <c r="D11" s="63">
        <v>4616</v>
      </c>
      <c r="E11" s="273">
        <v>27.102330097087378</v>
      </c>
      <c r="F11" s="273">
        <v>3.0237651646447143</v>
      </c>
      <c r="G11" s="28">
        <v>2005</v>
      </c>
    </row>
    <row r="12" spans="1:10" ht="22.5" customHeight="1" thickBot="1" x14ac:dyDescent="0.3">
      <c r="A12" s="118">
        <v>2006</v>
      </c>
      <c r="B12" s="58">
        <v>16945.599999999999</v>
      </c>
      <c r="C12" s="59">
        <v>437</v>
      </c>
      <c r="D12" s="60">
        <v>2953</v>
      </c>
      <c r="E12" s="275">
        <v>38.777116704805486</v>
      </c>
      <c r="F12" s="275">
        <v>5.7384354893328817</v>
      </c>
      <c r="G12" s="44">
        <v>2006</v>
      </c>
    </row>
    <row r="13" spans="1:10" ht="22.5" customHeight="1" thickBot="1" x14ac:dyDescent="0.3">
      <c r="A13" s="119">
        <v>2007</v>
      </c>
      <c r="B13" s="61">
        <v>15182.9</v>
      </c>
      <c r="C13" s="62">
        <v>445</v>
      </c>
      <c r="D13" s="63">
        <v>2864</v>
      </c>
      <c r="E13" s="273">
        <v>34.11887640449438</v>
      </c>
      <c r="F13" s="273">
        <v>5.3012918994413409</v>
      </c>
      <c r="G13" s="28">
        <v>2007</v>
      </c>
    </row>
    <row r="14" spans="1:10" ht="22.5" customHeight="1" thickBot="1" x14ac:dyDescent="0.3">
      <c r="A14" s="118">
        <v>2008</v>
      </c>
      <c r="B14" s="58">
        <v>17688.400000000001</v>
      </c>
      <c r="C14" s="59">
        <v>484</v>
      </c>
      <c r="D14" s="60">
        <v>2899</v>
      </c>
      <c r="E14" s="275">
        <v>36.546280991735543</v>
      </c>
      <c r="F14" s="275">
        <v>6.101552259399794</v>
      </c>
      <c r="G14" s="44">
        <v>2008</v>
      </c>
    </row>
    <row r="15" spans="1:10" ht="22.5" customHeight="1" thickBot="1" x14ac:dyDescent="0.3">
      <c r="A15" s="119">
        <v>2009</v>
      </c>
      <c r="B15" s="61">
        <v>14065.7</v>
      </c>
      <c r="C15" s="62">
        <v>446</v>
      </c>
      <c r="D15" s="63">
        <v>3313</v>
      </c>
      <c r="E15" s="273">
        <v>31.537443946188343</v>
      </c>
      <c r="F15" s="273">
        <v>4.2456082100814969</v>
      </c>
      <c r="G15" s="28">
        <v>2009</v>
      </c>
    </row>
    <row r="16" spans="1:10" ht="22.5" customHeight="1" thickBot="1" x14ac:dyDescent="0.3">
      <c r="A16" s="118">
        <v>2010</v>
      </c>
      <c r="B16" s="58">
        <v>13760.4</v>
      </c>
      <c r="C16" s="59">
        <v>495</v>
      </c>
      <c r="D16" s="60">
        <v>3300</v>
      </c>
      <c r="E16" s="275">
        <v>27.798787878787877</v>
      </c>
      <c r="F16" s="275">
        <v>4.1698181818181821</v>
      </c>
      <c r="G16" s="44">
        <v>2010</v>
      </c>
    </row>
    <row r="17" spans="1:7" ht="22.5" customHeight="1" thickBot="1" x14ac:dyDescent="0.3">
      <c r="A17" s="119">
        <v>2011</v>
      </c>
      <c r="B17" s="61">
        <v>12995</v>
      </c>
      <c r="C17" s="62">
        <v>497</v>
      </c>
      <c r="D17" s="63">
        <v>3641</v>
      </c>
      <c r="E17" s="273">
        <v>26.146881287726359</v>
      </c>
      <c r="F17" s="273">
        <v>3.5690744301016206</v>
      </c>
      <c r="G17" s="28">
        <v>2011</v>
      </c>
    </row>
    <row r="18" spans="1:7" ht="22.5" customHeight="1" thickBot="1" x14ac:dyDescent="0.3">
      <c r="A18" s="118">
        <v>2012</v>
      </c>
      <c r="B18" s="58">
        <v>11273.542126000008</v>
      </c>
      <c r="C18" s="59">
        <v>499</v>
      </c>
      <c r="D18" s="60">
        <v>3573</v>
      </c>
      <c r="E18" s="275">
        <v>22.592268789579173</v>
      </c>
      <c r="F18" s="275">
        <v>3.1552035057374774</v>
      </c>
      <c r="G18" s="44">
        <v>2012</v>
      </c>
    </row>
    <row r="19" spans="1:7" ht="22.5" customHeight="1" thickBot="1" x14ac:dyDescent="0.3">
      <c r="A19" s="119">
        <v>2013</v>
      </c>
      <c r="B19" s="61">
        <v>12005.9</v>
      </c>
      <c r="C19" s="62">
        <v>499</v>
      </c>
      <c r="D19" s="63">
        <v>2264</v>
      </c>
      <c r="E19" s="273">
        <v>24.05991983967936</v>
      </c>
      <c r="F19" s="273">
        <v>5.3029593639575969</v>
      </c>
      <c r="G19" s="28">
        <v>2013</v>
      </c>
    </row>
    <row r="20" spans="1:7" ht="22.5" customHeight="1" thickBot="1" x14ac:dyDescent="0.3">
      <c r="A20" s="118">
        <v>2014</v>
      </c>
      <c r="B20" s="58">
        <v>16213</v>
      </c>
      <c r="C20" s="59">
        <v>464</v>
      </c>
      <c r="D20" s="60">
        <v>2900</v>
      </c>
      <c r="E20" s="275">
        <v>34.941810344827587</v>
      </c>
      <c r="F20" s="275">
        <v>5.5906896551724135</v>
      </c>
      <c r="G20" s="44">
        <v>2014</v>
      </c>
    </row>
    <row r="21" spans="1:7" ht="22.5" customHeight="1" thickBot="1" x14ac:dyDescent="0.3">
      <c r="A21" s="119">
        <v>2015</v>
      </c>
      <c r="B21" s="61">
        <v>15202</v>
      </c>
      <c r="C21" s="62">
        <v>475</v>
      </c>
      <c r="D21" s="63">
        <v>3011</v>
      </c>
      <c r="E21" s="273">
        <v>32.004210526315788</v>
      </c>
      <c r="F21" s="273">
        <v>5.0488209897044172</v>
      </c>
      <c r="G21" s="28">
        <v>2015</v>
      </c>
    </row>
    <row r="22" spans="1:7" ht="23.25" customHeight="1" thickBot="1" x14ac:dyDescent="0.3">
      <c r="A22" s="120">
        <v>2016</v>
      </c>
      <c r="B22" s="121">
        <v>14513</v>
      </c>
      <c r="C22" s="122">
        <v>480</v>
      </c>
      <c r="D22" s="113">
        <v>3193</v>
      </c>
      <c r="E22" s="274">
        <f>B22/C22</f>
        <v>30.235416666666666</v>
      </c>
      <c r="F22" s="113">
        <f>B22/D22</f>
        <v>4.5452552458502975</v>
      </c>
      <c r="G22" s="123">
        <v>2016</v>
      </c>
    </row>
    <row r="23" spans="1:7" ht="23.25" customHeight="1" x14ac:dyDescent="0.25">
      <c r="A23" s="732">
        <v>2017</v>
      </c>
      <c r="B23" s="733">
        <v>15358</v>
      </c>
      <c r="C23" s="734">
        <v>478</v>
      </c>
      <c r="D23" s="735">
        <v>3664</v>
      </c>
      <c r="E23" s="736">
        <f>B23/C23</f>
        <v>32.129707112970713</v>
      </c>
      <c r="F23" s="736">
        <f>B23/D23</f>
        <v>4.1915938864628819</v>
      </c>
      <c r="G23" s="737">
        <v>2017</v>
      </c>
    </row>
    <row r="24" spans="1:7" s="262" customFormat="1" x14ac:dyDescent="0.25">
      <c r="A24" s="257" t="s">
        <v>566</v>
      </c>
      <c r="B24" s="261"/>
      <c r="C24" s="261"/>
      <c r="D24" s="261"/>
      <c r="E24" s="261"/>
      <c r="F24" s="261"/>
      <c r="G24" s="255" t="s">
        <v>567</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95"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M11"/>
  <sheetViews>
    <sheetView rightToLeft="1" view="pageBreakPreview" zoomScale="70" zoomScaleNormal="100" zoomScaleSheetLayoutView="70" workbookViewId="0">
      <selection activeCell="L25" sqref="L25"/>
    </sheetView>
  </sheetViews>
  <sheetFormatPr defaultColWidth="8.88671875" defaultRowHeight="13.2" x14ac:dyDescent="0.25"/>
  <cols>
    <col min="1" max="1" width="18.33203125" style="8" customWidth="1"/>
    <col min="2" max="2" width="9.6640625" style="8" customWidth="1"/>
    <col min="3" max="3" width="10.88671875" style="8" bestFit="1" customWidth="1"/>
    <col min="4" max="4" width="10.5546875" style="8" bestFit="1" customWidth="1"/>
    <col min="5" max="5" width="8.5546875" style="8" bestFit="1" customWidth="1"/>
    <col min="6" max="7" width="9.88671875" style="8" customWidth="1"/>
    <col min="8" max="8" width="10.109375" style="8" customWidth="1"/>
    <col min="9" max="10" width="10" style="8" bestFit="1" customWidth="1"/>
    <col min="11" max="11" width="12.6640625" style="8" bestFit="1" customWidth="1"/>
    <col min="12" max="12" width="10.33203125" style="8" bestFit="1" customWidth="1"/>
    <col min="13" max="13" width="18.88671875" style="8" customWidth="1"/>
    <col min="14" max="16384" width="8.88671875" style="8"/>
  </cols>
  <sheetData>
    <row r="1" spans="1:13" s="137" customFormat="1" ht="22.2" customHeight="1" x14ac:dyDescent="0.3">
      <c r="A1" s="850" t="s">
        <v>800</v>
      </c>
      <c r="B1" s="850"/>
      <c r="C1" s="850"/>
      <c r="D1" s="850"/>
      <c r="E1" s="850"/>
      <c r="F1" s="850"/>
      <c r="G1" s="850"/>
      <c r="H1" s="850"/>
      <c r="I1" s="850"/>
      <c r="J1" s="850"/>
      <c r="K1" s="850"/>
      <c r="L1" s="850"/>
      <c r="M1" s="850"/>
    </row>
    <row r="2" spans="1:13" s="137" customFormat="1" ht="17.399999999999999" x14ac:dyDescent="0.3">
      <c r="A2" s="850" t="s">
        <v>766</v>
      </c>
      <c r="B2" s="850"/>
      <c r="C2" s="850"/>
      <c r="D2" s="850"/>
      <c r="E2" s="850"/>
      <c r="F2" s="850"/>
      <c r="G2" s="850"/>
      <c r="H2" s="850"/>
      <c r="I2" s="850"/>
      <c r="J2" s="850"/>
      <c r="K2" s="850"/>
      <c r="L2" s="850"/>
      <c r="M2" s="850"/>
    </row>
    <row r="3" spans="1:13" s="137" customFormat="1" ht="32.4" customHeight="1" x14ac:dyDescent="0.3">
      <c r="A3" s="945" t="s">
        <v>801</v>
      </c>
      <c r="B3" s="945"/>
      <c r="C3" s="945"/>
      <c r="D3" s="945"/>
      <c r="E3" s="945"/>
      <c r="F3" s="945"/>
      <c r="G3" s="945"/>
      <c r="H3" s="945"/>
      <c r="I3" s="945"/>
      <c r="J3" s="945"/>
      <c r="K3" s="945"/>
      <c r="L3" s="945"/>
      <c r="M3" s="945"/>
    </row>
    <row r="4" spans="1:13" s="137" customFormat="1" ht="15.6" x14ac:dyDescent="0.3">
      <c r="A4" s="946" t="s">
        <v>766</v>
      </c>
      <c r="B4" s="946"/>
      <c r="C4" s="946"/>
      <c r="D4" s="946"/>
      <c r="E4" s="946"/>
      <c r="F4" s="946"/>
      <c r="G4" s="946"/>
      <c r="H4" s="946"/>
      <c r="I4" s="946"/>
      <c r="J4" s="946"/>
      <c r="K4" s="946"/>
      <c r="L4" s="946"/>
      <c r="M4" s="946"/>
    </row>
    <row r="5" spans="1:13" s="138" customFormat="1" ht="15.6" x14ac:dyDescent="0.25">
      <c r="A5" s="136" t="s">
        <v>610</v>
      </c>
      <c r="B5" s="947"/>
      <c r="C5" s="947"/>
      <c r="D5" s="947"/>
      <c r="E5" s="947"/>
      <c r="F5" s="947"/>
      <c r="G5" s="135"/>
      <c r="H5" s="135"/>
      <c r="I5" s="135"/>
      <c r="J5" s="135"/>
      <c r="K5" s="942" t="s">
        <v>611</v>
      </c>
      <c r="L5" s="943"/>
      <c r="M5" s="944"/>
    </row>
    <row r="6" spans="1:13" ht="30" customHeight="1" x14ac:dyDescent="0.25">
      <c r="A6" s="139" t="s">
        <v>377</v>
      </c>
      <c r="B6" s="140">
        <v>2007</v>
      </c>
      <c r="C6" s="140">
        <v>2008</v>
      </c>
      <c r="D6" s="140">
        <v>2009</v>
      </c>
      <c r="E6" s="140">
        <v>2010</v>
      </c>
      <c r="F6" s="140">
        <v>2011</v>
      </c>
      <c r="G6" s="140">
        <v>2012</v>
      </c>
      <c r="H6" s="140">
        <v>2013</v>
      </c>
      <c r="I6" s="140">
        <v>2014</v>
      </c>
      <c r="J6" s="140">
        <v>2015</v>
      </c>
      <c r="K6" s="140">
        <v>2016</v>
      </c>
      <c r="L6" s="140">
        <v>2017</v>
      </c>
      <c r="M6" s="141" t="s">
        <v>378</v>
      </c>
    </row>
    <row r="7" spans="1:13" ht="36" customHeight="1" thickBot="1" x14ac:dyDescent="0.3">
      <c r="A7" s="142" t="s">
        <v>379</v>
      </c>
      <c r="B7" s="143">
        <v>272</v>
      </c>
      <c r="C7" s="143">
        <v>193</v>
      </c>
      <c r="D7" s="143">
        <v>170</v>
      </c>
      <c r="E7" s="143">
        <v>32</v>
      </c>
      <c r="F7" s="143">
        <v>64</v>
      </c>
      <c r="G7" s="143">
        <v>91</v>
      </c>
      <c r="H7" s="143">
        <v>170</v>
      </c>
      <c r="I7" s="143">
        <v>243</v>
      </c>
      <c r="J7" s="143">
        <v>685</v>
      </c>
      <c r="K7" s="143">
        <v>610</v>
      </c>
      <c r="L7" s="143">
        <v>503</v>
      </c>
      <c r="M7" s="146" t="s">
        <v>380</v>
      </c>
    </row>
    <row r="8" spans="1:13" ht="36" customHeight="1" thickBot="1" x14ac:dyDescent="0.3">
      <c r="A8" s="144" t="s">
        <v>381</v>
      </c>
      <c r="B8" s="145">
        <v>733</v>
      </c>
      <c r="C8" s="145">
        <v>365</v>
      </c>
      <c r="D8" s="145">
        <v>348</v>
      </c>
      <c r="E8" s="145">
        <v>911</v>
      </c>
      <c r="F8" s="145">
        <v>998</v>
      </c>
      <c r="G8" s="145">
        <v>675</v>
      </c>
      <c r="H8" s="145">
        <v>804</v>
      </c>
      <c r="I8" s="145">
        <v>732</v>
      </c>
      <c r="J8" s="145">
        <v>3340</v>
      </c>
      <c r="K8" s="145">
        <v>2594</v>
      </c>
      <c r="L8" s="145">
        <v>1816</v>
      </c>
      <c r="M8" s="147" t="s">
        <v>382</v>
      </c>
    </row>
    <row r="9" spans="1:13" ht="36" customHeight="1" x14ac:dyDescent="0.25">
      <c r="A9" s="266" t="s">
        <v>383</v>
      </c>
      <c r="B9" s="267" t="s">
        <v>485</v>
      </c>
      <c r="C9" s="267" t="s">
        <v>485</v>
      </c>
      <c r="D9" s="267" t="s">
        <v>485</v>
      </c>
      <c r="E9" s="267" t="s">
        <v>485</v>
      </c>
      <c r="F9" s="267" t="s">
        <v>485</v>
      </c>
      <c r="G9" s="267">
        <v>442</v>
      </c>
      <c r="H9" s="267">
        <v>447</v>
      </c>
      <c r="I9" s="268">
        <v>829</v>
      </c>
      <c r="J9" s="268">
        <v>1206</v>
      </c>
      <c r="K9" s="268">
        <v>1743</v>
      </c>
      <c r="L9" s="268">
        <v>1113</v>
      </c>
      <c r="M9" s="269" t="s">
        <v>384</v>
      </c>
    </row>
    <row r="10" spans="1:13" ht="30" customHeight="1" x14ac:dyDescent="0.25">
      <c r="A10" s="270" t="s">
        <v>3</v>
      </c>
      <c r="B10" s="724">
        <f t="shared" ref="B10:K10" si="0">SUM(B7:B9)</f>
        <v>1005</v>
      </c>
      <c r="C10" s="724">
        <f t="shared" si="0"/>
        <v>558</v>
      </c>
      <c r="D10" s="724">
        <f t="shared" si="0"/>
        <v>518</v>
      </c>
      <c r="E10" s="724">
        <f t="shared" si="0"/>
        <v>943</v>
      </c>
      <c r="F10" s="724">
        <f t="shared" si="0"/>
        <v>1062</v>
      </c>
      <c r="G10" s="724">
        <f t="shared" si="0"/>
        <v>1208</v>
      </c>
      <c r="H10" s="724">
        <f t="shared" si="0"/>
        <v>1421</v>
      </c>
      <c r="I10" s="724">
        <f t="shared" si="0"/>
        <v>1804</v>
      </c>
      <c r="J10" s="724">
        <f t="shared" si="0"/>
        <v>5231</v>
      </c>
      <c r="K10" s="724">
        <f t="shared" si="0"/>
        <v>4947</v>
      </c>
      <c r="L10" s="724">
        <f>SUM(L7:L9)</f>
        <v>3432</v>
      </c>
      <c r="M10" s="271" t="s">
        <v>4</v>
      </c>
    </row>
    <row r="11" spans="1:13" s="257" customFormat="1" x14ac:dyDescent="0.25">
      <c r="A11" s="251" t="s">
        <v>566</v>
      </c>
      <c r="M11" s="255" t="s">
        <v>567</v>
      </c>
    </row>
  </sheetData>
  <mergeCells count="6">
    <mergeCell ref="K5:M5"/>
    <mergeCell ref="A1:M1"/>
    <mergeCell ref="A3:M3"/>
    <mergeCell ref="A4:M4"/>
    <mergeCell ref="B5:F5"/>
    <mergeCell ref="A2:M2"/>
  </mergeCells>
  <printOptions horizontalCentered="1" verticalCentered="1"/>
  <pageMargins left="0" right="0" top="0" bottom="0" header="0" footer="0"/>
  <pageSetup paperSize="9" scale="9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rightToLeft="1" view="pageBreakPreview" zoomScaleNormal="100" zoomScaleSheetLayoutView="100" workbookViewId="0">
      <selection activeCell="D23" sqref="D23"/>
    </sheetView>
  </sheetViews>
  <sheetFormatPr defaultColWidth="8.88671875" defaultRowHeight="13.2" x14ac:dyDescent="0.25"/>
  <cols>
    <col min="1" max="1" width="25.88671875" style="8" customWidth="1"/>
    <col min="2" max="6" width="14.88671875" style="8" customWidth="1"/>
    <col min="7" max="8" width="25.6640625" style="8" customWidth="1"/>
    <col min="9" max="16384" width="8.88671875" style="8"/>
  </cols>
  <sheetData>
    <row r="1" spans="1:10" s="137" customFormat="1" ht="17.399999999999999" x14ac:dyDescent="0.3">
      <c r="A1" s="948" t="s">
        <v>387</v>
      </c>
      <c r="B1" s="948"/>
      <c r="C1" s="948"/>
      <c r="D1" s="948"/>
      <c r="E1" s="948"/>
      <c r="F1" s="948"/>
      <c r="G1" s="948"/>
      <c r="H1" s="212"/>
      <c r="I1" s="183"/>
      <c r="J1" s="183"/>
    </row>
    <row r="2" spans="1:10" s="215" customFormat="1" ht="17.399999999999999" x14ac:dyDescent="0.3">
      <c r="A2" s="868">
        <v>2014</v>
      </c>
      <c r="B2" s="868"/>
      <c r="C2" s="868"/>
      <c r="D2" s="868"/>
      <c r="E2" s="868"/>
      <c r="F2" s="868"/>
      <c r="G2" s="868"/>
      <c r="H2" s="213"/>
      <c r="I2" s="214"/>
      <c r="J2" s="214"/>
    </row>
    <row r="3" spans="1:10" s="215" customFormat="1" ht="15.6" x14ac:dyDescent="0.3">
      <c r="A3" s="949" t="s">
        <v>388</v>
      </c>
      <c r="B3" s="949"/>
      <c r="C3" s="949"/>
      <c r="D3" s="949"/>
      <c r="E3" s="949"/>
      <c r="F3" s="949"/>
      <c r="G3" s="949"/>
      <c r="H3" s="216"/>
    </row>
    <row r="4" spans="1:10" s="215" customFormat="1" ht="15.6" x14ac:dyDescent="0.3">
      <c r="A4" s="950" t="s">
        <v>558</v>
      </c>
      <c r="B4" s="950"/>
      <c r="C4" s="950"/>
      <c r="D4" s="950"/>
      <c r="E4" s="950"/>
      <c r="F4" s="950"/>
      <c r="G4" s="950"/>
      <c r="H4" s="217"/>
    </row>
    <row r="5" spans="1:10" s="138" customFormat="1" ht="15.6" x14ac:dyDescent="0.25">
      <c r="A5" s="184" t="s">
        <v>550</v>
      </c>
      <c r="B5" s="297"/>
      <c r="C5" s="297"/>
      <c r="D5" s="297"/>
      <c r="E5" s="297"/>
      <c r="F5" s="297"/>
      <c r="G5" s="185" t="s">
        <v>549</v>
      </c>
    </row>
    <row r="6" spans="1:10" ht="57" customHeight="1" x14ac:dyDescent="0.25">
      <c r="A6" s="186" t="s">
        <v>60</v>
      </c>
      <c r="B6" s="187" t="s">
        <v>454</v>
      </c>
      <c r="C6" s="187" t="s">
        <v>455</v>
      </c>
      <c r="D6" s="187" t="s">
        <v>456</v>
      </c>
      <c r="E6" s="187" t="s">
        <v>457</v>
      </c>
      <c r="F6" s="187" t="s">
        <v>458</v>
      </c>
      <c r="G6" s="188" t="s">
        <v>59</v>
      </c>
    </row>
    <row r="7" spans="1:10" ht="23.1" customHeight="1" thickBot="1" x14ac:dyDescent="0.3">
      <c r="A7" s="142" t="s">
        <v>94</v>
      </c>
      <c r="B7" s="159">
        <v>0.34</v>
      </c>
      <c r="C7" s="218" t="s">
        <v>559</v>
      </c>
      <c r="D7" s="411">
        <v>13.3</v>
      </c>
      <c r="E7" s="412">
        <v>51.78</v>
      </c>
      <c r="F7" s="219">
        <v>1.0529999999999999</v>
      </c>
      <c r="G7" s="220" t="s">
        <v>98</v>
      </c>
    </row>
    <row r="8" spans="1:10" ht="23.1" customHeight="1" thickBot="1" x14ac:dyDescent="0.3">
      <c r="A8" s="192" t="s">
        <v>21</v>
      </c>
      <c r="B8" s="161">
        <v>0.77</v>
      </c>
      <c r="C8" s="221">
        <v>1.3220000000000001</v>
      </c>
      <c r="D8" s="418">
        <v>15.8</v>
      </c>
      <c r="E8" s="413">
        <v>49.7</v>
      </c>
      <c r="F8" s="222" t="s">
        <v>559</v>
      </c>
      <c r="G8" s="223" t="s">
        <v>54</v>
      </c>
    </row>
    <row r="9" spans="1:10" ht="23.1" customHeight="1" thickBot="1" x14ac:dyDescent="0.3">
      <c r="A9" s="196" t="s">
        <v>17</v>
      </c>
      <c r="B9" s="163">
        <v>0.03</v>
      </c>
      <c r="C9" s="224">
        <v>2.2450000000000001</v>
      </c>
      <c r="D9" s="419">
        <v>30.9</v>
      </c>
      <c r="E9" s="414">
        <v>113.9</v>
      </c>
      <c r="F9" s="225" t="s">
        <v>559</v>
      </c>
      <c r="G9" s="226" t="s">
        <v>106</v>
      </c>
    </row>
    <row r="10" spans="1:10" ht="23.1" customHeight="1" thickBot="1" x14ac:dyDescent="0.3">
      <c r="A10" s="192" t="s">
        <v>95</v>
      </c>
      <c r="B10" s="227">
        <v>0.97</v>
      </c>
      <c r="C10" s="227">
        <v>3.3940000000000001</v>
      </c>
      <c r="D10" s="420">
        <v>20.77</v>
      </c>
      <c r="E10" s="415">
        <v>20.02</v>
      </c>
      <c r="F10" s="227">
        <v>1.0529999999999999</v>
      </c>
      <c r="G10" s="223" t="s">
        <v>221</v>
      </c>
    </row>
    <row r="11" spans="1:10" ht="23.1" customHeight="1" thickBot="1" x14ac:dyDescent="0.3">
      <c r="A11" s="196" t="s">
        <v>15</v>
      </c>
      <c r="B11" s="228">
        <v>0.87</v>
      </c>
      <c r="C11" s="228">
        <v>2.2200000000000002</v>
      </c>
      <c r="D11" s="421">
        <v>28.9</v>
      </c>
      <c r="E11" s="416">
        <v>26.93</v>
      </c>
      <c r="F11" s="228">
        <v>2.6320000000000001</v>
      </c>
      <c r="G11" s="226" t="s">
        <v>107</v>
      </c>
    </row>
    <row r="12" spans="1:10" ht="23.1" customHeight="1" thickBot="1" x14ac:dyDescent="0.3">
      <c r="A12" s="192" t="s">
        <v>19</v>
      </c>
      <c r="B12" s="161" t="s">
        <v>559</v>
      </c>
      <c r="C12" s="221">
        <v>2.052</v>
      </c>
      <c r="D12" s="418">
        <v>13</v>
      </c>
      <c r="E12" s="413">
        <v>13.81</v>
      </c>
      <c r="F12" s="222">
        <v>0.52600000000000002</v>
      </c>
      <c r="G12" s="223" t="s">
        <v>108</v>
      </c>
    </row>
    <row r="13" spans="1:10" ht="23.1" customHeight="1" thickBot="1" x14ac:dyDescent="0.3">
      <c r="A13" s="196" t="s">
        <v>139</v>
      </c>
      <c r="B13" s="163">
        <v>0.76</v>
      </c>
      <c r="C13" s="224">
        <v>2.1720000000000002</v>
      </c>
      <c r="D13" s="419">
        <v>13.9</v>
      </c>
      <c r="E13" s="414">
        <v>8.2859999999999996</v>
      </c>
      <c r="F13" s="225">
        <v>1.0529999999999999</v>
      </c>
      <c r="G13" s="226" t="s">
        <v>140</v>
      </c>
    </row>
    <row r="14" spans="1:10" ht="23.1" customHeight="1" thickBot="1" x14ac:dyDescent="0.3">
      <c r="A14" s="192" t="s">
        <v>53</v>
      </c>
      <c r="B14" s="161">
        <v>0.11</v>
      </c>
      <c r="C14" s="221" t="s">
        <v>559</v>
      </c>
      <c r="D14" s="418">
        <v>12</v>
      </c>
      <c r="E14" s="413">
        <v>19.3</v>
      </c>
      <c r="F14" s="222">
        <v>1.0529999999999999</v>
      </c>
      <c r="G14" s="223" t="s">
        <v>55</v>
      </c>
    </row>
    <row r="15" spans="1:10" ht="23.1" customHeight="1" thickBot="1" x14ac:dyDescent="0.3">
      <c r="A15" s="196" t="s">
        <v>62</v>
      </c>
      <c r="B15" s="163" t="s">
        <v>559</v>
      </c>
      <c r="C15" s="224">
        <v>3.6339999999999999</v>
      </c>
      <c r="D15" s="419">
        <v>23.58</v>
      </c>
      <c r="E15" s="414">
        <v>17.899999999999999</v>
      </c>
      <c r="F15" s="225">
        <v>2.6320000000000001</v>
      </c>
      <c r="G15" s="226" t="s">
        <v>56</v>
      </c>
    </row>
    <row r="16" spans="1:10" ht="23.1" customHeight="1" thickBot="1" x14ac:dyDescent="0.3">
      <c r="A16" s="192" t="s">
        <v>51</v>
      </c>
      <c r="B16" s="161"/>
      <c r="C16" s="221"/>
      <c r="D16" s="418"/>
      <c r="E16" s="413"/>
      <c r="F16" s="222"/>
      <c r="G16" s="223" t="s">
        <v>57</v>
      </c>
    </row>
    <row r="17" spans="1:11" ht="23.1" customHeight="1" x14ac:dyDescent="0.25">
      <c r="A17" s="200" t="s">
        <v>52</v>
      </c>
      <c r="B17" s="229"/>
      <c r="C17" s="230"/>
      <c r="D17" s="422"/>
      <c r="E17" s="417"/>
      <c r="F17" s="231"/>
      <c r="G17" s="232" t="s">
        <v>58</v>
      </c>
    </row>
    <row r="18" spans="1:11" ht="14.25" customHeight="1" thickBot="1" x14ac:dyDescent="0.3">
      <c r="A18" s="280" t="s">
        <v>168</v>
      </c>
      <c r="B18" s="233"/>
      <c r="C18" s="233"/>
      <c r="D18" s="233"/>
      <c r="E18" s="233"/>
      <c r="F18" s="233"/>
      <c r="G18" s="281" t="s">
        <v>167</v>
      </c>
    </row>
    <row r="19" spans="1:11" ht="14.25" customHeight="1" thickTop="1" thickBot="1" x14ac:dyDescent="0.3">
      <c r="A19" s="282" t="s">
        <v>166</v>
      </c>
      <c r="B19" s="234"/>
      <c r="C19" s="234"/>
      <c r="D19" s="234"/>
      <c r="E19" s="234"/>
      <c r="F19" s="234"/>
      <c r="G19" s="283" t="s">
        <v>165</v>
      </c>
    </row>
    <row r="20" spans="1:11" ht="14.25" customHeight="1" thickTop="1" thickBot="1" x14ac:dyDescent="0.3">
      <c r="A20" s="282" t="s">
        <v>223</v>
      </c>
      <c r="B20" s="234"/>
      <c r="C20" s="234"/>
      <c r="D20" s="234"/>
      <c r="E20" s="234"/>
      <c r="F20" s="234"/>
      <c r="G20" s="283" t="s">
        <v>222</v>
      </c>
    </row>
    <row r="21" spans="1:11" ht="14.25" customHeight="1" thickTop="1" x14ac:dyDescent="0.25">
      <c r="A21" s="409" t="s">
        <v>561</v>
      </c>
      <c r="G21" s="410" t="s">
        <v>560</v>
      </c>
    </row>
    <row r="22" spans="1:11" s="257" customFormat="1" x14ac:dyDescent="0.25">
      <c r="A22" s="257" t="s">
        <v>430</v>
      </c>
      <c r="G22" s="255" t="s">
        <v>431</v>
      </c>
      <c r="J22" s="279"/>
      <c r="K22" s="279"/>
    </row>
    <row r="23" spans="1:11" s="257" customFormat="1" x14ac:dyDescent="0.25">
      <c r="A23" s="951" t="s">
        <v>486</v>
      </c>
      <c r="B23" s="951"/>
      <c r="C23" s="87"/>
      <c r="D23" s="87"/>
      <c r="G23" s="350" t="s">
        <v>487</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20"/>
  <sheetViews>
    <sheetView rightToLeft="1" tabSelected="1" view="pageBreakPreview" topLeftCell="A4" zoomScale="110" zoomScaleNormal="100" zoomScaleSheetLayoutView="110" workbookViewId="0">
      <selection activeCell="D11" sqref="D11"/>
    </sheetView>
  </sheetViews>
  <sheetFormatPr defaultColWidth="8.88671875" defaultRowHeight="13.2" x14ac:dyDescent="0.25"/>
  <cols>
    <col min="1" max="1" width="21.5546875" style="475" customWidth="1"/>
    <col min="2" max="4" width="16.6640625" style="475" customWidth="1"/>
    <col min="5" max="5" width="21.5546875" style="475" customWidth="1"/>
    <col min="6" max="16384" width="8.88671875" style="475"/>
  </cols>
  <sheetData>
    <row r="1" spans="1:6" s="470" customFormat="1" ht="23.4" customHeight="1" x14ac:dyDescent="0.3">
      <c r="A1" s="952" t="s">
        <v>708</v>
      </c>
      <c r="B1" s="952"/>
      <c r="C1" s="952"/>
      <c r="D1" s="952"/>
      <c r="E1" s="952"/>
      <c r="F1" s="469"/>
    </row>
    <row r="2" spans="1:6" s="470" customFormat="1" ht="17.399999999999999" x14ac:dyDescent="0.3">
      <c r="A2" s="952">
        <v>2017</v>
      </c>
      <c r="B2" s="952"/>
      <c r="C2" s="952"/>
      <c r="D2" s="952"/>
      <c r="E2" s="952"/>
      <c r="F2" s="469"/>
    </row>
    <row r="3" spans="1:6" s="470" customFormat="1" ht="15.6" x14ac:dyDescent="0.3">
      <c r="A3" s="953" t="s">
        <v>709</v>
      </c>
      <c r="B3" s="953"/>
      <c r="C3" s="953"/>
      <c r="D3" s="953"/>
      <c r="E3" s="953"/>
    </row>
    <row r="4" spans="1:6" s="470" customFormat="1" ht="15.6" x14ac:dyDescent="0.3">
      <c r="A4" s="954">
        <v>2017</v>
      </c>
      <c r="B4" s="954"/>
      <c r="C4" s="954"/>
      <c r="D4" s="954"/>
      <c r="E4" s="954"/>
    </row>
    <row r="5" spans="1:6" s="474" customFormat="1" ht="15.6" x14ac:dyDescent="0.25">
      <c r="A5" s="471" t="s">
        <v>683</v>
      </c>
      <c r="B5" s="472"/>
      <c r="C5" s="472"/>
      <c r="D5" s="472"/>
      <c r="E5" s="473" t="s">
        <v>682</v>
      </c>
    </row>
    <row r="6" spans="1:6" ht="58.5" customHeight="1" x14ac:dyDescent="0.25">
      <c r="A6" s="186" t="s">
        <v>60</v>
      </c>
      <c r="B6" s="187" t="s">
        <v>461</v>
      </c>
      <c r="C6" s="187" t="s">
        <v>462</v>
      </c>
      <c r="D6" s="187" t="s">
        <v>463</v>
      </c>
      <c r="E6" s="188" t="s">
        <v>59</v>
      </c>
    </row>
    <row r="7" spans="1:6" ht="21.9" customHeight="1" thickBot="1" x14ac:dyDescent="0.3">
      <c r="A7" s="476" t="s">
        <v>94</v>
      </c>
      <c r="B7" s="989">
        <v>11.5</v>
      </c>
      <c r="C7" s="190">
        <v>0.52300000000000002</v>
      </c>
      <c r="D7" s="190">
        <v>5.5620000000000003</v>
      </c>
      <c r="E7" s="477" t="s">
        <v>146</v>
      </c>
    </row>
    <row r="8" spans="1:6" ht="21.9" customHeight="1" thickBot="1" x14ac:dyDescent="0.3">
      <c r="A8" s="478" t="s">
        <v>21</v>
      </c>
      <c r="B8" s="990">
        <v>9</v>
      </c>
      <c r="C8" s="194">
        <v>0.23899999999999999</v>
      </c>
      <c r="D8" s="194">
        <v>6.359</v>
      </c>
      <c r="E8" s="479" t="s">
        <v>97</v>
      </c>
    </row>
    <row r="9" spans="1:6" ht="21.9" customHeight="1" thickBot="1" x14ac:dyDescent="0.3">
      <c r="A9" s="480" t="s">
        <v>17</v>
      </c>
      <c r="B9" s="991">
        <v>9</v>
      </c>
      <c r="C9" s="198">
        <v>0.18099999999999999</v>
      </c>
      <c r="D9" s="198">
        <v>4.4820000000000002</v>
      </c>
      <c r="E9" s="481" t="s">
        <v>141</v>
      </c>
    </row>
    <row r="10" spans="1:6" ht="21.9" customHeight="1" thickBot="1" x14ac:dyDescent="0.3">
      <c r="A10" s="478" t="s">
        <v>143</v>
      </c>
      <c r="B10" s="990">
        <v>10.5</v>
      </c>
      <c r="C10" s="194">
        <v>0.54500000000000004</v>
      </c>
      <c r="D10" s="194">
        <v>4.125</v>
      </c>
      <c r="E10" s="479" t="s">
        <v>147</v>
      </c>
    </row>
    <row r="11" spans="1:6" ht="21.9" customHeight="1" thickBot="1" x14ac:dyDescent="0.3">
      <c r="A11" s="480" t="s">
        <v>15</v>
      </c>
      <c r="B11" s="991">
        <v>5</v>
      </c>
      <c r="C11" s="198">
        <v>0.52800000000000002</v>
      </c>
      <c r="D11" s="198">
        <v>5.298</v>
      </c>
      <c r="E11" s="481" t="s">
        <v>46</v>
      </c>
    </row>
    <row r="12" spans="1:6" ht="21.9" customHeight="1" thickBot="1" x14ac:dyDescent="0.3">
      <c r="A12" s="478" t="s">
        <v>19</v>
      </c>
      <c r="B12" s="990">
        <v>6.5</v>
      </c>
      <c r="C12" s="194">
        <v>0.94299999999999995</v>
      </c>
      <c r="D12" s="194">
        <v>5.5220000000000002</v>
      </c>
      <c r="E12" s="479" t="s">
        <v>142</v>
      </c>
    </row>
    <row r="13" spans="1:6" ht="21.9" customHeight="1" thickBot="1" x14ac:dyDescent="0.3">
      <c r="A13" s="480" t="s">
        <v>139</v>
      </c>
      <c r="B13" s="991">
        <v>6</v>
      </c>
      <c r="C13" s="198">
        <v>1.4339999999999999</v>
      </c>
      <c r="D13" s="198">
        <v>5.5590000000000002</v>
      </c>
      <c r="E13" s="481" t="s">
        <v>148</v>
      </c>
    </row>
    <row r="14" spans="1:6" ht="21.9" customHeight="1" thickBot="1" x14ac:dyDescent="0.3">
      <c r="A14" s="478" t="s">
        <v>53</v>
      </c>
      <c r="B14" s="990">
        <v>12.5</v>
      </c>
      <c r="C14" s="194">
        <v>0.85299999999999998</v>
      </c>
      <c r="D14" s="194">
        <v>6.1909999999999998</v>
      </c>
      <c r="E14" s="479" t="s">
        <v>149</v>
      </c>
    </row>
    <row r="15" spans="1:6" ht="21.9" customHeight="1" thickBot="1" x14ac:dyDescent="0.3">
      <c r="A15" s="480" t="s">
        <v>62</v>
      </c>
      <c r="B15" s="991">
        <v>5</v>
      </c>
      <c r="C15" s="198">
        <v>0.32700000000000001</v>
      </c>
      <c r="D15" s="198">
        <v>6.3520000000000003</v>
      </c>
      <c r="E15" s="481" t="s">
        <v>150</v>
      </c>
    </row>
    <row r="16" spans="1:6" ht="21.9" customHeight="1" thickBot="1" x14ac:dyDescent="0.3">
      <c r="A16" s="478" t="s">
        <v>51</v>
      </c>
      <c r="B16" s="990">
        <v>12</v>
      </c>
      <c r="C16" s="194">
        <v>0.127</v>
      </c>
      <c r="D16" s="194">
        <v>4.7519999999999998</v>
      </c>
      <c r="E16" s="479" t="s">
        <v>151</v>
      </c>
    </row>
    <row r="17" spans="1:11" ht="21.9" customHeight="1" x14ac:dyDescent="0.25">
      <c r="A17" s="482" t="s">
        <v>52</v>
      </c>
      <c r="B17" s="992">
        <v>10</v>
      </c>
      <c r="C17" s="202">
        <v>0.33200000000000002</v>
      </c>
      <c r="D17" s="202">
        <v>5.5140000000000002</v>
      </c>
      <c r="E17" s="483" t="s">
        <v>152</v>
      </c>
    </row>
    <row r="18" spans="1:11" s="207" customFormat="1" ht="13.5" customHeight="1" x14ac:dyDescent="0.25">
      <c r="A18" s="204" t="s">
        <v>248</v>
      </c>
      <c r="B18" s="484"/>
      <c r="C18" s="204"/>
      <c r="D18" s="204"/>
      <c r="E18" s="485" t="s">
        <v>225</v>
      </c>
    </row>
    <row r="19" spans="1:11" x14ac:dyDescent="0.25">
      <c r="A19" s="485" t="s">
        <v>249</v>
      </c>
      <c r="B19" s="486"/>
      <c r="C19" s="486"/>
      <c r="D19" s="486"/>
      <c r="E19" s="485" t="s">
        <v>224</v>
      </c>
    </row>
    <row r="20" spans="1:11" s="488" customFormat="1" ht="15" customHeight="1" x14ac:dyDescent="0.25">
      <c r="A20" s="488" t="s">
        <v>430</v>
      </c>
      <c r="E20" s="489" t="s">
        <v>431</v>
      </c>
      <c r="J20" s="490"/>
      <c r="K20" s="490"/>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22"/>
  <sheetViews>
    <sheetView rightToLeft="1" view="pageBreakPreview" topLeftCell="A4" zoomScale="80" zoomScaleNormal="100" zoomScaleSheetLayoutView="80" workbookViewId="0">
      <selection activeCell="C20" sqref="C20"/>
    </sheetView>
  </sheetViews>
  <sheetFormatPr defaultColWidth="8.88671875" defaultRowHeight="13.2" x14ac:dyDescent="0.25"/>
  <cols>
    <col min="1" max="1" width="25.88671875" style="8" customWidth="1"/>
    <col min="2" max="2" width="18.109375" style="8" customWidth="1"/>
    <col min="3" max="6" width="19.88671875" style="8" customWidth="1"/>
    <col min="7" max="8" width="25.6640625" style="8" customWidth="1"/>
    <col min="9" max="16384" width="8.88671875" style="8"/>
  </cols>
  <sheetData>
    <row r="1" spans="1:10" s="137" customFormat="1" ht="20.399999999999999" customHeight="1" x14ac:dyDescent="0.3">
      <c r="A1" s="948" t="s">
        <v>814</v>
      </c>
      <c r="B1" s="948"/>
      <c r="C1" s="948"/>
      <c r="D1" s="948"/>
      <c r="E1" s="948"/>
      <c r="F1" s="948"/>
      <c r="G1" s="948"/>
      <c r="H1" s="212"/>
      <c r="I1" s="183"/>
      <c r="J1" s="183"/>
    </row>
    <row r="2" spans="1:10" s="215" customFormat="1" ht="17.399999999999999" x14ac:dyDescent="0.3">
      <c r="A2" s="868">
        <v>2017</v>
      </c>
      <c r="B2" s="868"/>
      <c r="C2" s="868"/>
      <c r="D2" s="868"/>
      <c r="E2" s="868"/>
      <c r="F2" s="868"/>
      <c r="G2" s="868"/>
      <c r="H2" s="213"/>
      <c r="I2" s="214"/>
      <c r="J2" s="214"/>
    </row>
    <row r="3" spans="1:10" s="215" customFormat="1" ht="15.6" x14ac:dyDescent="0.3">
      <c r="A3" s="870" t="s">
        <v>815</v>
      </c>
      <c r="B3" s="870"/>
      <c r="C3" s="870"/>
      <c r="D3" s="870"/>
      <c r="E3" s="870"/>
      <c r="F3" s="870"/>
      <c r="G3" s="870"/>
      <c r="H3" s="216"/>
    </row>
    <row r="4" spans="1:10" s="215" customFormat="1" ht="15.6" x14ac:dyDescent="0.3">
      <c r="A4" s="950" t="s">
        <v>729</v>
      </c>
      <c r="B4" s="950"/>
      <c r="C4" s="950"/>
      <c r="D4" s="950"/>
      <c r="E4" s="950"/>
      <c r="F4" s="950"/>
      <c r="G4" s="950"/>
      <c r="H4" s="217"/>
    </row>
    <row r="5" spans="1:10" s="92" customFormat="1" ht="15.6" x14ac:dyDescent="0.25">
      <c r="A5" s="284" t="s">
        <v>721</v>
      </c>
      <c r="B5" s="284"/>
      <c r="C5" s="298"/>
      <c r="D5" s="298"/>
      <c r="E5" s="298"/>
      <c r="F5" s="298"/>
      <c r="G5" s="260" t="s">
        <v>723</v>
      </c>
    </row>
    <row r="6" spans="1:10" ht="57" customHeight="1" x14ac:dyDescent="0.25">
      <c r="A6" s="186" t="s">
        <v>60</v>
      </c>
      <c r="B6" s="187" t="s">
        <v>813</v>
      </c>
      <c r="C6" s="187" t="s">
        <v>724</v>
      </c>
      <c r="D6" s="187" t="s">
        <v>725</v>
      </c>
      <c r="E6" s="187" t="s">
        <v>726</v>
      </c>
      <c r="F6" s="187" t="s">
        <v>722</v>
      </c>
      <c r="G6" s="188" t="s">
        <v>59</v>
      </c>
    </row>
    <row r="7" spans="1:10" ht="23.1" customHeight="1" thickBot="1" x14ac:dyDescent="0.3">
      <c r="A7" s="575" t="s">
        <v>94</v>
      </c>
      <c r="B7" s="788">
        <v>0.56499999999999995</v>
      </c>
      <c r="C7" s="788">
        <v>1.23</v>
      </c>
      <c r="D7" s="788">
        <v>26.97</v>
      </c>
      <c r="E7" s="789">
        <v>58.44</v>
      </c>
      <c r="F7" s="789" t="s">
        <v>220</v>
      </c>
      <c r="G7" s="576" t="s">
        <v>98</v>
      </c>
    </row>
    <row r="8" spans="1:10" ht="23.1" customHeight="1" thickBot="1" x14ac:dyDescent="0.3">
      <c r="A8" s="192" t="s">
        <v>21</v>
      </c>
      <c r="B8" s="221">
        <v>0.16</v>
      </c>
      <c r="C8" s="221">
        <v>1.43</v>
      </c>
      <c r="D8" s="221">
        <v>17.670000000000002</v>
      </c>
      <c r="E8" s="222">
        <v>21.57</v>
      </c>
      <c r="F8" s="222" t="s">
        <v>220</v>
      </c>
      <c r="G8" s="223" t="s">
        <v>54</v>
      </c>
    </row>
    <row r="9" spans="1:10" ht="23.1" customHeight="1" thickBot="1" x14ac:dyDescent="0.3">
      <c r="A9" s="196" t="s">
        <v>17</v>
      </c>
      <c r="B9" s="224">
        <v>0.28499999999999998</v>
      </c>
      <c r="C9" s="224">
        <v>4.07</v>
      </c>
      <c r="D9" s="790" t="s">
        <v>559</v>
      </c>
      <c r="E9" s="225">
        <v>217.65</v>
      </c>
      <c r="F9" s="225" t="s">
        <v>220</v>
      </c>
      <c r="G9" s="226" t="s">
        <v>106</v>
      </c>
    </row>
    <row r="10" spans="1:10" ht="23.1" customHeight="1" thickBot="1" x14ac:dyDescent="0.3">
      <c r="A10" s="192" t="s">
        <v>95</v>
      </c>
      <c r="B10" s="227">
        <v>0.33</v>
      </c>
      <c r="C10" s="227">
        <v>4.34</v>
      </c>
      <c r="D10" s="791" t="s">
        <v>559</v>
      </c>
      <c r="E10" s="227">
        <v>113.9</v>
      </c>
      <c r="F10" s="227" t="s">
        <v>220</v>
      </c>
      <c r="G10" s="223" t="s">
        <v>221</v>
      </c>
    </row>
    <row r="11" spans="1:10" ht="23.1" customHeight="1" thickBot="1" x14ac:dyDescent="0.3">
      <c r="A11" s="196" t="s">
        <v>15</v>
      </c>
      <c r="B11" s="228">
        <v>0.11</v>
      </c>
      <c r="C11" s="228">
        <v>3.11</v>
      </c>
      <c r="D11" s="228">
        <v>83.74</v>
      </c>
      <c r="E11" s="228">
        <v>457.85</v>
      </c>
      <c r="F11" s="225" t="s">
        <v>220</v>
      </c>
      <c r="G11" s="226" t="s">
        <v>107</v>
      </c>
    </row>
    <row r="12" spans="1:10" ht="23.1" customHeight="1" thickBot="1" x14ac:dyDescent="0.3">
      <c r="A12" s="192" t="s">
        <v>19</v>
      </c>
      <c r="B12" s="221">
        <v>0.17</v>
      </c>
      <c r="C12" s="221">
        <v>1.5</v>
      </c>
      <c r="D12" s="221">
        <v>26.88</v>
      </c>
      <c r="E12" s="222">
        <v>98.85</v>
      </c>
      <c r="F12" s="222" t="s">
        <v>220</v>
      </c>
      <c r="G12" s="223" t="s">
        <v>108</v>
      </c>
    </row>
    <row r="13" spans="1:10" ht="23.1" customHeight="1" thickBot="1" x14ac:dyDescent="0.3">
      <c r="A13" s="196" t="s">
        <v>139</v>
      </c>
      <c r="B13" s="224">
        <v>0.17499999999999999</v>
      </c>
      <c r="C13" s="224">
        <v>1.35</v>
      </c>
      <c r="D13" s="224">
        <v>25.21</v>
      </c>
      <c r="E13" s="225">
        <v>109.49</v>
      </c>
      <c r="F13" s="225">
        <v>9.2799999999999994</v>
      </c>
      <c r="G13" s="226" t="s">
        <v>140</v>
      </c>
    </row>
    <row r="14" spans="1:10" ht="23.1" customHeight="1" thickBot="1" x14ac:dyDescent="0.3">
      <c r="A14" s="192" t="s">
        <v>53</v>
      </c>
      <c r="B14" s="221">
        <v>0.42499999999999999</v>
      </c>
      <c r="C14" s="221">
        <v>2.0099999999999998</v>
      </c>
      <c r="D14" s="221">
        <v>20.92</v>
      </c>
      <c r="E14" s="222">
        <v>19.21</v>
      </c>
      <c r="F14" s="227">
        <v>8.7200000000000006</v>
      </c>
      <c r="G14" s="223" t="s">
        <v>55</v>
      </c>
    </row>
    <row r="15" spans="1:10" ht="23.1" customHeight="1" thickBot="1" x14ac:dyDescent="0.3">
      <c r="A15" s="196" t="s">
        <v>62</v>
      </c>
      <c r="B15" s="224">
        <v>0.33</v>
      </c>
      <c r="C15" s="224">
        <v>1.1000000000000001</v>
      </c>
      <c r="D15" s="224">
        <v>16.16</v>
      </c>
      <c r="E15" s="225">
        <v>15.21</v>
      </c>
      <c r="F15" s="792" t="s">
        <v>220</v>
      </c>
      <c r="G15" s="226" t="s">
        <v>56</v>
      </c>
    </row>
    <row r="16" spans="1:10" ht="23.1" customHeight="1" thickBot="1" x14ac:dyDescent="0.3">
      <c r="A16" s="192" t="s">
        <v>51</v>
      </c>
      <c r="B16" s="221">
        <v>0.16500000000000001</v>
      </c>
      <c r="C16" s="221" t="s">
        <v>220</v>
      </c>
      <c r="D16" s="221">
        <v>23.12</v>
      </c>
      <c r="E16" s="222">
        <v>40.31</v>
      </c>
      <c r="F16" s="222" t="s">
        <v>220</v>
      </c>
      <c r="G16" s="223" t="s">
        <v>57</v>
      </c>
    </row>
    <row r="17" spans="1:11" ht="23.1" customHeight="1" x14ac:dyDescent="0.25">
      <c r="A17" s="200" t="s">
        <v>52</v>
      </c>
      <c r="B17" s="230">
        <v>0.25</v>
      </c>
      <c r="C17" s="230" t="s">
        <v>220</v>
      </c>
      <c r="D17" s="230">
        <v>19.690000000000001</v>
      </c>
      <c r="E17" s="231">
        <v>109.84</v>
      </c>
      <c r="F17" s="231" t="s">
        <v>220</v>
      </c>
      <c r="G17" s="232" t="s">
        <v>58</v>
      </c>
    </row>
    <row r="18" spans="1:11" ht="18" customHeight="1" thickBot="1" x14ac:dyDescent="0.3">
      <c r="A18" s="280" t="s">
        <v>727</v>
      </c>
      <c r="B18" s="280"/>
      <c r="C18" s="233"/>
      <c r="D18" s="233"/>
      <c r="E18" s="233"/>
      <c r="F18" s="233"/>
      <c r="G18" s="579" t="s">
        <v>728</v>
      </c>
    </row>
    <row r="19" spans="1:11" s="257" customFormat="1" ht="16.8" customHeight="1" thickTop="1" thickBot="1" x14ac:dyDescent="0.3">
      <c r="A19" s="794" t="s">
        <v>812</v>
      </c>
      <c r="B19" s="794"/>
      <c r="C19" s="434"/>
      <c r="D19" s="434"/>
      <c r="E19" s="434"/>
      <c r="F19" s="434"/>
      <c r="G19" s="793" t="s">
        <v>811</v>
      </c>
    </row>
    <row r="20" spans="1:11" s="475" customFormat="1" ht="14.4" customHeight="1" thickTop="1" x14ac:dyDescent="0.25">
      <c r="A20" s="487" t="s">
        <v>561</v>
      </c>
      <c r="B20" s="487"/>
      <c r="C20" s="486"/>
      <c r="D20" s="486"/>
      <c r="E20" s="486"/>
      <c r="F20" s="956" t="s">
        <v>617</v>
      </c>
      <c r="G20" s="956"/>
    </row>
    <row r="21" spans="1:11" s="257" customFormat="1" ht="15.6" customHeight="1" x14ac:dyDescent="0.25">
      <c r="A21" s="257" t="s">
        <v>566</v>
      </c>
      <c r="G21" s="255" t="s">
        <v>567</v>
      </c>
      <c r="J21" s="279"/>
      <c r="K21" s="279"/>
    </row>
    <row r="22" spans="1:11" s="138" customFormat="1" ht="17.399999999999999" customHeight="1" x14ac:dyDescent="0.25">
      <c r="A22" s="795" t="s">
        <v>816</v>
      </c>
      <c r="G22" s="796" t="s">
        <v>817</v>
      </c>
    </row>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N21"/>
  <sheetViews>
    <sheetView rightToLeft="1" view="pageBreakPreview" zoomScale="70" zoomScaleNormal="100" zoomScaleSheetLayoutView="70" workbookViewId="0">
      <selection activeCell="E19" sqref="E19:G19"/>
    </sheetView>
  </sheetViews>
  <sheetFormatPr defaultColWidth="8.88671875" defaultRowHeight="13.2" x14ac:dyDescent="0.25"/>
  <cols>
    <col min="1" max="1" width="17.88671875" style="475" customWidth="1"/>
    <col min="2" max="6" width="12.33203125" style="475" customWidth="1"/>
    <col min="7" max="7" width="24.33203125" style="475" customWidth="1"/>
    <col min="8" max="16384" width="8.88671875" style="475"/>
  </cols>
  <sheetData>
    <row r="1" spans="1:9" s="470" customFormat="1" ht="20.399999999999999" customHeight="1" x14ac:dyDescent="0.3">
      <c r="A1" s="952" t="s">
        <v>710</v>
      </c>
      <c r="B1" s="952"/>
      <c r="C1" s="952"/>
      <c r="D1" s="952"/>
      <c r="E1" s="952"/>
      <c r="F1" s="952"/>
      <c r="G1" s="957"/>
      <c r="H1" s="469"/>
      <c r="I1" s="469"/>
    </row>
    <row r="2" spans="1:9" s="496" customFormat="1" ht="17.399999999999999" x14ac:dyDescent="0.3">
      <c r="A2" s="958" t="s">
        <v>770</v>
      </c>
      <c r="B2" s="958"/>
      <c r="C2" s="958"/>
      <c r="D2" s="958"/>
      <c r="E2" s="958"/>
      <c r="F2" s="958"/>
      <c r="G2" s="959"/>
      <c r="H2" s="495"/>
      <c r="I2" s="495"/>
    </row>
    <row r="3" spans="1:9" s="496" customFormat="1" ht="36" customHeight="1" x14ac:dyDescent="0.3">
      <c r="A3" s="960" t="s">
        <v>711</v>
      </c>
      <c r="B3" s="960"/>
      <c r="C3" s="960"/>
      <c r="D3" s="960"/>
      <c r="E3" s="960"/>
      <c r="F3" s="960"/>
      <c r="G3" s="961"/>
    </row>
    <row r="4" spans="1:9" s="496" customFormat="1" ht="15.6" x14ac:dyDescent="0.3">
      <c r="A4" s="962" t="s">
        <v>771</v>
      </c>
      <c r="B4" s="962"/>
      <c r="C4" s="962"/>
      <c r="D4" s="962"/>
      <c r="E4" s="962"/>
      <c r="F4" s="962"/>
      <c r="G4" s="963"/>
    </row>
    <row r="5" spans="1:9" s="500" customFormat="1" ht="15.6" x14ac:dyDescent="0.25">
      <c r="A5" s="497" t="s">
        <v>685</v>
      </c>
      <c r="B5" s="498"/>
      <c r="C5" s="498"/>
      <c r="D5" s="498"/>
      <c r="E5" s="498"/>
      <c r="F5" s="498"/>
      <c r="G5" s="499" t="s">
        <v>684</v>
      </c>
    </row>
    <row r="6" spans="1:9" s="500" customFormat="1" ht="25.2" customHeight="1" x14ac:dyDescent="0.25">
      <c r="A6" s="249" t="s">
        <v>60</v>
      </c>
      <c r="B6" s="351" t="s">
        <v>606</v>
      </c>
      <c r="C6" s="351" t="s">
        <v>605</v>
      </c>
      <c r="D6" s="725" t="s">
        <v>767</v>
      </c>
      <c r="E6" s="725" t="s">
        <v>768</v>
      </c>
      <c r="F6" s="725" t="s">
        <v>769</v>
      </c>
      <c r="G6" s="250" t="s">
        <v>59</v>
      </c>
    </row>
    <row r="7" spans="1:9" ht="24.9" customHeight="1" thickBot="1" x14ac:dyDescent="0.3">
      <c r="A7" s="476" t="s">
        <v>94</v>
      </c>
      <c r="B7" s="235" t="s">
        <v>220</v>
      </c>
      <c r="C7" s="235">
        <v>0.63117199999999996</v>
      </c>
      <c r="D7" s="726" t="s">
        <v>559</v>
      </c>
      <c r="E7" s="726" t="s">
        <v>559</v>
      </c>
      <c r="F7" s="726" t="s">
        <v>559</v>
      </c>
      <c r="G7" s="501" t="s">
        <v>98</v>
      </c>
    </row>
    <row r="8" spans="1:9" ht="24.9" customHeight="1" thickBot="1" x14ac:dyDescent="0.3">
      <c r="A8" s="478" t="s">
        <v>21</v>
      </c>
      <c r="B8" s="236">
        <v>7.96</v>
      </c>
      <c r="C8" s="236">
        <v>2.3300999999999998</v>
      </c>
      <c r="D8" s="727" t="s">
        <v>559</v>
      </c>
      <c r="E8" s="727" t="s">
        <v>559</v>
      </c>
      <c r="F8" s="727" t="s">
        <v>559</v>
      </c>
      <c r="G8" s="502" t="s">
        <v>54</v>
      </c>
    </row>
    <row r="9" spans="1:9" ht="24.9" customHeight="1" thickBot="1" x14ac:dyDescent="0.3">
      <c r="A9" s="480" t="s">
        <v>17</v>
      </c>
      <c r="B9" s="237">
        <v>5.95</v>
      </c>
      <c r="C9" s="238" t="s">
        <v>485</v>
      </c>
      <c r="D9" s="728" t="s">
        <v>559</v>
      </c>
      <c r="E9" s="728" t="s">
        <v>559</v>
      </c>
      <c r="F9" s="728" t="s">
        <v>559</v>
      </c>
      <c r="G9" s="503" t="s">
        <v>106</v>
      </c>
    </row>
    <row r="10" spans="1:9" ht="24.9" customHeight="1" thickBot="1" x14ac:dyDescent="0.3">
      <c r="A10" s="478" t="s">
        <v>95</v>
      </c>
      <c r="B10" s="236" t="s">
        <v>220</v>
      </c>
      <c r="C10" s="236" t="s">
        <v>220</v>
      </c>
      <c r="D10" s="727" t="s">
        <v>559</v>
      </c>
      <c r="E10" s="727" t="s">
        <v>559</v>
      </c>
      <c r="F10" s="727" t="s">
        <v>559</v>
      </c>
      <c r="G10" s="502" t="s">
        <v>99</v>
      </c>
    </row>
    <row r="11" spans="1:9" ht="24.9" customHeight="1" thickBot="1" x14ac:dyDescent="0.3">
      <c r="A11" s="480" t="s">
        <v>15</v>
      </c>
      <c r="B11" s="237">
        <v>9.2799999999999994</v>
      </c>
      <c r="C11" s="237">
        <v>1.9081239999999999</v>
      </c>
      <c r="D11" s="729" t="s">
        <v>559</v>
      </c>
      <c r="E11" s="729" t="s">
        <v>559</v>
      </c>
      <c r="F11" s="729" t="s">
        <v>559</v>
      </c>
      <c r="G11" s="503" t="s">
        <v>107</v>
      </c>
    </row>
    <row r="12" spans="1:9" ht="24.9" customHeight="1" thickBot="1" x14ac:dyDescent="0.3">
      <c r="A12" s="478" t="s">
        <v>19</v>
      </c>
      <c r="B12" s="236">
        <v>3.13</v>
      </c>
      <c r="C12" s="236" t="s">
        <v>220</v>
      </c>
      <c r="D12" s="727" t="s">
        <v>559</v>
      </c>
      <c r="E12" s="727" t="s">
        <v>559</v>
      </c>
      <c r="F12" s="727" t="s">
        <v>559</v>
      </c>
      <c r="G12" s="502" t="s">
        <v>108</v>
      </c>
    </row>
    <row r="13" spans="1:9" ht="24.9" customHeight="1" thickBot="1" x14ac:dyDescent="0.3">
      <c r="A13" s="480" t="s">
        <v>53</v>
      </c>
      <c r="B13" s="237" t="s">
        <v>220</v>
      </c>
      <c r="C13" s="237" t="s">
        <v>220</v>
      </c>
      <c r="D13" s="729" t="s">
        <v>559</v>
      </c>
      <c r="E13" s="729" t="s">
        <v>559</v>
      </c>
      <c r="F13" s="729" t="s">
        <v>559</v>
      </c>
      <c r="G13" s="503" t="s">
        <v>55</v>
      </c>
    </row>
    <row r="14" spans="1:9" ht="24.9" customHeight="1" thickBot="1" x14ac:dyDescent="0.3">
      <c r="A14" s="478" t="s">
        <v>62</v>
      </c>
      <c r="B14" s="236" t="s">
        <v>220</v>
      </c>
      <c r="C14" s="236" t="s">
        <v>220</v>
      </c>
      <c r="D14" s="727" t="s">
        <v>559</v>
      </c>
      <c r="E14" s="727" t="s">
        <v>559</v>
      </c>
      <c r="F14" s="727" t="s">
        <v>559</v>
      </c>
      <c r="G14" s="502" t="s">
        <v>56</v>
      </c>
    </row>
    <row r="15" spans="1:9" ht="24.9" customHeight="1" thickBot="1" x14ac:dyDescent="0.3">
      <c r="A15" s="480" t="s">
        <v>51</v>
      </c>
      <c r="B15" s="237" t="s">
        <v>220</v>
      </c>
      <c r="C15" s="237">
        <v>0.43058000000000002</v>
      </c>
      <c r="D15" s="729" t="s">
        <v>559</v>
      </c>
      <c r="E15" s="729" t="s">
        <v>559</v>
      </c>
      <c r="F15" s="729" t="s">
        <v>559</v>
      </c>
      <c r="G15" s="503" t="s">
        <v>57</v>
      </c>
    </row>
    <row r="16" spans="1:9" ht="24.9" customHeight="1" thickBot="1" x14ac:dyDescent="0.3">
      <c r="A16" s="478" t="s">
        <v>96</v>
      </c>
      <c r="B16" s="236" t="s">
        <v>220</v>
      </c>
      <c r="C16" s="239" t="s">
        <v>485</v>
      </c>
      <c r="D16" s="730" t="s">
        <v>559</v>
      </c>
      <c r="E16" s="730" t="s">
        <v>559</v>
      </c>
      <c r="F16" s="730" t="s">
        <v>559</v>
      </c>
      <c r="G16" s="502" t="s">
        <v>100</v>
      </c>
    </row>
    <row r="17" spans="1:14" ht="24.9" customHeight="1" x14ac:dyDescent="0.25">
      <c r="A17" s="482" t="s">
        <v>52</v>
      </c>
      <c r="B17" s="240" t="s">
        <v>220</v>
      </c>
      <c r="C17" s="241" t="s">
        <v>485</v>
      </c>
      <c r="D17" s="731" t="s">
        <v>559</v>
      </c>
      <c r="E17" s="731" t="s">
        <v>559</v>
      </c>
      <c r="F17" s="731" t="s">
        <v>559</v>
      </c>
      <c r="G17" s="504" t="s">
        <v>58</v>
      </c>
    </row>
    <row r="18" spans="1:14" s="488" customFormat="1" ht="15" customHeight="1" x14ac:dyDescent="0.25">
      <c r="A18" s="505" t="s">
        <v>227</v>
      </c>
      <c r="B18" s="506"/>
      <c r="C18" s="506"/>
      <c r="D18" s="506"/>
      <c r="E18" s="506"/>
      <c r="F18" s="506"/>
      <c r="G18" s="506" t="s">
        <v>226</v>
      </c>
    </row>
    <row r="19" spans="1:14" ht="14.4" customHeight="1" x14ac:dyDescent="0.25">
      <c r="A19" s="487" t="s">
        <v>561</v>
      </c>
      <c r="B19" s="486"/>
      <c r="C19" s="486"/>
      <c r="D19" s="486"/>
      <c r="E19" s="964" t="s">
        <v>617</v>
      </c>
      <c r="F19" s="964"/>
      <c r="G19" s="964"/>
    </row>
    <row r="20" spans="1:14" s="488" customFormat="1" ht="15" customHeight="1" x14ac:dyDescent="0.25">
      <c r="A20" s="488" t="s">
        <v>430</v>
      </c>
      <c r="B20" s="506"/>
      <c r="C20" s="506"/>
      <c r="D20" s="506"/>
      <c r="E20" s="506"/>
      <c r="F20" s="506"/>
      <c r="G20" s="489" t="s">
        <v>431</v>
      </c>
      <c r="L20" s="490"/>
    </row>
    <row r="21" spans="1:14" ht="15" customHeight="1" x14ac:dyDescent="0.25">
      <c r="A21" s="955" t="s">
        <v>772</v>
      </c>
      <c r="B21" s="955"/>
      <c r="C21" s="491"/>
      <c r="D21" s="491"/>
      <c r="E21" s="491"/>
      <c r="F21" s="491"/>
      <c r="G21" s="492" t="s">
        <v>773</v>
      </c>
      <c r="I21" s="491"/>
      <c r="J21" s="491"/>
      <c r="K21" s="491"/>
      <c r="L21" s="493"/>
      <c r="M21" s="494"/>
      <c r="N21" s="494"/>
    </row>
  </sheetData>
  <mergeCells count="6">
    <mergeCell ref="A1:G1"/>
    <mergeCell ref="A2:G2"/>
    <mergeCell ref="A3:G3"/>
    <mergeCell ref="A4:G4"/>
    <mergeCell ref="A21:B21"/>
    <mergeCell ref="E19:G19"/>
  </mergeCells>
  <printOptions horizontalCentered="1" verticalCentered="1"/>
  <pageMargins left="0" right="0" top="0" bottom="0" header="0" footer="0"/>
  <pageSetup paperSize="9" scale="99" fitToHeight="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35"/>
  <sheetViews>
    <sheetView rightToLeft="1" view="pageBreakPreview" zoomScale="70" zoomScaleNormal="100" zoomScaleSheetLayoutView="70" workbookViewId="0">
      <selection activeCell="L4" sqref="L4"/>
    </sheetView>
  </sheetViews>
  <sheetFormatPr defaultColWidth="8.88671875" defaultRowHeight="13.2" x14ac:dyDescent="0.25"/>
  <cols>
    <col min="1" max="1" width="16.6640625" style="1" customWidth="1"/>
    <col min="2" max="2" width="27.5546875" style="1" customWidth="1"/>
    <col min="3" max="3" width="12.88671875" style="1" customWidth="1"/>
    <col min="4" max="8" width="12" style="1" bestFit="1" customWidth="1"/>
    <col min="9" max="9" width="23.5546875" style="1" customWidth="1"/>
    <col min="10" max="10" width="20.109375" style="1" customWidth="1"/>
    <col min="11" max="16384" width="8.88671875" style="1"/>
  </cols>
  <sheetData>
    <row r="1" spans="1:10" ht="24" customHeight="1" x14ac:dyDescent="0.25">
      <c r="A1" s="969" t="s">
        <v>615</v>
      </c>
      <c r="B1" s="969"/>
      <c r="C1" s="969"/>
      <c r="D1" s="969"/>
      <c r="E1" s="969"/>
      <c r="F1" s="969"/>
      <c r="G1" s="969"/>
      <c r="H1" s="969"/>
      <c r="I1" s="969"/>
      <c r="J1" s="969"/>
    </row>
    <row r="2" spans="1:10" ht="23.25" customHeight="1" x14ac:dyDescent="0.3">
      <c r="A2" s="948" t="s">
        <v>732</v>
      </c>
      <c r="B2" s="948"/>
      <c r="C2" s="948"/>
      <c r="D2" s="948"/>
      <c r="E2" s="948"/>
      <c r="F2" s="948"/>
      <c r="G2" s="948"/>
      <c r="H2" s="948"/>
      <c r="I2" s="948"/>
      <c r="J2" s="948"/>
    </row>
    <row r="3" spans="1:10" ht="21.75" customHeight="1" x14ac:dyDescent="0.3">
      <c r="A3" s="970" t="s">
        <v>616</v>
      </c>
      <c r="B3" s="970"/>
      <c r="C3" s="970"/>
      <c r="D3" s="970"/>
      <c r="E3" s="970"/>
      <c r="F3" s="970"/>
      <c r="G3" s="970"/>
      <c r="H3" s="970"/>
      <c r="I3" s="970"/>
      <c r="J3" s="970"/>
    </row>
    <row r="4" spans="1:10" ht="15.6" x14ac:dyDescent="0.3">
      <c r="A4" s="946" t="s">
        <v>732</v>
      </c>
      <c r="B4" s="946"/>
      <c r="C4" s="946"/>
      <c r="D4" s="946"/>
      <c r="E4" s="946"/>
      <c r="F4" s="946"/>
      <c r="G4" s="946"/>
      <c r="H4" s="946"/>
      <c r="I4" s="946"/>
      <c r="J4" s="946"/>
    </row>
    <row r="5" spans="1:10" ht="15.6" x14ac:dyDescent="0.25">
      <c r="A5" s="611" t="s">
        <v>687</v>
      </c>
      <c r="B5" s="612"/>
      <c r="C5" s="612"/>
      <c r="D5" s="612"/>
      <c r="E5" s="582"/>
      <c r="F5" s="582"/>
      <c r="G5" s="582"/>
      <c r="H5" s="582"/>
      <c r="I5" s="582"/>
      <c r="J5" s="613" t="s">
        <v>686</v>
      </c>
    </row>
    <row r="6" spans="1:10" ht="26.4" x14ac:dyDescent="0.25">
      <c r="A6" s="614" t="s">
        <v>315</v>
      </c>
      <c r="B6" s="615" t="s">
        <v>314</v>
      </c>
      <c r="C6" s="616">
        <v>2012</v>
      </c>
      <c r="D6" s="617">
        <v>2013</v>
      </c>
      <c r="E6" s="618">
        <v>2014</v>
      </c>
      <c r="F6" s="619">
        <v>2015</v>
      </c>
      <c r="G6" s="619">
        <v>2016</v>
      </c>
      <c r="H6" s="619">
        <v>2017</v>
      </c>
      <c r="I6" s="620" t="s">
        <v>297</v>
      </c>
      <c r="J6" s="621" t="s">
        <v>303</v>
      </c>
    </row>
    <row r="7" spans="1:10" ht="14.25" customHeight="1" x14ac:dyDescent="0.25">
      <c r="A7" s="972" t="s">
        <v>310</v>
      </c>
      <c r="B7" s="622" t="s">
        <v>492</v>
      </c>
      <c r="C7" s="623">
        <v>44151</v>
      </c>
      <c r="D7" s="624">
        <v>0</v>
      </c>
      <c r="E7" s="625">
        <v>0</v>
      </c>
      <c r="F7" s="623">
        <v>0</v>
      </c>
      <c r="G7" s="623">
        <v>0</v>
      </c>
      <c r="H7" s="623">
        <v>0</v>
      </c>
      <c r="I7" s="626" t="s">
        <v>712</v>
      </c>
      <c r="J7" s="971" t="s">
        <v>298</v>
      </c>
    </row>
    <row r="8" spans="1:10" ht="12.75" customHeight="1" x14ac:dyDescent="0.25">
      <c r="A8" s="967"/>
      <c r="B8" s="627" t="s">
        <v>21</v>
      </c>
      <c r="C8" s="628">
        <v>258991</v>
      </c>
      <c r="D8" s="629">
        <v>326960</v>
      </c>
      <c r="E8" s="630">
        <v>408526</v>
      </c>
      <c r="F8" s="628">
        <v>482640</v>
      </c>
      <c r="G8" s="628">
        <v>537313</v>
      </c>
      <c r="H8" s="628">
        <v>536050</v>
      </c>
      <c r="I8" s="631" t="s">
        <v>54</v>
      </c>
      <c r="J8" s="968"/>
    </row>
    <row r="9" spans="1:10" ht="12.75" customHeight="1" x14ac:dyDescent="0.25">
      <c r="A9" s="967"/>
      <c r="B9" s="632" t="s">
        <v>306</v>
      </c>
      <c r="C9" s="633">
        <v>568466</v>
      </c>
      <c r="D9" s="634">
        <v>603702.81999999995</v>
      </c>
      <c r="E9" s="635">
        <v>639522</v>
      </c>
      <c r="F9" s="633">
        <v>613226.42000000004</v>
      </c>
      <c r="G9" s="633">
        <v>618155.92000000004</v>
      </c>
      <c r="H9" s="633">
        <v>648337</v>
      </c>
      <c r="I9" s="636" t="s">
        <v>299</v>
      </c>
      <c r="J9" s="968"/>
    </row>
    <row r="10" spans="1:10" ht="15" customHeight="1" x14ac:dyDescent="0.25">
      <c r="A10" s="967"/>
      <c r="B10" s="637" t="s">
        <v>307</v>
      </c>
      <c r="C10" s="638">
        <v>871608</v>
      </c>
      <c r="D10" s="638">
        <v>930662.82</v>
      </c>
      <c r="E10" s="638">
        <v>1048048</v>
      </c>
      <c r="F10" s="638">
        <v>1095866.42</v>
      </c>
      <c r="G10" s="638">
        <f>SUM(G7:G9)</f>
        <v>1155468.92</v>
      </c>
      <c r="H10" s="638">
        <f>SUM(H7:H9)</f>
        <v>1184387</v>
      </c>
      <c r="I10" s="639" t="s">
        <v>300</v>
      </c>
      <c r="J10" s="968"/>
    </row>
    <row r="11" spans="1:10" ht="12.75" customHeight="1" x14ac:dyDescent="0.25">
      <c r="A11" s="965" t="s">
        <v>312</v>
      </c>
      <c r="B11" s="640" t="s">
        <v>642</v>
      </c>
      <c r="C11" s="641">
        <v>9228296</v>
      </c>
      <c r="D11" s="642">
        <v>8893750</v>
      </c>
      <c r="E11" s="643">
        <v>6433372</v>
      </c>
      <c r="F11" s="641">
        <v>3806745</v>
      </c>
      <c r="G11" s="641">
        <v>1998853</v>
      </c>
      <c r="H11" s="641">
        <v>140402</v>
      </c>
      <c r="I11" s="644" t="s">
        <v>643</v>
      </c>
      <c r="J11" s="966" t="s">
        <v>304</v>
      </c>
    </row>
    <row r="12" spans="1:10" ht="12.75" customHeight="1" x14ac:dyDescent="0.25">
      <c r="A12" s="965"/>
      <c r="B12" s="640" t="s">
        <v>630</v>
      </c>
      <c r="C12" s="645">
        <v>0</v>
      </c>
      <c r="D12" s="646">
        <v>0</v>
      </c>
      <c r="E12" s="643">
        <v>539631</v>
      </c>
      <c r="F12" s="641">
        <v>459857.3</v>
      </c>
      <c r="G12" s="641">
        <v>485657.18</v>
      </c>
      <c r="H12" s="641">
        <v>177969</v>
      </c>
      <c r="I12" s="644" t="s">
        <v>634</v>
      </c>
      <c r="J12" s="966"/>
    </row>
    <row r="13" spans="1:10" ht="12.75" customHeight="1" x14ac:dyDescent="0.25">
      <c r="A13" s="965"/>
      <c r="B13" s="647" t="s">
        <v>490</v>
      </c>
      <c r="C13" s="648">
        <v>59086</v>
      </c>
      <c r="D13" s="645">
        <v>0</v>
      </c>
      <c r="E13" s="646">
        <v>0</v>
      </c>
      <c r="F13" s="648">
        <v>0</v>
      </c>
      <c r="G13" s="648">
        <v>0</v>
      </c>
      <c r="H13" s="648">
        <v>0</v>
      </c>
      <c r="I13" s="649" t="s">
        <v>713</v>
      </c>
      <c r="J13" s="966"/>
    </row>
    <row r="14" spans="1:10" ht="12.75" customHeight="1" x14ac:dyDescent="0.25">
      <c r="A14" s="965"/>
      <c r="B14" s="650" t="s">
        <v>21</v>
      </c>
      <c r="C14" s="651">
        <v>419503</v>
      </c>
      <c r="D14" s="652">
        <v>460737</v>
      </c>
      <c r="E14" s="653">
        <v>622978</v>
      </c>
      <c r="F14" s="651">
        <v>469669</v>
      </c>
      <c r="G14" s="651">
        <v>548527</v>
      </c>
      <c r="H14" s="651">
        <v>533036</v>
      </c>
      <c r="I14" s="654" t="s">
        <v>54</v>
      </c>
      <c r="J14" s="966"/>
    </row>
    <row r="15" spans="1:10" ht="12.75" customHeight="1" x14ac:dyDescent="0.25">
      <c r="A15" s="965"/>
      <c r="B15" s="655" t="s">
        <v>568</v>
      </c>
      <c r="C15" s="645">
        <v>0</v>
      </c>
      <c r="D15" s="646">
        <v>0</v>
      </c>
      <c r="E15" s="645">
        <v>0</v>
      </c>
      <c r="F15" s="646">
        <v>0</v>
      </c>
      <c r="G15" s="656">
        <v>2096906</v>
      </c>
      <c r="H15" s="656">
        <v>3418673</v>
      </c>
      <c r="I15" s="657" t="s">
        <v>287</v>
      </c>
      <c r="J15" s="966"/>
    </row>
    <row r="16" spans="1:10" ht="17.25" customHeight="1" x14ac:dyDescent="0.25">
      <c r="A16" s="965"/>
      <c r="B16" s="658" t="s">
        <v>714</v>
      </c>
      <c r="C16" s="659">
        <v>0</v>
      </c>
      <c r="D16" s="660">
        <v>0</v>
      </c>
      <c r="E16" s="659">
        <f>+E12</f>
        <v>539631</v>
      </c>
      <c r="F16" s="659">
        <f>+F12</f>
        <v>459857.3</v>
      </c>
      <c r="G16" s="659">
        <f>+G12</f>
        <v>485657.18</v>
      </c>
      <c r="H16" s="659">
        <f>+H12</f>
        <v>177969</v>
      </c>
      <c r="I16" s="661" t="s">
        <v>715</v>
      </c>
      <c r="J16" s="966"/>
    </row>
    <row r="17" spans="1:10" ht="18" customHeight="1" x14ac:dyDescent="0.25">
      <c r="A17" s="965"/>
      <c r="B17" s="658" t="s">
        <v>716</v>
      </c>
      <c r="C17" s="662">
        <f t="shared" ref="C17:F17" si="0">+C15+C14+C13+C11</f>
        <v>9706885</v>
      </c>
      <c r="D17" s="662">
        <f t="shared" si="0"/>
        <v>9354487</v>
      </c>
      <c r="E17" s="662">
        <f t="shared" si="0"/>
        <v>7056350</v>
      </c>
      <c r="F17" s="662">
        <f t="shared" si="0"/>
        <v>4276414</v>
      </c>
      <c r="G17" s="662">
        <f>+G15+G14+G13+G11</f>
        <v>4644286</v>
      </c>
      <c r="H17" s="662">
        <f>+H15+H14+H13+H11</f>
        <v>4092111</v>
      </c>
      <c r="I17" s="661" t="s">
        <v>717</v>
      </c>
      <c r="J17" s="966"/>
    </row>
    <row r="18" spans="1:10" ht="12.75" customHeight="1" x14ac:dyDescent="0.25">
      <c r="A18" s="967" t="s">
        <v>491</v>
      </c>
      <c r="B18" s="622" t="s">
        <v>490</v>
      </c>
      <c r="C18" s="623">
        <v>304259</v>
      </c>
      <c r="D18" s="624">
        <v>0</v>
      </c>
      <c r="E18" s="625">
        <v>0</v>
      </c>
      <c r="F18" s="623">
        <v>0</v>
      </c>
      <c r="G18" s="623">
        <v>0</v>
      </c>
      <c r="H18" s="623">
        <v>0</v>
      </c>
      <c r="I18" s="626" t="s">
        <v>713</v>
      </c>
      <c r="J18" s="968" t="s">
        <v>733</v>
      </c>
    </row>
    <row r="19" spans="1:10" ht="12.75" customHeight="1" x14ac:dyDescent="0.25">
      <c r="A19" s="967"/>
      <c r="B19" s="632" t="s">
        <v>21</v>
      </c>
      <c r="C19" s="633">
        <v>1340776</v>
      </c>
      <c r="D19" s="634">
        <v>1796396</v>
      </c>
      <c r="E19" s="635">
        <v>1747678</v>
      </c>
      <c r="F19" s="633">
        <v>2048954</v>
      </c>
      <c r="G19" s="633">
        <v>2333567</v>
      </c>
      <c r="H19" s="633">
        <v>2661504</v>
      </c>
      <c r="I19" s="636" t="s">
        <v>54</v>
      </c>
      <c r="J19" s="968"/>
    </row>
    <row r="20" spans="1:10" ht="16.5" customHeight="1" x14ac:dyDescent="0.25">
      <c r="A20" s="967"/>
      <c r="B20" s="637" t="s">
        <v>308</v>
      </c>
      <c r="C20" s="638">
        <v>1645035</v>
      </c>
      <c r="D20" s="638">
        <v>1796396</v>
      </c>
      <c r="E20" s="638">
        <v>1747678</v>
      </c>
      <c r="F20" s="638">
        <v>2048954</v>
      </c>
      <c r="G20" s="638">
        <f>SUM(G18:G19)</f>
        <v>2333567</v>
      </c>
      <c r="H20" s="638">
        <f>SUM(H18:H19)</f>
        <v>2661504</v>
      </c>
      <c r="I20" s="639" t="s">
        <v>301</v>
      </c>
      <c r="J20" s="968"/>
    </row>
    <row r="21" spans="1:10" ht="12.75" customHeight="1" x14ac:dyDescent="0.25">
      <c r="A21" s="965" t="s">
        <v>313</v>
      </c>
      <c r="B21" s="640" t="s">
        <v>642</v>
      </c>
      <c r="C21" s="641">
        <v>2726</v>
      </c>
      <c r="D21" s="642">
        <v>16448.16504</v>
      </c>
      <c r="E21" s="643">
        <v>31605</v>
      </c>
      <c r="F21" s="641">
        <v>36297.14</v>
      </c>
      <c r="G21" s="641">
        <v>37823.659408514788</v>
      </c>
      <c r="H21" s="641">
        <v>37186</v>
      </c>
      <c r="I21" s="644" t="s">
        <v>643</v>
      </c>
      <c r="J21" s="966" t="s">
        <v>305</v>
      </c>
    </row>
    <row r="22" spans="1:10" ht="12.75" customHeight="1" x14ac:dyDescent="0.25">
      <c r="A22" s="965"/>
      <c r="B22" s="640" t="s">
        <v>630</v>
      </c>
      <c r="C22" s="648">
        <v>0</v>
      </c>
      <c r="D22" s="645">
        <v>0</v>
      </c>
      <c r="E22" s="643">
        <v>18172</v>
      </c>
      <c r="F22" s="641">
        <v>12933</v>
      </c>
      <c r="G22" s="641">
        <v>17739</v>
      </c>
      <c r="H22" s="641">
        <v>15062</v>
      </c>
      <c r="I22" s="644" t="s">
        <v>634</v>
      </c>
      <c r="J22" s="966"/>
    </row>
    <row r="23" spans="1:10" ht="12.75" customHeight="1" x14ac:dyDescent="0.25">
      <c r="A23" s="965"/>
      <c r="B23" s="647" t="s">
        <v>631</v>
      </c>
      <c r="C23" s="648">
        <v>0</v>
      </c>
      <c r="D23" s="645">
        <v>0</v>
      </c>
      <c r="E23" s="646">
        <v>19351</v>
      </c>
      <c r="F23" s="648">
        <v>9268.57</v>
      </c>
      <c r="G23" s="648">
        <v>5621</v>
      </c>
      <c r="H23" s="648">
        <v>13</v>
      </c>
      <c r="I23" s="649" t="s">
        <v>635</v>
      </c>
      <c r="J23" s="966"/>
    </row>
    <row r="24" spans="1:10" ht="12.75" customHeight="1" x14ac:dyDescent="0.25">
      <c r="A24" s="965"/>
      <c r="B24" s="647" t="s">
        <v>306</v>
      </c>
      <c r="C24" s="651">
        <v>21885</v>
      </c>
      <c r="D24" s="652">
        <v>8942.7466400000012</v>
      </c>
      <c r="E24" s="653">
        <v>0</v>
      </c>
      <c r="F24" s="651">
        <v>0</v>
      </c>
      <c r="G24" s="651">
        <v>0</v>
      </c>
      <c r="H24" s="651">
        <v>0</v>
      </c>
      <c r="I24" s="649" t="s">
        <v>299</v>
      </c>
      <c r="J24" s="966"/>
    </row>
    <row r="25" spans="1:10" ht="15" customHeight="1" x14ac:dyDescent="0.25">
      <c r="A25" s="965"/>
      <c r="B25" s="658" t="s">
        <v>633</v>
      </c>
      <c r="C25" s="662">
        <v>0</v>
      </c>
      <c r="D25" s="662">
        <v>0</v>
      </c>
      <c r="E25" s="662">
        <f>+E23+E22</f>
        <v>37523</v>
      </c>
      <c r="F25" s="662">
        <f>+F23+F22</f>
        <v>22201.57</v>
      </c>
      <c r="G25" s="662">
        <f>+G23+G22</f>
        <v>23360</v>
      </c>
      <c r="H25" s="662">
        <f>+H23+H22</f>
        <v>15075</v>
      </c>
      <c r="I25" s="661" t="s">
        <v>637</v>
      </c>
      <c r="J25" s="966"/>
    </row>
    <row r="26" spans="1:10" ht="17.25" customHeight="1" x14ac:dyDescent="0.25">
      <c r="A26" s="663"/>
      <c r="B26" s="664" t="s">
        <v>632</v>
      </c>
      <c r="C26" s="662">
        <v>24611</v>
      </c>
      <c r="D26" s="662">
        <v>25390.911680000001</v>
      </c>
      <c r="E26" s="662">
        <v>31605</v>
      </c>
      <c r="F26" s="665">
        <f>+F21</f>
        <v>36297.14</v>
      </c>
      <c r="G26" s="665">
        <f>+G21</f>
        <v>37823.659408514788</v>
      </c>
      <c r="H26" s="665">
        <f>+H21</f>
        <v>37186</v>
      </c>
      <c r="I26" s="661" t="s">
        <v>636</v>
      </c>
      <c r="J26" s="666"/>
    </row>
    <row r="27" spans="1:10" ht="12.75" customHeight="1" x14ac:dyDescent="0.25">
      <c r="A27" s="967" t="s">
        <v>311</v>
      </c>
      <c r="B27" s="622" t="s">
        <v>490</v>
      </c>
      <c r="C27" s="623">
        <v>558</v>
      </c>
      <c r="D27" s="624">
        <v>0</v>
      </c>
      <c r="E27" s="625">
        <v>0</v>
      </c>
      <c r="F27" s="623">
        <v>0</v>
      </c>
      <c r="G27" s="623">
        <v>0</v>
      </c>
      <c r="H27" s="623">
        <v>0</v>
      </c>
      <c r="I27" s="626" t="s">
        <v>718</v>
      </c>
      <c r="J27" s="968" t="s">
        <v>302</v>
      </c>
    </row>
    <row r="28" spans="1:10" ht="12.75" customHeight="1" x14ac:dyDescent="0.25">
      <c r="A28" s="967"/>
      <c r="B28" s="627" t="s">
        <v>21</v>
      </c>
      <c r="C28" s="628">
        <v>4797</v>
      </c>
      <c r="D28" s="629">
        <v>10064</v>
      </c>
      <c r="E28" s="630">
        <v>12540</v>
      </c>
      <c r="F28" s="628">
        <v>207367</v>
      </c>
      <c r="G28" s="628">
        <v>213021.7</v>
      </c>
      <c r="H28" s="628">
        <v>171912</v>
      </c>
      <c r="I28" s="636" t="s">
        <v>54</v>
      </c>
      <c r="J28" s="968"/>
    </row>
    <row r="29" spans="1:10" ht="14.25" customHeight="1" x14ac:dyDescent="0.25">
      <c r="A29" s="977"/>
      <c r="B29" s="632" t="s">
        <v>306</v>
      </c>
      <c r="C29" s="623">
        <v>0</v>
      </c>
      <c r="D29" s="623">
        <v>0</v>
      </c>
      <c r="E29" s="623">
        <v>0</v>
      </c>
      <c r="F29" s="623">
        <v>9468.2199999999993</v>
      </c>
      <c r="G29" s="633">
        <v>10625.399999999998</v>
      </c>
      <c r="H29" s="633">
        <v>9491</v>
      </c>
      <c r="I29" s="636" t="s">
        <v>299</v>
      </c>
      <c r="J29" s="978"/>
    </row>
    <row r="30" spans="1:10" ht="14.25" customHeight="1" x14ac:dyDescent="0.25">
      <c r="A30" s="977"/>
      <c r="B30" s="637" t="s">
        <v>309</v>
      </c>
      <c r="C30" s="638">
        <v>5355</v>
      </c>
      <c r="D30" s="638">
        <v>10064</v>
      </c>
      <c r="E30" s="638">
        <v>12540</v>
      </c>
      <c r="F30" s="638">
        <v>216835.22</v>
      </c>
      <c r="G30" s="638">
        <f>SUM(G27:G29)</f>
        <v>223647.1</v>
      </c>
      <c r="H30" s="638">
        <f>SUM(H27:H29)</f>
        <v>181403</v>
      </c>
      <c r="I30" s="639" t="s">
        <v>316</v>
      </c>
      <c r="J30" s="978"/>
    </row>
    <row r="31" spans="1:10" ht="15.6" x14ac:dyDescent="0.25">
      <c r="A31" s="973" t="s">
        <v>638</v>
      </c>
      <c r="B31" s="974"/>
      <c r="C31" s="667">
        <v>0</v>
      </c>
      <c r="D31" s="667">
        <v>0</v>
      </c>
      <c r="E31" s="667">
        <f>+E25+E16</f>
        <v>577154</v>
      </c>
      <c r="F31" s="667">
        <f>+F25+F16</f>
        <v>482058.87</v>
      </c>
      <c r="G31" s="667">
        <f>+G25+G16</f>
        <v>509017.18</v>
      </c>
      <c r="H31" s="667">
        <f>+H25+H16</f>
        <v>193044</v>
      </c>
      <c r="I31" s="975" t="s">
        <v>640</v>
      </c>
      <c r="J31" s="976"/>
    </row>
    <row r="32" spans="1:10" ht="15.6" x14ac:dyDescent="0.25">
      <c r="A32" s="973" t="s">
        <v>639</v>
      </c>
      <c r="B32" s="974"/>
      <c r="C32" s="667">
        <f t="shared" ref="C32:E32" si="1">SUM(C30+C26+C20+C17+C10)</f>
        <v>12253494</v>
      </c>
      <c r="D32" s="667">
        <f t="shared" si="1"/>
        <v>12117000.73168</v>
      </c>
      <c r="E32" s="667">
        <f t="shared" si="1"/>
        <v>9896221</v>
      </c>
      <c r="F32" s="667">
        <f>SUM(F30+F26+F20+F17+F10)</f>
        <v>7674366.7799999993</v>
      </c>
      <c r="G32" s="667">
        <f>SUM(G30+G26+G20+G17+G10)</f>
        <v>8394792.6794085149</v>
      </c>
      <c r="H32" s="667">
        <f>SUM(H30+H26+H20+H17+H10)</f>
        <v>8156591</v>
      </c>
      <c r="I32" s="975" t="s">
        <v>641</v>
      </c>
      <c r="J32" s="976"/>
    </row>
    <row r="33" spans="1:10" x14ac:dyDescent="0.25">
      <c r="A33" s="668" t="s">
        <v>498</v>
      </c>
      <c r="B33" s="669"/>
      <c r="C33" s="669"/>
      <c r="D33" s="669"/>
      <c r="E33" s="669"/>
      <c r="F33" s="669"/>
      <c r="G33" s="669"/>
      <c r="H33" s="669"/>
      <c r="I33" s="669"/>
      <c r="J33" s="669" t="s">
        <v>719</v>
      </c>
    </row>
    <row r="34" spans="1:10" x14ac:dyDescent="0.25">
      <c r="A34" s="670" t="s">
        <v>499</v>
      </c>
      <c r="B34" s="669"/>
      <c r="C34" s="669"/>
      <c r="D34" s="669"/>
      <c r="E34" s="669"/>
      <c r="F34" s="669"/>
      <c r="G34" s="669"/>
      <c r="H34" s="669"/>
      <c r="I34" s="669"/>
      <c r="J34" s="669" t="s">
        <v>720</v>
      </c>
    </row>
    <row r="35" spans="1:10" x14ac:dyDescent="0.25">
      <c r="A35" s="669" t="s">
        <v>430</v>
      </c>
      <c r="B35" s="669"/>
      <c r="C35" s="669"/>
      <c r="D35" s="669"/>
      <c r="E35" s="669"/>
      <c r="F35" s="669"/>
      <c r="G35" s="669"/>
      <c r="H35" s="669"/>
      <c r="I35" s="669"/>
      <c r="J35" s="671" t="s">
        <v>431</v>
      </c>
    </row>
  </sheetData>
  <mergeCells count="18">
    <mergeCell ref="A32:B32"/>
    <mergeCell ref="I32:J32"/>
    <mergeCell ref="A21:A25"/>
    <mergeCell ref="J21:J25"/>
    <mergeCell ref="A27:A30"/>
    <mergeCell ref="J27:J30"/>
    <mergeCell ref="A31:B31"/>
    <mergeCell ref="I31:J31"/>
    <mergeCell ref="A11:A17"/>
    <mergeCell ref="J11:J17"/>
    <mergeCell ref="A18:A20"/>
    <mergeCell ref="J18:J20"/>
    <mergeCell ref="A1:J1"/>
    <mergeCell ref="A2:J2"/>
    <mergeCell ref="A3:J3"/>
    <mergeCell ref="A4:J4"/>
    <mergeCell ref="J7:J10"/>
    <mergeCell ref="A7:A10"/>
  </mergeCells>
  <printOptions horizontalCentered="1" verticalCentered="1"/>
  <pageMargins left="0" right="0" top="0" bottom="0" header="0" footer="0"/>
  <pageSetup paperSize="9" scale="80"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sheetPr>
  <dimension ref="A1:L24"/>
  <sheetViews>
    <sheetView rightToLeft="1" view="pageBreakPreview" zoomScale="70" zoomScaleNormal="100" zoomScaleSheetLayoutView="70" workbookViewId="0">
      <selection activeCell="R18" sqref="R18"/>
    </sheetView>
  </sheetViews>
  <sheetFormatPr defaultColWidth="8.88671875" defaultRowHeight="13.2" x14ac:dyDescent="0.25"/>
  <cols>
    <col min="1" max="1" width="36" style="1" customWidth="1"/>
    <col min="2" max="3" width="9.88671875" style="1" hidden="1" customWidth="1"/>
    <col min="4" max="10" width="10.6640625" style="1" customWidth="1"/>
    <col min="11" max="11" width="14.109375" style="1" customWidth="1"/>
    <col min="12" max="12" width="36" style="1" customWidth="1"/>
    <col min="13" max="16384" width="8.88671875" style="1"/>
  </cols>
  <sheetData>
    <row r="1" spans="1:12" s="17" customFormat="1" ht="23.4" customHeight="1" x14ac:dyDescent="0.4">
      <c r="A1" s="979" t="s">
        <v>353</v>
      </c>
      <c r="B1" s="979"/>
      <c r="C1" s="979"/>
      <c r="D1" s="979"/>
      <c r="E1" s="979"/>
      <c r="F1" s="979"/>
      <c r="G1" s="979"/>
      <c r="H1" s="979"/>
      <c r="I1" s="979"/>
      <c r="J1" s="979"/>
      <c r="K1" s="979"/>
      <c r="L1" s="979"/>
    </row>
    <row r="2" spans="1:12" s="17" customFormat="1" ht="21" x14ac:dyDescent="0.4">
      <c r="A2" s="979" t="s">
        <v>751</v>
      </c>
      <c r="B2" s="979"/>
      <c r="C2" s="979"/>
      <c r="D2" s="979"/>
      <c r="E2" s="979"/>
      <c r="F2" s="979"/>
      <c r="G2" s="979"/>
      <c r="H2" s="979"/>
      <c r="I2" s="979"/>
      <c r="J2" s="979"/>
      <c r="K2" s="979"/>
      <c r="L2" s="979"/>
    </row>
    <row r="3" spans="1:12" s="14" customFormat="1" ht="15.6" x14ac:dyDescent="0.3">
      <c r="A3" s="980" t="s">
        <v>326</v>
      </c>
      <c r="B3" s="980"/>
      <c r="C3" s="980"/>
      <c r="D3" s="980"/>
      <c r="E3" s="980"/>
      <c r="F3" s="980"/>
      <c r="G3" s="980"/>
      <c r="H3" s="980"/>
      <c r="I3" s="980"/>
      <c r="J3" s="980"/>
      <c r="K3" s="980"/>
      <c r="L3" s="980"/>
    </row>
    <row r="4" spans="1:12" s="14" customFormat="1" ht="15.6" x14ac:dyDescent="0.3">
      <c r="A4" s="892" t="s">
        <v>751</v>
      </c>
      <c r="B4" s="892"/>
      <c r="C4" s="892"/>
      <c r="D4" s="892"/>
      <c r="E4" s="892"/>
      <c r="F4" s="892"/>
      <c r="G4" s="892"/>
      <c r="H4" s="892"/>
      <c r="I4" s="892"/>
      <c r="J4" s="892"/>
      <c r="K4" s="892"/>
      <c r="L4" s="892"/>
    </row>
    <row r="5" spans="1:12" s="9" customFormat="1" ht="15.6" x14ac:dyDescent="0.25">
      <c r="A5" s="77" t="s">
        <v>689</v>
      </c>
      <c r="B5" s="84"/>
      <c r="C5" s="84"/>
      <c r="D5" s="84"/>
      <c r="E5" s="84"/>
      <c r="F5" s="84"/>
      <c r="G5" s="84"/>
      <c r="H5" s="84"/>
      <c r="I5" s="84"/>
      <c r="J5" s="84"/>
      <c r="K5" s="84"/>
      <c r="L5" s="85" t="s">
        <v>688</v>
      </c>
    </row>
    <row r="6" spans="1:12" ht="46.5" customHeight="1" x14ac:dyDescent="0.25">
      <c r="A6" s="105" t="s">
        <v>459</v>
      </c>
      <c r="B6" s="83">
        <v>2004</v>
      </c>
      <c r="C6" s="83">
        <v>2005</v>
      </c>
      <c r="D6" s="83">
        <v>2010</v>
      </c>
      <c r="E6" s="83">
        <v>2011</v>
      </c>
      <c r="F6" s="83">
        <v>2012</v>
      </c>
      <c r="G6" s="83">
        <v>2013</v>
      </c>
      <c r="H6" s="83">
        <v>2014</v>
      </c>
      <c r="I6" s="83">
        <v>2015</v>
      </c>
      <c r="J6" s="83">
        <v>2016</v>
      </c>
      <c r="K6" s="83">
        <v>2017</v>
      </c>
      <c r="L6" s="45" t="s">
        <v>460</v>
      </c>
    </row>
    <row r="7" spans="1:12" ht="30" customHeight="1" thickBot="1" x14ac:dyDescent="0.3">
      <c r="A7" s="104" t="s">
        <v>472</v>
      </c>
      <c r="B7" s="124" t="s">
        <v>260</v>
      </c>
      <c r="C7" s="124" t="s">
        <v>260</v>
      </c>
      <c r="D7" s="507">
        <v>20.074999999999999</v>
      </c>
      <c r="E7" s="508">
        <v>16.425000000000001</v>
      </c>
      <c r="F7" s="508">
        <v>21.9</v>
      </c>
      <c r="G7" s="508">
        <v>18.037935000000001</v>
      </c>
      <c r="H7" s="508">
        <v>11.3</v>
      </c>
      <c r="I7" s="508">
        <v>1.7</v>
      </c>
      <c r="J7" s="508">
        <v>1.9</v>
      </c>
      <c r="K7" s="508">
        <f>2441946/1000000</f>
        <v>2.4419460000000002</v>
      </c>
      <c r="L7" s="93" t="s">
        <v>327</v>
      </c>
    </row>
    <row r="8" spans="1:12" ht="30" customHeight="1" thickBot="1" x14ac:dyDescent="0.3">
      <c r="A8" s="40" t="s">
        <v>354</v>
      </c>
      <c r="B8" s="125">
        <v>24.541</v>
      </c>
      <c r="C8" s="125">
        <v>55.267505000000007</v>
      </c>
      <c r="D8" s="509">
        <v>101.65288599999997</v>
      </c>
      <c r="E8" s="509">
        <v>123.88652</v>
      </c>
      <c r="F8" s="509">
        <v>142.33888759999999</v>
      </c>
      <c r="G8" s="509">
        <v>158.792</v>
      </c>
      <c r="H8" s="509">
        <v>173.93</v>
      </c>
      <c r="I8" s="509">
        <v>197.49</v>
      </c>
      <c r="J8" s="509">
        <v>209.51764399999999</v>
      </c>
      <c r="K8" s="509">
        <f>231472.58/1000</f>
        <v>231.47257999999999</v>
      </c>
      <c r="L8" s="47" t="s">
        <v>328</v>
      </c>
    </row>
    <row r="9" spans="1:12" ht="30" customHeight="1" thickBot="1" x14ac:dyDescent="0.3">
      <c r="A9" s="98" t="s">
        <v>362</v>
      </c>
      <c r="B9" s="126" t="s">
        <v>77</v>
      </c>
      <c r="C9" s="126" t="s">
        <v>77</v>
      </c>
      <c r="D9" s="510">
        <v>0.20111799999999999</v>
      </c>
      <c r="E9" s="510">
        <v>0.19783600000000001</v>
      </c>
      <c r="F9" s="510">
        <v>0.25228100000000003</v>
      </c>
      <c r="G9" s="510">
        <v>0.27002999999999999</v>
      </c>
      <c r="H9" s="510">
        <v>0.30105999999999999</v>
      </c>
      <c r="I9" s="510">
        <v>0.32</v>
      </c>
      <c r="J9" s="510">
        <v>0.27339999999999998</v>
      </c>
      <c r="K9" s="510">
        <v>0.34708100000000003</v>
      </c>
      <c r="L9" s="99" t="s">
        <v>329</v>
      </c>
    </row>
    <row r="10" spans="1:12" ht="30" customHeight="1" x14ac:dyDescent="0.25">
      <c r="A10" s="102" t="s">
        <v>361</v>
      </c>
      <c r="B10" s="127">
        <v>24.541</v>
      </c>
      <c r="C10" s="127">
        <v>55.267505000000007</v>
      </c>
      <c r="D10" s="511">
        <v>101.451768</v>
      </c>
      <c r="E10" s="511">
        <v>123.68868399999999</v>
      </c>
      <c r="F10" s="511">
        <v>142.08660660000001</v>
      </c>
      <c r="G10" s="511">
        <v>157.88690400000002</v>
      </c>
      <c r="H10" s="511">
        <v>173.63</v>
      </c>
      <c r="I10" s="511">
        <v>197.17</v>
      </c>
      <c r="J10" s="511">
        <v>209.24420000000001</v>
      </c>
      <c r="K10" s="511">
        <v>231.11925400000001</v>
      </c>
      <c r="L10" s="103" t="s">
        <v>330</v>
      </c>
    </row>
    <row r="11" spans="1:12" ht="30" customHeight="1" thickBot="1" x14ac:dyDescent="0.3">
      <c r="A11" s="104" t="s">
        <v>473</v>
      </c>
      <c r="B11" s="124">
        <v>24.542000000000002</v>
      </c>
      <c r="C11" s="124">
        <v>54.462999999999994</v>
      </c>
      <c r="D11" s="508">
        <v>101.16362000000001</v>
      </c>
      <c r="E11" s="508">
        <v>108.79777999999999</v>
      </c>
      <c r="F11" s="508">
        <v>128.77100799999999</v>
      </c>
      <c r="G11" s="508">
        <v>151.21770000000001</v>
      </c>
      <c r="H11" s="508">
        <v>168.95</v>
      </c>
      <c r="I11" s="508">
        <v>193.84</v>
      </c>
      <c r="J11" s="508">
        <v>204.39241657699995</v>
      </c>
      <c r="K11" s="508">
        <f>228668.257/1000</f>
        <v>228.66825700000001</v>
      </c>
      <c r="L11" s="93" t="s">
        <v>331</v>
      </c>
    </row>
    <row r="12" spans="1:12" ht="30" customHeight="1" thickBot="1" x14ac:dyDescent="0.3">
      <c r="A12" s="100" t="s">
        <v>468</v>
      </c>
      <c r="B12" s="128">
        <v>14.769</v>
      </c>
      <c r="C12" s="128">
        <v>34.034999999999997</v>
      </c>
      <c r="D12" s="509">
        <v>32.274999999999999</v>
      </c>
      <c r="E12" s="509">
        <v>41.978999999999999</v>
      </c>
      <c r="F12" s="509">
        <v>58.707000000000001</v>
      </c>
      <c r="G12" s="509">
        <v>55.232999999999997</v>
      </c>
      <c r="H12" s="509">
        <v>64.92</v>
      </c>
      <c r="I12" s="509">
        <v>66.290000000000006</v>
      </c>
      <c r="J12" s="509">
        <v>61.699182</v>
      </c>
      <c r="K12" s="509">
        <f>69507.939/1000</f>
        <v>69.507938999999993</v>
      </c>
      <c r="L12" s="101" t="s">
        <v>332</v>
      </c>
    </row>
    <row r="13" spans="1:12" ht="30" customHeight="1" thickBot="1" x14ac:dyDescent="0.3">
      <c r="A13" s="98" t="s">
        <v>355</v>
      </c>
      <c r="B13" s="126">
        <v>7.8449999999999998</v>
      </c>
      <c r="C13" s="126">
        <v>9.2219999999999995</v>
      </c>
      <c r="D13" s="510">
        <v>18.63</v>
      </c>
      <c r="E13" s="510">
        <v>21.577000000000002</v>
      </c>
      <c r="F13" s="510">
        <v>19.901</v>
      </c>
      <c r="G13" s="510">
        <v>24.67</v>
      </c>
      <c r="H13" s="510">
        <v>29.1</v>
      </c>
      <c r="I13" s="510">
        <v>31.09</v>
      </c>
      <c r="J13" s="510">
        <v>42.480015000000009</v>
      </c>
      <c r="K13" s="510">
        <f>61029.462/1000</f>
        <v>61.029462000000002</v>
      </c>
      <c r="L13" s="99" t="s">
        <v>333</v>
      </c>
    </row>
    <row r="14" spans="1:12" ht="30" customHeight="1" thickBot="1" x14ac:dyDescent="0.3">
      <c r="A14" s="100" t="s">
        <v>356</v>
      </c>
      <c r="B14" s="128">
        <v>0</v>
      </c>
      <c r="C14" s="128">
        <v>0</v>
      </c>
      <c r="D14" s="509">
        <v>26.085999999999999</v>
      </c>
      <c r="E14" s="509">
        <v>26.085999999999999</v>
      </c>
      <c r="F14" s="509">
        <v>30.661999999999999</v>
      </c>
      <c r="G14" s="509">
        <v>35.462000000000003</v>
      </c>
      <c r="H14" s="509">
        <v>43.47</v>
      </c>
      <c r="I14" s="509">
        <v>57.29</v>
      </c>
      <c r="J14" s="509">
        <v>60.363534000000001</v>
      </c>
      <c r="K14" s="509">
        <f>63859.342/1000</f>
        <v>63.859341999999998</v>
      </c>
      <c r="L14" s="101" t="s">
        <v>334</v>
      </c>
    </row>
    <row r="15" spans="1:12" ht="30" customHeight="1" thickBot="1" x14ac:dyDescent="0.3">
      <c r="A15" s="98" t="s">
        <v>357</v>
      </c>
      <c r="B15" s="126">
        <v>1.9279999999999999</v>
      </c>
      <c r="C15" s="126">
        <v>11.206</v>
      </c>
      <c r="D15" s="510">
        <v>23.878</v>
      </c>
      <c r="E15" s="510">
        <v>18.760999999999999</v>
      </c>
      <c r="F15" s="510">
        <v>19.015999999999998</v>
      </c>
      <c r="G15" s="510">
        <v>35.390999999999998</v>
      </c>
      <c r="H15" s="510">
        <v>31.11</v>
      </c>
      <c r="I15" s="510">
        <v>38.840000000000003</v>
      </c>
      <c r="J15" s="510">
        <v>39.167815576999999</v>
      </c>
      <c r="K15" s="510">
        <f>33817.045/1000</f>
        <v>33.817045</v>
      </c>
      <c r="L15" s="99" t="s">
        <v>335</v>
      </c>
    </row>
    <row r="16" spans="1:12" ht="30" customHeight="1" thickBot="1" x14ac:dyDescent="0.3">
      <c r="A16" s="100" t="s">
        <v>358</v>
      </c>
      <c r="B16" s="128" t="s">
        <v>77</v>
      </c>
      <c r="C16" s="128" t="s">
        <v>77</v>
      </c>
      <c r="D16" s="509" t="s">
        <v>485</v>
      </c>
      <c r="E16" s="512">
        <v>0.15180000000000002</v>
      </c>
      <c r="F16" s="509">
        <v>0.21209999999999998</v>
      </c>
      <c r="G16" s="509">
        <v>0.23419999999999999</v>
      </c>
      <c r="H16" s="509">
        <v>0.36</v>
      </c>
      <c r="I16" s="509">
        <v>0.35</v>
      </c>
      <c r="J16" s="509">
        <v>0.68086999999999998</v>
      </c>
      <c r="K16" s="509">
        <f>455.13/1000</f>
        <v>0.45512999999999998</v>
      </c>
      <c r="L16" s="101" t="s">
        <v>336</v>
      </c>
    </row>
    <row r="17" spans="1:12" ht="30" customHeight="1" thickBot="1" x14ac:dyDescent="0.3">
      <c r="A17" s="148" t="s">
        <v>474</v>
      </c>
      <c r="B17" s="149" t="s">
        <v>77</v>
      </c>
      <c r="C17" s="149" t="s">
        <v>77</v>
      </c>
      <c r="D17" s="510">
        <v>0.15402000000000002</v>
      </c>
      <c r="E17" s="510">
        <v>0.1263</v>
      </c>
      <c r="F17" s="510">
        <v>0.1918</v>
      </c>
      <c r="G17" s="510">
        <v>0.13719999999999999</v>
      </c>
      <c r="H17" s="510">
        <v>0</v>
      </c>
      <c r="I17" s="510">
        <v>0</v>
      </c>
      <c r="J17" s="510">
        <v>0</v>
      </c>
      <c r="K17" s="510">
        <v>0</v>
      </c>
      <c r="L17" s="150" t="s">
        <v>337</v>
      </c>
    </row>
    <row r="18" spans="1:12" ht="30" customHeight="1" thickBot="1" x14ac:dyDescent="0.3">
      <c r="A18" s="151" t="s">
        <v>359</v>
      </c>
      <c r="B18" s="152" t="s">
        <v>77</v>
      </c>
      <c r="C18" s="152" t="s">
        <v>77</v>
      </c>
      <c r="D18" s="509">
        <v>0.1406</v>
      </c>
      <c r="E18" s="509">
        <v>0.11668000000000001</v>
      </c>
      <c r="F18" s="509">
        <v>8.1108E-2</v>
      </c>
      <c r="G18" s="509">
        <v>9.0299999999999991E-2</v>
      </c>
      <c r="H18" s="509">
        <v>0.06</v>
      </c>
      <c r="I18" s="509">
        <v>2.0000000000010232E-2</v>
      </c>
      <c r="J18" s="509">
        <v>0</v>
      </c>
      <c r="K18" s="509">
        <v>0</v>
      </c>
      <c r="L18" s="153" t="s">
        <v>369</v>
      </c>
    </row>
    <row r="19" spans="1:12" ht="30" customHeight="1" x14ac:dyDescent="0.25">
      <c r="A19" s="154" t="s">
        <v>367</v>
      </c>
      <c r="B19" s="155" t="s">
        <v>260</v>
      </c>
      <c r="C19" s="155" t="s">
        <v>260</v>
      </c>
      <c r="D19" s="513" t="s">
        <v>485</v>
      </c>
      <c r="E19" s="513">
        <v>76.337155499999994</v>
      </c>
      <c r="F19" s="513">
        <v>68.685456300000013</v>
      </c>
      <c r="G19" s="513">
        <v>64.367442799999992</v>
      </c>
      <c r="H19" s="513">
        <v>63.02</v>
      </c>
      <c r="I19" s="513">
        <v>75.69</v>
      </c>
      <c r="J19" s="513">
        <v>89.689054999999996</v>
      </c>
      <c r="K19" s="513">
        <f>95398680/1000000</f>
        <v>95.398679999999999</v>
      </c>
      <c r="L19" s="156" t="s">
        <v>338</v>
      </c>
    </row>
    <row r="20" spans="1:12" x14ac:dyDescent="0.25">
      <c r="A20" s="286" t="s">
        <v>360</v>
      </c>
      <c r="L20" s="1" t="s">
        <v>339</v>
      </c>
    </row>
    <row r="22" spans="1:12" x14ac:dyDescent="0.25">
      <c r="I22" s="242"/>
      <c r="J22" s="242"/>
      <c r="K22" s="242"/>
    </row>
    <row r="24" spans="1:12" x14ac:dyDescent="0.25">
      <c r="I24" s="242"/>
      <c r="J24" s="242"/>
      <c r="K24" s="242"/>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L21"/>
  <sheetViews>
    <sheetView rightToLeft="1" view="pageBreakPreview" zoomScale="60" zoomScaleNormal="100" workbookViewId="0">
      <selection activeCell="N15" sqref="N15"/>
    </sheetView>
  </sheetViews>
  <sheetFormatPr defaultColWidth="8.88671875" defaultRowHeight="13.2" x14ac:dyDescent="0.25"/>
  <cols>
    <col min="1" max="1" width="33.88671875" style="1" customWidth="1"/>
    <col min="2" max="7" width="11.33203125" style="1" customWidth="1"/>
    <col min="8" max="8" width="11.6640625" style="1" customWidth="1"/>
    <col min="9" max="9" width="47.109375" style="1" customWidth="1"/>
    <col min="10" max="16384" width="8.88671875" style="1"/>
  </cols>
  <sheetData>
    <row r="1" spans="1:12" s="14" customFormat="1" ht="21" x14ac:dyDescent="0.4">
      <c r="A1" s="979" t="s">
        <v>368</v>
      </c>
      <c r="B1" s="979"/>
      <c r="C1" s="979"/>
      <c r="D1" s="979"/>
      <c r="E1" s="979"/>
      <c r="F1" s="979"/>
      <c r="G1" s="979"/>
      <c r="H1" s="979"/>
      <c r="I1" s="979"/>
    </row>
    <row r="2" spans="1:12" s="14" customFormat="1" ht="17.399999999999999" x14ac:dyDescent="0.3">
      <c r="A2" s="891" t="s">
        <v>752</v>
      </c>
      <c r="B2" s="891"/>
      <c r="C2" s="891"/>
      <c r="D2" s="891"/>
      <c r="E2" s="891"/>
      <c r="F2" s="891"/>
      <c r="G2" s="891"/>
      <c r="H2" s="891"/>
      <c r="I2" s="891"/>
    </row>
    <row r="3" spans="1:12" s="14" customFormat="1" ht="15.6" x14ac:dyDescent="0.3">
      <c r="A3" s="980" t="s">
        <v>317</v>
      </c>
      <c r="B3" s="980"/>
      <c r="C3" s="980"/>
      <c r="D3" s="980"/>
      <c r="E3" s="980"/>
      <c r="F3" s="980"/>
      <c r="G3" s="980"/>
      <c r="H3" s="980"/>
      <c r="I3" s="980"/>
    </row>
    <row r="4" spans="1:12" s="14" customFormat="1" ht="15.6" x14ac:dyDescent="0.3">
      <c r="A4" s="892" t="s">
        <v>752</v>
      </c>
      <c r="B4" s="892"/>
      <c r="C4" s="892"/>
      <c r="D4" s="892"/>
      <c r="E4" s="892"/>
      <c r="F4" s="892"/>
      <c r="G4" s="892"/>
      <c r="H4" s="892"/>
      <c r="I4" s="892"/>
    </row>
    <row r="5" spans="1:12" s="9" customFormat="1" ht="15.6" x14ac:dyDescent="0.25">
      <c r="A5" s="77" t="s">
        <v>667</v>
      </c>
      <c r="B5" s="84"/>
      <c r="C5" s="84"/>
      <c r="D5" s="84"/>
      <c r="E5" s="84"/>
      <c r="F5" s="84"/>
      <c r="G5" s="84"/>
      <c r="H5" s="84"/>
      <c r="I5" s="85" t="s">
        <v>666</v>
      </c>
    </row>
    <row r="6" spans="1:12" ht="30" customHeight="1" x14ac:dyDescent="0.25">
      <c r="A6" s="105" t="s">
        <v>459</v>
      </c>
      <c r="B6" s="129">
        <v>2011</v>
      </c>
      <c r="C6" s="129">
        <v>2012</v>
      </c>
      <c r="D6" s="129">
        <v>2013</v>
      </c>
      <c r="E6" s="129">
        <v>2014</v>
      </c>
      <c r="F6" s="129">
        <v>2015</v>
      </c>
      <c r="G6" s="129">
        <v>2016</v>
      </c>
      <c r="H6" s="129">
        <v>2017</v>
      </c>
      <c r="I6" s="106" t="s">
        <v>460</v>
      </c>
    </row>
    <row r="7" spans="1:12" ht="33" customHeight="1" thickBot="1" x14ac:dyDescent="0.3">
      <c r="A7" s="456" t="s">
        <v>373</v>
      </c>
      <c r="B7" s="445">
        <v>390.93484966106382</v>
      </c>
      <c r="C7" s="445">
        <v>425.90184199999999</v>
      </c>
      <c r="D7" s="445">
        <v>453.21450800000002</v>
      </c>
      <c r="E7" s="445">
        <v>482.2</v>
      </c>
      <c r="F7" s="445">
        <v>533</v>
      </c>
      <c r="G7" s="445">
        <v>560</v>
      </c>
      <c r="H7" s="445">
        <v>605</v>
      </c>
      <c r="I7" s="461" t="s">
        <v>318</v>
      </c>
    </row>
    <row r="8" spans="1:12" s="295" customFormat="1" ht="33" customHeight="1" x14ac:dyDescent="0.25">
      <c r="A8" s="457" t="s">
        <v>448</v>
      </c>
      <c r="B8" s="446">
        <v>32.1</v>
      </c>
      <c r="C8" s="446">
        <v>29.1</v>
      </c>
      <c r="D8" s="446">
        <v>27.6</v>
      </c>
      <c r="E8" s="446">
        <v>30.4</v>
      </c>
      <c r="F8" s="446">
        <v>25.5</v>
      </c>
      <c r="G8" s="446">
        <v>22.624000000000002</v>
      </c>
      <c r="H8" s="446"/>
      <c r="I8" s="462" t="s">
        <v>469</v>
      </c>
    </row>
    <row r="9" spans="1:12" ht="33" customHeight="1" x14ac:dyDescent="0.25">
      <c r="A9" s="458" t="s">
        <v>374</v>
      </c>
      <c r="B9" s="447">
        <v>358.8348496610638</v>
      </c>
      <c r="C9" s="447">
        <v>396.80184199999997</v>
      </c>
      <c r="D9" s="447">
        <v>425.614508</v>
      </c>
      <c r="E9" s="447">
        <v>451.8</v>
      </c>
      <c r="F9" s="447">
        <v>507.5</v>
      </c>
      <c r="G9" s="447">
        <f>G7-G8</f>
        <v>537.37599999999998</v>
      </c>
      <c r="H9" s="447">
        <f>H7-H8</f>
        <v>605</v>
      </c>
      <c r="I9" s="463" t="s">
        <v>319</v>
      </c>
    </row>
    <row r="10" spans="1:12" s="295" customFormat="1" ht="33" customHeight="1" x14ac:dyDescent="0.25">
      <c r="A10" s="459" t="s">
        <v>375</v>
      </c>
      <c r="B10" s="448">
        <v>249.53</v>
      </c>
      <c r="C10" s="448">
        <v>250.21</v>
      </c>
      <c r="D10" s="448">
        <v>250.07999999999998</v>
      </c>
      <c r="E10" s="448">
        <v>250.28</v>
      </c>
      <c r="F10" s="448">
        <f>F11+F12</f>
        <v>250</v>
      </c>
      <c r="G10" s="448">
        <f t="shared" ref="G10:H10" si="0">G11+G12</f>
        <v>250</v>
      </c>
      <c r="H10" s="448">
        <f t="shared" si="0"/>
        <v>250</v>
      </c>
      <c r="I10" s="464" t="s">
        <v>320</v>
      </c>
    </row>
    <row r="11" spans="1:12" ht="33" customHeight="1" x14ac:dyDescent="0.25">
      <c r="A11" s="453" t="s">
        <v>363</v>
      </c>
      <c r="B11" s="449">
        <v>229.47</v>
      </c>
      <c r="C11" s="449">
        <v>230.05</v>
      </c>
      <c r="D11" s="449">
        <v>230</v>
      </c>
      <c r="E11" s="449">
        <v>230</v>
      </c>
      <c r="F11" s="449">
        <v>230</v>
      </c>
      <c r="G11" s="449">
        <v>230</v>
      </c>
      <c r="H11" s="449">
        <v>230</v>
      </c>
      <c r="I11" s="465" t="s">
        <v>322</v>
      </c>
    </row>
    <row r="12" spans="1:12" s="295" customFormat="1" ht="33" customHeight="1" x14ac:dyDescent="0.25">
      <c r="A12" s="454" t="s">
        <v>803</v>
      </c>
      <c r="B12" s="450">
        <v>10.19</v>
      </c>
      <c r="C12" s="450">
        <v>10.38</v>
      </c>
      <c r="D12" s="450">
        <v>10.199999999999999</v>
      </c>
      <c r="E12" s="450">
        <v>10.4</v>
      </c>
      <c r="F12" s="982">
        <v>20</v>
      </c>
      <c r="G12" s="982">
        <v>20</v>
      </c>
      <c r="H12" s="982">
        <v>20</v>
      </c>
      <c r="I12" s="466" t="s">
        <v>808</v>
      </c>
    </row>
    <row r="13" spans="1:12" ht="33" customHeight="1" x14ac:dyDescent="0.25">
      <c r="A13" s="453" t="s">
        <v>804</v>
      </c>
      <c r="B13" s="449">
        <v>9.69</v>
      </c>
      <c r="C13" s="449">
        <v>9.6</v>
      </c>
      <c r="D13" s="449">
        <v>9.6999999999999993</v>
      </c>
      <c r="E13" s="449">
        <v>9.6999999999999993</v>
      </c>
      <c r="F13" s="982"/>
      <c r="G13" s="982"/>
      <c r="H13" s="982"/>
      <c r="I13" s="465" t="s">
        <v>807</v>
      </c>
    </row>
    <row r="14" spans="1:12" s="295" customFormat="1" ht="33" customHeight="1" x14ac:dyDescent="0.25">
      <c r="A14" s="455" t="s">
        <v>805</v>
      </c>
      <c r="B14" s="451">
        <v>0.18</v>
      </c>
      <c r="C14" s="451">
        <v>0.18</v>
      </c>
      <c r="D14" s="451">
        <v>0.18</v>
      </c>
      <c r="E14" s="451">
        <v>0.18</v>
      </c>
      <c r="F14" s="982"/>
      <c r="G14" s="982"/>
      <c r="H14" s="982"/>
      <c r="I14" s="467" t="s">
        <v>806</v>
      </c>
    </row>
    <row r="15" spans="1:12" ht="33" customHeight="1" x14ac:dyDescent="0.25">
      <c r="A15" s="460" t="s">
        <v>364</v>
      </c>
      <c r="B15" s="452">
        <v>63.682299999999998</v>
      </c>
      <c r="C15" s="452">
        <v>78.799800000000005</v>
      </c>
      <c r="D15" s="452">
        <v>80.040199999999999</v>
      </c>
      <c r="E15" s="452">
        <v>94.01</v>
      </c>
      <c r="F15" s="452">
        <v>97.37700000000001</v>
      </c>
      <c r="G15" s="452">
        <v>104.17919700000002</v>
      </c>
      <c r="H15" s="452">
        <f>H16+H17</f>
        <v>130.53740099999999</v>
      </c>
      <c r="I15" s="468" t="s">
        <v>321</v>
      </c>
      <c r="L15" s="295"/>
    </row>
    <row r="16" spans="1:12" s="295" customFormat="1" ht="33" customHeight="1" x14ac:dyDescent="0.25">
      <c r="A16" s="454" t="s">
        <v>365</v>
      </c>
      <c r="B16" s="450">
        <v>41.978999999999999</v>
      </c>
      <c r="C16" s="450">
        <v>58.707000000000001</v>
      </c>
      <c r="D16" s="450">
        <v>55.232999999999997</v>
      </c>
      <c r="E16" s="450">
        <v>64.92</v>
      </c>
      <c r="F16" s="450">
        <v>66.289000000000001</v>
      </c>
      <c r="G16" s="450">
        <v>61.699182</v>
      </c>
      <c r="H16" s="450">
        <f>69507.939/1000</f>
        <v>69.507938999999993</v>
      </c>
      <c r="I16" s="466" t="s">
        <v>323</v>
      </c>
    </row>
    <row r="17" spans="1:9" ht="33" customHeight="1" x14ac:dyDescent="0.25">
      <c r="A17" s="453" t="s">
        <v>470</v>
      </c>
      <c r="B17" s="449">
        <v>21.577000000000002</v>
      </c>
      <c r="C17" s="449">
        <v>19.901</v>
      </c>
      <c r="D17" s="449">
        <v>24.67</v>
      </c>
      <c r="E17" s="449">
        <v>29.09</v>
      </c>
      <c r="F17" s="449">
        <v>31.088000000000001</v>
      </c>
      <c r="G17" s="449">
        <v>42.480015000000009</v>
      </c>
      <c r="H17" s="449">
        <f>61029.462/1000</f>
        <v>61.029462000000002</v>
      </c>
      <c r="I17" s="465" t="s">
        <v>324</v>
      </c>
    </row>
    <row r="18" spans="1:9" s="295" customFormat="1" ht="33" customHeight="1" x14ac:dyDescent="0.25">
      <c r="A18" s="454" t="s">
        <v>366</v>
      </c>
      <c r="B18" s="450">
        <v>0.1263</v>
      </c>
      <c r="C18" s="450">
        <v>0.1918</v>
      </c>
      <c r="D18" s="450">
        <v>0.13719999999999999</v>
      </c>
      <c r="E18" s="450">
        <v>0</v>
      </c>
      <c r="F18" s="450" t="s">
        <v>485</v>
      </c>
      <c r="G18" s="450" t="s">
        <v>485</v>
      </c>
      <c r="H18" s="450" t="s">
        <v>485</v>
      </c>
      <c r="I18" s="466" t="s">
        <v>325</v>
      </c>
    </row>
    <row r="19" spans="1:9" ht="33" customHeight="1" x14ac:dyDescent="0.25">
      <c r="A19" s="460" t="s">
        <v>754</v>
      </c>
      <c r="B19" s="452">
        <v>623.86196256468827</v>
      </c>
      <c r="C19" s="452">
        <v>671.68903299999999</v>
      </c>
      <c r="D19" s="452">
        <v>755.73470800000007</v>
      </c>
      <c r="E19" s="452">
        <v>796.09</v>
      </c>
      <c r="F19" s="452">
        <v>604.87699999999995</v>
      </c>
      <c r="G19" s="452">
        <v>641.55600000000004</v>
      </c>
      <c r="H19" s="452"/>
      <c r="I19" s="468" t="s">
        <v>753</v>
      </c>
    </row>
    <row r="20" spans="1:9" s="251" customFormat="1" x14ac:dyDescent="0.25">
      <c r="A20" s="548" t="s">
        <v>564</v>
      </c>
      <c r="I20" s="251" t="s">
        <v>565</v>
      </c>
    </row>
    <row r="21" spans="1:9" s="796" customFormat="1" ht="18" customHeight="1" x14ac:dyDescent="0.25">
      <c r="A21" s="981" t="s">
        <v>810</v>
      </c>
      <c r="B21" s="981"/>
      <c r="C21" s="981"/>
      <c r="I21" s="796" t="s">
        <v>809</v>
      </c>
    </row>
  </sheetData>
  <mergeCells count="8">
    <mergeCell ref="A21:C21"/>
    <mergeCell ref="A1:I1"/>
    <mergeCell ref="A2:I2"/>
    <mergeCell ref="A3:I3"/>
    <mergeCell ref="A4:I4"/>
    <mergeCell ref="F12:F14"/>
    <mergeCell ref="G12:G14"/>
    <mergeCell ref="H12:H14"/>
  </mergeCells>
  <printOptions horizontalCentered="1" verticalCentered="1"/>
  <pageMargins left="0" right="0" top="0" bottom="0" header="0" footer="0"/>
  <pageSetup paperSize="9" scale="83"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
  <sheetViews>
    <sheetView rightToLeft="1" view="pageBreakPreview" zoomScale="70" zoomScaleNormal="100" zoomScaleSheetLayoutView="70" workbookViewId="0">
      <selection activeCell="I28" sqref="I28"/>
    </sheetView>
  </sheetViews>
  <sheetFormatPr defaultColWidth="8.88671875" defaultRowHeight="13.2" x14ac:dyDescent="0.25"/>
  <cols>
    <col min="1" max="5" width="27.109375" style="539" customWidth="1"/>
    <col min="6" max="6" width="24.33203125" style="539" customWidth="1"/>
    <col min="7" max="16384" width="8.88671875" style="539"/>
  </cols>
  <sheetData>
    <row r="1" spans="1:5" ht="17.399999999999999" x14ac:dyDescent="0.3">
      <c r="A1" s="850" t="s">
        <v>92</v>
      </c>
      <c r="B1" s="850"/>
      <c r="C1" s="850"/>
      <c r="D1" s="850"/>
      <c r="E1" s="850"/>
    </row>
    <row r="2" spans="1:5" ht="17.399999999999999" x14ac:dyDescent="0.3">
      <c r="A2" s="850">
        <v>2017</v>
      </c>
      <c r="B2" s="850"/>
      <c r="C2" s="850"/>
      <c r="D2" s="850"/>
      <c r="E2" s="850"/>
    </row>
    <row r="3" spans="1:5" ht="15.6" x14ac:dyDescent="0.3">
      <c r="A3" s="945" t="s">
        <v>247</v>
      </c>
      <c r="B3" s="946"/>
      <c r="C3" s="946"/>
      <c r="D3" s="946"/>
      <c r="E3" s="946"/>
    </row>
    <row r="4" spans="1:5" ht="15.6" x14ac:dyDescent="0.3">
      <c r="A4" s="985" t="s">
        <v>729</v>
      </c>
      <c r="B4" s="985"/>
      <c r="C4" s="985"/>
      <c r="D4" s="985"/>
      <c r="E4" s="985"/>
    </row>
    <row r="5" spans="1:5" ht="15.6" x14ac:dyDescent="0.25">
      <c r="A5" s="580" t="s">
        <v>691</v>
      </c>
      <c r="B5" s="581"/>
      <c r="C5" s="582"/>
      <c r="D5" s="583"/>
      <c r="E5" s="584" t="s">
        <v>690</v>
      </c>
    </row>
    <row r="6" spans="1:5" ht="24" thickBot="1" x14ac:dyDescent="0.3">
      <c r="A6" s="983" t="s">
        <v>93</v>
      </c>
      <c r="B6" s="585" t="s">
        <v>244</v>
      </c>
      <c r="C6" s="585" t="s">
        <v>245</v>
      </c>
      <c r="D6" s="586" t="s">
        <v>730</v>
      </c>
      <c r="E6" s="986" t="s">
        <v>207</v>
      </c>
    </row>
    <row r="7" spans="1:5" ht="15.6" x14ac:dyDescent="0.25">
      <c r="A7" s="984"/>
      <c r="B7" s="587" t="s">
        <v>209</v>
      </c>
      <c r="C7" s="587" t="s">
        <v>209</v>
      </c>
      <c r="D7" s="587" t="s">
        <v>209</v>
      </c>
      <c r="E7" s="987"/>
    </row>
    <row r="8" spans="1:5" ht="26.4" x14ac:dyDescent="0.25">
      <c r="A8" s="588" t="s">
        <v>161</v>
      </c>
      <c r="B8" s="589">
        <v>11627.04</v>
      </c>
      <c r="C8" s="590" t="s">
        <v>731</v>
      </c>
      <c r="D8" s="591">
        <v>46627.040000000001</v>
      </c>
      <c r="E8" s="592" t="s">
        <v>210</v>
      </c>
    </row>
    <row r="9" spans="1:5" ht="16.2" thickBot="1" x14ac:dyDescent="0.3">
      <c r="A9" s="593" t="s">
        <v>185</v>
      </c>
      <c r="B9" s="594">
        <v>54.76</v>
      </c>
      <c r="C9" s="595">
        <v>0</v>
      </c>
      <c r="D9" s="594">
        <v>54.76</v>
      </c>
      <c r="E9" s="596" t="s">
        <v>211</v>
      </c>
    </row>
    <row r="10" spans="1:5" ht="16.2" thickBot="1" x14ac:dyDescent="0.3">
      <c r="A10" s="374" t="s">
        <v>217</v>
      </c>
      <c r="B10" s="597">
        <v>114.46</v>
      </c>
      <c r="C10" s="598">
        <v>179.13499999999999</v>
      </c>
      <c r="D10" s="597">
        <v>293.60000000000002</v>
      </c>
      <c r="E10" s="599" t="s">
        <v>212</v>
      </c>
    </row>
    <row r="11" spans="1:5" ht="16.2" thickBot="1" x14ac:dyDescent="0.3">
      <c r="A11" s="600" t="s">
        <v>218</v>
      </c>
      <c r="B11" s="601">
        <v>1291.1300000000001</v>
      </c>
      <c r="C11" s="602">
        <v>542.03499999999997</v>
      </c>
      <c r="D11" s="601">
        <v>1833.17</v>
      </c>
      <c r="E11" s="603" t="s">
        <v>98</v>
      </c>
    </row>
    <row r="12" spans="1:5" ht="16.2" thickBot="1" x14ac:dyDescent="0.3">
      <c r="A12" s="374" t="s">
        <v>186</v>
      </c>
      <c r="B12" s="597">
        <v>53.33</v>
      </c>
      <c r="C12" s="598">
        <v>0</v>
      </c>
      <c r="D12" s="597">
        <v>53.33</v>
      </c>
      <c r="E12" s="599" t="s">
        <v>187</v>
      </c>
    </row>
    <row r="13" spans="1:5" ht="16.2" thickBot="1" x14ac:dyDescent="0.3">
      <c r="A13" s="600" t="s">
        <v>188</v>
      </c>
      <c r="B13" s="601">
        <v>5.72</v>
      </c>
      <c r="C13" s="602">
        <v>0</v>
      </c>
      <c r="D13" s="601">
        <v>5.72</v>
      </c>
      <c r="E13" s="603" t="s">
        <v>189</v>
      </c>
    </row>
    <row r="14" spans="1:5" ht="16.2" thickBot="1" x14ac:dyDescent="0.3">
      <c r="A14" s="374" t="s">
        <v>190</v>
      </c>
      <c r="B14" s="597">
        <v>24.71</v>
      </c>
      <c r="C14" s="598">
        <v>0</v>
      </c>
      <c r="D14" s="597">
        <v>24.71</v>
      </c>
      <c r="E14" s="599" t="s">
        <v>191</v>
      </c>
    </row>
    <row r="15" spans="1:5" ht="16.2" thickBot="1" x14ac:dyDescent="0.3">
      <c r="A15" s="600" t="s">
        <v>192</v>
      </c>
      <c r="B15" s="601">
        <v>3.92</v>
      </c>
      <c r="C15" s="602">
        <v>0</v>
      </c>
      <c r="D15" s="601">
        <v>3.92</v>
      </c>
      <c r="E15" s="603" t="s">
        <v>193</v>
      </c>
    </row>
    <row r="16" spans="1:5" ht="16.2" thickBot="1" x14ac:dyDescent="0.3">
      <c r="A16" s="374" t="s">
        <v>160</v>
      </c>
      <c r="B16" s="597">
        <v>1154.0999999999999</v>
      </c>
      <c r="C16" s="598">
        <v>0</v>
      </c>
      <c r="D16" s="597">
        <v>1154.0999999999999</v>
      </c>
      <c r="E16" s="599" t="s">
        <v>213</v>
      </c>
    </row>
    <row r="17" spans="1:5" ht="16.2" thickBot="1" x14ac:dyDescent="0.3">
      <c r="A17" s="600" t="s">
        <v>159</v>
      </c>
      <c r="B17" s="601">
        <v>0.79</v>
      </c>
      <c r="C17" s="602">
        <v>0</v>
      </c>
      <c r="D17" s="601">
        <v>0.79</v>
      </c>
      <c r="E17" s="603" t="s">
        <v>214</v>
      </c>
    </row>
    <row r="18" spans="1:5" ht="16.2" thickBot="1" x14ac:dyDescent="0.3">
      <c r="A18" s="374" t="s">
        <v>34</v>
      </c>
      <c r="B18" s="597">
        <v>4.76</v>
      </c>
      <c r="C18" s="598">
        <v>0</v>
      </c>
      <c r="D18" s="597">
        <v>4.76</v>
      </c>
      <c r="E18" s="599" t="s">
        <v>215</v>
      </c>
    </row>
    <row r="19" spans="1:5" ht="15.6" x14ac:dyDescent="0.25">
      <c r="A19" s="604" t="s">
        <v>158</v>
      </c>
      <c r="B19" s="605">
        <v>34.729999999999997</v>
      </c>
      <c r="C19" s="606">
        <v>0</v>
      </c>
      <c r="D19" s="605">
        <v>34.729999999999997</v>
      </c>
      <c r="E19" s="607" t="s">
        <v>216</v>
      </c>
    </row>
    <row r="20" spans="1:5" ht="15.6" x14ac:dyDescent="0.25">
      <c r="A20" s="540" t="s">
        <v>385</v>
      </c>
      <c r="B20" s="541">
        <v>1.33</v>
      </c>
      <c r="C20" s="542">
        <v>0</v>
      </c>
      <c r="D20" s="541">
        <v>1.33</v>
      </c>
      <c r="E20" s="543" t="s">
        <v>386</v>
      </c>
    </row>
    <row r="21" spans="1:5" ht="15.6" x14ac:dyDescent="0.25">
      <c r="A21" s="608" t="s">
        <v>101</v>
      </c>
      <c r="B21" s="609">
        <v>2743.74</v>
      </c>
      <c r="C21" s="609">
        <v>721.18</v>
      </c>
      <c r="D21" s="609">
        <v>3464.92</v>
      </c>
      <c r="E21" s="610" t="s">
        <v>219</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76" fitToHeight="0" orientation="portrait" r:id="rId1"/>
  <headerFooter alignWithMargins="0"/>
  <colBreaks count="1" manualBreakCount="1">
    <brk id="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pageSetUpPr fitToPage="1"/>
  </sheetPr>
  <dimension ref="A1:I19"/>
  <sheetViews>
    <sheetView rightToLeft="1" view="pageBreakPreview" zoomScale="70" zoomScaleNormal="100" zoomScaleSheetLayoutView="70" workbookViewId="0">
      <selection activeCell="J23" sqref="J23"/>
    </sheetView>
  </sheetViews>
  <sheetFormatPr defaultColWidth="8.88671875" defaultRowHeight="13.2" x14ac:dyDescent="0.25"/>
  <cols>
    <col min="1" max="1" width="19.33203125" style="34" customWidth="1"/>
    <col min="2" max="2" width="16.5546875" style="34" customWidth="1"/>
    <col min="3" max="8" width="11.88671875" style="34" customWidth="1"/>
    <col min="9" max="9" width="21.6640625" style="34" customWidth="1"/>
    <col min="10" max="16384" width="8.88671875" style="34"/>
  </cols>
  <sheetData>
    <row r="1" spans="1:9" s="22" customFormat="1" ht="21" x14ac:dyDescent="0.25">
      <c r="A1" s="799" t="s">
        <v>41</v>
      </c>
      <c r="B1" s="799"/>
      <c r="C1" s="799"/>
      <c r="D1" s="799"/>
      <c r="E1" s="799"/>
      <c r="F1" s="799"/>
      <c r="G1" s="799"/>
      <c r="H1" s="799"/>
      <c r="I1" s="799"/>
    </row>
    <row r="2" spans="1:9" s="22" customFormat="1" ht="17.399999999999999" x14ac:dyDescent="0.25">
      <c r="A2" s="802" t="s">
        <v>553</v>
      </c>
      <c r="B2" s="802"/>
      <c r="C2" s="802"/>
      <c r="D2" s="802"/>
      <c r="E2" s="802"/>
      <c r="F2" s="802"/>
      <c r="G2" s="802"/>
      <c r="H2" s="802"/>
      <c r="I2" s="802"/>
    </row>
    <row r="3" spans="1:9" s="22" customFormat="1" ht="34.5" customHeight="1" x14ac:dyDescent="0.25">
      <c r="A3" s="800" t="s">
        <v>239</v>
      </c>
      <c r="B3" s="801"/>
      <c r="C3" s="801"/>
      <c r="D3" s="801"/>
      <c r="E3" s="801"/>
      <c r="F3" s="801"/>
      <c r="G3" s="801"/>
      <c r="H3" s="801"/>
      <c r="I3" s="801"/>
    </row>
    <row r="4" spans="1:9" s="22" customFormat="1" ht="17.399999999999999" customHeight="1" x14ac:dyDescent="0.25">
      <c r="A4" s="801" t="s">
        <v>554</v>
      </c>
      <c r="B4" s="801"/>
      <c r="C4" s="801"/>
      <c r="D4" s="801"/>
      <c r="E4" s="801"/>
      <c r="F4" s="801"/>
      <c r="G4" s="801"/>
      <c r="H4" s="801"/>
      <c r="I4" s="801"/>
    </row>
    <row r="5" spans="1:9" s="252" customFormat="1" ht="16.95" customHeight="1" x14ac:dyDescent="0.25">
      <c r="A5" s="289" t="s">
        <v>650</v>
      </c>
      <c r="B5" s="289"/>
      <c r="C5" s="803"/>
      <c r="D5" s="803"/>
      <c r="E5" s="803"/>
      <c r="F5" s="803"/>
      <c r="G5" s="803"/>
      <c r="H5" s="803"/>
      <c r="I5" s="290" t="s">
        <v>649</v>
      </c>
    </row>
    <row r="6" spans="1:9" ht="15.9" customHeight="1" x14ac:dyDescent="0.25">
      <c r="A6" s="797" t="s">
        <v>1</v>
      </c>
      <c r="B6" s="806" t="s">
        <v>179</v>
      </c>
      <c r="C6" s="798" t="s">
        <v>5</v>
      </c>
      <c r="D6" s="798"/>
      <c r="E6" s="804" t="s">
        <v>7</v>
      </c>
      <c r="F6" s="804"/>
      <c r="G6" s="804" t="s">
        <v>9</v>
      </c>
      <c r="H6" s="804"/>
      <c r="I6" s="805" t="s">
        <v>2</v>
      </c>
    </row>
    <row r="7" spans="1:9" ht="15.9" customHeight="1" x14ac:dyDescent="0.25">
      <c r="A7" s="797"/>
      <c r="B7" s="807"/>
      <c r="C7" s="810" t="s">
        <v>6</v>
      </c>
      <c r="D7" s="810"/>
      <c r="E7" s="810" t="s">
        <v>8</v>
      </c>
      <c r="F7" s="810"/>
      <c r="G7" s="810" t="s">
        <v>10</v>
      </c>
      <c r="H7" s="810"/>
      <c r="I7" s="805"/>
    </row>
    <row r="8" spans="1:9" ht="15.9" customHeight="1" x14ac:dyDescent="0.25">
      <c r="A8" s="797"/>
      <c r="B8" s="808" t="s">
        <v>180</v>
      </c>
      <c r="C8" s="33" t="s">
        <v>11</v>
      </c>
      <c r="D8" s="33" t="s">
        <v>12</v>
      </c>
      <c r="E8" s="33" t="s">
        <v>11</v>
      </c>
      <c r="F8" s="33" t="s">
        <v>12</v>
      </c>
      <c r="G8" s="33" t="s">
        <v>11</v>
      </c>
      <c r="H8" s="33" t="s">
        <v>12</v>
      </c>
      <c r="I8" s="805"/>
    </row>
    <row r="9" spans="1:9" ht="15.9" customHeight="1" x14ac:dyDescent="0.25">
      <c r="A9" s="797"/>
      <c r="B9" s="809"/>
      <c r="C9" s="35" t="s">
        <v>43</v>
      </c>
      <c r="D9" s="35" t="s">
        <v>13</v>
      </c>
      <c r="E9" s="35" t="s">
        <v>43</v>
      </c>
      <c r="F9" s="35" t="s">
        <v>14</v>
      </c>
      <c r="G9" s="35" t="s">
        <v>43</v>
      </c>
      <c r="H9" s="35" t="s">
        <v>14</v>
      </c>
      <c r="I9" s="805"/>
    </row>
    <row r="10" spans="1:9" ht="25.2" customHeight="1" thickBot="1" x14ac:dyDescent="0.3">
      <c r="A10" s="32" t="s">
        <v>15</v>
      </c>
      <c r="B10" s="57">
        <f>SUM(C10:D10)</f>
        <v>46276</v>
      </c>
      <c r="C10" s="57">
        <v>46276</v>
      </c>
      <c r="D10" s="57">
        <v>0</v>
      </c>
      <c r="E10" s="57">
        <v>46276</v>
      </c>
      <c r="F10" s="57">
        <v>0</v>
      </c>
      <c r="G10" s="57">
        <v>46226</v>
      </c>
      <c r="H10" s="57">
        <v>50</v>
      </c>
      <c r="I10" s="46" t="s">
        <v>107</v>
      </c>
    </row>
    <row r="11" spans="1:9" ht="25.2" customHeight="1" thickBot="1" x14ac:dyDescent="0.3">
      <c r="A11" s="31" t="s">
        <v>16</v>
      </c>
      <c r="B11" s="60">
        <f t="shared" ref="B11:B17" si="0">SUM(C11:D11)</f>
        <v>55156</v>
      </c>
      <c r="C11" s="60">
        <v>54823</v>
      </c>
      <c r="D11" s="60">
        <v>333</v>
      </c>
      <c r="E11" s="60">
        <v>54823</v>
      </c>
      <c r="F11" s="60">
        <v>333</v>
      </c>
      <c r="G11" s="60">
        <v>54478</v>
      </c>
      <c r="H11" s="60">
        <v>678</v>
      </c>
      <c r="I11" s="47" t="s">
        <v>250</v>
      </c>
    </row>
    <row r="12" spans="1:9" ht="25.2" customHeight="1" thickBot="1" x14ac:dyDescent="0.3">
      <c r="A12" s="30" t="s">
        <v>17</v>
      </c>
      <c r="B12" s="63">
        <f t="shared" si="0"/>
        <v>14912</v>
      </c>
      <c r="C12" s="63">
        <v>14890</v>
      </c>
      <c r="D12" s="63">
        <v>22</v>
      </c>
      <c r="E12" s="63">
        <v>14890</v>
      </c>
      <c r="F12" s="63">
        <v>22</v>
      </c>
      <c r="G12" s="63">
        <v>13283</v>
      </c>
      <c r="H12" s="63">
        <v>1629</v>
      </c>
      <c r="I12" s="48" t="s">
        <v>251</v>
      </c>
    </row>
    <row r="13" spans="1:9" ht="25.2" customHeight="1" thickBot="1" x14ac:dyDescent="0.3">
      <c r="A13" s="31" t="s">
        <v>18</v>
      </c>
      <c r="B13" s="60">
        <f t="shared" si="0"/>
        <v>8481</v>
      </c>
      <c r="C13" s="60">
        <v>8452</v>
      </c>
      <c r="D13" s="60">
        <v>29</v>
      </c>
      <c r="E13" s="60">
        <v>8452</v>
      </c>
      <c r="F13" s="60">
        <v>29</v>
      </c>
      <c r="G13" s="60">
        <v>884</v>
      </c>
      <c r="H13" s="60">
        <v>7597</v>
      </c>
      <c r="I13" s="47" t="s">
        <v>252</v>
      </c>
    </row>
    <row r="14" spans="1:9" ht="25.2" customHeight="1" thickBot="1" x14ac:dyDescent="0.3">
      <c r="A14" s="30" t="s">
        <v>19</v>
      </c>
      <c r="B14" s="63">
        <f t="shared" si="0"/>
        <v>8206</v>
      </c>
      <c r="C14" s="63">
        <v>8165</v>
      </c>
      <c r="D14" s="63">
        <v>41</v>
      </c>
      <c r="E14" s="63">
        <v>8165</v>
      </c>
      <c r="F14" s="63">
        <v>41</v>
      </c>
      <c r="G14" s="63">
        <v>7621</v>
      </c>
      <c r="H14" s="63">
        <v>585</v>
      </c>
      <c r="I14" s="48" t="s">
        <v>254</v>
      </c>
    </row>
    <row r="15" spans="1:9" ht="25.2" customHeight="1" thickBot="1" x14ac:dyDescent="0.3">
      <c r="A15" s="31" t="s">
        <v>20</v>
      </c>
      <c r="B15" s="60">
        <f t="shared" si="0"/>
        <v>1210</v>
      </c>
      <c r="C15" s="60">
        <v>1209</v>
      </c>
      <c r="D15" s="60">
        <v>1</v>
      </c>
      <c r="E15" s="60">
        <v>1209</v>
      </c>
      <c r="F15" s="60">
        <v>1</v>
      </c>
      <c r="G15" s="60">
        <v>50</v>
      </c>
      <c r="H15" s="60">
        <v>1160</v>
      </c>
      <c r="I15" s="47" t="s">
        <v>253</v>
      </c>
    </row>
    <row r="16" spans="1:9" ht="25.2" customHeight="1" thickBot="1" x14ac:dyDescent="0.3">
      <c r="A16" s="64" t="s">
        <v>178</v>
      </c>
      <c r="B16" s="89">
        <f t="shared" si="0"/>
        <v>6337</v>
      </c>
      <c r="C16" s="89">
        <v>6331</v>
      </c>
      <c r="D16" s="89">
        <v>6</v>
      </c>
      <c r="E16" s="89">
        <v>6331</v>
      </c>
      <c r="F16" s="89">
        <v>6</v>
      </c>
      <c r="G16" s="89">
        <v>1002</v>
      </c>
      <c r="H16" s="89">
        <v>5335</v>
      </c>
      <c r="I16" s="94" t="s">
        <v>169</v>
      </c>
    </row>
    <row r="17" spans="1:9" ht="25.2" customHeight="1" x14ac:dyDescent="0.25">
      <c r="A17" s="549" t="s">
        <v>556</v>
      </c>
      <c r="B17" s="550">
        <f t="shared" si="0"/>
        <v>3669</v>
      </c>
      <c r="C17" s="550">
        <v>3656</v>
      </c>
      <c r="D17" s="550">
        <v>13</v>
      </c>
      <c r="E17" s="550">
        <v>3656</v>
      </c>
      <c r="F17" s="550">
        <v>13</v>
      </c>
      <c r="G17" s="550">
        <v>3005</v>
      </c>
      <c r="H17" s="550">
        <v>664</v>
      </c>
      <c r="I17" s="551" t="s">
        <v>557</v>
      </c>
    </row>
    <row r="18" spans="1:9" s="252" customFormat="1" ht="28.95" customHeight="1" x14ac:dyDescent="0.25">
      <c r="A18" s="552" t="s">
        <v>574</v>
      </c>
      <c r="B18" s="553">
        <f>SUM(B10:B17)</f>
        <v>144247</v>
      </c>
      <c r="C18" s="553">
        <f>SUM(C10:C17)</f>
        <v>143802</v>
      </c>
      <c r="D18" s="553">
        <f t="shared" ref="D18:H18" si="1">SUM(D10:D17)</f>
        <v>445</v>
      </c>
      <c r="E18" s="553">
        <f t="shared" si="1"/>
        <v>143802</v>
      </c>
      <c r="F18" s="553">
        <f t="shared" si="1"/>
        <v>445</v>
      </c>
      <c r="G18" s="553">
        <f>SUM(G10:G17)</f>
        <v>126549</v>
      </c>
      <c r="H18" s="553">
        <f t="shared" si="1"/>
        <v>17698</v>
      </c>
      <c r="I18" s="554" t="s">
        <v>4</v>
      </c>
    </row>
    <row r="19" spans="1:9" s="252" customFormat="1" x14ac:dyDescent="0.25">
      <c r="A19" s="775" t="s">
        <v>787</v>
      </c>
      <c r="I19" s="776" t="s">
        <v>788</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9:L64"/>
  <sheetViews>
    <sheetView rightToLeft="1" view="pageBreakPreview" zoomScale="70" zoomScaleNormal="100" zoomScaleSheetLayoutView="70" workbookViewId="0">
      <selection activeCell="R27" sqref="R27"/>
    </sheetView>
  </sheetViews>
  <sheetFormatPr defaultColWidth="9.109375" defaultRowHeight="13.2" x14ac:dyDescent="0.25"/>
  <cols>
    <col min="1" max="8" width="9.109375" style="95"/>
    <col min="9" max="9" width="3.5546875" style="95" customWidth="1"/>
    <col min="10" max="16384" width="9.109375" style="95"/>
  </cols>
  <sheetData>
    <row r="49" spans="1:12" x14ac:dyDescent="0.25">
      <c r="A49" s="988" t="s">
        <v>370</v>
      </c>
      <c r="B49" s="988"/>
      <c r="C49" s="988"/>
      <c r="D49" s="988"/>
      <c r="E49" s="988"/>
      <c r="F49" s="988"/>
      <c r="G49" s="988"/>
      <c r="H49" s="988"/>
      <c r="I49" s="988"/>
    </row>
    <row r="59" spans="1:12" x14ac:dyDescent="0.25">
      <c r="F59" s="782"/>
    </row>
    <row r="64" spans="1:12" ht="15.6" x14ac:dyDescent="0.3">
      <c r="A64" s="851" t="s">
        <v>612</v>
      </c>
      <c r="B64" s="851"/>
      <c r="C64" s="851"/>
      <c r="D64" s="851"/>
      <c r="E64" s="851"/>
      <c r="F64" s="851"/>
      <c r="G64" s="851"/>
      <c r="H64" s="851"/>
      <c r="I64" s="851"/>
      <c r="J64" s="851"/>
      <c r="K64" s="851"/>
      <c r="L64" s="851"/>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workbookViewId="0">
      <selection activeCell="A13" sqref="A13"/>
    </sheetView>
  </sheetViews>
  <sheetFormatPr defaultColWidth="8.88671875" defaultRowHeight="13.2" x14ac:dyDescent="0.25"/>
  <cols>
    <col min="1" max="1" width="21.5546875" style="8" customWidth="1"/>
    <col min="2" max="4" width="16.6640625" style="8" customWidth="1"/>
    <col min="5" max="5" width="21.5546875" style="8" customWidth="1"/>
    <col min="6" max="16384" width="8.88671875" style="8"/>
  </cols>
  <sheetData>
    <row r="1" spans="1:6" s="137" customFormat="1" ht="17.399999999999999" x14ac:dyDescent="0.3">
      <c r="A1" s="948" t="s">
        <v>389</v>
      </c>
      <c r="B1" s="948"/>
      <c r="C1" s="948"/>
      <c r="D1" s="948"/>
      <c r="E1" s="948"/>
      <c r="F1" s="183"/>
    </row>
    <row r="2" spans="1:6" s="137" customFormat="1" ht="17.399999999999999" x14ac:dyDescent="0.3">
      <c r="A2" s="948">
        <v>2014</v>
      </c>
      <c r="B2" s="948"/>
      <c r="C2" s="948"/>
      <c r="D2" s="948"/>
      <c r="E2" s="948"/>
      <c r="F2" s="183"/>
    </row>
    <row r="3" spans="1:6" s="137" customFormat="1" ht="15.6" x14ac:dyDescent="0.3">
      <c r="A3" s="970" t="s">
        <v>390</v>
      </c>
      <c r="B3" s="970"/>
      <c r="C3" s="970"/>
      <c r="D3" s="970"/>
      <c r="E3" s="970"/>
    </row>
    <row r="4" spans="1:6" s="137" customFormat="1" ht="15.6" x14ac:dyDescent="0.3">
      <c r="A4" s="946">
        <v>2014</v>
      </c>
      <c r="B4" s="946"/>
      <c r="C4" s="946"/>
      <c r="D4" s="946"/>
      <c r="E4" s="946"/>
    </row>
    <row r="5" spans="1:6" s="92" customFormat="1" ht="15.6" x14ac:dyDescent="0.25">
      <c r="A5" s="284" t="s">
        <v>548</v>
      </c>
      <c r="B5" s="285"/>
      <c r="C5" s="285"/>
      <c r="D5" s="285"/>
      <c r="E5" s="260" t="s">
        <v>547</v>
      </c>
    </row>
    <row r="6" spans="1:6" ht="58.5" customHeight="1" x14ac:dyDescent="0.25">
      <c r="A6" s="186" t="s">
        <v>60</v>
      </c>
      <c r="B6" s="187" t="s">
        <v>461</v>
      </c>
      <c r="C6" s="187" t="s">
        <v>462</v>
      </c>
      <c r="D6" s="187" t="s">
        <v>463</v>
      </c>
      <c r="E6" s="188" t="s">
        <v>59</v>
      </c>
    </row>
    <row r="7" spans="1:6" ht="21.9" customHeight="1" thickBot="1" x14ac:dyDescent="0.3">
      <c r="A7" s="142" t="s">
        <v>94</v>
      </c>
      <c r="B7" s="189" t="s">
        <v>559</v>
      </c>
      <c r="C7" s="190" t="s">
        <v>559</v>
      </c>
      <c r="D7" s="190">
        <v>5.8</v>
      </c>
      <c r="E7" s="191" t="s">
        <v>146</v>
      </c>
    </row>
    <row r="8" spans="1:6" ht="21.9" customHeight="1" thickBot="1" x14ac:dyDescent="0.3">
      <c r="A8" s="192" t="s">
        <v>21</v>
      </c>
      <c r="B8" s="193" t="s">
        <v>559</v>
      </c>
      <c r="C8" s="194" t="s">
        <v>559</v>
      </c>
      <c r="D8" s="194">
        <v>7.1</v>
      </c>
      <c r="E8" s="195" t="s">
        <v>97</v>
      </c>
    </row>
    <row r="9" spans="1:6" ht="21.9" customHeight="1" thickBot="1" x14ac:dyDescent="0.3">
      <c r="A9" s="196" t="s">
        <v>17</v>
      </c>
      <c r="B9" s="197" t="s">
        <v>559</v>
      </c>
      <c r="C9" s="198" t="s">
        <v>559</v>
      </c>
      <c r="D9" s="198" t="s">
        <v>559</v>
      </c>
      <c r="E9" s="199" t="s">
        <v>141</v>
      </c>
    </row>
    <row r="10" spans="1:6" ht="21.9" customHeight="1" thickBot="1" x14ac:dyDescent="0.3">
      <c r="A10" s="192" t="s">
        <v>143</v>
      </c>
      <c r="B10" s="193" t="s">
        <v>559</v>
      </c>
      <c r="C10" s="194">
        <v>0.64900000000000002</v>
      </c>
      <c r="D10" s="194">
        <v>4.5999999999999996</v>
      </c>
      <c r="E10" s="195" t="s">
        <v>147</v>
      </c>
    </row>
    <row r="11" spans="1:6" ht="21.9" customHeight="1" thickBot="1" x14ac:dyDescent="0.3">
      <c r="A11" s="196" t="s">
        <v>15</v>
      </c>
      <c r="B11" s="197" t="s">
        <v>559</v>
      </c>
      <c r="C11" s="198">
        <v>0.76200000000000001</v>
      </c>
      <c r="D11" s="198">
        <v>4.7</v>
      </c>
      <c r="E11" s="199" t="s">
        <v>46</v>
      </c>
    </row>
    <row r="12" spans="1:6" ht="21.9" customHeight="1" thickBot="1" x14ac:dyDescent="0.3">
      <c r="A12" s="192" t="s">
        <v>19</v>
      </c>
      <c r="B12" s="193" t="s">
        <v>559</v>
      </c>
      <c r="C12" s="194">
        <v>3.2410000000000001</v>
      </c>
      <c r="D12" s="194">
        <v>6.7</v>
      </c>
      <c r="E12" s="195" t="s">
        <v>142</v>
      </c>
    </row>
    <row r="13" spans="1:6" ht="21.9" customHeight="1" thickBot="1" x14ac:dyDescent="0.3">
      <c r="A13" s="196" t="s">
        <v>139</v>
      </c>
      <c r="B13" s="197" t="s">
        <v>559</v>
      </c>
      <c r="C13" s="198">
        <v>5.7190000000000003</v>
      </c>
      <c r="D13" s="198">
        <v>1.5</v>
      </c>
      <c r="E13" s="199" t="s">
        <v>148</v>
      </c>
    </row>
    <row r="14" spans="1:6" ht="21.9" customHeight="1" thickBot="1" x14ac:dyDescent="0.3">
      <c r="A14" s="192" t="s">
        <v>53</v>
      </c>
      <c r="B14" s="193" t="s">
        <v>559</v>
      </c>
      <c r="C14" s="194" t="s">
        <v>559</v>
      </c>
      <c r="D14" s="194">
        <v>2.4300000000000002</v>
      </c>
      <c r="E14" s="195" t="s">
        <v>149</v>
      </c>
    </row>
    <row r="15" spans="1:6" ht="21.9" customHeight="1" thickBot="1" x14ac:dyDescent="0.3">
      <c r="A15" s="196" t="s">
        <v>62</v>
      </c>
      <c r="B15" s="197" t="s">
        <v>559</v>
      </c>
      <c r="C15" s="198" t="s">
        <v>559</v>
      </c>
      <c r="D15" s="198">
        <v>5.9</v>
      </c>
      <c r="E15" s="199" t="s">
        <v>150</v>
      </c>
    </row>
    <row r="16" spans="1:6" ht="21.9" customHeight="1" thickBot="1" x14ac:dyDescent="0.3">
      <c r="A16" s="192" t="s">
        <v>51</v>
      </c>
      <c r="B16" s="193"/>
      <c r="C16" s="194"/>
      <c r="D16" s="194"/>
      <c r="E16" s="195" t="s">
        <v>151</v>
      </c>
    </row>
    <row r="17" spans="1:11" ht="21.9" customHeight="1" x14ac:dyDescent="0.25">
      <c r="A17" s="200" t="s">
        <v>52</v>
      </c>
      <c r="B17" s="201"/>
      <c r="C17" s="202"/>
      <c r="D17" s="202"/>
      <c r="E17" s="203" t="s">
        <v>152</v>
      </c>
    </row>
    <row r="18" spans="1:11" s="207" customFormat="1" ht="13.5" customHeight="1" x14ac:dyDescent="0.25">
      <c r="A18" s="204" t="s">
        <v>248</v>
      </c>
      <c r="B18" s="205"/>
      <c r="C18" s="204"/>
      <c r="D18" s="204"/>
      <c r="E18" s="206" t="s">
        <v>225</v>
      </c>
    </row>
    <row r="19" spans="1:11" x14ac:dyDescent="0.25">
      <c r="A19" s="206" t="s">
        <v>249</v>
      </c>
      <c r="B19" s="208"/>
      <c r="C19" s="208"/>
      <c r="D19" s="208"/>
      <c r="E19" s="206" t="s">
        <v>224</v>
      </c>
    </row>
    <row r="20" spans="1:11" x14ac:dyDescent="0.25">
      <c r="A20" s="209" t="s">
        <v>223</v>
      </c>
      <c r="B20" s="210"/>
      <c r="C20" s="208"/>
      <c r="D20" s="208"/>
      <c r="E20" s="211" t="s">
        <v>222</v>
      </c>
      <c r="F20" s="157"/>
      <c r="G20" s="157"/>
      <c r="H20" s="157"/>
      <c r="I20" s="157"/>
    </row>
    <row r="21" spans="1:11" s="257" customFormat="1" x14ac:dyDescent="0.25">
      <c r="A21" s="257" t="s">
        <v>430</v>
      </c>
      <c r="E21" s="255" t="s">
        <v>431</v>
      </c>
      <c r="J21" s="279"/>
      <c r="K21" s="279"/>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sheetPr>
  <dimension ref="A1:R17"/>
  <sheetViews>
    <sheetView rightToLeft="1" view="pageBreakPreview" zoomScale="60" zoomScaleNormal="100" workbookViewId="0">
      <selection activeCell="V21" sqref="V21"/>
    </sheetView>
  </sheetViews>
  <sheetFormatPr defaultColWidth="8.88671875" defaultRowHeight="13.2" x14ac:dyDescent="0.25"/>
  <cols>
    <col min="1" max="1" width="21.88671875" style="5" customWidth="1"/>
    <col min="2" max="2" width="10.5546875" style="5" customWidth="1"/>
    <col min="3" max="3" width="10.33203125" style="5" customWidth="1"/>
    <col min="4" max="4" width="10.21875" style="5" customWidth="1"/>
    <col min="5" max="5" width="9.44140625" style="5" customWidth="1"/>
    <col min="6" max="6" width="10" style="5" customWidth="1"/>
    <col min="7" max="13" width="9.44140625" style="5" customWidth="1"/>
    <col min="14" max="14" width="16.33203125" style="5" customWidth="1"/>
    <col min="15" max="23" width="8.88671875" style="5"/>
    <col min="24" max="24" width="14.5546875" style="5" bestFit="1" customWidth="1"/>
    <col min="25" max="16384" width="8.88671875" style="5"/>
  </cols>
  <sheetData>
    <row r="1" spans="1:18" s="16" customFormat="1" ht="17.399999999999999" x14ac:dyDescent="0.25">
      <c r="A1" s="815" t="s">
        <v>48</v>
      </c>
      <c r="B1" s="815"/>
      <c r="C1" s="815"/>
      <c r="D1" s="815"/>
      <c r="E1" s="815"/>
      <c r="F1" s="815"/>
      <c r="G1" s="815"/>
      <c r="H1" s="815"/>
      <c r="I1" s="815"/>
      <c r="J1" s="815"/>
      <c r="K1" s="815"/>
      <c r="L1" s="815"/>
      <c r="M1" s="815"/>
      <c r="N1" s="815"/>
    </row>
    <row r="2" spans="1:18" s="16" customFormat="1" ht="17.399999999999999" x14ac:dyDescent="0.25">
      <c r="A2" s="817" t="s">
        <v>732</v>
      </c>
      <c r="B2" s="817"/>
      <c r="C2" s="817"/>
      <c r="D2" s="817"/>
      <c r="E2" s="817"/>
      <c r="F2" s="817"/>
      <c r="G2" s="817"/>
      <c r="H2" s="817"/>
      <c r="I2" s="817"/>
      <c r="J2" s="817"/>
      <c r="K2" s="817"/>
      <c r="L2" s="817"/>
      <c r="M2" s="817"/>
      <c r="N2" s="817"/>
    </row>
    <row r="3" spans="1:18" s="16" customFormat="1" ht="15.6" x14ac:dyDescent="0.25">
      <c r="A3" s="816" t="s">
        <v>49</v>
      </c>
      <c r="B3" s="816"/>
      <c r="C3" s="816"/>
      <c r="D3" s="816"/>
      <c r="E3" s="816"/>
      <c r="F3" s="816"/>
      <c r="G3" s="816"/>
      <c r="H3" s="816"/>
      <c r="I3" s="816"/>
      <c r="J3" s="816"/>
      <c r="K3" s="816"/>
      <c r="L3" s="816"/>
      <c r="M3" s="816"/>
      <c r="N3" s="816"/>
    </row>
    <row r="4" spans="1:18" s="16" customFormat="1" ht="15.6" x14ac:dyDescent="0.25">
      <c r="A4" s="816" t="s">
        <v>732</v>
      </c>
      <c r="B4" s="816"/>
      <c r="C4" s="816"/>
      <c r="D4" s="816"/>
      <c r="E4" s="816"/>
      <c r="F4" s="816"/>
      <c r="G4" s="816"/>
      <c r="H4" s="816"/>
      <c r="I4" s="816"/>
      <c r="J4" s="816"/>
      <c r="K4" s="816"/>
      <c r="L4" s="816"/>
      <c r="M4" s="816"/>
      <c r="N4" s="816"/>
    </row>
    <row r="5" spans="1:18" ht="26.25" customHeight="1" x14ac:dyDescent="0.3">
      <c r="A5" s="108" t="s">
        <v>651</v>
      </c>
      <c r="B5" s="109"/>
      <c r="C5" s="109"/>
      <c r="D5" s="109"/>
      <c r="E5" s="109"/>
      <c r="F5" s="704"/>
      <c r="G5" s="704"/>
      <c r="H5" s="110"/>
      <c r="I5" s="110"/>
      <c r="J5" s="110"/>
      <c r="K5" s="110"/>
      <c r="L5" s="110"/>
      <c r="M5" s="110"/>
      <c r="N5" s="111" t="s">
        <v>652</v>
      </c>
    </row>
    <row r="6" spans="1:18" ht="33.75" customHeight="1" thickBot="1" x14ac:dyDescent="0.3">
      <c r="A6" s="821" t="s">
        <v>205</v>
      </c>
      <c r="B6" s="824" t="s">
        <v>628</v>
      </c>
      <c r="C6" s="825"/>
      <c r="D6" s="825"/>
      <c r="E6" s="825"/>
      <c r="F6" s="825"/>
      <c r="G6" s="826"/>
      <c r="H6" s="830" t="s">
        <v>627</v>
      </c>
      <c r="I6" s="831"/>
      <c r="J6" s="831"/>
      <c r="K6" s="831"/>
      <c r="L6" s="831"/>
      <c r="M6" s="832"/>
      <c r="N6" s="818" t="s">
        <v>204</v>
      </c>
    </row>
    <row r="7" spans="1:18" ht="33.75" customHeight="1" thickBot="1" x14ac:dyDescent="0.3">
      <c r="A7" s="822"/>
      <c r="B7" s="827" t="s">
        <v>629</v>
      </c>
      <c r="C7" s="828"/>
      <c r="D7" s="828"/>
      <c r="E7" s="828"/>
      <c r="F7" s="828"/>
      <c r="G7" s="829"/>
      <c r="H7" s="827" t="s">
        <v>256</v>
      </c>
      <c r="I7" s="828"/>
      <c r="J7" s="828"/>
      <c r="K7" s="828"/>
      <c r="L7" s="828"/>
      <c r="M7" s="829"/>
      <c r="N7" s="819"/>
    </row>
    <row r="8" spans="1:18" ht="34.950000000000003" customHeight="1" x14ac:dyDescent="0.25">
      <c r="A8" s="823"/>
      <c r="B8" s="107">
        <v>2012</v>
      </c>
      <c r="C8" s="107">
        <v>2013</v>
      </c>
      <c r="D8" s="107">
        <v>2014</v>
      </c>
      <c r="E8" s="107">
        <v>2015</v>
      </c>
      <c r="F8" s="107">
        <v>2016</v>
      </c>
      <c r="G8" s="107">
        <v>2017</v>
      </c>
      <c r="H8" s="107">
        <v>2012</v>
      </c>
      <c r="I8" s="107">
        <v>2013</v>
      </c>
      <c r="J8" s="107">
        <v>2014</v>
      </c>
      <c r="K8" s="107">
        <v>2015</v>
      </c>
      <c r="L8" s="107">
        <v>2016</v>
      </c>
      <c r="M8" s="107">
        <v>2017</v>
      </c>
      <c r="N8" s="820"/>
    </row>
    <row r="9" spans="1:18" ht="34.950000000000003" customHeight="1" thickBot="1" x14ac:dyDescent="0.3">
      <c r="A9" s="79" t="s">
        <v>478</v>
      </c>
      <c r="B9" s="67">
        <v>0</v>
      </c>
      <c r="C9" s="67">
        <v>0</v>
      </c>
      <c r="D9" s="68">
        <v>0</v>
      </c>
      <c r="E9" s="68">
        <v>0</v>
      </c>
      <c r="F9" s="68">
        <v>0</v>
      </c>
      <c r="G9" s="68">
        <v>0</v>
      </c>
      <c r="H9" s="68">
        <v>0</v>
      </c>
      <c r="I9" s="68">
        <v>0</v>
      </c>
      <c r="J9" s="68">
        <v>0</v>
      </c>
      <c r="K9" s="68">
        <v>0</v>
      </c>
      <c r="L9" s="68">
        <v>0</v>
      </c>
      <c r="M9" s="68">
        <v>0</v>
      </c>
      <c r="N9" s="72" t="s">
        <v>480</v>
      </c>
    </row>
    <row r="10" spans="1:18" ht="34.950000000000003" customHeight="1" thickBot="1" x14ac:dyDescent="0.3">
      <c r="A10" s="80" t="s">
        <v>479</v>
      </c>
      <c r="B10" s="74">
        <v>0</v>
      </c>
      <c r="C10" s="74">
        <v>0</v>
      </c>
      <c r="D10" s="75">
        <v>0</v>
      </c>
      <c r="E10" s="75">
        <v>0</v>
      </c>
      <c r="F10" s="75">
        <v>0</v>
      </c>
      <c r="G10" s="75">
        <v>0</v>
      </c>
      <c r="H10" s="75">
        <v>0</v>
      </c>
      <c r="I10" s="75">
        <v>0</v>
      </c>
      <c r="J10" s="75">
        <v>0</v>
      </c>
      <c r="K10" s="75">
        <v>0</v>
      </c>
      <c r="L10" s="75">
        <v>0</v>
      </c>
      <c r="M10" s="75">
        <v>0</v>
      </c>
      <c r="N10" s="76" t="s">
        <v>481</v>
      </c>
    </row>
    <row r="11" spans="1:18" ht="34.950000000000003" customHeight="1" thickBot="1" x14ac:dyDescent="0.3">
      <c r="A11" s="81" t="s">
        <v>623</v>
      </c>
      <c r="B11" s="65">
        <v>1497.4</v>
      </c>
      <c r="C11" s="65">
        <v>1368</v>
      </c>
      <c r="D11" s="66">
        <v>1495</v>
      </c>
      <c r="E11" s="66">
        <v>1096.01</v>
      </c>
      <c r="F11" s="66">
        <v>1066.0999999999999</v>
      </c>
      <c r="G11" s="66">
        <v>1084.6600000000001</v>
      </c>
      <c r="H11" s="66">
        <v>82.356999999999999</v>
      </c>
      <c r="I11" s="66">
        <v>75.239999999999995</v>
      </c>
      <c r="J11" s="66">
        <v>82.224999999999994</v>
      </c>
      <c r="K11" s="66">
        <v>60.28</v>
      </c>
      <c r="L11" s="66">
        <v>58.64</v>
      </c>
      <c r="M11" s="66">
        <v>59.66</v>
      </c>
      <c r="N11" s="73" t="s">
        <v>102</v>
      </c>
      <c r="P11" s="546"/>
      <c r="R11" s="545"/>
    </row>
    <row r="12" spans="1:18" ht="42" customHeight="1" x14ac:dyDescent="0.25">
      <c r="A12" s="519" t="s">
        <v>619</v>
      </c>
      <c r="B12" s="520">
        <v>35.700000000000003</v>
      </c>
      <c r="C12" s="520">
        <v>30.5</v>
      </c>
      <c r="D12" s="521">
        <v>40.98</v>
      </c>
      <c r="E12" s="521">
        <v>1.36</v>
      </c>
      <c r="F12" s="521">
        <v>36</v>
      </c>
      <c r="G12" s="521">
        <v>0</v>
      </c>
      <c r="H12" s="521">
        <v>0.71</v>
      </c>
      <c r="I12" s="521">
        <v>0.61</v>
      </c>
      <c r="J12" s="521">
        <v>0.82</v>
      </c>
      <c r="K12" s="521">
        <v>2.7E-2</v>
      </c>
      <c r="L12" s="521">
        <v>0.72</v>
      </c>
      <c r="M12" s="521">
        <v>0</v>
      </c>
      <c r="N12" s="522" t="s">
        <v>624</v>
      </c>
    </row>
    <row r="13" spans="1:18" s="527" customFormat="1" ht="42" customHeight="1" x14ac:dyDescent="0.25">
      <c r="A13" s="523" t="s">
        <v>620</v>
      </c>
      <c r="B13" s="524">
        <v>17.41</v>
      </c>
      <c r="C13" s="524">
        <v>15.71</v>
      </c>
      <c r="D13" s="525">
        <v>10.050000000000001</v>
      </c>
      <c r="E13" s="525">
        <v>21.97</v>
      </c>
      <c r="F13" s="525">
        <v>15.52</v>
      </c>
      <c r="G13" s="525">
        <v>59.45</v>
      </c>
      <c r="H13" s="525">
        <v>1.92</v>
      </c>
      <c r="I13" s="525">
        <v>1.73</v>
      </c>
      <c r="J13" s="525">
        <v>1.1100000000000001</v>
      </c>
      <c r="K13" s="525">
        <v>2.42</v>
      </c>
      <c r="L13" s="525">
        <v>1.71</v>
      </c>
      <c r="M13" s="525">
        <v>6.53</v>
      </c>
      <c r="N13" s="526" t="s">
        <v>625</v>
      </c>
    </row>
    <row r="14" spans="1:18" ht="42" customHeight="1" x14ac:dyDescent="0.25">
      <c r="A14" s="519" t="s">
        <v>621</v>
      </c>
      <c r="B14" s="520">
        <v>132</v>
      </c>
      <c r="C14" s="520">
        <v>47.63</v>
      </c>
      <c r="D14" s="521">
        <v>11.98</v>
      </c>
      <c r="E14" s="521">
        <v>48.77</v>
      </c>
      <c r="F14" s="521">
        <v>37.369999999999997</v>
      </c>
      <c r="G14" s="521">
        <v>36</v>
      </c>
      <c r="H14" s="521">
        <v>8.58</v>
      </c>
      <c r="I14" s="521">
        <v>3.1</v>
      </c>
      <c r="J14" s="521">
        <v>0.78</v>
      </c>
      <c r="K14" s="521">
        <v>3.17</v>
      </c>
      <c r="L14" s="521">
        <v>2.4300000000000002</v>
      </c>
      <c r="M14" s="521">
        <v>2.34</v>
      </c>
      <c r="N14" s="522" t="s">
        <v>626</v>
      </c>
    </row>
    <row r="15" spans="1:18" ht="31.5" customHeight="1" x14ac:dyDescent="0.25">
      <c r="A15" s="78" t="s">
        <v>3</v>
      </c>
      <c r="B15" s="69">
        <f t="shared" ref="B15:C15" si="0">SUM(B9:B14)</f>
        <v>1682.5100000000002</v>
      </c>
      <c r="C15" s="69">
        <f t="shared" si="0"/>
        <v>1461.8400000000001</v>
      </c>
      <c r="D15" s="69">
        <f>SUM(D9:D14)</f>
        <v>1558.01</v>
      </c>
      <c r="E15" s="69">
        <f>SUM(E9:E14)</f>
        <v>1168.1099999999999</v>
      </c>
      <c r="F15" s="69">
        <f t="shared" ref="F15:G15" si="1">SUM(F9:F14)</f>
        <v>1154.9899999999998</v>
      </c>
      <c r="G15" s="69">
        <f t="shared" si="1"/>
        <v>1180.1100000000001</v>
      </c>
      <c r="H15" s="70">
        <f t="shared" ref="H15:I15" si="2">SUM(H9:H14)</f>
        <v>93.566999999999993</v>
      </c>
      <c r="I15" s="70">
        <f t="shared" si="2"/>
        <v>80.679999999999993</v>
      </c>
      <c r="J15" s="70">
        <f t="shared" ref="J15:K15" si="3">SUM(J9:J14)</f>
        <v>84.934999999999988</v>
      </c>
      <c r="K15" s="70">
        <f t="shared" si="3"/>
        <v>65.897000000000006</v>
      </c>
      <c r="L15" s="70">
        <f>SUM(L9:L14)</f>
        <v>63.5</v>
      </c>
      <c r="M15" s="70">
        <f>SUM(M9:M14)</f>
        <v>68.53</v>
      </c>
      <c r="N15" s="71" t="s">
        <v>4</v>
      </c>
    </row>
    <row r="16" spans="1:18" s="36" customFormat="1" ht="29.25" customHeight="1" x14ac:dyDescent="0.3">
      <c r="A16" s="813" t="s">
        <v>622</v>
      </c>
      <c r="B16" s="814"/>
      <c r="C16" s="814"/>
      <c r="D16" s="814"/>
      <c r="E16" s="814"/>
      <c r="F16" s="703"/>
      <c r="G16" s="703"/>
      <c r="H16" s="811" t="s">
        <v>782</v>
      </c>
      <c r="I16" s="812"/>
      <c r="J16" s="812"/>
      <c r="K16" s="812"/>
      <c r="L16" s="812"/>
      <c r="M16" s="812"/>
      <c r="N16" s="812"/>
    </row>
    <row r="17" spans="1:14" x14ac:dyDescent="0.25">
      <c r="A17" s="251" t="s">
        <v>566</v>
      </c>
      <c r="B17" s="251"/>
      <c r="C17" s="251"/>
      <c r="D17" s="251"/>
      <c r="E17" s="251"/>
      <c r="F17" s="251"/>
      <c r="G17" s="251"/>
      <c r="H17" s="251"/>
      <c r="I17" s="251"/>
      <c r="J17" s="251"/>
      <c r="K17" s="251"/>
      <c r="L17" s="251"/>
      <c r="M17" s="251"/>
      <c r="N17" s="251" t="s">
        <v>567</v>
      </c>
    </row>
  </sheetData>
  <mergeCells count="12">
    <mergeCell ref="H16:N16"/>
    <mergeCell ref="A16:E16"/>
    <mergeCell ref="A1:N1"/>
    <mergeCell ref="A3:N3"/>
    <mergeCell ref="A4:N4"/>
    <mergeCell ref="A2:N2"/>
    <mergeCell ref="N6:N8"/>
    <mergeCell ref="A6:A8"/>
    <mergeCell ref="B6:G6"/>
    <mergeCell ref="B7:G7"/>
    <mergeCell ref="H6:M6"/>
    <mergeCell ref="H7:M7"/>
  </mergeCells>
  <phoneticPr fontId="0" type="noConversion"/>
  <printOptions horizontalCentered="1" verticalCentered="1"/>
  <pageMargins left="0" right="0" top="0" bottom="0" header="0" footer="0"/>
  <pageSetup paperSize="9" scale="77" orientation="landscape" r:id="rId1"/>
  <headerFooter alignWithMargins="0"/>
  <rowBreaks count="1" manualBreakCount="1">
    <brk id="17"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M21"/>
  <sheetViews>
    <sheetView rightToLeft="1" view="pageBreakPreview" zoomScale="70" zoomScaleNormal="100" zoomScaleSheetLayoutView="70" workbookViewId="0">
      <selection activeCell="N14" sqref="N14"/>
    </sheetView>
  </sheetViews>
  <sheetFormatPr defaultColWidth="8.88671875" defaultRowHeight="13.2" x14ac:dyDescent="0.25"/>
  <cols>
    <col min="1" max="1" width="24.88671875" style="158" customWidth="1"/>
    <col min="2" max="3" width="7.109375" style="158" customWidth="1"/>
    <col min="4" max="5" width="6.6640625" style="158" customWidth="1"/>
    <col min="6" max="6" width="7.5546875" style="158" customWidth="1"/>
    <col min="7" max="7" width="8.5546875" style="158" bestFit="1" customWidth="1"/>
    <col min="8" max="8" width="9.109375" style="158" customWidth="1"/>
    <col min="9" max="9" width="8.5546875" style="158" bestFit="1" customWidth="1"/>
    <col min="10" max="10" width="40" style="158" bestFit="1" customWidth="1"/>
    <col min="11" max="11" width="1.33203125" style="158" hidden="1" customWidth="1"/>
    <col min="12" max="16384" width="8.88671875" style="158"/>
  </cols>
  <sheetData>
    <row r="1" spans="1:13" s="405" customFormat="1" ht="17.399999999999999" x14ac:dyDescent="0.3">
      <c r="A1" s="833" t="s">
        <v>692</v>
      </c>
      <c r="B1" s="833"/>
      <c r="C1" s="833"/>
      <c r="D1" s="833"/>
      <c r="E1" s="833"/>
      <c r="F1" s="833"/>
      <c r="G1" s="833"/>
      <c r="H1" s="833"/>
      <c r="I1" s="833"/>
      <c r="J1" s="833"/>
      <c r="K1" s="406"/>
      <c r="L1" s="406"/>
      <c r="M1" s="406"/>
    </row>
    <row r="2" spans="1:13" s="405" customFormat="1" ht="17.399999999999999" x14ac:dyDescent="0.3">
      <c r="A2" s="834">
        <v>2017</v>
      </c>
      <c r="B2" s="834"/>
      <c r="C2" s="834"/>
      <c r="D2" s="834"/>
      <c r="E2" s="834"/>
      <c r="F2" s="834"/>
      <c r="G2" s="834"/>
      <c r="H2" s="834"/>
      <c r="I2" s="834"/>
      <c r="J2" s="834"/>
      <c r="K2" s="406"/>
      <c r="L2" s="406"/>
      <c r="M2" s="406"/>
    </row>
    <row r="3" spans="1:13" s="405" customFormat="1" ht="31.5" customHeight="1" x14ac:dyDescent="0.25">
      <c r="A3" s="835" t="s">
        <v>693</v>
      </c>
      <c r="B3" s="836"/>
      <c r="C3" s="836"/>
      <c r="D3" s="836"/>
      <c r="E3" s="836"/>
      <c r="F3" s="836"/>
      <c r="G3" s="836"/>
      <c r="H3" s="836"/>
      <c r="I3" s="836"/>
      <c r="J3" s="836"/>
    </row>
    <row r="4" spans="1:13" s="405" customFormat="1" ht="15.6" x14ac:dyDescent="0.25">
      <c r="A4" s="836">
        <v>2017</v>
      </c>
      <c r="B4" s="836"/>
      <c r="C4" s="836"/>
      <c r="D4" s="836"/>
      <c r="E4" s="836"/>
      <c r="F4" s="836"/>
      <c r="G4" s="836"/>
      <c r="H4" s="836"/>
      <c r="I4" s="836"/>
      <c r="J4" s="836"/>
    </row>
    <row r="5" spans="1:13" ht="27.6" customHeight="1" x14ac:dyDescent="0.3">
      <c r="A5" s="404" t="s">
        <v>653</v>
      </c>
      <c r="B5" s="403"/>
      <c r="C5" s="402"/>
      <c r="D5" s="402"/>
      <c r="E5" s="402"/>
      <c r="F5" s="402"/>
      <c r="G5" s="402"/>
      <c r="H5" s="402"/>
      <c r="I5" s="401"/>
      <c r="J5" s="400" t="s">
        <v>654</v>
      </c>
      <c r="K5" s="157"/>
      <c r="L5" s="157"/>
    </row>
    <row r="6" spans="1:13" ht="57.6" customHeight="1" x14ac:dyDescent="0.25">
      <c r="A6" s="399" t="s">
        <v>545</v>
      </c>
      <c r="B6" s="837" t="s">
        <v>544</v>
      </c>
      <c r="C6" s="838"/>
      <c r="D6" s="837" t="s">
        <v>543</v>
      </c>
      <c r="E6" s="838"/>
      <c r="F6" s="837" t="s">
        <v>542</v>
      </c>
      <c r="G6" s="838"/>
      <c r="H6" s="837" t="s">
        <v>541</v>
      </c>
      <c r="I6" s="838"/>
      <c r="J6" s="398" t="s">
        <v>540</v>
      </c>
    </row>
    <row r="7" spans="1:13" ht="34.950000000000003" customHeight="1" thickBot="1" x14ac:dyDescent="0.3">
      <c r="A7" s="561" t="s">
        <v>647</v>
      </c>
      <c r="B7" s="530" t="s">
        <v>426</v>
      </c>
      <c r="C7" s="397" t="s">
        <v>427</v>
      </c>
      <c r="D7" s="530" t="s">
        <v>426</v>
      </c>
      <c r="E7" s="397" t="s">
        <v>427</v>
      </c>
      <c r="F7" s="159" t="s">
        <v>426</v>
      </c>
      <c r="G7" s="397" t="s">
        <v>427</v>
      </c>
      <c r="H7" s="159" t="s">
        <v>428</v>
      </c>
      <c r="I7" s="397" t="s">
        <v>429</v>
      </c>
      <c r="J7" s="160" t="s">
        <v>576</v>
      </c>
    </row>
    <row r="8" spans="1:13" ht="34.950000000000003" customHeight="1" thickBot="1" x14ac:dyDescent="0.3">
      <c r="A8" s="562" t="s">
        <v>344</v>
      </c>
      <c r="B8" s="528" t="s">
        <v>426</v>
      </c>
      <c r="C8" s="396" t="s">
        <v>427</v>
      </c>
      <c r="D8" s="528" t="s">
        <v>426</v>
      </c>
      <c r="E8" s="396" t="s">
        <v>427</v>
      </c>
      <c r="F8" s="161" t="s">
        <v>428</v>
      </c>
      <c r="G8" s="396" t="s">
        <v>429</v>
      </c>
      <c r="H8" s="161" t="s">
        <v>428</v>
      </c>
      <c r="I8" s="396" t="s">
        <v>429</v>
      </c>
      <c r="J8" s="162" t="s">
        <v>577</v>
      </c>
    </row>
    <row r="9" spans="1:13" ht="34.950000000000003" customHeight="1" thickBot="1" x14ac:dyDescent="0.3">
      <c r="A9" s="563" t="s">
        <v>648</v>
      </c>
      <c r="B9" s="529" t="s">
        <v>426</v>
      </c>
      <c r="C9" s="395" t="s">
        <v>427</v>
      </c>
      <c r="D9" s="529" t="s">
        <v>426</v>
      </c>
      <c r="E9" s="395" t="s">
        <v>427</v>
      </c>
      <c r="F9" s="163" t="s">
        <v>426</v>
      </c>
      <c r="G9" s="395" t="s">
        <v>427</v>
      </c>
      <c r="H9" s="163" t="s">
        <v>428</v>
      </c>
      <c r="I9" s="395" t="s">
        <v>429</v>
      </c>
      <c r="J9" s="164" t="s">
        <v>578</v>
      </c>
    </row>
    <row r="10" spans="1:13" ht="34.950000000000003" customHeight="1" thickBot="1" x14ac:dyDescent="0.35">
      <c r="A10" s="562" t="s">
        <v>342</v>
      </c>
      <c r="B10" s="528" t="s">
        <v>426</v>
      </c>
      <c r="C10" s="394" t="s">
        <v>427</v>
      </c>
      <c r="D10" s="528" t="s">
        <v>426</v>
      </c>
      <c r="E10" s="394" t="s">
        <v>427</v>
      </c>
      <c r="F10" s="161" t="s">
        <v>426</v>
      </c>
      <c r="G10" s="394" t="s">
        <v>427</v>
      </c>
      <c r="H10" s="161" t="s">
        <v>428</v>
      </c>
      <c r="I10" s="394" t="s">
        <v>429</v>
      </c>
      <c r="J10" s="162" t="s">
        <v>259</v>
      </c>
      <c r="K10" s="389"/>
    </row>
    <row r="11" spans="1:13" ht="34.950000000000003" customHeight="1" x14ac:dyDescent="0.3">
      <c r="A11" s="564" t="s">
        <v>575</v>
      </c>
      <c r="B11" s="531" t="s">
        <v>428</v>
      </c>
      <c r="C11" s="391" t="s">
        <v>429</v>
      </c>
      <c r="D11" s="531" t="s">
        <v>428</v>
      </c>
      <c r="E11" s="393" t="s">
        <v>429</v>
      </c>
      <c r="F11" s="392" t="s">
        <v>428</v>
      </c>
      <c r="G11" s="391" t="s">
        <v>429</v>
      </c>
      <c r="H11" s="392" t="s">
        <v>428</v>
      </c>
      <c r="I11" s="532" t="s">
        <v>429</v>
      </c>
      <c r="J11" s="390" t="s">
        <v>579</v>
      </c>
      <c r="K11" s="389"/>
    </row>
    <row r="12" spans="1:13" s="254" customFormat="1" x14ac:dyDescent="0.25">
      <c r="A12" s="253" t="s">
        <v>566</v>
      </c>
      <c r="J12" s="255" t="s">
        <v>567</v>
      </c>
    </row>
    <row r="13" spans="1:13" s="254" customFormat="1" ht="26.4" x14ac:dyDescent="0.25">
      <c r="A13" s="783" t="s">
        <v>573</v>
      </c>
      <c r="J13" s="544" t="s">
        <v>789</v>
      </c>
    </row>
    <row r="14" spans="1:13" s="254" customFormat="1" x14ac:dyDescent="0.25">
      <c r="A14" s="256"/>
      <c r="J14" s="257"/>
    </row>
    <row r="15" spans="1:13" x14ac:dyDescent="0.25">
      <c r="A15" s="388"/>
      <c r="B15" s="260" t="s">
        <v>432</v>
      </c>
      <c r="C15" s="92"/>
      <c r="D15" s="92"/>
      <c r="E15" s="92"/>
      <c r="F15" s="92"/>
      <c r="G15" s="92"/>
      <c r="H15" s="342" t="s">
        <v>442</v>
      </c>
      <c r="I15" s="343"/>
      <c r="J15" s="388"/>
    </row>
    <row r="16" spans="1:13" x14ac:dyDescent="0.25">
      <c r="A16" s="299" t="s">
        <v>426</v>
      </c>
      <c r="B16" s="300" t="s">
        <v>433</v>
      </c>
      <c r="C16" s="257"/>
      <c r="D16" s="257"/>
      <c r="E16" s="257"/>
      <c r="F16" s="257"/>
      <c r="G16" s="257"/>
      <c r="H16" s="299" t="s">
        <v>433</v>
      </c>
      <c r="I16" s="533" t="s">
        <v>427</v>
      </c>
      <c r="J16" s="257"/>
    </row>
    <row r="17" spans="1:10" x14ac:dyDescent="0.25">
      <c r="A17" s="299" t="s">
        <v>428</v>
      </c>
      <c r="B17" s="300" t="s">
        <v>434</v>
      </c>
      <c r="C17" s="257"/>
      <c r="D17" s="257"/>
      <c r="E17" s="257"/>
      <c r="F17" s="257"/>
      <c r="G17" s="257"/>
      <c r="H17" s="299" t="s">
        <v>434</v>
      </c>
      <c r="I17" s="300" t="s">
        <v>429</v>
      </c>
      <c r="J17" s="257"/>
    </row>
    <row r="18" spans="1:10" x14ac:dyDescent="0.25">
      <c r="A18" s="299" t="s">
        <v>437</v>
      </c>
      <c r="B18" s="300" t="s">
        <v>443</v>
      </c>
      <c r="C18" s="257"/>
      <c r="D18" s="257"/>
      <c r="E18" s="257"/>
      <c r="F18" s="257"/>
      <c r="G18" s="257"/>
      <c r="H18" s="299" t="s">
        <v>443</v>
      </c>
      <c r="I18" s="300" t="s">
        <v>439</v>
      </c>
      <c r="J18" s="257"/>
    </row>
    <row r="19" spans="1:10" x14ac:dyDescent="0.25">
      <c r="A19" s="299" t="s">
        <v>445</v>
      </c>
      <c r="B19" s="300" t="s">
        <v>444</v>
      </c>
      <c r="C19" s="257"/>
      <c r="D19" s="257"/>
      <c r="E19" s="257"/>
      <c r="F19" s="257"/>
      <c r="G19" s="257"/>
      <c r="H19" s="299" t="s">
        <v>444</v>
      </c>
      <c r="I19" s="300" t="s">
        <v>446</v>
      </c>
      <c r="J19" s="257"/>
    </row>
    <row r="20" spans="1:10" x14ac:dyDescent="0.25">
      <c r="A20" s="299" t="s">
        <v>447</v>
      </c>
      <c r="B20" s="300" t="s">
        <v>435</v>
      </c>
      <c r="C20" s="257"/>
      <c r="D20" s="257"/>
      <c r="E20" s="257"/>
      <c r="F20" s="257"/>
      <c r="G20" s="257"/>
      <c r="H20" s="299" t="s">
        <v>435</v>
      </c>
      <c r="I20" s="300" t="s">
        <v>440</v>
      </c>
      <c r="J20" s="257"/>
    </row>
    <row r="21" spans="1:10" x14ac:dyDescent="0.25">
      <c r="A21" s="299" t="s">
        <v>438</v>
      </c>
      <c r="B21" s="300" t="s">
        <v>436</v>
      </c>
      <c r="C21" s="257"/>
      <c r="D21" s="257"/>
      <c r="E21" s="257"/>
      <c r="F21" s="257"/>
      <c r="G21" s="257"/>
      <c r="H21" s="299" t="s">
        <v>436</v>
      </c>
      <c r="I21" s="300" t="s">
        <v>441</v>
      </c>
      <c r="J21" s="257"/>
    </row>
  </sheetData>
  <mergeCells count="8">
    <mergeCell ref="A1:J1"/>
    <mergeCell ref="A2:J2"/>
    <mergeCell ref="A3:J3"/>
    <mergeCell ref="A4:J4"/>
    <mergeCell ref="B6:C6"/>
    <mergeCell ref="D6:E6"/>
    <mergeCell ref="F6:G6"/>
    <mergeCell ref="H6:I6"/>
  </mergeCells>
  <printOptions horizontalCentered="1" verticalCentered="1"/>
  <pageMargins left="0.15748031496063" right="0.15748031496063" top="0.27559055118110198" bottom="0.15748031496063" header="0.15748031496063" footer="0.15748031496063"/>
  <pageSetup paperSize="9" orientation="landscape" r:id="rId1"/>
  <headerFooter alignWithMargins="0"/>
  <rowBreaks count="1" manualBreakCount="1">
    <brk id="11"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L31"/>
  <sheetViews>
    <sheetView rightToLeft="1" view="pageBreakPreview" topLeftCell="A2" zoomScale="70" zoomScaleNormal="100" zoomScaleSheetLayoutView="70" workbookViewId="0">
      <selection activeCell="N33" sqref="N33"/>
    </sheetView>
  </sheetViews>
  <sheetFormatPr defaultColWidth="9.109375" defaultRowHeight="13.2" x14ac:dyDescent="0.25"/>
  <cols>
    <col min="1" max="1" width="14" style="8" customWidth="1"/>
    <col min="2" max="2" width="6.33203125" style="8" bestFit="1" customWidth="1"/>
    <col min="3" max="3" width="8.109375" style="8" bestFit="1" customWidth="1"/>
    <col min="4" max="4" width="6.33203125" style="8" bestFit="1" customWidth="1"/>
    <col min="5" max="5" width="8.109375" style="8" bestFit="1" customWidth="1"/>
    <col min="6" max="6" width="6.33203125" style="8" bestFit="1" customWidth="1"/>
    <col min="7" max="7" width="8.109375" style="8" bestFit="1" customWidth="1"/>
    <col min="8" max="8" width="6.33203125" style="8" bestFit="1" customWidth="1"/>
    <col min="9" max="9" width="8.109375" style="8" bestFit="1" customWidth="1"/>
    <col min="10" max="10" width="6.88671875" style="8" bestFit="1" customWidth="1"/>
    <col min="11" max="11" width="9.33203125" style="8" bestFit="1" customWidth="1"/>
    <col min="12" max="12" width="15.44140625" style="8" customWidth="1"/>
    <col min="13" max="16384" width="9.109375" style="8"/>
  </cols>
  <sheetData>
    <row r="1" spans="1:12" ht="18" hidden="1" customHeight="1" x14ac:dyDescent="0.3">
      <c r="A1" s="848" t="s">
        <v>538</v>
      </c>
      <c r="B1" s="848"/>
      <c r="C1" s="849"/>
      <c r="D1" s="849"/>
      <c r="E1" s="849"/>
      <c r="F1" s="849"/>
      <c r="G1" s="849"/>
      <c r="H1" s="849"/>
      <c r="I1" s="849"/>
      <c r="J1" s="849"/>
      <c r="K1" s="849"/>
      <c r="L1" s="849"/>
    </row>
    <row r="2" spans="1:12" ht="18" customHeight="1" x14ac:dyDescent="0.3">
      <c r="A2" s="848" t="s">
        <v>537</v>
      </c>
      <c r="B2" s="848"/>
      <c r="C2" s="848"/>
      <c r="D2" s="848"/>
      <c r="E2" s="848"/>
      <c r="F2" s="848"/>
      <c r="G2" s="848"/>
      <c r="H2" s="848"/>
      <c r="I2" s="848"/>
      <c r="J2" s="848"/>
      <c r="K2" s="848"/>
      <c r="L2" s="848"/>
    </row>
    <row r="3" spans="1:12" ht="17.399999999999999" x14ac:dyDescent="0.3">
      <c r="A3" s="848" t="s">
        <v>536</v>
      </c>
      <c r="B3" s="848"/>
      <c r="C3" s="848"/>
      <c r="D3" s="848"/>
      <c r="E3" s="848"/>
      <c r="F3" s="848"/>
      <c r="G3" s="848"/>
      <c r="H3" s="848"/>
      <c r="I3" s="848"/>
      <c r="J3" s="848"/>
      <c r="K3" s="848"/>
      <c r="L3" s="848"/>
    </row>
    <row r="4" spans="1:12" ht="17.399999999999999" x14ac:dyDescent="0.3">
      <c r="A4" s="850">
        <v>2017</v>
      </c>
      <c r="B4" s="850"/>
      <c r="C4" s="850"/>
      <c r="D4" s="850"/>
      <c r="E4" s="850"/>
      <c r="F4" s="850"/>
      <c r="G4" s="850"/>
      <c r="H4" s="850"/>
      <c r="I4" s="850"/>
      <c r="J4" s="850"/>
      <c r="K4" s="850"/>
      <c r="L4" s="850"/>
    </row>
    <row r="5" spans="1:12" ht="15.6" x14ac:dyDescent="0.3">
      <c r="A5" s="839" t="s">
        <v>535</v>
      </c>
      <c r="B5" s="839"/>
      <c r="C5" s="839"/>
      <c r="D5" s="839"/>
      <c r="E5" s="839"/>
      <c r="F5" s="839"/>
      <c r="G5" s="839"/>
      <c r="H5" s="839"/>
      <c r="I5" s="839"/>
      <c r="J5" s="839"/>
      <c r="K5" s="839"/>
      <c r="L5" s="839"/>
    </row>
    <row r="6" spans="1:12" ht="15.6" x14ac:dyDescent="0.3">
      <c r="A6" s="839" t="s">
        <v>534</v>
      </c>
      <c r="B6" s="839"/>
      <c r="C6" s="839"/>
      <c r="D6" s="839"/>
      <c r="E6" s="839"/>
      <c r="F6" s="839"/>
      <c r="G6" s="839"/>
      <c r="H6" s="839"/>
      <c r="I6" s="839"/>
      <c r="J6" s="839"/>
      <c r="K6" s="839"/>
      <c r="L6" s="839"/>
    </row>
    <row r="7" spans="1:12" ht="15.6" x14ac:dyDescent="0.3">
      <c r="A7" s="839">
        <v>2017</v>
      </c>
      <c r="B7" s="839"/>
      <c r="C7" s="839"/>
      <c r="D7" s="839"/>
      <c r="E7" s="839"/>
      <c r="F7" s="839"/>
      <c r="G7" s="839"/>
      <c r="H7" s="839"/>
      <c r="I7" s="839"/>
      <c r="J7" s="839"/>
      <c r="K7" s="839"/>
      <c r="L7" s="839"/>
    </row>
    <row r="8" spans="1:12" ht="15.6" x14ac:dyDescent="0.25">
      <c r="A8" s="385" t="s">
        <v>655</v>
      </c>
      <c r="B8" s="385"/>
      <c r="C8" s="384"/>
      <c r="D8" s="383"/>
      <c r="E8" s="383"/>
      <c r="F8" s="383"/>
      <c r="G8" s="383"/>
      <c r="H8" s="383"/>
      <c r="I8" s="382"/>
      <c r="J8" s="165"/>
      <c r="K8" s="137"/>
      <c r="L8" s="381" t="s">
        <v>668</v>
      </c>
    </row>
    <row r="9" spans="1:12" ht="56.25" customHeight="1" x14ac:dyDescent="0.25">
      <c r="A9" s="842" t="s">
        <v>533</v>
      </c>
      <c r="B9" s="844" t="s">
        <v>580</v>
      </c>
      <c r="C9" s="845"/>
      <c r="D9" s="844" t="s">
        <v>581</v>
      </c>
      <c r="E9" s="845"/>
      <c r="F9" s="844" t="s">
        <v>582</v>
      </c>
      <c r="G9" s="845"/>
      <c r="H9" s="844" t="s">
        <v>583</v>
      </c>
      <c r="I9" s="845"/>
      <c r="J9" s="844" t="s">
        <v>584</v>
      </c>
      <c r="K9" s="845"/>
      <c r="L9" s="846" t="s">
        <v>532</v>
      </c>
    </row>
    <row r="10" spans="1:12" ht="47.25" customHeight="1" x14ac:dyDescent="0.25">
      <c r="A10" s="843"/>
      <c r="B10" s="840" t="s">
        <v>585</v>
      </c>
      <c r="C10" s="841"/>
      <c r="D10" s="840" t="s">
        <v>586</v>
      </c>
      <c r="E10" s="841"/>
      <c r="F10" s="840" t="s">
        <v>587</v>
      </c>
      <c r="G10" s="841"/>
      <c r="H10" s="840" t="s">
        <v>588</v>
      </c>
      <c r="I10" s="841"/>
      <c r="J10" s="840" t="s">
        <v>589</v>
      </c>
      <c r="K10" s="841"/>
      <c r="L10" s="847"/>
    </row>
    <row r="11" spans="1:12" ht="24.9" customHeight="1" thickBot="1" x14ac:dyDescent="0.3">
      <c r="A11" s="380" t="s">
        <v>531</v>
      </c>
      <c r="B11" s="159" t="s">
        <v>426</v>
      </c>
      <c r="C11" s="397" t="s">
        <v>427</v>
      </c>
      <c r="D11" s="159" t="s">
        <v>426</v>
      </c>
      <c r="E11" s="397" t="s">
        <v>427</v>
      </c>
      <c r="F11" s="530" t="s">
        <v>426</v>
      </c>
      <c r="G11" s="397" t="s">
        <v>427</v>
      </c>
      <c r="H11" s="159" t="s">
        <v>426</v>
      </c>
      <c r="I11" s="397" t="s">
        <v>427</v>
      </c>
      <c r="J11" s="538" t="s">
        <v>428</v>
      </c>
      <c r="K11" s="379" t="s">
        <v>429</v>
      </c>
      <c r="L11" s="378" t="s">
        <v>530</v>
      </c>
    </row>
    <row r="12" spans="1:12" ht="24.9" customHeight="1" thickBot="1" x14ac:dyDescent="0.3">
      <c r="A12" s="377" t="s">
        <v>529</v>
      </c>
      <c r="B12" s="161" t="s">
        <v>426</v>
      </c>
      <c r="C12" s="396" t="s">
        <v>427</v>
      </c>
      <c r="D12" s="161" t="s">
        <v>426</v>
      </c>
      <c r="E12" s="396" t="s">
        <v>427</v>
      </c>
      <c r="F12" s="528" t="s">
        <v>426</v>
      </c>
      <c r="G12" s="396" t="s">
        <v>427</v>
      </c>
      <c r="H12" s="161" t="s">
        <v>426</v>
      </c>
      <c r="I12" s="396" t="s">
        <v>427</v>
      </c>
      <c r="J12" s="535" t="s">
        <v>428</v>
      </c>
      <c r="K12" s="376" t="s">
        <v>429</v>
      </c>
      <c r="L12" s="375" t="s">
        <v>528</v>
      </c>
    </row>
    <row r="13" spans="1:12" ht="24.9" customHeight="1" thickBot="1" x14ac:dyDescent="0.3">
      <c r="A13" s="374" t="s">
        <v>527</v>
      </c>
      <c r="B13" s="163" t="s">
        <v>426</v>
      </c>
      <c r="C13" s="395" t="s">
        <v>427</v>
      </c>
      <c r="D13" s="163" t="s">
        <v>426</v>
      </c>
      <c r="E13" s="395" t="s">
        <v>427</v>
      </c>
      <c r="F13" s="529" t="s">
        <v>426</v>
      </c>
      <c r="G13" s="395" t="s">
        <v>427</v>
      </c>
      <c r="H13" s="163" t="s">
        <v>426</v>
      </c>
      <c r="I13" s="395" t="s">
        <v>427</v>
      </c>
      <c r="J13" s="536" t="s">
        <v>428</v>
      </c>
      <c r="K13" s="373" t="s">
        <v>429</v>
      </c>
      <c r="L13" s="372" t="s">
        <v>526</v>
      </c>
    </row>
    <row r="14" spans="1:12" ht="24.9" customHeight="1" thickBot="1" x14ac:dyDescent="0.3">
      <c r="A14" s="377" t="s">
        <v>525</v>
      </c>
      <c r="B14" s="161" t="s">
        <v>426</v>
      </c>
      <c r="C14" s="396" t="s">
        <v>427</v>
      </c>
      <c r="D14" s="161" t="s">
        <v>426</v>
      </c>
      <c r="E14" s="396" t="s">
        <v>427</v>
      </c>
      <c r="F14" s="528" t="s">
        <v>426</v>
      </c>
      <c r="G14" s="396" t="s">
        <v>427</v>
      </c>
      <c r="H14" s="161" t="s">
        <v>426</v>
      </c>
      <c r="I14" s="396" t="s">
        <v>427</v>
      </c>
      <c r="J14" s="535" t="s">
        <v>428</v>
      </c>
      <c r="K14" s="376" t="s">
        <v>429</v>
      </c>
      <c r="L14" s="375" t="s">
        <v>524</v>
      </c>
    </row>
    <row r="15" spans="1:12" ht="24.9" customHeight="1" thickBot="1" x14ac:dyDescent="0.3">
      <c r="A15" s="374" t="s">
        <v>523</v>
      </c>
      <c r="B15" s="163" t="s">
        <v>426</v>
      </c>
      <c r="C15" s="395" t="s">
        <v>427</v>
      </c>
      <c r="D15" s="163" t="s">
        <v>426</v>
      </c>
      <c r="E15" s="395" t="s">
        <v>427</v>
      </c>
      <c r="F15" s="529" t="s">
        <v>426</v>
      </c>
      <c r="G15" s="395" t="s">
        <v>427</v>
      </c>
      <c r="H15" s="163" t="s">
        <v>426</v>
      </c>
      <c r="I15" s="395" t="s">
        <v>427</v>
      </c>
      <c r="J15" s="536" t="s">
        <v>428</v>
      </c>
      <c r="K15" s="373" t="s">
        <v>429</v>
      </c>
      <c r="L15" s="372" t="s">
        <v>522</v>
      </c>
    </row>
    <row r="16" spans="1:12" ht="24.9" customHeight="1" thickBot="1" x14ac:dyDescent="0.3">
      <c r="A16" s="377" t="s">
        <v>521</v>
      </c>
      <c r="B16" s="161" t="s">
        <v>426</v>
      </c>
      <c r="C16" s="396" t="s">
        <v>427</v>
      </c>
      <c r="D16" s="161" t="s">
        <v>426</v>
      </c>
      <c r="E16" s="396" t="s">
        <v>427</v>
      </c>
      <c r="F16" s="528" t="s">
        <v>426</v>
      </c>
      <c r="G16" s="396" t="s">
        <v>427</v>
      </c>
      <c r="H16" s="161" t="s">
        <v>426</v>
      </c>
      <c r="I16" s="396" t="s">
        <v>427</v>
      </c>
      <c r="J16" s="535" t="s">
        <v>428</v>
      </c>
      <c r="K16" s="376" t="s">
        <v>429</v>
      </c>
      <c r="L16" s="375" t="s">
        <v>520</v>
      </c>
    </row>
    <row r="17" spans="1:12" ht="24.9" customHeight="1" thickBot="1" x14ac:dyDescent="0.3">
      <c r="A17" s="374" t="s">
        <v>519</v>
      </c>
      <c r="B17" s="163" t="s">
        <v>426</v>
      </c>
      <c r="C17" s="395" t="s">
        <v>427</v>
      </c>
      <c r="D17" s="163" t="s">
        <v>426</v>
      </c>
      <c r="E17" s="395" t="s">
        <v>427</v>
      </c>
      <c r="F17" s="529" t="s">
        <v>426</v>
      </c>
      <c r="G17" s="395" t="s">
        <v>427</v>
      </c>
      <c r="H17" s="163" t="s">
        <v>426</v>
      </c>
      <c r="I17" s="395" t="s">
        <v>427</v>
      </c>
      <c r="J17" s="536" t="s">
        <v>428</v>
      </c>
      <c r="K17" s="373" t="s">
        <v>429</v>
      </c>
      <c r="L17" s="372" t="s">
        <v>518</v>
      </c>
    </row>
    <row r="18" spans="1:12" ht="24.9" customHeight="1" thickBot="1" x14ac:dyDescent="0.3">
      <c r="A18" s="377" t="s">
        <v>517</v>
      </c>
      <c r="B18" s="161" t="s">
        <v>426</v>
      </c>
      <c r="C18" s="396" t="s">
        <v>427</v>
      </c>
      <c r="D18" s="161" t="s">
        <v>426</v>
      </c>
      <c r="E18" s="396" t="s">
        <v>427</v>
      </c>
      <c r="F18" s="528" t="s">
        <v>426</v>
      </c>
      <c r="G18" s="396" t="s">
        <v>427</v>
      </c>
      <c r="H18" s="161" t="s">
        <v>426</v>
      </c>
      <c r="I18" s="396" t="s">
        <v>427</v>
      </c>
      <c r="J18" s="535" t="s">
        <v>428</v>
      </c>
      <c r="K18" s="376" t="s">
        <v>429</v>
      </c>
      <c r="L18" s="375" t="s">
        <v>516</v>
      </c>
    </row>
    <row r="19" spans="1:12" ht="24.9" customHeight="1" thickBot="1" x14ac:dyDescent="0.3">
      <c r="A19" s="374" t="s">
        <v>515</v>
      </c>
      <c r="B19" s="163" t="s">
        <v>426</v>
      </c>
      <c r="C19" s="395" t="s">
        <v>427</v>
      </c>
      <c r="D19" s="163" t="s">
        <v>426</v>
      </c>
      <c r="E19" s="395" t="s">
        <v>427</v>
      </c>
      <c r="F19" s="529" t="s">
        <v>426</v>
      </c>
      <c r="G19" s="395" t="s">
        <v>427</v>
      </c>
      <c r="H19" s="163" t="s">
        <v>426</v>
      </c>
      <c r="I19" s="395" t="s">
        <v>427</v>
      </c>
      <c r="J19" s="536" t="s">
        <v>428</v>
      </c>
      <c r="K19" s="373" t="s">
        <v>429</v>
      </c>
      <c r="L19" s="372" t="s">
        <v>514</v>
      </c>
    </row>
    <row r="20" spans="1:12" ht="24.9" customHeight="1" thickBot="1" x14ac:dyDescent="0.3">
      <c r="A20" s="377" t="s">
        <v>513</v>
      </c>
      <c r="B20" s="161" t="s">
        <v>426</v>
      </c>
      <c r="C20" s="396" t="s">
        <v>427</v>
      </c>
      <c r="D20" s="161" t="s">
        <v>426</v>
      </c>
      <c r="E20" s="396" t="s">
        <v>427</v>
      </c>
      <c r="F20" s="528" t="s">
        <v>426</v>
      </c>
      <c r="G20" s="396" t="s">
        <v>427</v>
      </c>
      <c r="H20" s="161" t="s">
        <v>426</v>
      </c>
      <c r="I20" s="396" t="s">
        <v>427</v>
      </c>
      <c r="J20" s="535" t="s">
        <v>428</v>
      </c>
      <c r="K20" s="376" t="s">
        <v>429</v>
      </c>
      <c r="L20" s="375" t="s">
        <v>512</v>
      </c>
    </row>
    <row r="21" spans="1:12" ht="24.9" customHeight="1" thickBot="1" x14ac:dyDescent="0.3">
      <c r="A21" s="374" t="s">
        <v>511</v>
      </c>
      <c r="B21" s="163" t="s">
        <v>426</v>
      </c>
      <c r="C21" s="395" t="s">
        <v>427</v>
      </c>
      <c r="D21" s="163" t="s">
        <v>426</v>
      </c>
      <c r="E21" s="395" t="s">
        <v>427</v>
      </c>
      <c r="F21" s="529" t="s">
        <v>426</v>
      </c>
      <c r="G21" s="395" t="s">
        <v>427</v>
      </c>
      <c r="H21" s="163" t="s">
        <v>426</v>
      </c>
      <c r="I21" s="395" t="s">
        <v>427</v>
      </c>
      <c r="J21" s="536" t="s">
        <v>428</v>
      </c>
      <c r="K21" s="373" t="s">
        <v>429</v>
      </c>
      <c r="L21" s="372" t="s">
        <v>510</v>
      </c>
    </row>
    <row r="22" spans="1:12" ht="24.9" customHeight="1" x14ac:dyDescent="0.25">
      <c r="A22" s="371" t="s">
        <v>509</v>
      </c>
      <c r="B22" s="407" t="s">
        <v>426</v>
      </c>
      <c r="C22" s="408" t="s">
        <v>427</v>
      </c>
      <c r="D22" s="407" t="s">
        <v>426</v>
      </c>
      <c r="E22" s="408" t="s">
        <v>427</v>
      </c>
      <c r="F22" s="534" t="s">
        <v>426</v>
      </c>
      <c r="G22" s="408" t="s">
        <v>427</v>
      </c>
      <c r="H22" s="407" t="s">
        <v>426</v>
      </c>
      <c r="I22" s="408" t="s">
        <v>427</v>
      </c>
      <c r="J22" s="537" t="s">
        <v>428</v>
      </c>
      <c r="K22" s="370" t="s">
        <v>429</v>
      </c>
      <c r="L22" s="369" t="s">
        <v>508</v>
      </c>
    </row>
    <row r="23" spans="1:12" s="257" customFormat="1" x14ac:dyDescent="0.25">
      <c r="A23" s="257" t="s">
        <v>566</v>
      </c>
      <c r="L23" s="255" t="s">
        <v>567</v>
      </c>
    </row>
    <row r="24" spans="1:12" s="257" customFormat="1" x14ac:dyDescent="0.25"/>
    <row r="25" spans="1:12" x14ac:dyDescent="0.25">
      <c r="A25" s="254"/>
      <c r="B25" s="368" t="s">
        <v>432</v>
      </c>
      <c r="C25" s="257"/>
      <c r="D25" s="257"/>
      <c r="E25" s="257"/>
      <c r="F25" s="257"/>
      <c r="G25" s="257"/>
      <c r="H25" s="257"/>
      <c r="I25" s="367" t="s">
        <v>442</v>
      </c>
      <c r="J25" s="254"/>
      <c r="K25" s="254"/>
      <c r="L25" s="257"/>
    </row>
    <row r="26" spans="1:12" x14ac:dyDescent="0.25">
      <c r="A26" s="299" t="s">
        <v>426</v>
      </c>
      <c r="B26" s="300" t="s">
        <v>433</v>
      </c>
      <c r="C26" s="257"/>
      <c r="D26" s="257"/>
      <c r="E26" s="257"/>
      <c r="F26" s="257"/>
      <c r="G26" s="257"/>
      <c r="H26" s="257"/>
      <c r="I26" s="299" t="s">
        <v>433</v>
      </c>
      <c r="J26" s="533" t="s">
        <v>427</v>
      </c>
      <c r="K26" s="257"/>
      <c r="L26" s="257"/>
    </row>
    <row r="27" spans="1:12" x14ac:dyDescent="0.25">
      <c r="A27" s="299" t="s">
        <v>428</v>
      </c>
      <c r="B27" s="300" t="s">
        <v>434</v>
      </c>
      <c r="C27" s="257"/>
      <c r="D27" s="257"/>
      <c r="E27" s="257"/>
      <c r="F27" s="257"/>
      <c r="G27" s="257"/>
      <c r="H27" s="257"/>
      <c r="I27" s="299" t="s">
        <v>434</v>
      </c>
      <c r="J27" s="533" t="s">
        <v>429</v>
      </c>
      <c r="K27" s="257"/>
      <c r="L27" s="257"/>
    </row>
    <row r="28" spans="1:12" x14ac:dyDescent="0.25">
      <c r="A28" s="299" t="s">
        <v>437</v>
      </c>
      <c r="B28" s="300" t="s">
        <v>443</v>
      </c>
      <c r="C28" s="257"/>
      <c r="D28" s="257"/>
      <c r="E28" s="257"/>
      <c r="F28" s="257"/>
      <c r="G28" s="257"/>
      <c r="H28" s="257"/>
      <c r="I28" s="299" t="s">
        <v>443</v>
      </c>
      <c r="J28" s="300" t="s">
        <v>439</v>
      </c>
      <c r="K28" s="257"/>
      <c r="L28" s="257"/>
    </row>
    <row r="29" spans="1:12" x14ac:dyDescent="0.25">
      <c r="A29" s="299" t="s">
        <v>445</v>
      </c>
      <c r="B29" s="300" t="s">
        <v>444</v>
      </c>
      <c r="C29" s="257"/>
      <c r="D29" s="257"/>
      <c r="E29" s="257"/>
      <c r="F29" s="257"/>
      <c r="G29" s="257"/>
      <c r="H29" s="257"/>
      <c r="I29" s="299" t="s">
        <v>444</v>
      </c>
      <c r="J29" s="300" t="s">
        <v>446</v>
      </c>
      <c r="K29" s="257"/>
      <c r="L29" s="257"/>
    </row>
    <row r="30" spans="1:12" x14ac:dyDescent="0.25">
      <c r="A30" s="299" t="s">
        <v>447</v>
      </c>
      <c r="B30" s="300" t="s">
        <v>435</v>
      </c>
      <c r="C30" s="257"/>
      <c r="D30" s="257"/>
      <c r="E30" s="257"/>
      <c r="F30" s="257"/>
      <c r="G30" s="257"/>
      <c r="H30" s="257"/>
      <c r="I30" s="299" t="s">
        <v>435</v>
      </c>
      <c r="J30" s="300" t="s">
        <v>440</v>
      </c>
      <c r="K30" s="257"/>
      <c r="L30" s="257"/>
    </row>
    <row r="31" spans="1:12" x14ac:dyDescent="0.25">
      <c r="A31" s="299" t="s">
        <v>438</v>
      </c>
      <c r="B31" s="300" t="s">
        <v>436</v>
      </c>
      <c r="C31" s="257"/>
      <c r="D31" s="257"/>
      <c r="E31" s="257"/>
      <c r="F31" s="257"/>
      <c r="G31" s="257"/>
      <c r="H31" s="257"/>
      <c r="I31" s="299" t="s">
        <v>436</v>
      </c>
      <c r="J31" s="300" t="s">
        <v>441</v>
      </c>
      <c r="K31" s="257"/>
      <c r="L31" s="257"/>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4"/>
  <sheetViews>
    <sheetView rightToLeft="1" view="pageBreakPreview" topLeftCell="G1" zoomScale="70" zoomScaleNormal="100" zoomScaleSheetLayoutView="70" workbookViewId="0">
      <selection activeCell="L17" sqref="A1:XFD1048576"/>
    </sheetView>
  </sheetViews>
  <sheetFormatPr defaultColWidth="5.33203125" defaultRowHeight="13.2" x14ac:dyDescent="0.25"/>
  <cols>
    <col min="1" max="5" width="5.33203125" style="158"/>
    <col min="6" max="6" width="9.109375" style="158" customWidth="1"/>
    <col min="7" max="16384" width="5.33203125" style="158"/>
  </cols>
  <sheetData>
    <row r="1" spans="1:10" s="254" customFormat="1" x14ac:dyDescent="0.25">
      <c r="A1" s="777"/>
      <c r="B1" s="778"/>
      <c r="C1" s="779"/>
      <c r="D1" s="778"/>
      <c r="E1" s="779"/>
      <c r="F1" s="778"/>
      <c r="G1" s="779"/>
      <c r="H1" s="778"/>
      <c r="I1" s="780"/>
      <c r="J1" s="781"/>
    </row>
    <row r="2" spans="1:10" s="254" customFormat="1" x14ac:dyDescent="0.25">
      <c r="A2" s="777"/>
      <c r="B2" s="778"/>
      <c r="C2" s="779"/>
      <c r="D2" s="778"/>
      <c r="E2" s="779"/>
      <c r="F2" s="778"/>
      <c r="G2" s="779"/>
      <c r="H2" s="778"/>
      <c r="I2" s="780"/>
      <c r="J2" s="781"/>
    </row>
    <row r="3" spans="1:10" s="254" customFormat="1" x14ac:dyDescent="0.25">
      <c r="A3" s="777"/>
      <c r="B3" s="778"/>
      <c r="C3" s="779"/>
      <c r="D3" s="778"/>
      <c r="E3" s="779"/>
      <c r="F3" s="778"/>
      <c r="G3" s="779"/>
      <c r="H3" s="778"/>
      <c r="I3" s="780"/>
      <c r="J3" s="781"/>
    </row>
    <row r="4" spans="1:10" s="254" customFormat="1" x14ac:dyDescent="0.25">
      <c r="A4" s="777"/>
      <c r="B4" s="778"/>
      <c r="C4" s="779"/>
      <c r="D4" s="778"/>
      <c r="E4" s="779"/>
      <c r="F4" s="778"/>
      <c r="G4" s="779"/>
      <c r="H4" s="778"/>
      <c r="I4" s="780"/>
      <c r="J4" s="781"/>
    </row>
    <row r="5" spans="1:10" s="254" customFormat="1" x14ac:dyDescent="0.25">
      <c r="A5" s="777"/>
      <c r="B5" s="778"/>
      <c r="C5" s="779"/>
      <c r="D5" s="778"/>
      <c r="E5" s="779"/>
      <c r="F5" s="778"/>
      <c r="G5" s="779"/>
      <c r="H5" s="778"/>
      <c r="I5" s="780"/>
      <c r="J5" s="781"/>
    </row>
    <row r="6" spans="1:10" s="254" customFormat="1" x14ac:dyDescent="0.25">
      <c r="A6" s="777"/>
      <c r="B6" s="778"/>
      <c r="C6" s="779"/>
      <c r="D6" s="778"/>
      <c r="E6" s="779"/>
      <c r="F6" s="778"/>
      <c r="G6" s="779"/>
      <c r="H6" s="778"/>
      <c r="I6" s="780"/>
      <c r="J6" s="781"/>
    </row>
    <row r="7" spans="1:10" s="254" customFormat="1" x14ac:dyDescent="0.25">
      <c r="A7" s="777"/>
      <c r="B7" s="778"/>
      <c r="C7" s="779"/>
      <c r="D7" s="778"/>
      <c r="E7" s="779"/>
      <c r="F7" s="778"/>
      <c r="G7" s="779"/>
      <c r="H7" s="778"/>
      <c r="I7" s="780"/>
      <c r="J7" s="781"/>
    </row>
    <row r="8" spans="1:10" s="254" customFormat="1" x14ac:dyDescent="0.25">
      <c r="A8" s="777"/>
      <c r="B8" s="778"/>
      <c r="C8" s="779"/>
      <c r="D8" s="778"/>
      <c r="E8" s="779"/>
      <c r="F8" s="778"/>
      <c r="G8" s="779"/>
      <c r="H8" s="778"/>
      <c r="I8" s="780"/>
      <c r="J8" s="781"/>
    </row>
    <row r="9" spans="1:10" s="254" customFormat="1" x14ac:dyDescent="0.25">
      <c r="A9" s="777"/>
      <c r="B9" s="778"/>
      <c r="C9" s="779"/>
      <c r="D9" s="778"/>
      <c r="E9" s="779"/>
      <c r="F9" s="778"/>
      <c r="G9" s="779"/>
      <c r="H9" s="778"/>
      <c r="I9" s="780"/>
      <c r="J9" s="781"/>
    </row>
    <row r="10" spans="1:10" s="254" customFormat="1" x14ac:dyDescent="0.25">
      <c r="A10" s="777"/>
      <c r="B10" s="778"/>
      <c r="C10" s="779"/>
      <c r="D10" s="778"/>
      <c r="E10" s="779"/>
      <c r="F10" s="778"/>
      <c r="G10" s="779"/>
      <c r="H10" s="778"/>
      <c r="I10" s="780"/>
      <c r="J10" s="781"/>
    </row>
    <row r="11" spans="1:10" s="254" customFormat="1" x14ac:dyDescent="0.25">
      <c r="A11" s="777"/>
      <c r="B11" s="778"/>
      <c r="C11" s="779"/>
      <c r="D11" s="778"/>
      <c r="E11" s="779"/>
      <c r="F11" s="778"/>
      <c r="G11" s="779"/>
      <c r="H11" s="778"/>
      <c r="I11" s="780"/>
      <c r="J11" s="781"/>
    </row>
    <row r="12" spans="1:10" s="254" customFormat="1" x14ac:dyDescent="0.25">
      <c r="A12" s="777"/>
      <c r="B12" s="778"/>
      <c r="C12" s="779"/>
      <c r="D12" s="778"/>
      <c r="E12" s="779"/>
      <c r="F12" s="778"/>
      <c r="G12" s="779"/>
      <c r="H12" s="778"/>
      <c r="I12" s="780"/>
      <c r="J12" s="781"/>
    </row>
    <row r="13" spans="1:10" s="254" customFormat="1" x14ac:dyDescent="0.25">
      <c r="A13" s="777"/>
      <c r="B13" s="778"/>
      <c r="C13" s="779"/>
      <c r="D13" s="778"/>
      <c r="E13" s="779"/>
      <c r="F13" s="778"/>
      <c r="G13" s="779"/>
      <c r="H13" s="778"/>
      <c r="I13" s="780"/>
      <c r="J13" s="781"/>
    </row>
    <row r="14" spans="1:10" s="254" customFormat="1" x14ac:dyDescent="0.25">
      <c r="A14" s="777"/>
      <c r="B14" s="778"/>
      <c r="C14" s="779"/>
      <c r="D14" s="778"/>
      <c r="E14" s="779"/>
      <c r="F14" s="778"/>
      <c r="G14" s="779"/>
      <c r="H14" s="778"/>
      <c r="I14" s="780"/>
      <c r="J14" s="781"/>
    </row>
    <row r="15" spans="1:10" s="254" customFormat="1" x14ac:dyDescent="0.25">
      <c r="A15" s="777"/>
      <c r="B15" s="778"/>
      <c r="C15" s="779"/>
      <c r="D15" s="778"/>
      <c r="E15" s="779"/>
      <c r="F15" s="778"/>
      <c r="G15" s="779"/>
      <c r="H15" s="778"/>
      <c r="I15" s="780"/>
      <c r="J15" s="781"/>
    </row>
    <row r="16" spans="1:10" s="254" customFormat="1" x14ac:dyDescent="0.25">
      <c r="A16" s="777"/>
      <c r="B16" s="778"/>
      <c r="C16" s="779"/>
      <c r="D16" s="778"/>
      <c r="E16" s="779"/>
      <c r="F16" s="778"/>
      <c r="G16" s="779"/>
      <c r="H16" s="778"/>
      <c r="I16" s="780"/>
      <c r="J16" s="781"/>
    </row>
    <row r="17" spans="1:10" s="254" customFormat="1" x14ac:dyDescent="0.25">
      <c r="A17" s="777"/>
      <c r="B17" s="778"/>
      <c r="C17" s="779"/>
      <c r="D17" s="778"/>
      <c r="E17" s="779"/>
      <c r="F17" s="778"/>
      <c r="G17" s="779"/>
      <c r="H17" s="778"/>
      <c r="I17" s="780"/>
      <c r="J17" s="781"/>
    </row>
    <row r="18" spans="1:10" s="254" customFormat="1" x14ac:dyDescent="0.25">
      <c r="A18" s="777"/>
      <c r="B18" s="778"/>
      <c r="C18" s="779"/>
      <c r="D18" s="778"/>
      <c r="E18" s="779"/>
      <c r="F18" s="778"/>
      <c r="G18" s="779"/>
      <c r="H18" s="778"/>
      <c r="I18" s="780"/>
      <c r="J18" s="781"/>
    </row>
    <row r="19" spans="1:10" s="254" customFormat="1" x14ac:dyDescent="0.25">
      <c r="A19" s="777"/>
      <c r="B19" s="778"/>
      <c r="C19" s="779"/>
      <c r="D19" s="778"/>
      <c r="E19" s="779"/>
      <c r="F19" s="778"/>
      <c r="G19" s="779"/>
      <c r="H19" s="778"/>
      <c r="I19" s="780"/>
      <c r="J19" s="781"/>
    </row>
    <row r="20" spans="1:10" s="254" customFormat="1" x14ac:dyDescent="0.25">
      <c r="A20" s="777"/>
      <c r="B20" s="778"/>
      <c r="C20" s="779"/>
      <c r="D20" s="778"/>
      <c r="E20" s="779"/>
      <c r="F20" s="778"/>
      <c r="G20" s="779"/>
      <c r="H20" s="778"/>
      <c r="I20" s="780"/>
      <c r="J20" s="781"/>
    </row>
    <row r="21" spans="1:10" s="254" customFormat="1" x14ac:dyDescent="0.25">
      <c r="A21" s="777"/>
      <c r="B21" s="778"/>
      <c r="C21" s="779"/>
      <c r="D21" s="778"/>
      <c r="E21" s="779"/>
      <c r="F21" s="778"/>
      <c r="G21" s="779"/>
      <c r="H21" s="778"/>
      <c r="I21" s="780"/>
      <c r="J21" s="781"/>
    </row>
    <row r="22" spans="1:10" s="254" customFormat="1" x14ac:dyDescent="0.25">
      <c r="A22" s="777"/>
      <c r="B22" s="778"/>
      <c r="C22" s="779"/>
      <c r="D22" s="778"/>
      <c r="E22" s="779"/>
      <c r="F22" s="778"/>
      <c r="G22" s="779"/>
      <c r="H22" s="778"/>
      <c r="I22" s="780"/>
      <c r="J22" s="781"/>
    </row>
    <row r="23" spans="1:10" s="254" customFormat="1" x14ac:dyDescent="0.25">
      <c r="A23" s="777"/>
      <c r="B23" s="778"/>
      <c r="C23" s="779"/>
      <c r="D23" s="778"/>
      <c r="E23" s="779"/>
      <c r="F23" s="778"/>
      <c r="G23" s="779"/>
      <c r="H23" s="778"/>
      <c r="I23" s="780"/>
      <c r="J23" s="781"/>
    </row>
    <row r="24" spans="1:10" s="254" customFormat="1" x14ac:dyDescent="0.25">
      <c r="A24" s="777"/>
      <c r="B24" s="778"/>
      <c r="C24" s="779"/>
      <c r="D24" s="778"/>
      <c r="E24" s="779"/>
      <c r="F24" s="778"/>
      <c r="G24" s="779"/>
      <c r="H24" s="778"/>
      <c r="I24" s="780"/>
      <c r="J24" s="781"/>
    </row>
    <row r="25" spans="1:10" s="254" customFormat="1" x14ac:dyDescent="0.25">
      <c r="A25" s="777"/>
      <c r="B25" s="778"/>
      <c r="C25" s="779"/>
      <c r="D25" s="778"/>
      <c r="E25" s="779"/>
      <c r="F25" s="778"/>
      <c r="G25" s="779"/>
      <c r="H25" s="778"/>
      <c r="I25" s="780"/>
      <c r="J25" s="781"/>
    </row>
    <row r="26" spans="1:10" s="254" customFormat="1" x14ac:dyDescent="0.25">
      <c r="A26" s="777"/>
      <c r="B26" s="778"/>
      <c r="C26" s="779"/>
      <c r="D26" s="778"/>
      <c r="E26" s="779"/>
      <c r="F26" s="778"/>
      <c r="G26" s="779"/>
      <c r="H26" s="778"/>
      <c r="I26" s="780"/>
      <c r="J26" s="781"/>
    </row>
    <row r="27" spans="1:10" s="254" customFormat="1" x14ac:dyDescent="0.25">
      <c r="A27" s="777"/>
      <c r="B27" s="778"/>
      <c r="C27" s="779"/>
      <c r="D27" s="778"/>
      <c r="E27" s="779"/>
      <c r="F27" s="778"/>
      <c r="G27" s="779"/>
      <c r="H27" s="778"/>
      <c r="I27" s="780"/>
      <c r="J27" s="781"/>
    </row>
    <row r="28" spans="1:10" s="254" customFormat="1" x14ac:dyDescent="0.25">
      <c r="A28" s="777"/>
      <c r="B28" s="778"/>
      <c r="C28" s="779"/>
      <c r="D28" s="778"/>
      <c r="E28" s="779"/>
      <c r="F28" s="778"/>
      <c r="G28" s="779"/>
      <c r="H28" s="778"/>
      <c r="I28" s="780"/>
      <c r="J28" s="781"/>
    </row>
    <row r="29" spans="1:10" s="254" customFormat="1" x14ac:dyDescent="0.25">
      <c r="A29" s="777"/>
      <c r="B29" s="778"/>
      <c r="C29" s="779"/>
      <c r="D29" s="778"/>
      <c r="E29" s="779"/>
      <c r="F29" s="778"/>
      <c r="G29" s="779"/>
      <c r="H29" s="778"/>
      <c r="I29" s="780"/>
      <c r="J29" s="781"/>
    </row>
    <row r="30" spans="1:10" s="254" customFormat="1" x14ac:dyDescent="0.25">
      <c r="A30" s="777"/>
      <c r="B30" s="778"/>
      <c r="C30" s="779"/>
      <c r="D30" s="778"/>
      <c r="E30" s="779"/>
      <c r="F30" s="778"/>
      <c r="G30" s="779"/>
      <c r="H30" s="778"/>
      <c r="I30" s="780"/>
      <c r="J30" s="781"/>
    </row>
    <row r="31" spans="1:10" s="254" customFormat="1" x14ac:dyDescent="0.25">
      <c r="A31" s="777"/>
      <c r="B31" s="778"/>
      <c r="C31" s="779"/>
      <c r="D31" s="778"/>
      <c r="E31" s="779"/>
      <c r="F31" s="778"/>
      <c r="G31" s="779"/>
      <c r="H31" s="778"/>
      <c r="I31" s="780"/>
      <c r="J31" s="781"/>
    </row>
    <row r="32" spans="1:10" s="254" customFormat="1" x14ac:dyDescent="0.25">
      <c r="A32" s="777"/>
      <c r="B32" s="778"/>
      <c r="C32" s="779"/>
      <c r="D32" s="778"/>
      <c r="E32" s="779"/>
      <c r="F32" s="778"/>
      <c r="G32" s="779"/>
      <c r="H32" s="778"/>
      <c r="I32" s="780"/>
      <c r="J32" s="781"/>
    </row>
    <row r="33" spans="1:24" s="254" customFormat="1" x14ac:dyDescent="0.25">
      <c r="A33" s="777"/>
      <c r="B33" s="778"/>
      <c r="C33" s="779"/>
      <c r="D33" s="778"/>
      <c r="E33" s="779"/>
      <c r="F33" s="778"/>
      <c r="G33" s="779"/>
      <c r="H33" s="778"/>
      <c r="I33" s="780"/>
      <c r="J33" s="781"/>
    </row>
    <row r="34" spans="1:24" s="254" customFormat="1" x14ac:dyDescent="0.25">
      <c r="A34" s="777"/>
      <c r="B34" s="778"/>
      <c r="C34" s="779"/>
      <c r="D34" s="778"/>
      <c r="E34" s="779"/>
      <c r="F34" s="778"/>
      <c r="G34" s="779"/>
      <c r="H34" s="778"/>
      <c r="I34" s="780"/>
      <c r="J34" s="781"/>
    </row>
    <row r="35" spans="1:24" s="254" customFormat="1" x14ac:dyDescent="0.25">
      <c r="A35" s="777"/>
      <c r="B35" s="778"/>
      <c r="C35" s="779"/>
      <c r="D35" s="778"/>
      <c r="E35" s="779"/>
      <c r="F35" s="778"/>
      <c r="G35" s="779"/>
      <c r="H35" s="778"/>
      <c r="I35" s="780"/>
      <c r="J35" s="781"/>
    </row>
    <row r="36" spans="1:24" s="254" customFormat="1" x14ac:dyDescent="0.25">
      <c r="A36" s="777"/>
      <c r="B36" s="778"/>
      <c r="C36" s="779"/>
      <c r="D36" s="778"/>
      <c r="E36" s="779"/>
      <c r="F36" s="778"/>
      <c r="G36" s="779"/>
      <c r="H36" s="778"/>
      <c r="I36" s="780"/>
      <c r="J36" s="781"/>
    </row>
    <row r="37" spans="1:24" s="254" customFormat="1" x14ac:dyDescent="0.25">
      <c r="A37" s="777"/>
      <c r="B37" s="778"/>
      <c r="C37" s="779"/>
      <c r="D37" s="778"/>
      <c r="E37" s="779"/>
      <c r="F37" s="778"/>
      <c r="G37" s="779"/>
      <c r="H37" s="778"/>
      <c r="I37" s="780"/>
      <c r="J37" s="781"/>
    </row>
    <row r="38" spans="1:24" s="254" customFormat="1" x14ac:dyDescent="0.25">
      <c r="A38" s="777"/>
      <c r="B38" s="778"/>
      <c r="C38" s="779"/>
      <c r="D38" s="778"/>
      <c r="E38" s="779"/>
      <c r="F38" s="778"/>
      <c r="G38" s="779"/>
      <c r="H38" s="778"/>
      <c r="I38" s="780"/>
      <c r="J38" s="781"/>
    </row>
    <row r="39" spans="1:24" s="254" customFormat="1" x14ac:dyDescent="0.25">
      <c r="A39" s="777"/>
      <c r="B39" s="778"/>
      <c r="C39" s="779"/>
      <c r="D39" s="778"/>
      <c r="E39" s="779"/>
      <c r="F39" s="778"/>
      <c r="G39" s="779"/>
      <c r="H39" s="778"/>
      <c r="I39" s="780"/>
      <c r="J39" s="781"/>
    </row>
    <row r="40" spans="1:24" s="254" customFormat="1" x14ac:dyDescent="0.25">
      <c r="A40" s="777"/>
      <c r="B40" s="778"/>
      <c r="C40" s="779"/>
      <c r="D40" s="778"/>
      <c r="E40" s="779"/>
      <c r="F40" s="778"/>
      <c r="G40" s="779"/>
      <c r="H40" s="778"/>
      <c r="I40" s="780"/>
      <c r="J40" s="781"/>
    </row>
    <row r="41" spans="1:24" s="254" customFormat="1" x14ac:dyDescent="0.25">
      <c r="A41" s="777"/>
      <c r="B41" s="778"/>
      <c r="C41" s="779"/>
      <c r="D41" s="778"/>
      <c r="E41" s="779"/>
      <c r="F41" s="778"/>
      <c r="G41" s="779"/>
      <c r="H41" s="778"/>
      <c r="I41" s="780"/>
      <c r="J41" s="781"/>
    </row>
    <row r="42" spans="1:24" s="254" customFormat="1" x14ac:dyDescent="0.25">
      <c r="A42" s="777"/>
      <c r="B42" s="778"/>
      <c r="C42" s="779"/>
      <c r="D42" s="778"/>
      <c r="E42" s="779"/>
      <c r="F42" s="778"/>
      <c r="G42" s="779"/>
      <c r="H42" s="778"/>
      <c r="I42" s="780"/>
      <c r="J42" s="781"/>
    </row>
    <row r="43" spans="1:24" s="254" customFormat="1" x14ac:dyDescent="0.25">
      <c r="A43" s="777"/>
      <c r="B43" s="778"/>
      <c r="C43" s="779"/>
      <c r="D43" s="778"/>
      <c r="E43" s="779"/>
      <c r="F43" s="778"/>
      <c r="G43" s="779"/>
      <c r="H43" s="778"/>
      <c r="I43" s="780"/>
      <c r="J43" s="781"/>
    </row>
    <row r="44" spans="1:24" s="254" customFormat="1" x14ac:dyDescent="0.25">
      <c r="A44" s="777"/>
      <c r="B44" s="778"/>
      <c r="C44" s="779"/>
      <c r="D44" s="778"/>
      <c r="E44" s="779"/>
      <c r="F44" s="778"/>
      <c r="G44" s="779"/>
      <c r="H44" s="778"/>
      <c r="I44" s="780"/>
      <c r="J44" s="781"/>
    </row>
    <row r="45" spans="1:24" s="254" customFormat="1" x14ac:dyDescent="0.25">
      <c r="A45" s="777"/>
      <c r="B45" s="778"/>
      <c r="C45" s="779"/>
      <c r="D45" s="778"/>
      <c r="E45" s="779"/>
      <c r="F45" s="778"/>
      <c r="G45" s="779"/>
      <c r="H45" s="778"/>
      <c r="I45" s="780"/>
      <c r="J45" s="781"/>
    </row>
    <row r="46" spans="1:24" s="254" customFormat="1" ht="15.6" x14ac:dyDescent="0.3">
      <c r="A46" s="851" t="s">
        <v>781</v>
      </c>
      <c r="B46" s="851"/>
      <c r="C46" s="851"/>
      <c r="D46" s="851"/>
      <c r="E46" s="851"/>
      <c r="F46" s="851"/>
      <c r="G46" s="851"/>
      <c r="H46" s="851"/>
      <c r="I46" s="851"/>
      <c r="J46" s="851"/>
      <c r="K46" s="851"/>
      <c r="L46" s="851"/>
      <c r="M46" s="851"/>
      <c r="N46" s="851"/>
      <c r="O46" s="851"/>
      <c r="P46" s="851"/>
      <c r="Q46" s="851"/>
      <c r="R46" s="851"/>
      <c r="S46" s="851"/>
      <c r="T46" s="851"/>
      <c r="U46" s="851"/>
      <c r="V46" s="851"/>
      <c r="W46" s="851"/>
      <c r="X46" s="851"/>
    </row>
    <row r="47" spans="1:24" s="254" customFormat="1" x14ac:dyDescent="0.25">
      <c r="A47" s="777"/>
      <c r="B47" s="778"/>
      <c r="C47" s="779"/>
      <c r="D47" s="778"/>
      <c r="E47" s="779"/>
      <c r="F47" s="778"/>
      <c r="G47" s="779"/>
      <c r="H47" s="778"/>
      <c r="I47" s="780"/>
      <c r="J47" s="781"/>
    </row>
    <row r="48" spans="1:24" s="254" customFormat="1" x14ac:dyDescent="0.25">
      <c r="A48" s="777"/>
      <c r="B48" s="778"/>
      <c r="C48" s="779"/>
      <c r="D48" s="778"/>
      <c r="E48" s="779"/>
      <c r="F48" s="778"/>
      <c r="G48" s="779"/>
      <c r="H48" s="778"/>
      <c r="I48" s="780"/>
      <c r="J48" s="781"/>
    </row>
    <row r="49" spans="1:10" s="254" customFormat="1" x14ac:dyDescent="0.25">
      <c r="A49" s="777"/>
      <c r="B49" s="778"/>
      <c r="C49" s="779"/>
      <c r="D49" s="778"/>
      <c r="E49" s="779"/>
      <c r="F49" s="778"/>
      <c r="G49" s="779"/>
      <c r="H49" s="778"/>
      <c r="I49" s="780"/>
      <c r="J49" s="781"/>
    </row>
    <row r="50" spans="1:10" s="254" customFormat="1" x14ac:dyDescent="0.25">
      <c r="A50" s="777"/>
      <c r="B50" s="778"/>
      <c r="C50" s="779"/>
      <c r="D50" s="778"/>
      <c r="E50" s="779"/>
      <c r="F50" s="778"/>
      <c r="G50" s="779"/>
      <c r="H50" s="778"/>
      <c r="I50" s="780"/>
      <c r="J50" s="781"/>
    </row>
    <row r="51" spans="1:10" s="254" customFormat="1" x14ac:dyDescent="0.25">
      <c r="A51" s="777"/>
      <c r="B51" s="778"/>
      <c r="C51" s="779"/>
      <c r="D51" s="778"/>
      <c r="E51" s="779"/>
      <c r="F51" s="778"/>
      <c r="G51" s="779"/>
      <c r="H51" s="778"/>
      <c r="I51" s="780"/>
      <c r="J51" s="781"/>
    </row>
    <row r="52" spans="1:10" s="254" customFormat="1" x14ac:dyDescent="0.25">
      <c r="A52" s="777"/>
      <c r="B52" s="778"/>
      <c r="C52" s="779"/>
      <c r="D52" s="778"/>
      <c r="E52" s="779"/>
      <c r="F52" s="778"/>
      <c r="G52" s="779"/>
      <c r="H52" s="778"/>
      <c r="I52" s="780"/>
      <c r="J52" s="781"/>
    </row>
    <row r="53" spans="1:10" s="254" customFormat="1" x14ac:dyDescent="0.25">
      <c r="A53" s="777"/>
      <c r="B53" s="778"/>
      <c r="C53" s="779"/>
      <c r="D53" s="778"/>
      <c r="E53" s="779"/>
      <c r="F53" s="778"/>
      <c r="G53" s="779"/>
      <c r="H53" s="778"/>
      <c r="I53" s="780"/>
      <c r="J53" s="781"/>
    </row>
    <row r="54" spans="1:10" s="254" customFormat="1" x14ac:dyDescent="0.25">
      <c r="A54" s="777"/>
      <c r="B54" s="778"/>
      <c r="C54" s="779"/>
      <c r="D54" s="778"/>
      <c r="E54" s="779"/>
      <c r="F54" s="778"/>
      <c r="G54" s="779"/>
      <c r="H54" s="778"/>
      <c r="I54" s="780"/>
      <c r="J54" s="781"/>
    </row>
    <row r="55" spans="1:10" s="254" customFormat="1" x14ac:dyDescent="0.25">
      <c r="A55" s="777"/>
      <c r="B55" s="778"/>
      <c r="C55" s="779"/>
      <c r="D55" s="778"/>
      <c r="E55" s="779"/>
      <c r="F55" s="778"/>
      <c r="G55" s="779"/>
      <c r="H55" s="778"/>
      <c r="I55" s="780"/>
      <c r="J55" s="781"/>
    </row>
    <row r="56" spans="1:10" s="254" customFormat="1" x14ac:dyDescent="0.25">
      <c r="A56" s="777"/>
      <c r="B56" s="778"/>
      <c r="C56" s="779"/>
      <c r="D56" s="778"/>
      <c r="E56" s="779"/>
      <c r="F56" s="778"/>
      <c r="G56" s="779"/>
      <c r="H56" s="778"/>
      <c r="I56" s="780"/>
      <c r="J56" s="781"/>
    </row>
    <row r="57" spans="1:10" s="254" customFormat="1" x14ac:dyDescent="0.25">
      <c r="A57" s="777"/>
      <c r="B57" s="778"/>
      <c r="C57" s="779"/>
      <c r="D57" s="778"/>
      <c r="E57" s="779"/>
      <c r="F57" s="778"/>
      <c r="G57" s="779"/>
      <c r="H57" s="778"/>
      <c r="I57" s="780"/>
      <c r="J57" s="781"/>
    </row>
    <row r="58" spans="1:10" s="254" customFormat="1" x14ac:dyDescent="0.25">
      <c r="A58" s="777"/>
      <c r="B58" s="778"/>
      <c r="C58" s="779"/>
      <c r="D58" s="778"/>
      <c r="E58" s="779"/>
      <c r="F58" s="778"/>
      <c r="G58" s="779"/>
      <c r="H58" s="778"/>
      <c r="I58" s="780"/>
      <c r="J58" s="781"/>
    </row>
    <row r="59" spans="1:10" s="254" customFormat="1" x14ac:dyDescent="0.25">
      <c r="A59" s="777"/>
      <c r="B59" s="778"/>
      <c r="C59" s="779"/>
      <c r="D59" s="778"/>
      <c r="E59" s="779"/>
      <c r="F59" s="778"/>
      <c r="G59" s="779"/>
      <c r="H59" s="778"/>
      <c r="I59" s="780"/>
      <c r="J59" s="781"/>
    </row>
    <row r="60" spans="1:10" s="254" customFormat="1" x14ac:dyDescent="0.25"/>
    <row r="61" spans="1:10" s="254" customFormat="1" x14ac:dyDescent="0.25">
      <c r="A61" s="777"/>
      <c r="B61" s="778"/>
      <c r="C61" s="779"/>
      <c r="D61" s="778"/>
      <c r="E61" s="779"/>
      <c r="F61" s="778"/>
      <c r="G61" s="779"/>
      <c r="H61" s="778"/>
      <c r="I61" s="780"/>
      <c r="J61" s="781"/>
    </row>
    <row r="62" spans="1:10" s="254" customFormat="1" x14ac:dyDescent="0.25">
      <c r="A62" s="777"/>
      <c r="B62" s="778"/>
      <c r="C62" s="779"/>
      <c r="D62" s="778"/>
      <c r="E62" s="779"/>
      <c r="F62" s="778"/>
      <c r="G62" s="779"/>
      <c r="H62" s="778"/>
      <c r="I62" s="780"/>
      <c r="J62" s="781"/>
    </row>
    <row r="63" spans="1:10" s="254" customFormat="1" x14ac:dyDescent="0.25">
      <c r="A63" s="777"/>
      <c r="B63" s="778"/>
      <c r="C63" s="779"/>
      <c r="D63" s="778"/>
      <c r="E63" s="779"/>
      <c r="F63" s="778"/>
      <c r="G63" s="779"/>
      <c r="H63" s="778"/>
      <c r="I63" s="780"/>
      <c r="J63" s="781"/>
    </row>
    <row r="64" spans="1:10" s="254" customFormat="1" x14ac:dyDescent="0.25">
      <c r="A64" s="777"/>
      <c r="B64" s="778"/>
      <c r="C64" s="779"/>
      <c r="D64" s="778"/>
      <c r="E64" s="779"/>
      <c r="F64" s="778"/>
      <c r="G64" s="779"/>
      <c r="H64" s="778"/>
      <c r="I64" s="780"/>
      <c r="J64" s="781"/>
    </row>
    <row r="65" spans="1:10" s="254" customFormat="1" x14ac:dyDescent="0.25">
      <c r="A65" s="777"/>
      <c r="B65" s="778"/>
      <c r="C65" s="779"/>
      <c r="D65" s="778"/>
      <c r="E65" s="779"/>
      <c r="F65" s="778"/>
      <c r="G65" s="779"/>
      <c r="H65" s="778"/>
      <c r="I65" s="780"/>
      <c r="J65" s="781"/>
    </row>
    <row r="66" spans="1:10" s="254" customFormat="1" x14ac:dyDescent="0.25">
      <c r="A66" s="777"/>
      <c r="B66" s="778"/>
      <c r="C66" s="779"/>
      <c r="D66" s="778"/>
      <c r="E66" s="779"/>
      <c r="F66" s="778"/>
      <c r="G66" s="779"/>
      <c r="H66" s="778"/>
      <c r="I66" s="780"/>
      <c r="J66" s="781"/>
    </row>
    <row r="67" spans="1:10" s="254" customFormat="1" x14ac:dyDescent="0.25">
      <c r="A67" s="777"/>
      <c r="B67" s="778"/>
      <c r="C67" s="779"/>
      <c r="D67" s="778"/>
      <c r="E67" s="779"/>
      <c r="F67" s="778"/>
      <c r="G67" s="779"/>
      <c r="H67" s="778"/>
      <c r="I67" s="780"/>
      <c r="J67" s="781"/>
    </row>
    <row r="68" spans="1:10" s="254" customFormat="1" x14ac:dyDescent="0.25">
      <c r="A68" s="777"/>
      <c r="B68" s="778"/>
      <c r="C68" s="779"/>
      <c r="D68" s="778"/>
      <c r="E68" s="779"/>
      <c r="F68" s="778"/>
      <c r="G68" s="779"/>
      <c r="H68" s="778"/>
      <c r="I68" s="780"/>
      <c r="J68" s="781"/>
    </row>
    <row r="69" spans="1:10" s="254" customFormat="1" x14ac:dyDescent="0.25">
      <c r="A69" s="777"/>
      <c r="B69" s="778"/>
      <c r="C69" s="779"/>
      <c r="D69" s="778"/>
      <c r="E69" s="779"/>
      <c r="F69" s="778"/>
      <c r="G69" s="779"/>
      <c r="H69" s="778"/>
      <c r="I69" s="780"/>
      <c r="J69" s="781"/>
    </row>
    <row r="70" spans="1:10" s="254" customFormat="1" x14ac:dyDescent="0.25">
      <c r="A70" s="777"/>
      <c r="B70" s="778"/>
      <c r="C70" s="779"/>
      <c r="D70" s="778"/>
      <c r="E70" s="779"/>
      <c r="F70" s="778"/>
      <c r="G70" s="779"/>
      <c r="H70" s="778"/>
      <c r="I70" s="780"/>
      <c r="J70" s="781"/>
    </row>
    <row r="71" spans="1:10" s="254" customFormat="1" x14ac:dyDescent="0.25">
      <c r="A71" s="777"/>
      <c r="B71" s="778"/>
      <c r="C71" s="779"/>
      <c r="D71" s="778"/>
      <c r="E71" s="779"/>
      <c r="F71" s="778"/>
      <c r="G71" s="779"/>
      <c r="H71" s="778"/>
      <c r="I71" s="780"/>
      <c r="J71" s="781"/>
    </row>
    <row r="72" spans="1:10" s="254" customFormat="1" x14ac:dyDescent="0.25">
      <c r="A72" s="777"/>
      <c r="B72" s="778"/>
      <c r="C72" s="779"/>
      <c r="D72" s="778"/>
      <c r="E72" s="779"/>
      <c r="F72" s="778"/>
      <c r="G72" s="779"/>
      <c r="H72" s="778"/>
      <c r="I72" s="780"/>
      <c r="J72" s="781"/>
    </row>
    <row r="73" spans="1:10" s="254" customFormat="1" x14ac:dyDescent="0.25">
      <c r="A73" s="777"/>
      <c r="B73" s="778"/>
      <c r="C73" s="779"/>
      <c r="D73" s="778"/>
      <c r="E73" s="779"/>
      <c r="F73" s="778"/>
      <c r="G73" s="779"/>
      <c r="H73" s="778"/>
      <c r="I73" s="780"/>
      <c r="J73" s="781"/>
    </row>
    <row r="74" spans="1:10" s="254" customFormat="1" x14ac:dyDescent="0.25">
      <c r="A74" s="777"/>
      <c r="B74" s="778"/>
      <c r="C74" s="779"/>
      <c r="D74" s="778"/>
      <c r="E74" s="779"/>
      <c r="F74" s="778"/>
      <c r="G74" s="779"/>
      <c r="H74" s="778"/>
      <c r="I74" s="780"/>
      <c r="J74" s="781"/>
    </row>
    <row r="75" spans="1:10" s="254" customFormat="1" x14ac:dyDescent="0.25">
      <c r="A75" s="777"/>
      <c r="B75" s="778"/>
      <c r="C75" s="779"/>
      <c r="D75" s="778"/>
      <c r="E75" s="779"/>
      <c r="F75" s="778"/>
      <c r="G75" s="779"/>
      <c r="H75" s="778"/>
      <c r="I75" s="780"/>
      <c r="J75" s="781"/>
    </row>
    <row r="76" spans="1:10" s="254" customFormat="1" x14ac:dyDescent="0.25">
      <c r="A76" s="777"/>
      <c r="B76" s="778"/>
      <c r="C76" s="779"/>
      <c r="D76" s="778"/>
      <c r="E76" s="779"/>
      <c r="F76" s="778"/>
      <c r="G76" s="779"/>
      <c r="H76" s="778"/>
      <c r="I76" s="780"/>
      <c r="J76" s="781"/>
    </row>
    <row r="77" spans="1:10" s="254" customFormat="1" x14ac:dyDescent="0.25">
      <c r="A77" s="777"/>
      <c r="B77" s="778"/>
      <c r="C77" s="779"/>
      <c r="D77" s="778"/>
      <c r="E77" s="779"/>
      <c r="F77" s="778"/>
      <c r="G77" s="779"/>
      <c r="H77" s="778"/>
      <c r="I77" s="780"/>
      <c r="J77" s="781"/>
    </row>
    <row r="78" spans="1:10" s="254" customFormat="1" x14ac:dyDescent="0.25">
      <c r="A78" s="777"/>
      <c r="B78" s="778"/>
      <c r="C78" s="779"/>
      <c r="D78" s="778"/>
      <c r="E78" s="779"/>
      <c r="F78" s="778"/>
      <c r="G78" s="779"/>
      <c r="H78" s="778"/>
      <c r="I78" s="780"/>
      <c r="J78" s="781"/>
    </row>
    <row r="79" spans="1:10" s="254" customFormat="1" x14ac:dyDescent="0.25">
      <c r="A79" s="777"/>
      <c r="B79" s="778"/>
      <c r="C79" s="779"/>
      <c r="D79" s="778"/>
      <c r="E79" s="779"/>
      <c r="F79" s="778"/>
      <c r="G79" s="779"/>
      <c r="H79" s="778"/>
      <c r="I79" s="780"/>
      <c r="J79" s="781"/>
    </row>
    <row r="80" spans="1:10" s="254" customFormat="1" x14ac:dyDescent="0.25">
      <c r="A80" s="777"/>
      <c r="B80" s="778"/>
      <c r="C80" s="779"/>
      <c r="D80" s="778"/>
      <c r="E80" s="779"/>
      <c r="F80" s="778"/>
      <c r="G80" s="779"/>
      <c r="H80" s="778"/>
      <c r="I80" s="780"/>
      <c r="J80" s="781"/>
    </row>
    <row r="81" spans="1:10" s="254" customFormat="1" x14ac:dyDescent="0.25">
      <c r="A81" s="777"/>
      <c r="B81" s="778"/>
      <c r="C81" s="779"/>
      <c r="D81" s="778"/>
      <c r="E81" s="779"/>
      <c r="F81" s="778"/>
      <c r="G81" s="779"/>
      <c r="H81" s="778"/>
      <c r="I81" s="780"/>
      <c r="J81" s="781"/>
    </row>
    <row r="82" spans="1:10" s="254" customFormat="1" x14ac:dyDescent="0.25">
      <c r="A82" s="777"/>
      <c r="B82" s="778"/>
      <c r="C82" s="779"/>
      <c r="D82" s="778"/>
      <c r="E82" s="779"/>
      <c r="F82" s="778"/>
      <c r="G82" s="779"/>
      <c r="H82" s="778"/>
      <c r="I82" s="780"/>
      <c r="J82" s="781"/>
    </row>
    <row r="83" spans="1:10" s="254" customFormat="1" x14ac:dyDescent="0.25">
      <c r="A83" s="777"/>
      <c r="B83" s="778"/>
      <c r="C83" s="779"/>
      <c r="D83" s="778"/>
      <c r="E83" s="779"/>
      <c r="F83" s="778"/>
      <c r="G83" s="779"/>
      <c r="H83" s="778"/>
      <c r="I83" s="780"/>
      <c r="J83" s="781"/>
    </row>
    <row r="84" spans="1:10" s="254" customFormat="1" x14ac:dyDescent="0.25">
      <c r="A84" s="777"/>
      <c r="B84" s="778"/>
      <c r="C84" s="779"/>
      <c r="D84" s="778"/>
      <c r="E84" s="779"/>
      <c r="F84" s="778"/>
      <c r="G84" s="779"/>
      <c r="H84" s="778"/>
      <c r="I84" s="780"/>
      <c r="J84" s="781"/>
    </row>
    <row r="85" spans="1:10" s="254" customFormat="1" x14ac:dyDescent="0.25">
      <c r="A85" s="777"/>
      <c r="B85" s="778"/>
      <c r="C85" s="779"/>
      <c r="D85" s="778"/>
      <c r="E85" s="779"/>
      <c r="F85" s="778"/>
      <c r="G85" s="779"/>
      <c r="H85" s="778"/>
      <c r="I85" s="780"/>
      <c r="J85" s="781"/>
    </row>
    <row r="86" spans="1:10" s="254" customFormat="1" x14ac:dyDescent="0.25"/>
    <row r="87" spans="1:10" s="254" customFormat="1" x14ac:dyDescent="0.25">
      <c r="A87" s="777"/>
      <c r="B87" s="778"/>
      <c r="C87" s="779"/>
      <c r="D87" s="778"/>
      <c r="E87" s="779"/>
      <c r="F87" s="778"/>
      <c r="G87" s="779"/>
      <c r="H87" s="778"/>
      <c r="I87" s="780"/>
      <c r="J87" s="781"/>
    </row>
    <row r="88" spans="1:10" s="254" customFormat="1" x14ac:dyDescent="0.25">
      <c r="A88" s="777"/>
      <c r="B88" s="778"/>
      <c r="C88" s="779"/>
      <c r="D88" s="778"/>
      <c r="E88" s="779"/>
      <c r="F88" s="778"/>
      <c r="G88" s="779"/>
      <c r="H88" s="778"/>
      <c r="I88" s="780"/>
      <c r="J88" s="781"/>
    </row>
    <row r="89" spans="1:10" s="254" customFormat="1" x14ac:dyDescent="0.25">
      <c r="A89" s="777"/>
      <c r="B89" s="778"/>
      <c r="C89" s="779"/>
      <c r="D89" s="778"/>
      <c r="E89" s="779"/>
      <c r="F89" s="778"/>
      <c r="G89" s="779"/>
      <c r="H89" s="778"/>
      <c r="I89" s="780"/>
      <c r="J89" s="781"/>
    </row>
    <row r="90" spans="1:10" s="254" customFormat="1" x14ac:dyDescent="0.25">
      <c r="A90" s="777"/>
      <c r="B90" s="778"/>
      <c r="C90" s="779"/>
      <c r="D90" s="778"/>
      <c r="E90" s="779"/>
      <c r="F90" s="778"/>
      <c r="G90" s="779"/>
      <c r="H90" s="778"/>
      <c r="I90" s="780"/>
      <c r="J90" s="781"/>
    </row>
    <row r="91" spans="1:10" s="254" customFormat="1" x14ac:dyDescent="0.25">
      <c r="A91" s="777"/>
      <c r="B91" s="778"/>
      <c r="C91" s="779"/>
      <c r="D91" s="778"/>
      <c r="E91" s="779"/>
      <c r="F91" s="778"/>
      <c r="G91" s="779"/>
      <c r="H91" s="778"/>
      <c r="I91" s="780"/>
      <c r="J91" s="781"/>
    </row>
    <row r="92" spans="1:10" s="254" customFormat="1" x14ac:dyDescent="0.25">
      <c r="A92" s="777"/>
      <c r="B92" s="778"/>
      <c r="C92" s="779"/>
      <c r="D92" s="778"/>
      <c r="E92" s="779"/>
      <c r="F92" s="778"/>
      <c r="G92" s="779"/>
      <c r="H92" s="778"/>
      <c r="I92" s="780"/>
      <c r="J92" s="781"/>
    </row>
    <row r="93" spans="1:10" s="254" customFormat="1" x14ac:dyDescent="0.25">
      <c r="A93" s="777"/>
      <c r="B93" s="778"/>
      <c r="C93" s="779"/>
      <c r="D93" s="778"/>
      <c r="E93" s="779"/>
      <c r="F93" s="778"/>
      <c r="G93" s="779"/>
      <c r="H93" s="778"/>
      <c r="I93" s="780"/>
      <c r="J93" s="781"/>
    </row>
    <row r="94" spans="1:10" s="254" customFormat="1" x14ac:dyDescent="0.25">
      <c r="A94" s="777"/>
      <c r="B94" s="778"/>
      <c r="C94" s="779"/>
      <c r="D94" s="778"/>
      <c r="E94" s="779"/>
      <c r="F94" s="778"/>
      <c r="G94" s="779"/>
      <c r="H94" s="778"/>
      <c r="I94" s="780"/>
      <c r="J94" s="781"/>
    </row>
    <row r="95" spans="1:10" s="254" customFormat="1" x14ac:dyDescent="0.25">
      <c r="A95" s="777"/>
      <c r="B95" s="778"/>
      <c r="C95" s="779"/>
      <c r="D95" s="778"/>
      <c r="E95" s="779"/>
      <c r="F95" s="778"/>
      <c r="G95" s="779"/>
      <c r="H95" s="778"/>
      <c r="I95" s="780"/>
      <c r="J95" s="781"/>
    </row>
    <row r="96" spans="1:10" s="254" customFormat="1" x14ac:dyDescent="0.25">
      <c r="A96" s="777"/>
      <c r="B96" s="778"/>
      <c r="C96" s="779"/>
      <c r="D96" s="778"/>
      <c r="E96" s="779"/>
      <c r="F96" s="778"/>
      <c r="G96" s="779"/>
      <c r="H96" s="778"/>
      <c r="I96" s="780"/>
      <c r="J96" s="781"/>
    </row>
    <row r="97" spans="1:10" s="254" customFormat="1" x14ac:dyDescent="0.25">
      <c r="A97" s="777"/>
      <c r="B97" s="778"/>
      <c r="C97" s="779"/>
      <c r="D97" s="778"/>
      <c r="E97" s="779"/>
      <c r="F97" s="778"/>
      <c r="G97" s="779"/>
      <c r="H97" s="778"/>
      <c r="I97" s="780"/>
      <c r="J97" s="781"/>
    </row>
    <row r="98" spans="1:10" s="254" customFormat="1" x14ac:dyDescent="0.25">
      <c r="A98" s="777"/>
      <c r="B98" s="778"/>
      <c r="C98" s="779"/>
      <c r="D98" s="778"/>
      <c r="E98" s="779"/>
      <c r="F98" s="778"/>
      <c r="G98" s="779"/>
      <c r="H98" s="778"/>
      <c r="I98" s="780"/>
      <c r="J98" s="781"/>
    </row>
    <row r="99" spans="1:10" s="254" customFormat="1" x14ac:dyDescent="0.25">
      <c r="A99" s="777"/>
      <c r="B99" s="778"/>
      <c r="C99" s="779"/>
      <c r="D99" s="778"/>
      <c r="E99" s="779"/>
      <c r="F99" s="778"/>
      <c r="G99" s="779"/>
      <c r="H99" s="778"/>
      <c r="I99" s="780"/>
      <c r="J99" s="781"/>
    </row>
    <row r="100" spans="1:10" s="254" customFormat="1" x14ac:dyDescent="0.25">
      <c r="A100" s="777"/>
      <c r="B100" s="778"/>
      <c r="C100" s="779"/>
      <c r="D100" s="778"/>
      <c r="E100" s="779"/>
      <c r="F100" s="778"/>
      <c r="G100" s="779"/>
      <c r="H100" s="778"/>
      <c r="I100" s="780"/>
      <c r="J100" s="781"/>
    </row>
    <row r="101" spans="1:10" s="254" customFormat="1" x14ac:dyDescent="0.25">
      <c r="A101" s="777"/>
      <c r="B101" s="778"/>
      <c r="C101" s="779"/>
      <c r="D101" s="778"/>
      <c r="E101" s="779"/>
      <c r="F101" s="778"/>
      <c r="G101" s="779"/>
      <c r="H101" s="778"/>
      <c r="I101" s="780"/>
      <c r="J101" s="781"/>
    </row>
    <row r="102" spans="1:10" s="254" customFormat="1" x14ac:dyDescent="0.25">
      <c r="A102" s="777"/>
      <c r="B102" s="778"/>
      <c r="C102" s="779"/>
      <c r="D102" s="778"/>
      <c r="E102" s="779"/>
      <c r="F102" s="778"/>
      <c r="G102" s="779"/>
      <c r="H102" s="778"/>
      <c r="I102" s="780"/>
      <c r="J102" s="781"/>
    </row>
    <row r="103" spans="1:10" s="254" customFormat="1" x14ac:dyDescent="0.25">
      <c r="A103" s="777"/>
      <c r="B103" s="778"/>
      <c r="C103" s="779"/>
      <c r="D103" s="778"/>
      <c r="E103" s="779"/>
      <c r="F103" s="778"/>
      <c r="G103" s="779"/>
      <c r="H103" s="778"/>
      <c r="I103" s="780"/>
      <c r="J103" s="781"/>
    </row>
    <row r="104" spans="1:10" s="254" customFormat="1" x14ac:dyDescent="0.25">
      <c r="A104" s="777"/>
      <c r="B104" s="778"/>
      <c r="C104" s="779"/>
      <c r="D104" s="778"/>
      <c r="E104" s="779"/>
      <c r="F104" s="778"/>
      <c r="G104" s="779"/>
      <c r="H104" s="778"/>
      <c r="I104" s="780"/>
      <c r="J104" s="781"/>
    </row>
    <row r="105" spans="1:10" s="254" customFormat="1" x14ac:dyDescent="0.25">
      <c r="A105" s="777"/>
      <c r="B105" s="778"/>
      <c r="C105" s="779"/>
      <c r="D105" s="778"/>
      <c r="E105" s="779"/>
      <c r="F105" s="778"/>
      <c r="G105" s="779"/>
      <c r="H105" s="778"/>
      <c r="I105" s="780"/>
      <c r="J105" s="781"/>
    </row>
    <row r="106" spans="1:10" s="254" customFormat="1" x14ac:dyDescent="0.25">
      <c r="A106" s="777"/>
    </row>
    <row r="107" spans="1:10" s="254" customFormat="1" x14ac:dyDescent="0.25">
      <c r="A107" s="777"/>
      <c r="B107" s="778"/>
      <c r="C107" s="779"/>
      <c r="D107" s="778"/>
      <c r="E107" s="779"/>
      <c r="F107" s="778"/>
      <c r="G107" s="779"/>
      <c r="H107" s="778"/>
      <c r="I107" s="780"/>
      <c r="J107" s="781"/>
    </row>
    <row r="108" spans="1:10" s="254" customFormat="1" x14ac:dyDescent="0.25">
      <c r="A108" s="777"/>
      <c r="B108" s="778"/>
      <c r="C108" s="779"/>
      <c r="D108" s="778"/>
      <c r="E108" s="779"/>
      <c r="F108" s="778"/>
      <c r="G108" s="779"/>
      <c r="H108" s="778"/>
      <c r="I108" s="780"/>
      <c r="J108" s="781"/>
    </row>
    <row r="109" spans="1:10" s="254" customFormat="1" x14ac:dyDescent="0.25">
      <c r="A109" s="777"/>
      <c r="B109" s="778"/>
      <c r="C109" s="779"/>
      <c r="D109" s="778"/>
      <c r="E109" s="779"/>
      <c r="F109" s="778"/>
      <c r="G109" s="779"/>
      <c r="H109" s="778"/>
      <c r="I109" s="780"/>
      <c r="J109" s="781"/>
    </row>
    <row r="110" spans="1:10" s="254" customFormat="1" x14ac:dyDescent="0.25">
      <c r="A110" s="777"/>
      <c r="B110" s="778"/>
      <c r="C110" s="779"/>
      <c r="D110" s="778"/>
      <c r="E110" s="779"/>
      <c r="F110" s="778"/>
      <c r="G110" s="779"/>
      <c r="H110" s="778"/>
      <c r="I110" s="780"/>
      <c r="J110" s="781"/>
    </row>
    <row r="111" spans="1:10" s="254" customFormat="1" x14ac:dyDescent="0.25">
      <c r="A111" s="777"/>
      <c r="B111" s="778"/>
      <c r="C111" s="779"/>
      <c r="D111" s="778"/>
      <c r="E111" s="779"/>
      <c r="F111" s="778"/>
      <c r="G111" s="779"/>
      <c r="H111" s="778"/>
      <c r="I111" s="780"/>
      <c r="J111" s="781"/>
    </row>
    <row r="112" spans="1:10" s="254" customFormat="1" x14ac:dyDescent="0.25">
      <c r="A112" s="777"/>
      <c r="B112" s="778"/>
      <c r="C112" s="779"/>
      <c r="D112" s="778"/>
      <c r="E112" s="779"/>
      <c r="F112" s="778"/>
      <c r="G112" s="779"/>
      <c r="H112" s="778"/>
      <c r="I112" s="780"/>
      <c r="J112" s="781"/>
    </row>
    <row r="113" spans="1:10" s="254" customFormat="1" x14ac:dyDescent="0.25">
      <c r="A113" s="777"/>
      <c r="B113" s="778"/>
      <c r="C113" s="779"/>
      <c r="D113" s="778"/>
      <c r="E113" s="779"/>
      <c r="F113" s="778"/>
      <c r="G113" s="779"/>
      <c r="H113" s="778"/>
      <c r="I113" s="780"/>
      <c r="J113" s="781"/>
    </row>
    <row r="114" spans="1:10" s="254" customFormat="1" x14ac:dyDescent="0.25">
      <c r="A114" s="777"/>
      <c r="B114" s="778"/>
      <c r="C114" s="779"/>
      <c r="D114" s="778"/>
      <c r="E114" s="779"/>
      <c r="F114" s="778"/>
      <c r="G114" s="779"/>
      <c r="H114" s="778"/>
      <c r="I114" s="780"/>
      <c r="J114" s="781"/>
    </row>
    <row r="115" spans="1:10" s="254" customFormat="1" x14ac:dyDescent="0.25">
      <c r="A115" s="777"/>
      <c r="B115" s="778"/>
      <c r="C115" s="779"/>
      <c r="D115" s="778"/>
      <c r="E115" s="779"/>
      <c r="F115" s="778"/>
      <c r="G115" s="779"/>
      <c r="H115" s="778"/>
      <c r="I115" s="780"/>
      <c r="J115" s="781"/>
    </row>
    <row r="116" spans="1:10" s="254" customFormat="1" x14ac:dyDescent="0.25">
      <c r="A116" s="777"/>
      <c r="B116" s="778"/>
      <c r="C116" s="779"/>
      <c r="D116" s="778"/>
      <c r="E116" s="779"/>
      <c r="F116" s="778"/>
      <c r="G116" s="779"/>
      <c r="H116" s="778"/>
      <c r="I116" s="780"/>
      <c r="J116" s="781"/>
    </row>
    <row r="117" spans="1:10" s="254" customFormat="1" x14ac:dyDescent="0.25">
      <c r="A117" s="777"/>
      <c r="B117" s="778"/>
      <c r="C117" s="779"/>
      <c r="D117" s="778"/>
      <c r="E117" s="779"/>
      <c r="F117" s="778"/>
      <c r="G117" s="779"/>
      <c r="H117" s="778"/>
      <c r="I117" s="780"/>
      <c r="J117" s="781"/>
    </row>
    <row r="118" spans="1:10" s="254" customFormat="1" x14ac:dyDescent="0.25">
      <c r="A118" s="777"/>
      <c r="B118" s="778"/>
      <c r="C118" s="779"/>
      <c r="D118" s="778"/>
      <c r="E118" s="779"/>
      <c r="F118" s="778"/>
      <c r="G118" s="779"/>
      <c r="H118" s="778"/>
      <c r="I118" s="780"/>
      <c r="J118" s="781"/>
    </row>
    <row r="119" spans="1:10" s="254" customFormat="1" x14ac:dyDescent="0.25">
      <c r="A119" s="777"/>
      <c r="B119" s="778"/>
      <c r="C119" s="779"/>
      <c r="D119" s="778"/>
      <c r="E119" s="779"/>
      <c r="F119" s="778"/>
      <c r="G119" s="779"/>
      <c r="H119" s="778"/>
      <c r="I119" s="780"/>
      <c r="J119" s="781"/>
    </row>
    <row r="120" spans="1:10" s="254" customFormat="1" x14ac:dyDescent="0.25">
      <c r="A120" s="777"/>
      <c r="B120" s="778"/>
      <c r="C120" s="779"/>
      <c r="D120" s="778"/>
      <c r="E120" s="779"/>
      <c r="F120" s="778"/>
      <c r="G120" s="779"/>
      <c r="H120" s="778"/>
      <c r="I120" s="780"/>
      <c r="J120" s="781"/>
    </row>
    <row r="121" spans="1:10" s="254" customFormat="1" x14ac:dyDescent="0.25">
      <c r="A121" s="777"/>
      <c r="B121" s="778"/>
      <c r="C121" s="779"/>
      <c r="D121" s="778"/>
      <c r="E121" s="779"/>
      <c r="F121" s="778"/>
      <c r="G121" s="779"/>
      <c r="H121" s="778"/>
      <c r="I121" s="780"/>
      <c r="J121" s="781"/>
    </row>
    <row r="122" spans="1:10" s="254" customFormat="1" x14ac:dyDescent="0.25">
      <c r="A122" s="777"/>
      <c r="B122" s="778"/>
      <c r="C122" s="779"/>
      <c r="D122" s="778"/>
      <c r="E122" s="779"/>
      <c r="F122" s="778"/>
      <c r="G122" s="779"/>
      <c r="H122" s="778"/>
      <c r="I122" s="780"/>
      <c r="J122" s="781"/>
    </row>
    <row r="123" spans="1:10" s="254" customFormat="1" x14ac:dyDescent="0.25">
      <c r="A123" s="777"/>
      <c r="B123" s="778"/>
      <c r="C123" s="779"/>
      <c r="D123" s="778"/>
      <c r="E123" s="779"/>
      <c r="F123" s="778"/>
      <c r="G123" s="779"/>
      <c r="H123" s="778"/>
      <c r="I123" s="780"/>
      <c r="J123" s="781"/>
    </row>
    <row r="124" spans="1:10" s="254" customFormat="1" x14ac:dyDescent="0.25">
      <c r="A124" s="777"/>
      <c r="B124" s="778"/>
      <c r="C124" s="779"/>
      <c r="D124" s="778"/>
      <c r="E124" s="779"/>
      <c r="F124" s="778"/>
      <c r="G124" s="779"/>
      <c r="H124" s="778"/>
      <c r="I124" s="780"/>
      <c r="J124" s="781"/>
    </row>
    <row r="125" spans="1:10" s="254" customFormat="1" x14ac:dyDescent="0.25">
      <c r="A125" s="777"/>
      <c r="B125" s="778"/>
      <c r="C125" s="779"/>
      <c r="D125" s="778"/>
      <c r="E125" s="779"/>
      <c r="F125" s="778"/>
      <c r="G125" s="779"/>
      <c r="H125" s="778"/>
      <c r="I125" s="780"/>
      <c r="J125" s="781"/>
    </row>
    <row r="126" spans="1:10" s="254" customFormat="1" x14ac:dyDescent="0.25">
      <c r="A126" s="777"/>
      <c r="B126" s="778"/>
      <c r="C126" s="779"/>
      <c r="D126" s="778"/>
      <c r="E126" s="779"/>
      <c r="F126" s="778"/>
      <c r="G126" s="779"/>
      <c r="H126" s="778"/>
      <c r="I126" s="780"/>
      <c r="J126" s="781"/>
    </row>
    <row r="127" spans="1:10" s="254" customFormat="1" x14ac:dyDescent="0.25">
      <c r="A127" s="777"/>
      <c r="B127" s="778"/>
      <c r="C127" s="779"/>
      <c r="D127" s="778"/>
      <c r="E127" s="779"/>
      <c r="F127" s="778"/>
      <c r="G127" s="779"/>
      <c r="H127" s="778"/>
      <c r="I127" s="780"/>
      <c r="J127" s="781"/>
    </row>
    <row r="128" spans="1:10" s="254" customFormat="1" x14ac:dyDescent="0.25">
      <c r="A128" s="777"/>
      <c r="B128" s="778"/>
      <c r="C128" s="779"/>
      <c r="D128" s="778"/>
      <c r="E128" s="779"/>
      <c r="F128" s="778"/>
      <c r="G128" s="779"/>
      <c r="H128" s="778"/>
      <c r="I128" s="780"/>
      <c r="J128" s="781"/>
    </row>
    <row r="129" spans="1:10" s="254" customFormat="1" x14ac:dyDescent="0.25">
      <c r="A129" s="777"/>
      <c r="B129" s="778"/>
      <c r="C129" s="779"/>
      <c r="D129" s="778"/>
      <c r="E129" s="779"/>
      <c r="F129" s="778"/>
      <c r="G129" s="779"/>
      <c r="H129" s="778"/>
      <c r="I129" s="780"/>
      <c r="J129" s="781"/>
    </row>
    <row r="130" spans="1:10" s="254" customFormat="1" x14ac:dyDescent="0.25">
      <c r="A130" s="777"/>
      <c r="B130" s="778"/>
      <c r="C130" s="779"/>
      <c r="D130" s="778"/>
      <c r="E130" s="779"/>
      <c r="F130" s="778"/>
      <c r="G130" s="779"/>
      <c r="H130" s="778"/>
      <c r="I130" s="780"/>
      <c r="J130" s="781"/>
    </row>
    <row r="131" spans="1:10" s="254" customFormat="1" x14ac:dyDescent="0.25">
      <c r="A131" s="777"/>
      <c r="B131" s="778"/>
      <c r="C131" s="779"/>
      <c r="D131" s="778"/>
      <c r="E131" s="779"/>
      <c r="F131" s="778"/>
      <c r="G131" s="779"/>
      <c r="H131" s="778"/>
      <c r="I131" s="780"/>
      <c r="J131" s="781"/>
    </row>
    <row r="132" spans="1:10" s="254" customFormat="1" x14ac:dyDescent="0.25"/>
    <row r="133" spans="1:10" s="254" customFormat="1" x14ac:dyDescent="0.25"/>
    <row r="134" spans="1:10" s="254" customFormat="1" x14ac:dyDescent="0.25"/>
  </sheetData>
  <mergeCells count="1">
    <mergeCell ref="A46:X46"/>
  </mergeCells>
  <printOptions horizontalCentered="1" verticalCentered="1"/>
  <pageMargins left="0.15748031496062992" right="0.15748031496062992" top="0.27559055118110237" bottom="0.15748031496062992" header="0.15748031496062992" footer="0.15748031496062992"/>
  <pageSetup paperSize="9" scale="95" fitToWidth="0"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L31"/>
  <sheetViews>
    <sheetView rightToLeft="1" view="pageBreakPreview" topLeftCell="A2" zoomScale="70" zoomScaleNormal="100" zoomScaleSheetLayoutView="70" workbookViewId="0">
      <selection activeCell="R24" sqref="R24"/>
    </sheetView>
  </sheetViews>
  <sheetFormatPr defaultColWidth="9.109375" defaultRowHeight="13.2" x14ac:dyDescent="0.25"/>
  <cols>
    <col min="1" max="1" width="14" style="8" customWidth="1"/>
    <col min="2" max="2" width="6.33203125" style="8" bestFit="1" customWidth="1"/>
    <col min="3" max="3" width="8.109375" style="8" bestFit="1" customWidth="1"/>
    <col min="4" max="4" width="6.88671875" style="8" bestFit="1" customWidth="1"/>
    <col min="5" max="5" width="8.109375" style="8" bestFit="1" customWidth="1"/>
    <col min="6" max="6" width="8" style="8" bestFit="1" customWidth="1"/>
    <col min="7" max="7" width="8.109375" style="8" bestFit="1" customWidth="1"/>
    <col min="8" max="8" width="10.6640625" style="8" customWidth="1"/>
    <col min="9" max="9" width="8.109375" style="8" bestFit="1" customWidth="1"/>
    <col min="10" max="10" width="6.88671875" style="8" bestFit="1" customWidth="1"/>
    <col min="11" max="11" width="9.33203125" style="8" bestFit="1" customWidth="1"/>
    <col min="12" max="12" width="15.44140625" style="8" customWidth="1"/>
    <col min="13" max="16384" width="9.109375" style="8"/>
  </cols>
  <sheetData>
    <row r="1" spans="1:12" ht="18" hidden="1" customHeight="1" x14ac:dyDescent="0.3">
      <c r="A1" s="848" t="s">
        <v>538</v>
      </c>
      <c r="B1" s="848"/>
      <c r="C1" s="849"/>
      <c r="D1" s="849"/>
      <c r="E1" s="849"/>
      <c r="F1" s="849"/>
      <c r="G1" s="849"/>
      <c r="H1" s="849"/>
      <c r="I1" s="849"/>
      <c r="J1" s="849"/>
      <c r="K1" s="849"/>
      <c r="L1" s="849"/>
    </row>
    <row r="2" spans="1:12" ht="18" customHeight="1" x14ac:dyDescent="0.3">
      <c r="A2" s="386"/>
      <c r="B2" s="386"/>
      <c r="C2" s="848" t="s">
        <v>537</v>
      </c>
      <c r="D2" s="848"/>
      <c r="E2" s="848"/>
      <c r="F2" s="848"/>
      <c r="G2" s="848"/>
      <c r="H2" s="848"/>
      <c r="I2" s="848"/>
      <c r="J2" s="848"/>
      <c r="K2" s="848"/>
      <c r="L2" s="387"/>
    </row>
    <row r="3" spans="1:12" ht="17.399999999999999" x14ac:dyDescent="0.3">
      <c r="A3" s="848" t="s">
        <v>504</v>
      </c>
      <c r="B3" s="848"/>
      <c r="C3" s="848"/>
      <c r="D3" s="848"/>
      <c r="E3" s="848"/>
      <c r="F3" s="848"/>
      <c r="G3" s="848"/>
      <c r="H3" s="848"/>
      <c r="I3" s="848"/>
      <c r="J3" s="848"/>
      <c r="K3" s="848"/>
      <c r="L3" s="848"/>
    </row>
    <row r="4" spans="1:12" ht="17.399999999999999" x14ac:dyDescent="0.3">
      <c r="A4" s="850">
        <v>2017</v>
      </c>
      <c r="B4" s="850"/>
      <c r="C4" s="850"/>
      <c r="D4" s="850"/>
      <c r="E4" s="850"/>
      <c r="F4" s="850"/>
      <c r="G4" s="850"/>
      <c r="H4" s="850"/>
      <c r="I4" s="850"/>
      <c r="J4" s="850"/>
      <c r="K4" s="850"/>
      <c r="L4" s="850"/>
    </row>
    <row r="5" spans="1:12" ht="15.6" x14ac:dyDescent="0.3">
      <c r="A5" s="839" t="s">
        <v>535</v>
      </c>
      <c r="B5" s="839"/>
      <c r="C5" s="839"/>
      <c r="D5" s="839"/>
      <c r="E5" s="839"/>
      <c r="F5" s="839"/>
      <c r="G5" s="839"/>
      <c r="H5" s="839"/>
      <c r="I5" s="839"/>
      <c r="J5" s="839"/>
      <c r="K5" s="839"/>
      <c r="L5" s="839"/>
    </row>
    <row r="6" spans="1:12" ht="15.6" x14ac:dyDescent="0.3">
      <c r="A6" s="839" t="s">
        <v>539</v>
      </c>
      <c r="B6" s="839"/>
      <c r="C6" s="839"/>
      <c r="D6" s="839"/>
      <c r="E6" s="839"/>
      <c r="F6" s="839"/>
      <c r="G6" s="839"/>
      <c r="H6" s="839"/>
      <c r="I6" s="839"/>
      <c r="J6" s="839"/>
      <c r="K6" s="839"/>
      <c r="L6" s="839"/>
    </row>
    <row r="7" spans="1:12" ht="15.6" x14ac:dyDescent="0.3">
      <c r="A7" s="839">
        <v>2017</v>
      </c>
      <c r="B7" s="839"/>
      <c r="C7" s="839"/>
      <c r="D7" s="839"/>
      <c r="E7" s="839"/>
      <c r="F7" s="839"/>
      <c r="G7" s="839"/>
      <c r="H7" s="839"/>
      <c r="I7" s="839"/>
      <c r="J7" s="839"/>
      <c r="K7" s="839"/>
      <c r="L7" s="839"/>
    </row>
    <row r="8" spans="1:12" ht="15.6" x14ac:dyDescent="0.25">
      <c r="A8" s="385" t="s">
        <v>607</v>
      </c>
      <c r="B8" s="385"/>
      <c r="C8" s="384"/>
      <c r="D8" s="383"/>
      <c r="E8" s="383"/>
      <c r="F8" s="383"/>
      <c r="G8" s="383"/>
      <c r="H8" s="383"/>
      <c r="I8" s="382"/>
      <c r="J8" s="165"/>
      <c r="K8" s="137"/>
      <c r="L8" s="381" t="s">
        <v>656</v>
      </c>
    </row>
    <row r="9" spans="1:12" ht="39.75" customHeight="1" x14ac:dyDescent="0.25">
      <c r="A9" s="842" t="s">
        <v>533</v>
      </c>
      <c r="B9" s="844" t="s">
        <v>580</v>
      </c>
      <c r="C9" s="845"/>
      <c r="D9" s="844" t="s">
        <v>581</v>
      </c>
      <c r="E9" s="845"/>
      <c r="F9" s="844" t="s">
        <v>582</v>
      </c>
      <c r="G9" s="845"/>
      <c r="H9" s="844" t="s">
        <v>583</v>
      </c>
      <c r="I9" s="845"/>
      <c r="J9" s="844" t="s">
        <v>584</v>
      </c>
      <c r="K9" s="845"/>
      <c r="L9" s="846" t="s">
        <v>532</v>
      </c>
    </row>
    <row r="10" spans="1:12" ht="47.25" customHeight="1" x14ac:dyDescent="0.25">
      <c r="A10" s="843"/>
      <c r="B10" s="840" t="s">
        <v>585</v>
      </c>
      <c r="C10" s="841"/>
      <c r="D10" s="840" t="s">
        <v>586</v>
      </c>
      <c r="E10" s="841"/>
      <c r="F10" s="840" t="s">
        <v>587</v>
      </c>
      <c r="G10" s="841"/>
      <c r="H10" s="840" t="s">
        <v>588</v>
      </c>
      <c r="I10" s="841"/>
      <c r="J10" s="840" t="s">
        <v>589</v>
      </c>
      <c r="K10" s="841"/>
      <c r="L10" s="847"/>
    </row>
    <row r="11" spans="1:12" ht="24.9" customHeight="1" thickBot="1" x14ac:dyDescent="0.3">
      <c r="A11" s="380" t="s">
        <v>531</v>
      </c>
      <c r="B11" s="159" t="s">
        <v>426</v>
      </c>
      <c r="C11" s="397" t="s">
        <v>427</v>
      </c>
      <c r="D11" s="538" t="s">
        <v>426</v>
      </c>
      <c r="E11" s="379" t="s">
        <v>427</v>
      </c>
      <c r="F11" s="159" t="s">
        <v>426</v>
      </c>
      <c r="G11" s="397" t="s">
        <v>427</v>
      </c>
      <c r="H11" s="530" t="s">
        <v>426</v>
      </c>
      <c r="I11" s="397" t="s">
        <v>427</v>
      </c>
      <c r="J11" s="538" t="s">
        <v>428</v>
      </c>
      <c r="K11" s="379" t="s">
        <v>429</v>
      </c>
      <c r="L11" s="378" t="s">
        <v>530</v>
      </c>
    </row>
    <row r="12" spans="1:12" ht="24.9" customHeight="1" thickBot="1" x14ac:dyDescent="0.3">
      <c r="A12" s="377" t="s">
        <v>529</v>
      </c>
      <c r="B12" s="161" t="s">
        <v>426</v>
      </c>
      <c r="C12" s="396" t="s">
        <v>427</v>
      </c>
      <c r="D12" s="535" t="s">
        <v>426</v>
      </c>
      <c r="E12" s="376" t="s">
        <v>427</v>
      </c>
      <c r="F12" s="161" t="s">
        <v>426</v>
      </c>
      <c r="G12" s="396" t="s">
        <v>427</v>
      </c>
      <c r="H12" s="528" t="s">
        <v>426</v>
      </c>
      <c r="I12" s="396" t="s">
        <v>427</v>
      </c>
      <c r="J12" s="535" t="s">
        <v>428</v>
      </c>
      <c r="K12" s="376" t="s">
        <v>429</v>
      </c>
      <c r="L12" s="375" t="s">
        <v>528</v>
      </c>
    </row>
    <row r="13" spans="1:12" ht="24.9" customHeight="1" thickBot="1" x14ac:dyDescent="0.3">
      <c r="A13" s="374" t="s">
        <v>527</v>
      </c>
      <c r="B13" s="163" t="s">
        <v>426</v>
      </c>
      <c r="C13" s="395" t="s">
        <v>427</v>
      </c>
      <c r="D13" s="536" t="s">
        <v>426</v>
      </c>
      <c r="E13" s="373" t="s">
        <v>427</v>
      </c>
      <c r="F13" s="163" t="s">
        <v>426</v>
      </c>
      <c r="G13" s="395" t="s">
        <v>427</v>
      </c>
      <c r="H13" s="529" t="s">
        <v>426</v>
      </c>
      <c r="I13" s="395" t="s">
        <v>427</v>
      </c>
      <c r="J13" s="536" t="s">
        <v>428</v>
      </c>
      <c r="K13" s="373" t="s">
        <v>429</v>
      </c>
      <c r="L13" s="372" t="s">
        <v>526</v>
      </c>
    </row>
    <row r="14" spans="1:12" ht="24.9" customHeight="1" thickBot="1" x14ac:dyDescent="0.3">
      <c r="A14" s="377" t="s">
        <v>525</v>
      </c>
      <c r="B14" s="161" t="s">
        <v>426</v>
      </c>
      <c r="C14" s="396" t="s">
        <v>427</v>
      </c>
      <c r="D14" s="535" t="s">
        <v>426</v>
      </c>
      <c r="E14" s="376" t="s">
        <v>427</v>
      </c>
      <c r="F14" s="161" t="s">
        <v>426</v>
      </c>
      <c r="G14" s="396" t="s">
        <v>427</v>
      </c>
      <c r="H14" s="528" t="s">
        <v>426</v>
      </c>
      <c r="I14" s="396" t="s">
        <v>427</v>
      </c>
      <c r="J14" s="535" t="s">
        <v>428</v>
      </c>
      <c r="K14" s="376" t="s">
        <v>429</v>
      </c>
      <c r="L14" s="375" t="s">
        <v>524</v>
      </c>
    </row>
    <row r="15" spans="1:12" ht="24.9" customHeight="1" thickBot="1" x14ac:dyDescent="0.3">
      <c r="A15" s="374" t="s">
        <v>523</v>
      </c>
      <c r="B15" s="163" t="s">
        <v>426</v>
      </c>
      <c r="C15" s="395" t="s">
        <v>427</v>
      </c>
      <c r="D15" s="536" t="s">
        <v>426</v>
      </c>
      <c r="E15" s="373" t="s">
        <v>427</v>
      </c>
      <c r="F15" s="163" t="s">
        <v>426</v>
      </c>
      <c r="G15" s="395" t="s">
        <v>427</v>
      </c>
      <c r="H15" s="529" t="s">
        <v>426</v>
      </c>
      <c r="I15" s="395" t="s">
        <v>427</v>
      </c>
      <c r="J15" s="536" t="s">
        <v>428</v>
      </c>
      <c r="K15" s="373" t="s">
        <v>429</v>
      </c>
      <c r="L15" s="372" t="s">
        <v>522</v>
      </c>
    </row>
    <row r="16" spans="1:12" ht="24.9" customHeight="1" thickBot="1" x14ac:dyDescent="0.3">
      <c r="A16" s="377" t="s">
        <v>521</v>
      </c>
      <c r="B16" s="161" t="s">
        <v>426</v>
      </c>
      <c r="C16" s="396" t="s">
        <v>427</v>
      </c>
      <c r="D16" s="535" t="s">
        <v>426</v>
      </c>
      <c r="E16" s="376" t="s">
        <v>427</v>
      </c>
      <c r="F16" s="161" t="s">
        <v>426</v>
      </c>
      <c r="G16" s="396" t="s">
        <v>427</v>
      </c>
      <c r="H16" s="528" t="s">
        <v>426</v>
      </c>
      <c r="I16" s="396" t="s">
        <v>427</v>
      </c>
      <c r="J16" s="535" t="s">
        <v>428</v>
      </c>
      <c r="K16" s="376" t="s">
        <v>429</v>
      </c>
      <c r="L16" s="375" t="s">
        <v>520</v>
      </c>
    </row>
    <row r="17" spans="1:12" ht="24.9" customHeight="1" thickBot="1" x14ac:dyDescent="0.3">
      <c r="A17" s="374" t="s">
        <v>519</v>
      </c>
      <c r="B17" s="163" t="s">
        <v>426</v>
      </c>
      <c r="C17" s="395" t="s">
        <v>427</v>
      </c>
      <c r="D17" s="536" t="s">
        <v>426</v>
      </c>
      <c r="E17" s="373" t="s">
        <v>427</v>
      </c>
      <c r="F17" s="163" t="s">
        <v>426</v>
      </c>
      <c r="G17" s="395" t="s">
        <v>427</v>
      </c>
      <c r="H17" s="529" t="s">
        <v>426</v>
      </c>
      <c r="I17" s="395" t="s">
        <v>427</v>
      </c>
      <c r="J17" s="536" t="s">
        <v>428</v>
      </c>
      <c r="K17" s="373" t="s">
        <v>429</v>
      </c>
      <c r="L17" s="372" t="s">
        <v>518</v>
      </c>
    </row>
    <row r="18" spans="1:12" ht="24.9" customHeight="1" thickBot="1" x14ac:dyDescent="0.3">
      <c r="A18" s="377" t="s">
        <v>517</v>
      </c>
      <c r="B18" s="161" t="s">
        <v>426</v>
      </c>
      <c r="C18" s="396" t="s">
        <v>427</v>
      </c>
      <c r="D18" s="535" t="s">
        <v>426</v>
      </c>
      <c r="E18" s="376" t="s">
        <v>427</v>
      </c>
      <c r="F18" s="161" t="s">
        <v>426</v>
      </c>
      <c r="G18" s="396" t="s">
        <v>427</v>
      </c>
      <c r="H18" s="528" t="s">
        <v>426</v>
      </c>
      <c r="I18" s="396" t="s">
        <v>427</v>
      </c>
      <c r="J18" s="535" t="s">
        <v>428</v>
      </c>
      <c r="K18" s="376" t="s">
        <v>429</v>
      </c>
      <c r="L18" s="375" t="s">
        <v>516</v>
      </c>
    </row>
    <row r="19" spans="1:12" ht="24.9" customHeight="1" thickBot="1" x14ac:dyDescent="0.3">
      <c r="A19" s="374" t="s">
        <v>515</v>
      </c>
      <c r="B19" s="163" t="s">
        <v>426</v>
      </c>
      <c r="C19" s="395" t="s">
        <v>427</v>
      </c>
      <c r="D19" s="536" t="s">
        <v>426</v>
      </c>
      <c r="E19" s="373" t="s">
        <v>427</v>
      </c>
      <c r="F19" s="163" t="s">
        <v>426</v>
      </c>
      <c r="G19" s="395" t="s">
        <v>427</v>
      </c>
      <c r="H19" s="529" t="s">
        <v>426</v>
      </c>
      <c r="I19" s="395" t="s">
        <v>427</v>
      </c>
      <c r="J19" s="536" t="s">
        <v>428</v>
      </c>
      <c r="K19" s="373" t="s">
        <v>429</v>
      </c>
      <c r="L19" s="372" t="s">
        <v>514</v>
      </c>
    </row>
    <row r="20" spans="1:12" ht="24.9" customHeight="1" thickBot="1" x14ac:dyDescent="0.3">
      <c r="A20" s="377" t="s">
        <v>513</v>
      </c>
      <c r="B20" s="161" t="s">
        <v>426</v>
      </c>
      <c r="C20" s="396" t="s">
        <v>427</v>
      </c>
      <c r="D20" s="535" t="s">
        <v>426</v>
      </c>
      <c r="E20" s="376" t="s">
        <v>427</v>
      </c>
      <c r="F20" s="161" t="s">
        <v>426</v>
      </c>
      <c r="G20" s="396" t="s">
        <v>427</v>
      </c>
      <c r="H20" s="528" t="s">
        <v>426</v>
      </c>
      <c r="I20" s="396" t="s">
        <v>427</v>
      </c>
      <c r="J20" s="535" t="s">
        <v>428</v>
      </c>
      <c r="K20" s="376" t="s">
        <v>429</v>
      </c>
      <c r="L20" s="375" t="s">
        <v>512</v>
      </c>
    </row>
    <row r="21" spans="1:12" ht="24.9" customHeight="1" thickBot="1" x14ac:dyDescent="0.3">
      <c r="A21" s="374" t="s">
        <v>511</v>
      </c>
      <c r="B21" s="163" t="s">
        <v>426</v>
      </c>
      <c r="C21" s="395" t="s">
        <v>427</v>
      </c>
      <c r="D21" s="536" t="s">
        <v>426</v>
      </c>
      <c r="E21" s="373" t="s">
        <v>427</v>
      </c>
      <c r="F21" s="163" t="s">
        <v>426</v>
      </c>
      <c r="G21" s="395" t="s">
        <v>427</v>
      </c>
      <c r="H21" s="529" t="s">
        <v>426</v>
      </c>
      <c r="I21" s="395" t="s">
        <v>427</v>
      </c>
      <c r="J21" s="536" t="s">
        <v>428</v>
      </c>
      <c r="K21" s="373" t="s">
        <v>429</v>
      </c>
      <c r="L21" s="372" t="s">
        <v>510</v>
      </c>
    </row>
    <row r="22" spans="1:12" ht="24.9" customHeight="1" x14ac:dyDescent="0.25">
      <c r="A22" s="371" t="s">
        <v>509</v>
      </c>
      <c r="B22" s="407" t="s">
        <v>426</v>
      </c>
      <c r="C22" s="408" t="s">
        <v>427</v>
      </c>
      <c r="D22" s="537" t="s">
        <v>426</v>
      </c>
      <c r="E22" s="370" t="s">
        <v>427</v>
      </c>
      <c r="F22" s="407" t="s">
        <v>426</v>
      </c>
      <c r="G22" s="408" t="s">
        <v>427</v>
      </c>
      <c r="H22" s="534" t="s">
        <v>426</v>
      </c>
      <c r="I22" s="408" t="s">
        <v>427</v>
      </c>
      <c r="J22" s="537" t="s">
        <v>428</v>
      </c>
      <c r="K22" s="370" t="s">
        <v>429</v>
      </c>
      <c r="L22" s="369" t="s">
        <v>508</v>
      </c>
    </row>
    <row r="23" spans="1:12" s="257" customFormat="1" x14ac:dyDescent="0.25">
      <c r="A23" s="257" t="s">
        <v>566</v>
      </c>
      <c r="L23" s="255" t="s">
        <v>567</v>
      </c>
    </row>
    <row r="24" spans="1:12" s="257" customFormat="1" x14ac:dyDescent="0.25"/>
    <row r="25" spans="1:12" x14ac:dyDescent="0.25">
      <c r="A25" s="254"/>
      <c r="B25" s="368" t="s">
        <v>432</v>
      </c>
      <c r="C25" s="257"/>
      <c r="D25" s="257"/>
      <c r="E25" s="257"/>
      <c r="F25" s="257"/>
      <c r="G25" s="257"/>
      <c r="H25" s="257"/>
      <c r="I25" s="367" t="s">
        <v>442</v>
      </c>
      <c r="J25" s="254"/>
      <c r="K25" s="254"/>
      <c r="L25" s="257"/>
    </row>
    <row r="26" spans="1:12" x14ac:dyDescent="0.25">
      <c r="A26" s="299" t="s">
        <v>426</v>
      </c>
      <c r="B26" s="300" t="s">
        <v>433</v>
      </c>
      <c r="C26" s="257"/>
      <c r="D26" s="257"/>
      <c r="E26" s="257"/>
      <c r="F26" s="257"/>
      <c r="G26" s="257"/>
      <c r="H26" s="257"/>
      <c r="I26" s="299" t="s">
        <v>433</v>
      </c>
      <c r="J26" s="533" t="s">
        <v>427</v>
      </c>
      <c r="K26" s="257"/>
      <c r="L26" s="257"/>
    </row>
    <row r="27" spans="1:12" x14ac:dyDescent="0.25">
      <c r="A27" s="299" t="s">
        <v>428</v>
      </c>
      <c r="B27" s="300" t="s">
        <v>434</v>
      </c>
      <c r="C27" s="257"/>
      <c r="D27" s="257"/>
      <c r="E27" s="257"/>
      <c r="F27" s="257"/>
      <c r="G27" s="257"/>
      <c r="H27" s="257"/>
      <c r="I27" s="299" t="s">
        <v>434</v>
      </c>
      <c r="J27" s="533" t="s">
        <v>429</v>
      </c>
      <c r="K27" s="257"/>
      <c r="L27" s="257"/>
    </row>
    <row r="28" spans="1:12" x14ac:dyDescent="0.25">
      <c r="A28" s="299" t="s">
        <v>437</v>
      </c>
      <c r="B28" s="300" t="s">
        <v>443</v>
      </c>
      <c r="C28" s="257"/>
      <c r="D28" s="257"/>
      <c r="E28" s="257"/>
      <c r="F28" s="257"/>
      <c r="G28" s="257"/>
      <c r="H28" s="257"/>
      <c r="I28" s="299" t="s">
        <v>443</v>
      </c>
      <c r="J28" s="300" t="s">
        <v>439</v>
      </c>
      <c r="K28" s="257"/>
      <c r="L28" s="257"/>
    </row>
    <row r="29" spans="1:12" x14ac:dyDescent="0.25">
      <c r="A29" s="299" t="s">
        <v>445</v>
      </c>
      <c r="B29" s="300" t="s">
        <v>444</v>
      </c>
      <c r="C29" s="257"/>
      <c r="D29" s="257"/>
      <c r="E29" s="257"/>
      <c r="F29" s="257"/>
      <c r="G29" s="257"/>
      <c r="H29" s="257"/>
      <c r="I29" s="299" t="s">
        <v>444</v>
      </c>
      <c r="J29" s="300" t="s">
        <v>446</v>
      </c>
      <c r="K29" s="257"/>
      <c r="L29" s="257"/>
    </row>
    <row r="30" spans="1:12" x14ac:dyDescent="0.25">
      <c r="A30" s="299" t="s">
        <v>447</v>
      </c>
      <c r="B30" s="300" t="s">
        <v>435</v>
      </c>
      <c r="C30" s="257"/>
      <c r="D30" s="257"/>
      <c r="E30" s="257"/>
      <c r="F30" s="257"/>
      <c r="G30" s="257"/>
      <c r="H30" s="257"/>
      <c r="I30" s="299" t="s">
        <v>435</v>
      </c>
      <c r="J30" s="300" t="s">
        <v>440</v>
      </c>
      <c r="K30" s="257"/>
      <c r="L30" s="257"/>
    </row>
    <row r="31" spans="1:12" x14ac:dyDescent="0.25">
      <c r="A31" s="299" t="s">
        <v>438</v>
      </c>
      <c r="B31" s="300" t="s">
        <v>436</v>
      </c>
      <c r="C31" s="257"/>
      <c r="D31" s="257"/>
      <c r="E31" s="257"/>
      <c r="F31" s="257"/>
      <c r="G31" s="257"/>
      <c r="H31" s="257"/>
      <c r="I31" s="299" t="s">
        <v>436</v>
      </c>
      <c r="J31" s="300" t="s">
        <v>441</v>
      </c>
      <c r="K31" s="257"/>
      <c r="L31" s="257"/>
    </row>
  </sheetData>
  <mergeCells count="19">
    <mergeCell ref="A1:L1"/>
    <mergeCell ref="C2:K2"/>
    <mergeCell ref="A3:L3"/>
    <mergeCell ref="A4:L4"/>
    <mergeCell ref="A5:L5"/>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L31"/>
  <sheetViews>
    <sheetView rightToLeft="1" view="pageBreakPreview" topLeftCell="A2" zoomScale="70" zoomScaleNormal="100" zoomScaleSheetLayoutView="70" workbookViewId="0">
      <selection activeCell="N21" sqref="N21"/>
    </sheetView>
  </sheetViews>
  <sheetFormatPr defaultColWidth="9.109375" defaultRowHeight="13.2" x14ac:dyDescent="0.25"/>
  <cols>
    <col min="1" max="1" width="14" style="8" customWidth="1"/>
    <col min="2" max="2" width="6.33203125" style="8" bestFit="1" customWidth="1"/>
    <col min="3" max="3" width="8.109375" style="8" bestFit="1" customWidth="1"/>
    <col min="4" max="4" width="6.88671875" style="8" bestFit="1" customWidth="1"/>
    <col min="5" max="5" width="8.109375" style="8" bestFit="1" customWidth="1"/>
    <col min="6" max="6" width="8.44140625" style="8" customWidth="1"/>
    <col min="7" max="7" width="8.109375" style="8" bestFit="1" customWidth="1"/>
    <col min="8" max="8" width="9.33203125" style="8" customWidth="1"/>
    <col min="9" max="9" width="8.109375" style="8" bestFit="1" customWidth="1"/>
    <col min="10" max="10" width="6.88671875" style="8" bestFit="1" customWidth="1"/>
    <col min="11" max="11" width="9.33203125" style="8" bestFit="1" customWidth="1"/>
    <col min="12" max="12" width="15.44140625" style="8" customWidth="1"/>
    <col min="13" max="16384" width="9.109375" style="8"/>
  </cols>
  <sheetData>
    <row r="1" spans="1:12" ht="18" hidden="1" customHeight="1" x14ac:dyDescent="0.3">
      <c r="A1" s="848" t="s">
        <v>538</v>
      </c>
      <c r="B1" s="848"/>
      <c r="C1" s="849"/>
      <c r="D1" s="849"/>
      <c r="E1" s="849"/>
      <c r="F1" s="849"/>
      <c r="G1" s="849"/>
      <c r="H1" s="849"/>
      <c r="I1" s="849"/>
      <c r="J1" s="849"/>
      <c r="K1" s="849"/>
      <c r="L1" s="849"/>
    </row>
    <row r="2" spans="1:12" ht="18" customHeight="1" x14ac:dyDescent="0.3">
      <c r="A2" s="386"/>
      <c r="B2" s="386"/>
      <c r="C2" s="848" t="s">
        <v>537</v>
      </c>
      <c r="D2" s="848"/>
      <c r="E2" s="848"/>
      <c r="F2" s="848"/>
      <c r="G2" s="848"/>
      <c r="H2" s="848"/>
      <c r="I2" s="848"/>
      <c r="J2" s="848"/>
      <c r="K2" s="848"/>
      <c r="L2" s="387"/>
    </row>
    <row r="3" spans="1:12" ht="17.399999999999999" x14ac:dyDescent="0.3">
      <c r="A3" s="848" t="s">
        <v>505</v>
      </c>
      <c r="B3" s="848"/>
      <c r="C3" s="848"/>
      <c r="D3" s="848"/>
      <c r="E3" s="848"/>
      <c r="F3" s="848"/>
      <c r="G3" s="848"/>
      <c r="H3" s="848"/>
      <c r="I3" s="848"/>
      <c r="J3" s="848"/>
      <c r="K3" s="848"/>
      <c r="L3" s="848"/>
    </row>
    <row r="4" spans="1:12" ht="17.399999999999999" x14ac:dyDescent="0.3">
      <c r="A4" s="850">
        <v>2017</v>
      </c>
      <c r="B4" s="850"/>
      <c r="C4" s="850"/>
      <c r="D4" s="850"/>
      <c r="E4" s="850"/>
      <c r="F4" s="850"/>
      <c r="G4" s="850"/>
      <c r="H4" s="850"/>
      <c r="I4" s="850"/>
      <c r="J4" s="850"/>
      <c r="K4" s="850"/>
      <c r="L4" s="850"/>
    </row>
    <row r="5" spans="1:12" ht="15.6" x14ac:dyDescent="0.3">
      <c r="A5" s="839" t="s">
        <v>535</v>
      </c>
      <c r="B5" s="839"/>
      <c r="C5" s="839"/>
      <c r="D5" s="839"/>
      <c r="E5" s="839"/>
      <c r="F5" s="839"/>
      <c r="G5" s="839"/>
      <c r="H5" s="839"/>
      <c r="I5" s="839"/>
      <c r="J5" s="839"/>
      <c r="K5" s="839"/>
      <c r="L5" s="839"/>
    </row>
    <row r="6" spans="1:12" ht="15.6" x14ac:dyDescent="0.3">
      <c r="A6" s="839" t="s">
        <v>546</v>
      </c>
      <c r="B6" s="839"/>
      <c r="C6" s="839"/>
      <c r="D6" s="839"/>
      <c r="E6" s="839"/>
      <c r="F6" s="839"/>
      <c r="G6" s="839"/>
      <c r="H6" s="839"/>
      <c r="I6" s="839"/>
      <c r="J6" s="839"/>
      <c r="K6" s="839"/>
      <c r="L6" s="839"/>
    </row>
    <row r="7" spans="1:12" ht="15.6" x14ac:dyDescent="0.3">
      <c r="A7" s="839">
        <v>2017</v>
      </c>
      <c r="B7" s="839"/>
      <c r="C7" s="839"/>
      <c r="D7" s="839"/>
      <c r="E7" s="839"/>
      <c r="F7" s="839"/>
      <c r="G7" s="839"/>
      <c r="H7" s="839"/>
      <c r="I7" s="839"/>
      <c r="J7" s="839"/>
      <c r="K7" s="839"/>
      <c r="L7" s="839"/>
    </row>
    <row r="8" spans="1:12" ht="15.6" x14ac:dyDescent="0.25">
      <c r="A8" s="385" t="s">
        <v>669</v>
      </c>
      <c r="B8" s="385"/>
      <c r="C8" s="384"/>
      <c r="D8" s="383"/>
      <c r="E8" s="383"/>
      <c r="F8" s="383"/>
      <c r="G8" s="383"/>
      <c r="H8" s="383"/>
      <c r="I8" s="382"/>
      <c r="J8" s="165"/>
      <c r="K8" s="137"/>
      <c r="L8" s="381" t="s">
        <v>657</v>
      </c>
    </row>
    <row r="9" spans="1:12" ht="39.75" customHeight="1" x14ac:dyDescent="0.25">
      <c r="A9" s="842" t="s">
        <v>533</v>
      </c>
      <c r="B9" s="844" t="s">
        <v>580</v>
      </c>
      <c r="C9" s="845"/>
      <c r="D9" s="844" t="s">
        <v>581</v>
      </c>
      <c r="E9" s="845"/>
      <c r="F9" s="844" t="s">
        <v>582</v>
      </c>
      <c r="G9" s="845"/>
      <c r="H9" s="844" t="s">
        <v>583</v>
      </c>
      <c r="I9" s="845"/>
      <c r="J9" s="844" t="s">
        <v>584</v>
      </c>
      <c r="K9" s="845"/>
      <c r="L9" s="846" t="s">
        <v>532</v>
      </c>
    </row>
    <row r="10" spans="1:12" ht="47.25" customHeight="1" x14ac:dyDescent="0.25">
      <c r="A10" s="843"/>
      <c r="B10" s="840" t="s">
        <v>585</v>
      </c>
      <c r="C10" s="841"/>
      <c r="D10" s="840" t="s">
        <v>586</v>
      </c>
      <c r="E10" s="841"/>
      <c r="F10" s="840" t="s">
        <v>587</v>
      </c>
      <c r="G10" s="841"/>
      <c r="H10" s="840" t="s">
        <v>588</v>
      </c>
      <c r="I10" s="841"/>
      <c r="J10" s="840" t="s">
        <v>589</v>
      </c>
      <c r="K10" s="841"/>
      <c r="L10" s="847"/>
    </row>
    <row r="11" spans="1:12" ht="24.9" customHeight="1" thickBot="1" x14ac:dyDescent="0.3">
      <c r="A11" s="380" t="s">
        <v>531</v>
      </c>
      <c r="B11" s="530" t="s">
        <v>426</v>
      </c>
      <c r="C11" s="397" t="s">
        <v>427</v>
      </c>
      <c r="D11" s="530" t="s">
        <v>426</v>
      </c>
      <c r="E11" s="397" t="s">
        <v>427</v>
      </c>
      <c r="F11" s="159" t="s">
        <v>426</v>
      </c>
      <c r="G11" s="397" t="s">
        <v>427</v>
      </c>
      <c r="H11" s="159" t="s">
        <v>426</v>
      </c>
      <c r="I11" s="397" t="s">
        <v>427</v>
      </c>
      <c r="J11" s="538" t="s">
        <v>494</v>
      </c>
      <c r="K11" s="379" t="s">
        <v>429</v>
      </c>
      <c r="L11" s="378" t="s">
        <v>530</v>
      </c>
    </row>
    <row r="12" spans="1:12" ht="24.9" customHeight="1" thickBot="1" x14ac:dyDescent="0.3">
      <c r="A12" s="377" t="s">
        <v>529</v>
      </c>
      <c r="B12" s="528" t="s">
        <v>426</v>
      </c>
      <c r="C12" s="396" t="s">
        <v>427</v>
      </c>
      <c r="D12" s="528" t="s">
        <v>426</v>
      </c>
      <c r="E12" s="396" t="s">
        <v>427</v>
      </c>
      <c r="F12" s="161" t="s">
        <v>426</v>
      </c>
      <c r="G12" s="396" t="s">
        <v>427</v>
      </c>
      <c r="H12" s="161" t="s">
        <v>426</v>
      </c>
      <c r="I12" s="396" t="s">
        <v>427</v>
      </c>
      <c r="J12" s="535" t="s">
        <v>494</v>
      </c>
      <c r="K12" s="376" t="s">
        <v>429</v>
      </c>
      <c r="L12" s="375" t="s">
        <v>528</v>
      </c>
    </row>
    <row r="13" spans="1:12" ht="24.9" customHeight="1" thickBot="1" x14ac:dyDescent="0.3">
      <c r="A13" s="374" t="s">
        <v>527</v>
      </c>
      <c r="B13" s="529" t="s">
        <v>426</v>
      </c>
      <c r="C13" s="395" t="s">
        <v>427</v>
      </c>
      <c r="D13" s="529" t="s">
        <v>426</v>
      </c>
      <c r="E13" s="395" t="s">
        <v>427</v>
      </c>
      <c r="F13" s="163" t="s">
        <v>426</v>
      </c>
      <c r="G13" s="395" t="s">
        <v>427</v>
      </c>
      <c r="H13" s="163" t="s">
        <v>426</v>
      </c>
      <c r="I13" s="395" t="s">
        <v>427</v>
      </c>
      <c r="J13" s="536" t="s">
        <v>494</v>
      </c>
      <c r="K13" s="373" t="s">
        <v>429</v>
      </c>
      <c r="L13" s="372" t="s">
        <v>526</v>
      </c>
    </row>
    <row r="14" spans="1:12" ht="24.9" customHeight="1" thickBot="1" x14ac:dyDescent="0.3">
      <c r="A14" s="377" t="s">
        <v>525</v>
      </c>
      <c r="B14" s="528" t="s">
        <v>426</v>
      </c>
      <c r="C14" s="396" t="s">
        <v>427</v>
      </c>
      <c r="D14" s="528" t="s">
        <v>426</v>
      </c>
      <c r="E14" s="396" t="s">
        <v>427</v>
      </c>
      <c r="F14" s="161" t="s">
        <v>426</v>
      </c>
      <c r="G14" s="396" t="s">
        <v>427</v>
      </c>
      <c r="H14" s="161" t="s">
        <v>426</v>
      </c>
      <c r="I14" s="396" t="s">
        <v>427</v>
      </c>
      <c r="J14" s="535" t="s">
        <v>494</v>
      </c>
      <c r="K14" s="376" t="s">
        <v>429</v>
      </c>
      <c r="L14" s="375" t="s">
        <v>524</v>
      </c>
    </row>
    <row r="15" spans="1:12" ht="24.9" customHeight="1" thickBot="1" x14ac:dyDescent="0.3">
      <c r="A15" s="374" t="s">
        <v>523</v>
      </c>
      <c r="B15" s="529" t="s">
        <v>426</v>
      </c>
      <c r="C15" s="395" t="s">
        <v>427</v>
      </c>
      <c r="D15" s="529" t="s">
        <v>426</v>
      </c>
      <c r="E15" s="395" t="s">
        <v>427</v>
      </c>
      <c r="F15" s="163" t="s">
        <v>426</v>
      </c>
      <c r="G15" s="395" t="s">
        <v>427</v>
      </c>
      <c r="H15" s="163" t="s">
        <v>426</v>
      </c>
      <c r="I15" s="395" t="s">
        <v>427</v>
      </c>
      <c r="J15" s="536" t="s">
        <v>494</v>
      </c>
      <c r="K15" s="373" t="s">
        <v>429</v>
      </c>
      <c r="L15" s="372" t="s">
        <v>522</v>
      </c>
    </row>
    <row r="16" spans="1:12" ht="24.9" customHeight="1" thickBot="1" x14ac:dyDescent="0.3">
      <c r="A16" s="377" t="s">
        <v>521</v>
      </c>
      <c r="B16" s="528" t="s">
        <v>426</v>
      </c>
      <c r="C16" s="396" t="s">
        <v>427</v>
      </c>
      <c r="D16" s="528" t="s">
        <v>426</v>
      </c>
      <c r="E16" s="396" t="s">
        <v>427</v>
      </c>
      <c r="F16" s="161" t="s">
        <v>426</v>
      </c>
      <c r="G16" s="396" t="s">
        <v>427</v>
      </c>
      <c r="H16" s="161" t="s">
        <v>426</v>
      </c>
      <c r="I16" s="396" t="s">
        <v>427</v>
      </c>
      <c r="J16" s="535" t="s">
        <v>494</v>
      </c>
      <c r="K16" s="376" t="s">
        <v>429</v>
      </c>
      <c r="L16" s="375" t="s">
        <v>520</v>
      </c>
    </row>
    <row r="17" spans="1:12" ht="24.9" customHeight="1" thickBot="1" x14ac:dyDescent="0.3">
      <c r="A17" s="374" t="s">
        <v>519</v>
      </c>
      <c r="B17" s="529" t="s">
        <v>426</v>
      </c>
      <c r="C17" s="395" t="s">
        <v>427</v>
      </c>
      <c r="D17" s="529" t="s">
        <v>426</v>
      </c>
      <c r="E17" s="395" t="s">
        <v>427</v>
      </c>
      <c r="F17" s="163" t="s">
        <v>426</v>
      </c>
      <c r="G17" s="395" t="s">
        <v>427</v>
      </c>
      <c r="H17" s="163" t="s">
        <v>426</v>
      </c>
      <c r="I17" s="395" t="s">
        <v>427</v>
      </c>
      <c r="J17" s="536" t="s">
        <v>494</v>
      </c>
      <c r="K17" s="373" t="s">
        <v>429</v>
      </c>
      <c r="L17" s="372" t="s">
        <v>518</v>
      </c>
    </row>
    <row r="18" spans="1:12" ht="24.9" customHeight="1" thickBot="1" x14ac:dyDescent="0.3">
      <c r="A18" s="377" t="s">
        <v>517</v>
      </c>
      <c r="B18" s="528" t="s">
        <v>426</v>
      </c>
      <c r="C18" s="396" t="s">
        <v>427</v>
      </c>
      <c r="D18" s="528" t="s">
        <v>426</v>
      </c>
      <c r="E18" s="396" t="s">
        <v>427</v>
      </c>
      <c r="F18" s="161" t="s">
        <v>426</v>
      </c>
      <c r="G18" s="396" t="s">
        <v>427</v>
      </c>
      <c r="H18" s="161" t="s">
        <v>426</v>
      </c>
      <c r="I18" s="396" t="s">
        <v>427</v>
      </c>
      <c r="J18" s="535" t="s">
        <v>494</v>
      </c>
      <c r="K18" s="376" t="s">
        <v>429</v>
      </c>
      <c r="L18" s="375" t="s">
        <v>516</v>
      </c>
    </row>
    <row r="19" spans="1:12" ht="24.9" customHeight="1" thickBot="1" x14ac:dyDescent="0.3">
      <c r="A19" s="374" t="s">
        <v>515</v>
      </c>
      <c r="B19" s="529" t="s">
        <v>426</v>
      </c>
      <c r="C19" s="395" t="s">
        <v>427</v>
      </c>
      <c r="D19" s="529" t="s">
        <v>426</v>
      </c>
      <c r="E19" s="395" t="s">
        <v>427</v>
      </c>
      <c r="F19" s="163" t="s">
        <v>426</v>
      </c>
      <c r="G19" s="395" t="s">
        <v>427</v>
      </c>
      <c r="H19" s="163" t="s">
        <v>426</v>
      </c>
      <c r="I19" s="395" t="s">
        <v>427</v>
      </c>
      <c r="J19" s="536" t="s">
        <v>494</v>
      </c>
      <c r="K19" s="373" t="s">
        <v>429</v>
      </c>
      <c r="L19" s="372" t="s">
        <v>514</v>
      </c>
    </row>
    <row r="20" spans="1:12" ht="24.9" customHeight="1" thickBot="1" x14ac:dyDescent="0.3">
      <c r="A20" s="377" t="s">
        <v>513</v>
      </c>
      <c r="B20" s="528" t="s">
        <v>426</v>
      </c>
      <c r="C20" s="396" t="s">
        <v>427</v>
      </c>
      <c r="D20" s="528" t="s">
        <v>426</v>
      </c>
      <c r="E20" s="396" t="s">
        <v>427</v>
      </c>
      <c r="F20" s="161" t="s">
        <v>426</v>
      </c>
      <c r="G20" s="396" t="s">
        <v>427</v>
      </c>
      <c r="H20" s="161" t="s">
        <v>426</v>
      </c>
      <c r="I20" s="396" t="s">
        <v>427</v>
      </c>
      <c r="J20" s="535" t="s">
        <v>494</v>
      </c>
      <c r="K20" s="376" t="s">
        <v>429</v>
      </c>
      <c r="L20" s="375" t="s">
        <v>512</v>
      </c>
    </row>
    <row r="21" spans="1:12" ht="24.9" customHeight="1" thickBot="1" x14ac:dyDescent="0.3">
      <c r="A21" s="374" t="s">
        <v>511</v>
      </c>
      <c r="B21" s="529" t="s">
        <v>426</v>
      </c>
      <c r="C21" s="395" t="s">
        <v>427</v>
      </c>
      <c r="D21" s="529" t="s">
        <v>426</v>
      </c>
      <c r="E21" s="395" t="s">
        <v>427</v>
      </c>
      <c r="F21" s="163" t="s">
        <v>426</v>
      </c>
      <c r="G21" s="395" t="s">
        <v>427</v>
      </c>
      <c r="H21" s="163" t="s">
        <v>426</v>
      </c>
      <c r="I21" s="395" t="s">
        <v>427</v>
      </c>
      <c r="J21" s="536" t="s">
        <v>494</v>
      </c>
      <c r="K21" s="373" t="s">
        <v>429</v>
      </c>
      <c r="L21" s="372" t="s">
        <v>510</v>
      </c>
    </row>
    <row r="22" spans="1:12" ht="24.9" customHeight="1" x14ac:dyDescent="0.25">
      <c r="A22" s="371" t="s">
        <v>509</v>
      </c>
      <c r="B22" s="534" t="s">
        <v>426</v>
      </c>
      <c r="C22" s="408" t="s">
        <v>427</v>
      </c>
      <c r="D22" s="534" t="s">
        <v>426</v>
      </c>
      <c r="E22" s="408" t="s">
        <v>427</v>
      </c>
      <c r="F22" s="407" t="s">
        <v>426</v>
      </c>
      <c r="G22" s="408" t="s">
        <v>427</v>
      </c>
      <c r="H22" s="407" t="s">
        <v>426</v>
      </c>
      <c r="I22" s="408" t="s">
        <v>427</v>
      </c>
      <c r="J22" s="537" t="s">
        <v>494</v>
      </c>
      <c r="K22" s="370" t="s">
        <v>429</v>
      </c>
      <c r="L22" s="369" t="s">
        <v>508</v>
      </c>
    </row>
    <row r="23" spans="1:12" s="257" customFormat="1" x14ac:dyDescent="0.25">
      <c r="A23" s="257" t="s">
        <v>566</v>
      </c>
      <c r="L23" s="255" t="s">
        <v>567</v>
      </c>
    </row>
    <row r="24" spans="1:12" s="257" customFormat="1" x14ac:dyDescent="0.25"/>
    <row r="25" spans="1:12" x14ac:dyDescent="0.25">
      <c r="A25" s="254"/>
      <c r="B25" s="368" t="s">
        <v>432</v>
      </c>
      <c r="C25" s="257"/>
      <c r="D25" s="257"/>
      <c r="E25" s="257"/>
      <c r="F25" s="257"/>
      <c r="G25" s="257"/>
      <c r="H25" s="257"/>
      <c r="I25" s="367" t="s">
        <v>442</v>
      </c>
      <c r="J25" s="254"/>
      <c r="K25" s="254"/>
      <c r="L25" s="257"/>
    </row>
    <row r="26" spans="1:12" x14ac:dyDescent="0.25">
      <c r="A26" s="299" t="s">
        <v>426</v>
      </c>
      <c r="B26" s="300" t="s">
        <v>433</v>
      </c>
      <c r="C26" s="257"/>
      <c r="D26" s="257"/>
      <c r="E26" s="257"/>
      <c r="F26" s="257"/>
      <c r="G26" s="257"/>
      <c r="H26" s="257"/>
      <c r="I26" s="299" t="s">
        <v>433</v>
      </c>
      <c r="J26" s="533" t="s">
        <v>427</v>
      </c>
      <c r="K26" s="257"/>
      <c r="L26" s="257"/>
    </row>
    <row r="27" spans="1:12" x14ac:dyDescent="0.25">
      <c r="A27" s="299" t="s">
        <v>428</v>
      </c>
      <c r="B27" s="300" t="s">
        <v>434</v>
      </c>
      <c r="C27" s="257"/>
      <c r="D27" s="257"/>
      <c r="E27" s="257"/>
      <c r="F27" s="257"/>
      <c r="G27" s="257"/>
      <c r="H27" s="257"/>
      <c r="I27" s="299" t="s">
        <v>434</v>
      </c>
      <c r="J27" s="533" t="s">
        <v>429</v>
      </c>
      <c r="K27" s="257"/>
      <c r="L27" s="257"/>
    </row>
    <row r="28" spans="1:12" x14ac:dyDescent="0.25">
      <c r="A28" s="299" t="s">
        <v>437</v>
      </c>
      <c r="B28" s="300" t="s">
        <v>443</v>
      </c>
      <c r="C28" s="257"/>
      <c r="D28" s="257"/>
      <c r="E28" s="257"/>
      <c r="F28" s="257"/>
      <c r="G28" s="257"/>
      <c r="H28" s="257"/>
      <c r="I28" s="299" t="s">
        <v>443</v>
      </c>
      <c r="J28" s="300" t="s">
        <v>439</v>
      </c>
      <c r="K28" s="257"/>
      <c r="L28" s="257"/>
    </row>
    <row r="29" spans="1:12" x14ac:dyDescent="0.25">
      <c r="A29" s="299" t="s">
        <v>445</v>
      </c>
      <c r="B29" s="300" t="s">
        <v>444</v>
      </c>
      <c r="C29" s="257"/>
      <c r="D29" s="257"/>
      <c r="E29" s="257"/>
      <c r="F29" s="257"/>
      <c r="G29" s="257"/>
      <c r="H29" s="257"/>
      <c r="I29" s="299" t="s">
        <v>444</v>
      </c>
      <c r="J29" s="300" t="s">
        <v>446</v>
      </c>
      <c r="K29" s="257"/>
      <c r="L29" s="257"/>
    </row>
    <row r="30" spans="1:12" x14ac:dyDescent="0.25">
      <c r="A30" s="299" t="s">
        <v>447</v>
      </c>
      <c r="B30" s="300" t="s">
        <v>435</v>
      </c>
      <c r="C30" s="257"/>
      <c r="D30" s="257"/>
      <c r="E30" s="257"/>
      <c r="F30" s="257"/>
      <c r="G30" s="257"/>
      <c r="H30" s="257"/>
      <c r="I30" s="299" t="s">
        <v>435</v>
      </c>
      <c r="J30" s="300" t="s">
        <v>440</v>
      </c>
      <c r="K30" s="257"/>
      <c r="L30" s="257"/>
    </row>
    <row r="31" spans="1:12" x14ac:dyDescent="0.25">
      <c r="A31" s="299" t="s">
        <v>438</v>
      </c>
      <c r="B31" s="300" t="s">
        <v>436</v>
      </c>
      <c r="C31" s="257"/>
      <c r="D31" s="257"/>
      <c r="E31" s="257"/>
      <c r="F31" s="257"/>
      <c r="G31" s="257"/>
      <c r="H31" s="257"/>
      <c r="I31" s="299" t="s">
        <v>436</v>
      </c>
      <c r="J31" s="300" t="s">
        <v>441</v>
      </c>
      <c r="K31" s="257"/>
      <c r="L31" s="257"/>
    </row>
  </sheetData>
  <mergeCells count="19">
    <mergeCell ref="A1:L1"/>
    <mergeCell ref="C2:K2"/>
    <mergeCell ref="A3:L3"/>
    <mergeCell ref="A4:L4"/>
    <mergeCell ref="A5:L5"/>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عشر2017</Description_Ar>
    <Enabled xmlns="1b323878-974e-4c19-bf08-965c80d4ad54">true</Enabled>
    <PublishingDate xmlns="1b323878-974e-4c19-bf08-965c80d4ad54">2018-07-16T08:55:37+00:00</PublishingDate>
    <CategoryDescription xmlns="http://schemas.microsoft.com/sharepoint.v3">Environmental Statistics chapter 11-2017</CategoryDescription>
  </documentManagement>
</p:properties>
</file>

<file path=customXml/itemProps1.xml><?xml version="1.0" encoding="utf-8"?>
<ds:datastoreItem xmlns:ds="http://schemas.openxmlformats.org/officeDocument/2006/customXml" ds:itemID="{FFA44A1A-08D7-4421-A583-03FE026F43EA}"/>
</file>

<file path=customXml/itemProps2.xml><?xml version="1.0" encoding="utf-8"?>
<ds:datastoreItem xmlns:ds="http://schemas.openxmlformats.org/officeDocument/2006/customXml" ds:itemID="{EEF7B649-730F-4262-B8CB-C2FD8922C7CA}"/>
</file>

<file path=customXml/itemProps3.xml><?xml version="1.0" encoding="utf-8"?>
<ds:datastoreItem xmlns:ds="http://schemas.openxmlformats.org/officeDocument/2006/customXml" ds:itemID="{040DC1DA-0F40-4B4B-94A5-27E7DF7E6AA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219</vt:lpstr>
      <vt:lpstr>220</vt:lpstr>
      <vt:lpstr>221</vt:lpstr>
      <vt:lpstr>222</vt:lpstr>
      <vt:lpstr>GR-49</vt:lpstr>
      <vt:lpstr>223</vt:lpstr>
      <vt:lpstr>224</vt:lpstr>
      <vt:lpstr>225</vt:lpstr>
      <vt:lpstr>226</vt:lpstr>
      <vt:lpstr>227</vt:lpstr>
      <vt:lpstr>228</vt:lpstr>
      <vt:lpstr>229</vt:lpstr>
      <vt:lpstr>230</vt:lpstr>
      <vt:lpstr>231</vt:lpstr>
      <vt:lpstr>232</vt:lpstr>
      <vt:lpstr>233</vt:lpstr>
      <vt:lpstr>234</vt:lpstr>
      <vt:lpstr>235</vt:lpstr>
      <vt:lpstr>236</vt:lpstr>
      <vt:lpstr>2014_20</vt:lpstr>
      <vt:lpstr>237</vt:lpstr>
      <vt:lpstr>238</vt:lpstr>
      <vt:lpstr>239</vt:lpstr>
      <vt:lpstr>240</vt:lpstr>
      <vt:lpstr>241</vt:lpstr>
      <vt:lpstr>242</vt:lpstr>
      <vt:lpstr>243</vt:lpstr>
      <vt:lpstr>GR-52</vt:lpstr>
      <vt:lpstr>2014</vt:lpstr>
      <vt:lpstr>GR-48</vt:lpstr>
      <vt:lpstr>GR-50</vt:lpstr>
      <vt:lpstr>Gr-51</vt:lpstr>
      <vt:lpstr>'2014'!Print_Area</vt:lpstr>
      <vt:lpstr>'2014_20'!Print_Area</vt:lpstr>
      <vt:lpstr>'219'!Print_Area</vt:lpstr>
      <vt:lpstr>'220'!Print_Area</vt:lpstr>
      <vt:lpstr>'221'!Print_Area</vt:lpstr>
      <vt:lpstr>'222'!Print_Area</vt:lpstr>
      <vt:lpstr>'223'!Print_Area</vt:lpstr>
      <vt:lpstr>'224'!Print_Area</vt:lpstr>
      <vt:lpstr>'225'!Print_Area</vt:lpstr>
      <vt:lpstr>'226'!Print_Area</vt:lpstr>
      <vt:lpstr>'227'!Print_Area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Cover!Print_Area</vt:lpstr>
      <vt:lpstr>'GR-49'!Print_Area</vt:lpstr>
      <vt:lpstr>'GR-52'!Print_Area</vt:lpstr>
      <vt:lpstr>التقديم!Print_Area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11-2017</dc:title>
  <dc:creator>shaikha hamad al-hajri</dc:creator>
  <cp:lastModifiedBy>Shaikha Hamad Alhajri</cp:lastModifiedBy>
  <cp:lastPrinted>2018-07-10T04:15:14Z</cp:lastPrinted>
  <dcterms:created xsi:type="dcterms:W3CDTF">2004-08-03T07:29:47Z</dcterms:created>
  <dcterms:modified xsi:type="dcterms:W3CDTF">2018-09-12T10:48:50Z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Environmental Statistics chapter 11-2017</vt:lpwstr>
  </property>
  <property fmtid="{D5CDD505-2E9C-101B-9397-08002B2CF9AE}" pid="5" name="Hashtags">
    <vt:lpwstr>58;#StatisticalAbstract|c2f418c2-a295-4bd1-af99-d5d586494613</vt:lpwstr>
  </property>
</Properties>
</file>