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hartsheets/sheet2.xml" ContentType="application/vnd.openxmlformats-officedocument.spreadsheetml.chartsheet+xml"/>
  <Override PartName="/xl/worksheets/sheet20.xml" ContentType="application/vnd.openxmlformats-officedocument.spreadsheetml.worksheet+xml"/>
  <Override PartName="/xl/chartsheets/sheet3.xml" ContentType="application/vnd.openxmlformats-officedocument.spreadsheetml.chart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2.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drawings/drawing25.xml" ContentType="application/vnd.openxmlformats-officedocument.drawing+xml"/>
  <Override PartName="/xl/charts/chart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Z:\المجموعة_الإحصائية\بيانات 2019\"/>
    </mc:Choice>
  </mc:AlternateContent>
  <xr:revisionPtr revIDLastSave="0" documentId="13_ncr:1_{6725CD3F-EF12-447A-9FB6-A2B160587250}" xr6:coauthVersionLast="41" xr6:coauthVersionMax="41" xr10:uidLastSave="{00000000-0000-0000-0000-000000000000}"/>
  <bookViews>
    <workbookView xWindow="-103" yWindow="-103" windowWidth="16663" windowHeight="8863" tabRatio="864" xr2:uid="{00000000-000D-0000-FFFF-FFFF00000000}"/>
  </bookViews>
  <sheets>
    <sheet name="Cover" sheetId="59" r:id="rId1"/>
    <sheet name="التقديم" sheetId="58" r:id="rId2"/>
    <sheet name="228" sheetId="39" r:id="rId3"/>
    <sheet name="229" sheetId="13" r:id="rId4"/>
    <sheet name="GR-48" sheetId="52" r:id="rId5"/>
    <sheet name="230" sheetId="86" r:id="rId6"/>
    <sheet name="231" sheetId="84" r:id="rId7"/>
    <sheet name="GR-49" sheetId="101" r:id="rId8"/>
    <sheet name="232" sheetId="85" r:id="rId9"/>
    <sheet name="233" sheetId="87" r:id="rId10"/>
    <sheet name="234" sheetId="79" r:id="rId11"/>
    <sheet name="235" sheetId="82" r:id="rId12"/>
    <sheet name="236" sheetId="83" r:id="rId13"/>
    <sheet name="237" sheetId="12" r:id="rId14"/>
    <sheet name="238" sheetId="11" r:id="rId15"/>
    <sheet name="239" sheetId="34" r:id="rId16"/>
    <sheet name="240" sheetId="21" r:id="rId17"/>
    <sheet name="241" sheetId="75" r:id="rId18"/>
    <sheet name="242" sheetId="100" r:id="rId19"/>
    <sheet name="243" sheetId="9" r:id="rId20"/>
    <sheet name="GR-50" sheetId="96" r:id="rId21"/>
    <sheet name="244" sheetId="5" r:id="rId22"/>
    <sheet name="Gr-51" sheetId="43" r:id="rId23"/>
    <sheet name="245" sheetId="74" r:id="rId24"/>
    <sheet name="2014_20" sheetId="88" state="hidden" r:id="rId25"/>
    <sheet name="246" sheetId="91" r:id="rId26"/>
    <sheet name="247" sheetId="89" r:id="rId27"/>
    <sheet name="248" sheetId="92" r:id="rId28"/>
    <sheet name="249" sheetId="68" r:id="rId29"/>
    <sheet name="250" sheetId="29" r:id="rId30"/>
    <sheet name="251" sheetId="69" r:id="rId31"/>
    <sheet name="252" sheetId="93" r:id="rId32"/>
    <sheet name="GR-52" sheetId="94" r:id="rId33"/>
    <sheet name="2014" sheetId="90" state="hidden" r:id="rId34"/>
  </sheets>
  <definedNames>
    <definedName name="_xlnm.Print_Area" localSheetId="33">'2014'!$A$1:$E$21</definedName>
    <definedName name="_xlnm.Print_Area" localSheetId="24">'2014_20'!$A$1:$G$23</definedName>
    <definedName name="_xlnm.Print_Area" localSheetId="2">'228'!$A$1:$I$19</definedName>
    <definedName name="_xlnm.Print_Area" localSheetId="3">'229'!$A$1:$N$14</definedName>
    <definedName name="_xlnm.Print_Area" localSheetId="5">'230'!$A$1:$J$21</definedName>
    <definedName name="_xlnm.Print_Area" localSheetId="6">'231'!$A$1:$L$31</definedName>
    <definedName name="_xlnm.Print_Area" localSheetId="8">'232'!$A$1:$L$31</definedName>
    <definedName name="_xlnm.Print_Area" localSheetId="9">'233'!$A$1:$L$31</definedName>
    <definedName name="_xlnm.Print_Area" localSheetId="10">'234'!$A$1:$I$15</definedName>
    <definedName name="_xlnm.Print_Area" localSheetId="11">'235'!$A$1:$I$15</definedName>
    <definedName name="_xlnm.Print_Area" localSheetId="12">'236'!$A$1:$I$15</definedName>
    <definedName name="_xlnm.Print_Area" localSheetId="13">'237'!$A$1:$H$14</definedName>
    <definedName name="_xlnm.Print_Area" localSheetId="14">'238'!$A$1:$K$53</definedName>
    <definedName name="_xlnm.Print_Area" localSheetId="15">'239'!$A$1:$K$58</definedName>
    <definedName name="_xlnm.Print_Area" localSheetId="16">'240'!$A$1:$L$13</definedName>
    <definedName name="_xlnm.Print_Area" localSheetId="17">'241'!$A$1:$I$19</definedName>
    <definedName name="_xlnm.Print_Area" localSheetId="18">'242'!$A$1:$L$26</definedName>
    <definedName name="_xlnm.Print_Area" localSheetId="19">'243'!$A$1:$X$24</definedName>
    <definedName name="_xlnm.Print_Area" localSheetId="21">'244'!$A$1:$K$25</definedName>
    <definedName name="_xlnm.Print_Area" localSheetId="23">'245'!$A$1:$L$11</definedName>
    <definedName name="_xlnm.Print_Area" localSheetId="25">'246'!$A$1:$E$20</definedName>
    <definedName name="_xlnm.Print_Area" localSheetId="26">'247'!$A$1:$G$21</definedName>
    <definedName name="_xlnm.Print_Area" localSheetId="27">'248'!$A$1:$F$21</definedName>
    <definedName name="_xlnm.Print_Area" localSheetId="28">'249'!$A$1:$J$36</definedName>
    <definedName name="_xlnm.Print_Area" localSheetId="29">'250'!$A$1:$L$20</definedName>
    <definedName name="_xlnm.Print_Area" localSheetId="30">'251'!$A$1:$J$23</definedName>
    <definedName name="_xlnm.Print_Area" localSheetId="31">'252'!$A$1:$E$21</definedName>
    <definedName name="_xlnm.Print_Area" localSheetId="0">Cover!$A$1:$G$18</definedName>
    <definedName name="_xlnm.Print_Area" localSheetId="7">'GR-49'!$A$1:$AQ$64</definedName>
    <definedName name="_xlnm.Print_Area" localSheetId="32">'GR-52'!$A$1:$L$64</definedName>
    <definedName name="_xlnm.Print_Area" localSheetId="1">التقديم!$A$1:$C$15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0" i="68" l="1"/>
  <c r="G10" i="68"/>
  <c r="B10" i="74" l="1"/>
  <c r="D16" i="100" l="1"/>
  <c r="E16" i="100"/>
  <c r="E23" i="100" s="1"/>
  <c r="F16" i="100"/>
  <c r="G16" i="100"/>
  <c r="G23" i="100" s="1"/>
  <c r="H16" i="100"/>
  <c r="H23" i="100" s="1"/>
  <c r="I16" i="100"/>
  <c r="I23" i="100" s="1"/>
  <c r="J16" i="100"/>
  <c r="J23" i="100" s="1"/>
  <c r="C16" i="100"/>
  <c r="C23" i="100" s="1"/>
  <c r="D8" i="100"/>
  <c r="E8" i="100"/>
  <c r="F8" i="100"/>
  <c r="G8" i="100"/>
  <c r="H8" i="100"/>
  <c r="I8" i="100"/>
  <c r="J8" i="100"/>
  <c r="C8" i="100"/>
  <c r="F23" i="100" l="1"/>
  <c r="D23" i="100"/>
  <c r="M13" i="13"/>
  <c r="G13" i="13"/>
  <c r="H20" i="68" l="1"/>
  <c r="H10" i="68"/>
  <c r="H9" i="5"/>
  <c r="H10" i="5"/>
  <c r="H11" i="5"/>
  <c r="H12" i="5"/>
  <c r="H13" i="5"/>
  <c r="H14" i="5"/>
  <c r="H15" i="5"/>
  <c r="H16" i="5"/>
  <c r="H17" i="5"/>
  <c r="H18" i="5"/>
  <c r="H19" i="5"/>
  <c r="H20" i="5"/>
  <c r="H21" i="5"/>
  <c r="H22" i="5"/>
  <c r="H23" i="5"/>
  <c r="H24" i="5"/>
  <c r="J24" i="5" s="1"/>
  <c r="E24" i="5"/>
  <c r="I24" i="5" s="1"/>
  <c r="E9" i="5"/>
  <c r="E10" i="5"/>
  <c r="E11" i="5"/>
  <c r="E12" i="5"/>
  <c r="E13" i="5"/>
  <c r="E14" i="5"/>
  <c r="E15" i="5"/>
  <c r="E16" i="5"/>
  <c r="E17" i="5"/>
  <c r="E18" i="5"/>
  <c r="E19" i="5"/>
  <c r="E20" i="5"/>
  <c r="E21" i="5"/>
  <c r="E22" i="5"/>
  <c r="E23" i="5"/>
  <c r="I17" i="69" l="1"/>
  <c r="I16" i="69"/>
  <c r="I15" i="69" s="1"/>
  <c r="H15" i="69"/>
  <c r="H9" i="69"/>
  <c r="K16" i="29"/>
  <c r="K15" i="29"/>
  <c r="K14" i="29"/>
  <c r="K13" i="29"/>
  <c r="K12" i="29"/>
  <c r="K11" i="29"/>
  <c r="K8" i="29"/>
  <c r="K10" i="74"/>
  <c r="I19" i="69" l="1"/>
  <c r="B13" i="13"/>
  <c r="J10" i="29" l="1"/>
  <c r="H10" i="69" l="1"/>
  <c r="H19" i="69" l="1"/>
  <c r="G17" i="75"/>
  <c r="F17" i="75"/>
  <c r="L13" i="13" l="1"/>
  <c r="F13" i="13"/>
  <c r="G31" i="68" l="1"/>
  <c r="G32" i="68"/>
  <c r="J10" i="74" l="1"/>
  <c r="I23" i="5"/>
  <c r="J23" i="5"/>
  <c r="N22" i="9"/>
  <c r="O22" i="9"/>
  <c r="Q22" i="9"/>
  <c r="R22" i="9"/>
  <c r="S10" i="9"/>
  <c r="S11" i="9"/>
  <c r="S12" i="9"/>
  <c r="S13" i="9"/>
  <c r="S14" i="9"/>
  <c r="S15" i="9"/>
  <c r="S16" i="9"/>
  <c r="S17" i="9"/>
  <c r="S18" i="9"/>
  <c r="S9" i="9"/>
  <c r="P22" i="9" l="1"/>
  <c r="S22" i="9"/>
  <c r="G17" i="69" l="1"/>
  <c r="G16" i="69"/>
  <c r="G15" i="69"/>
  <c r="F15" i="69"/>
  <c r="E15" i="69"/>
  <c r="D15" i="69"/>
  <c r="C15" i="69"/>
  <c r="B15" i="69"/>
  <c r="G10" i="69"/>
  <c r="F10" i="69"/>
  <c r="E10" i="69"/>
  <c r="D10" i="69"/>
  <c r="C10" i="69"/>
  <c r="B10" i="69"/>
  <c r="G9" i="69"/>
  <c r="F9" i="69"/>
  <c r="E9" i="69"/>
  <c r="D9" i="69"/>
  <c r="C9" i="69"/>
  <c r="C19" i="69" s="1"/>
  <c r="B9" i="69"/>
  <c r="B19" i="69" s="1"/>
  <c r="I19" i="29"/>
  <c r="I16" i="29"/>
  <c r="I15" i="29"/>
  <c r="I14" i="29"/>
  <c r="I13" i="29"/>
  <c r="I12" i="29"/>
  <c r="I11" i="29"/>
  <c r="I8" i="29"/>
  <c r="I7" i="29"/>
  <c r="F30" i="68"/>
  <c r="E30" i="68"/>
  <c r="F26" i="68"/>
  <c r="E26" i="68"/>
  <c r="D26" i="68"/>
  <c r="F25" i="68"/>
  <c r="E25" i="68"/>
  <c r="D25" i="68"/>
  <c r="C25" i="68"/>
  <c r="F20" i="68"/>
  <c r="E20" i="68"/>
  <c r="F17" i="68"/>
  <c r="E17" i="68"/>
  <c r="D17" i="68"/>
  <c r="C17" i="68"/>
  <c r="C32" i="68" s="1"/>
  <c r="F16" i="68"/>
  <c r="E16" i="68"/>
  <c r="D16" i="68"/>
  <c r="C16" i="68"/>
  <c r="F10" i="68"/>
  <c r="E10" i="68"/>
  <c r="I10" i="74"/>
  <c r="H10" i="74"/>
  <c r="G10" i="74"/>
  <c r="F10" i="74"/>
  <c r="E10" i="74"/>
  <c r="D10" i="74"/>
  <c r="C10" i="74"/>
  <c r="J22" i="5"/>
  <c r="I22" i="5"/>
  <c r="J21" i="5"/>
  <c r="I21" i="5"/>
  <c r="L22" i="9"/>
  <c r="K22" i="9"/>
  <c r="I22" i="9"/>
  <c r="H22" i="9"/>
  <c r="F22" i="9"/>
  <c r="E22" i="9"/>
  <c r="C22" i="9"/>
  <c r="B22" i="9"/>
  <c r="P21" i="9"/>
  <c r="P20" i="9"/>
  <c r="P19" i="9"/>
  <c r="P18" i="9"/>
  <c r="M18" i="9"/>
  <c r="P17" i="9"/>
  <c r="M17" i="9"/>
  <c r="J17" i="9"/>
  <c r="G17" i="9"/>
  <c r="P16" i="9"/>
  <c r="M16" i="9"/>
  <c r="J16" i="9"/>
  <c r="G16" i="9"/>
  <c r="D16" i="9"/>
  <c r="P15" i="9"/>
  <c r="M15" i="9"/>
  <c r="J15" i="9"/>
  <c r="G15" i="9"/>
  <c r="D15" i="9"/>
  <c r="P14" i="9"/>
  <c r="M14" i="9"/>
  <c r="J14" i="9"/>
  <c r="G14" i="9"/>
  <c r="D14" i="9"/>
  <c r="P13" i="9"/>
  <c r="M13" i="9"/>
  <c r="J13" i="9"/>
  <c r="G13" i="9"/>
  <c r="D13" i="9"/>
  <c r="P12" i="9"/>
  <c r="M12" i="9"/>
  <c r="J12" i="9"/>
  <c r="G12" i="9"/>
  <c r="D12" i="9"/>
  <c r="P11" i="9"/>
  <c r="M11" i="9"/>
  <c r="J11" i="9"/>
  <c r="G11" i="9"/>
  <c r="D11" i="9"/>
  <c r="P10" i="9"/>
  <c r="M10" i="9"/>
  <c r="J10" i="9"/>
  <c r="G10" i="9"/>
  <c r="D10" i="9"/>
  <c r="P9" i="9"/>
  <c r="M9" i="9"/>
  <c r="J9" i="9"/>
  <c r="G9" i="9"/>
  <c r="D9" i="9"/>
  <c r="E17" i="75"/>
  <c r="D17" i="75"/>
  <c r="C17" i="75"/>
  <c r="B17" i="75"/>
  <c r="G11" i="21"/>
  <c r="F11" i="21"/>
  <c r="E11" i="21"/>
  <c r="D11" i="21"/>
  <c r="C11" i="21"/>
  <c r="B11" i="21"/>
  <c r="E56" i="34"/>
  <c r="D56" i="34"/>
  <c r="C56" i="34"/>
  <c r="E55" i="34"/>
  <c r="D55" i="34"/>
  <c r="C55" i="34"/>
  <c r="D51" i="11"/>
  <c r="C51" i="11"/>
  <c r="D50" i="11"/>
  <c r="C50" i="11"/>
  <c r="E13" i="13"/>
  <c r="D13" i="13"/>
  <c r="C13" i="13"/>
  <c r="K13" i="13"/>
  <c r="J13" i="13"/>
  <c r="I13" i="13"/>
  <c r="H13" i="13"/>
  <c r="E31" i="68" l="1"/>
  <c r="F31" i="68"/>
  <c r="D32" i="68"/>
  <c r="F19" i="69"/>
  <c r="G19" i="69"/>
  <c r="C31" i="68"/>
  <c r="E32" i="68"/>
  <c r="F32" i="68"/>
  <c r="D31" i="68"/>
  <c r="D19" i="69"/>
  <c r="D22" i="9"/>
  <c r="M22" i="9"/>
  <c r="G22" i="9"/>
  <c r="J22" i="9"/>
  <c r="E19" i="69"/>
  <c r="C18" i="39"/>
  <c r="B28" i="9" l="1"/>
  <c r="C28" i="9"/>
  <c r="B29" i="9"/>
  <c r="C29" i="9"/>
  <c r="B30" i="9"/>
  <c r="C30" i="9"/>
  <c r="B31" i="9"/>
  <c r="C31" i="9"/>
  <c r="B32" i="9"/>
  <c r="C32" i="9"/>
  <c r="B33" i="9"/>
  <c r="C33" i="9"/>
  <c r="B34" i="9"/>
  <c r="C34" i="9"/>
  <c r="B35" i="9"/>
  <c r="C35" i="9"/>
  <c r="B36" i="9"/>
  <c r="C36" i="9"/>
  <c r="D36" i="9" l="1"/>
  <c r="E36" i="9"/>
  <c r="D35" i="9" l="1"/>
  <c r="F35" i="9"/>
  <c r="F34" i="9"/>
  <c r="F33" i="9"/>
  <c r="F32" i="9"/>
  <c r="F31" i="9"/>
  <c r="F30" i="9"/>
  <c r="F29" i="9"/>
  <c r="F28" i="9"/>
  <c r="E35" i="9"/>
  <c r="E34" i="9"/>
  <c r="E33" i="9"/>
  <c r="E32" i="9"/>
  <c r="E31" i="9"/>
  <c r="E30" i="9"/>
  <c r="E29" i="9"/>
  <c r="E28" i="9"/>
  <c r="D34" i="9"/>
  <c r="D33" i="9"/>
  <c r="D32" i="9"/>
  <c r="D31" i="9"/>
  <c r="D30" i="9"/>
  <c r="D29" i="9"/>
  <c r="D28" i="9"/>
  <c r="F36" i="9" l="1"/>
  <c r="G18" i="39" l="1"/>
  <c r="D18" i="39"/>
  <c r="E18" i="39"/>
  <c r="F18" i="39"/>
  <c r="H18" i="39"/>
  <c r="B11" i="39"/>
  <c r="B12" i="39"/>
  <c r="B13" i="39"/>
  <c r="B14" i="39"/>
  <c r="B15" i="39"/>
  <c r="B16" i="39"/>
  <c r="B17" i="39"/>
  <c r="B10" i="39"/>
  <c r="B18" i="39" l="1"/>
</calcChain>
</file>

<file path=xl/sharedStrings.xml><?xml version="1.0" encoding="utf-8"?>
<sst xmlns="http://schemas.openxmlformats.org/spreadsheetml/2006/main" count="2098" uniqueCount="821">
  <si>
    <t>الإحصاءات البيئية</t>
  </si>
  <si>
    <t>البلدية</t>
  </si>
  <si>
    <t>Municipality</t>
  </si>
  <si>
    <t>المجموع</t>
  </si>
  <si>
    <t>Total</t>
  </si>
  <si>
    <t>المياه</t>
  </si>
  <si>
    <t>Water</t>
  </si>
  <si>
    <t>الكهرباء</t>
  </si>
  <si>
    <t>Electricity</t>
  </si>
  <si>
    <t>الصرف الصحي</t>
  </si>
  <si>
    <t xml:space="preserve">Drainage </t>
  </si>
  <si>
    <t>متصل</t>
  </si>
  <si>
    <t>غير متصل</t>
  </si>
  <si>
    <t xml:space="preserve">Not connected </t>
  </si>
  <si>
    <t>Not connected</t>
  </si>
  <si>
    <t>الدوحة</t>
  </si>
  <si>
    <t>الريان</t>
  </si>
  <si>
    <t>الوكرة</t>
  </si>
  <si>
    <t>أم صلال</t>
  </si>
  <si>
    <t>الخور</t>
  </si>
  <si>
    <t>الشمال</t>
  </si>
  <si>
    <t>مسيعيد</t>
  </si>
  <si>
    <t>أنواع المبيدات</t>
  </si>
  <si>
    <t>Type</t>
  </si>
  <si>
    <t>الوحدة</t>
  </si>
  <si>
    <t xml:space="preserve">Unit </t>
  </si>
  <si>
    <t>العدد الكلي المسجل</t>
  </si>
  <si>
    <t>المهددة بالإنقراض</t>
  </si>
  <si>
    <t>Endangered</t>
  </si>
  <si>
    <t>Fungi</t>
  </si>
  <si>
    <t>المحميـــة</t>
  </si>
  <si>
    <t>ذكور</t>
  </si>
  <si>
    <t>إناث</t>
  </si>
  <si>
    <t>الشحانية</t>
  </si>
  <si>
    <t>المسحبية</t>
  </si>
  <si>
    <t>المجمـــــوع</t>
  </si>
  <si>
    <t>السنة</t>
  </si>
  <si>
    <t>عدد الصيادين</t>
  </si>
  <si>
    <t>No. of fishermen</t>
  </si>
  <si>
    <t xml:space="preserve">المباني السكنية حسب البلدية والإتصال بالشبكات العامة </t>
  </si>
  <si>
    <t>الفطريات</t>
  </si>
  <si>
    <t xml:space="preserve">connected </t>
  </si>
  <si>
    <t>عدد السفن والصيادين وكمية المصيد</t>
  </si>
  <si>
    <t xml:space="preserve">النوع </t>
  </si>
  <si>
    <t xml:space="preserve">  Doha</t>
  </si>
  <si>
    <t xml:space="preserve">أعداد المها العربي في المحميات المختلفة </t>
  </si>
  <si>
    <t>استهلاك المواد المستنفذة لطبقة الأوزون</t>
  </si>
  <si>
    <t>CONSUMPTION OF OZONE DEPLETING SUBSTANCES</t>
  </si>
  <si>
    <t>Pesticides Type</t>
  </si>
  <si>
    <t>دخان</t>
  </si>
  <si>
    <t>سلوى</t>
  </si>
  <si>
    <t>رأس لفان</t>
  </si>
  <si>
    <t>Mesaieed</t>
  </si>
  <si>
    <t>Ras Laffan</t>
  </si>
  <si>
    <t>Ras Rakn</t>
  </si>
  <si>
    <t>Dukhan</t>
  </si>
  <si>
    <t>Salwa</t>
  </si>
  <si>
    <t>Location</t>
  </si>
  <si>
    <t>الموقع</t>
  </si>
  <si>
    <t>Year</t>
  </si>
  <si>
    <t>رأس ركن</t>
  </si>
  <si>
    <t>نوع السماد</t>
  </si>
  <si>
    <t>مصادر البيانات :</t>
  </si>
  <si>
    <t>Data Resources:</t>
  </si>
  <si>
    <t>سماد عضوي ناعم</t>
  </si>
  <si>
    <t>سماد عضوي خشن</t>
  </si>
  <si>
    <t>سماد دواجن</t>
  </si>
  <si>
    <t>سماد ورقي</t>
  </si>
  <si>
    <t>تراي ملتوكس فورت</t>
  </si>
  <si>
    <t>لتر</t>
  </si>
  <si>
    <t>كجم</t>
  </si>
  <si>
    <t>Albatros</t>
  </si>
  <si>
    <t>Trimiltox Fort</t>
  </si>
  <si>
    <t>Rugby 10 G</t>
  </si>
  <si>
    <t>Match 50 EC</t>
  </si>
  <si>
    <t>-</t>
  </si>
  <si>
    <t>ابامكتين</t>
  </si>
  <si>
    <t>Abamectine</t>
  </si>
  <si>
    <t>ماكسيموس</t>
  </si>
  <si>
    <t>Maximums 5 EC</t>
  </si>
  <si>
    <t>رسكيو</t>
  </si>
  <si>
    <t>ديســييس</t>
  </si>
  <si>
    <t>فونجكلير</t>
  </si>
  <si>
    <t>كلوروثرين</t>
  </si>
  <si>
    <t>ماتش</t>
  </si>
  <si>
    <t>Metaldehyde 5%</t>
  </si>
  <si>
    <t>Resku 41.5 %</t>
  </si>
  <si>
    <t>Fungiclir WP</t>
  </si>
  <si>
    <t>Chlorethrin</t>
  </si>
  <si>
    <t>مبيدات فطرية</t>
  </si>
  <si>
    <t>مساحة المحميات الطبيعية في دولة قطر (البرية والبحرية)</t>
  </si>
  <si>
    <t>المحميات الطبيعية</t>
  </si>
  <si>
    <t>خور العديد</t>
  </si>
  <si>
    <t>رأس أبو فنطاس</t>
  </si>
  <si>
    <t>أم باب</t>
  </si>
  <si>
    <t xml:space="preserve">  Mesaieed</t>
  </si>
  <si>
    <t>Khor Al Odaid</t>
  </si>
  <si>
    <t>Ras Abo Fantas</t>
  </si>
  <si>
    <t>Umm Bab</t>
  </si>
  <si>
    <t>إجمالي المحميات</t>
  </si>
  <si>
    <t>HCFC-22</t>
  </si>
  <si>
    <t>Fungal pesticides</t>
  </si>
  <si>
    <t>AL Wakra</t>
  </si>
  <si>
    <t>Doha</t>
  </si>
  <si>
    <t>AL Khor</t>
  </si>
  <si>
    <t>ميتالدهيد</t>
  </si>
  <si>
    <t>ركبي</t>
  </si>
  <si>
    <t>بروفينوفوس</t>
  </si>
  <si>
    <t>Rugby 10</t>
  </si>
  <si>
    <t>Ortiva</t>
  </si>
  <si>
    <t>Lambada</t>
  </si>
  <si>
    <t>اورتيفا</t>
  </si>
  <si>
    <t>لمبادا</t>
  </si>
  <si>
    <t>ركبي 10ج</t>
  </si>
  <si>
    <t>مينتوكس فورت WP</t>
  </si>
  <si>
    <t>Mentox forte WP</t>
  </si>
  <si>
    <t>لامبادا ثهالوثرين 5%</t>
  </si>
  <si>
    <t>نيرون EC 500</t>
  </si>
  <si>
    <t>Neron 500 EC</t>
  </si>
  <si>
    <t>أورتيفا  2.5 EC</t>
  </si>
  <si>
    <t>Ortiva 2.5 EC</t>
  </si>
  <si>
    <t>ماتش 50 EC</t>
  </si>
  <si>
    <t>MATCH 50 EC</t>
  </si>
  <si>
    <t>ابامكتين 1.8%</t>
  </si>
  <si>
    <t>Abamectin 1.8%</t>
  </si>
  <si>
    <t>كلوروثرين 55%</t>
  </si>
  <si>
    <t>Chlorcyrin 55%</t>
  </si>
  <si>
    <t>بيتالارف 2.5%</t>
  </si>
  <si>
    <t>Betalarve 2.5%</t>
  </si>
  <si>
    <t>بروفينوفوس 44%</t>
  </si>
  <si>
    <t>Profenofos 44%</t>
  </si>
  <si>
    <t>Shahanyah</t>
  </si>
  <si>
    <t>Mashabyah</t>
  </si>
  <si>
    <t>الوجبة</t>
  </si>
  <si>
    <t>راس لفان</t>
  </si>
  <si>
    <t>الذخيرة</t>
  </si>
  <si>
    <t>Dakhirah</t>
  </si>
  <si>
    <t xml:space="preserve">  AL-Wakra</t>
  </si>
  <si>
    <t xml:space="preserve">  AL-Khor</t>
  </si>
  <si>
    <t>رأس أبوفنطاس</t>
  </si>
  <si>
    <t xml:space="preserve"> - هيئة الأشغال العامة .</t>
  </si>
  <si>
    <t xml:space="preserve">  Khor Al-Odaid</t>
  </si>
  <si>
    <t xml:space="preserve">  Ras Abu-Fontas</t>
  </si>
  <si>
    <t xml:space="preserve">  Dakhirah</t>
  </si>
  <si>
    <t xml:space="preserve">  Ras Laffan</t>
  </si>
  <si>
    <t xml:space="preserve">  Ras Rakn</t>
  </si>
  <si>
    <t xml:space="preserve">  Dukhan</t>
  </si>
  <si>
    <t xml:space="preserve">  Salwa</t>
  </si>
  <si>
    <t>Fine organic manure</t>
  </si>
  <si>
    <t>Rough organic manure</t>
  </si>
  <si>
    <t>Poultry manure</t>
  </si>
  <si>
    <t>Kg</t>
  </si>
  <si>
    <t>Lit</t>
  </si>
  <si>
    <t xml:space="preserve"> الوسيل</t>
  </si>
  <si>
    <t xml:space="preserve"> الشحانية</t>
  </si>
  <si>
    <t xml:space="preserve"> الريم </t>
  </si>
  <si>
    <t xml:space="preserve"> إجمالي مساحة قطر مع الجزر</t>
  </si>
  <si>
    <t>واردات دولة قطر من المبيدات الكيميائية</t>
  </si>
  <si>
    <t>Females</t>
  </si>
  <si>
    <t>Males</t>
  </si>
  <si>
    <t>(mg/l):milligram per liter</t>
  </si>
  <si>
    <t>(mg/l): مليغرام/ لتر</t>
  </si>
  <si>
    <t>(µg/l): Microgram per liter</t>
  </si>
  <si>
    <t>(µg/l): ميكروغرام/لتر</t>
  </si>
  <si>
    <t>كاراتي</t>
  </si>
  <si>
    <t>Karate</t>
  </si>
  <si>
    <t>بيتالارف</t>
  </si>
  <si>
    <t>Beta Larve 5%</t>
  </si>
  <si>
    <t>البرمائيات</t>
  </si>
  <si>
    <t>اللافقاريات</t>
  </si>
  <si>
    <t>الزواحف</t>
  </si>
  <si>
    <t>الطيور</t>
  </si>
  <si>
    <t>الظعاين</t>
  </si>
  <si>
    <t>مجموع المباني السكنية</t>
  </si>
  <si>
    <t>Amphibians</t>
  </si>
  <si>
    <t>Reptiles</t>
  </si>
  <si>
    <t>Birds</t>
  </si>
  <si>
    <t>الأسماك</t>
  </si>
  <si>
    <t xml:space="preserve"> العريق </t>
  </si>
  <si>
    <t>الرفاع</t>
  </si>
  <si>
    <t>Al Rafa</t>
  </si>
  <si>
    <t>أم العمد</t>
  </si>
  <si>
    <t>Um Alamad</t>
  </si>
  <si>
    <t>أم قرن</t>
  </si>
  <si>
    <t>Um Qarn</t>
  </si>
  <si>
    <t>الصنيع</t>
  </si>
  <si>
    <t>Sunai</t>
  </si>
  <si>
    <t>Beta-cyfluthrin 25 EC</t>
  </si>
  <si>
    <t>Ortis 5%</t>
  </si>
  <si>
    <t>Carbolod 25 EC</t>
  </si>
  <si>
    <t>أورتس 5%</t>
  </si>
  <si>
    <t>كاربولود  EC 25</t>
  </si>
  <si>
    <t>أكتارا WG 25</t>
  </si>
  <si>
    <t>Actara 25 WG</t>
  </si>
  <si>
    <t>Ortus 5%</t>
  </si>
  <si>
    <t>Protected Area</t>
  </si>
  <si>
    <t>NUMBER OF ARABIAN ORYX IN DIFFERENT PROTECTED AREAS</t>
  </si>
  <si>
    <t>Substance</t>
  </si>
  <si>
    <t>المادة</t>
  </si>
  <si>
    <t>Local catch (metric tons)</t>
  </si>
  <si>
    <t>Protected Natural Areas</t>
  </si>
  <si>
    <t>Marine</t>
  </si>
  <si>
    <r>
      <t>km</t>
    </r>
    <r>
      <rPr>
        <b/>
        <vertAlign val="superscript"/>
        <sz val="10"/>
        <rFont val="Arial"/>
        <family val="2"/>
      </rPr>
      <t>2</t>
    </r>
  </si>
  <si>
    <t>Total area of Qatar (with islands)</t>
  </si>
  <si>
    <t>Al  Ureiq</t>
  </si>
  <si>
    <t>Al Thakhira</t>
  </si>
  <si>
    <t>Al Reem</t>
  </si>
  <si>
    <t>Shahaniyah</t>
  </si>
  <si>
    <t>Al Maszhabiya</t>
  </si>
  <si>
    <t>Lusail</t>
  </si>
  <si>
    <t xml:space="preserve"> الذخيرة</t>
  </si>
  <si>
    <t xml:space="preserve"> خور العديد</t>
  </si>
  <si>
    <t>Total protected areas</t>
  </si>
  <si>
    <t>ND</t>
  </si>
  <si>
    <t>Ras Abu Fontas</t>
  </si>
  <si>
    <t>ND: Not detected</t>
  </si>
  <si>
    <t>ND: غير مكشف عنه</t>
  </si>
  <si>
    <t>COD: Chemical oxygen demand</t>
  </si>
  <si>
    <t>BOD: Biochemical oxygen demand</t>
  </si>
  <si>
    <t>ND: Not detected.</t>
  </si>
  <si>
    <t>ND: غير مكشف عنه.</t>
  </si>
  <si>
    <t>Type of species</t>
  </si>
  <si>
    <t>Total number</t>
  </si>
  <si>
    <t>Terrestrial</t>
  </si>
  <si>
    <t>Plants</t>
  </si>
  <si>
    <t>النباتات</t>
  </si>
  <si>
    <t>Mammals</t>
  </si>
  <si>
    <t>الثدييات</t>
  </si>
  <si>
    <t>Invertebrats</t>
  </si>
  <si>
    <t>Fish</t>
  </si>
  <si>
    <t>النباتات والكائنات البرية</t>
  </si>
  <si>
    <t xml:space="preserve"> النباتات والكائنات البحريه</t>
  </si>
  <si>
    <t xml:space="preserve">RESIDENTIAL BUILDING BY MUNICIPALITY AND THEIR CONNECTION TO THE PUBLIC 
UTILITIES NETWORKS </t>
  </si>
  <si>
    <r>
      <t xml:space="preserve">بيتا سيفلوثرين  </t>
    </r>
    <r>
      <rPr>
        <b/>
        <sz val="10"/>
        <rFont val="Arial"/>
        <family val="2"/>
      </rPr>
      <t>EC 25</t>
    </r>
  </si>
  <si>
    <r>
      <t xml:space="preserve">كاربولود  </t>
    </r>
    <r>
      <rPr>
        <b/>
        <sz val="10"/>
        <rFont val="Arial"/>
        <family val="2"/>
      </rPr>
      <t>EC 25</t>
    </r>
  </si>
  <si>
    <t>Type of Fertlizer</t>
  </si>
  <si>
    <t>المجموع الكلي</t>
  </si>
  <si>
    <r>
      <t xml:space="preserve">برية
</t>
    </r>
    <r>
      <rPr>
        <b/>
        <sz val="8"/>
        <rFont val="Arial"/>
        <family val="2"/>
      </rPr>
      <t>Land</t>
    </r>
  </si>
  <si>
    <r>
      <t xml:space="preserve">بحرية
</t>
    </r>
    <r>
      <rPr>
        <b/>
        <sz val="8"/>
        <rFont val="Arial"/>
        <family val="2"/>
      </rPr>
      <t>Marine</t>
    </r>
  </si>
  <si>
    <t>NUMBER OF BOATS, FISHERMEN AND 
QUANTITY OF LOCAL CATCH</t>
  </si>
  <si>
    <t xml:space="preserve"> NATURAL PROTECTED AREAS IN QATAR 
(LAND &amp; MARINE)</t>
  </si>
  <si>
    <t>الطلب على الأوكسجين البيولوجي</t>
  </si>
  <si>
    <t xml:space="preserve">الطلب على الأوكسجين الكيميائي </t>
  </si>
  <si>
    <t>Al Rayyan</t>
  </si>
  <si>
    <t>Al Wakra</t>
  </si>
  <si>
    <t>Umm Slal</t>
  </si>
  <si>
    <t>Al Shamal</t>
  </si>
  <si>
    <t>Al Khor</t>
  </si>
  <si>
    <t>Ozone Depleting Potential (metric tons) according to Montreal Protocol</t>
  </si>
  <si>
    <t>Carbon Monoxide (CO)</t>
  </si>
  <si>
    <t>NA</t>
  </si>
  <si>
    <t>Lambda cyhalothrin 5%</t>
  </si>
  <si>
    <t>Profenofos 50%</t>
  </si>
  <si>
    <t>Fenpyroximate 5%</t>
  </si>
  <si>
    <t>Chlorpyrifos 48%</t>
  </si>
  <si>
    <t>U46</t>
  </si>
  <si>
    <t>Ki-Active 55 EC</t>
  </si>
  <si>
    <t>Korias 10 G</t>
  </si>
  <si>
    <t>Delta Their 2.5% EC</t>
  </si>
  <si>
    <t>Fenpyrolod 5% SC</t>
  </si>
  <si>
    <t>بلندر</t>
  </si>
  <si>
    <t>بروفينوس 50%</t>
  </si>
  <si>
    <t>فنيبروكسميت 5%</t>
  </si>
  <si>
    <t>ميتالدهيد 5%</t>
  </si>
  <si>
    <t>كلوربيريفوس 48%</t>
  </si>
  <si>
    <t>يو 46</t>
  </si>
  <si>
    <t>دلتا أثير 2.5 %</t>
  </si>
  <si>
    <t>كاي اكتف 55 %</t>
  </si>
  <si>
    <t>كورياس 10 %</t>
  </si>
  <si>
    <t>فنبرلود 5%</t>
  </si>
  <si>
    <t>TOTAL</t>
  </si>
  <si>
    <t>Least concern</t>
  </si>
  <si>
    <t>Vulnerable</t>
  </si>
  <si>
    <t>Critically endangered</t>
  </si>
  <si>
    <t>Extinct in the wild</t>
  </si>
  <si>
    <t>Extinct</t>
  </si>
  <si>
    <t>Al Wajbah</t>
  </si>
  <si>
    <t>Umm Thanytain</t>
  </si>
  <si>
    <t>Umm Grebah</t>
  </si>
  <si>
    <t>Umm Al Mawaqa</t>
  </si>
  <si>
    <t>Chlorocyrin 55%</t>
  </si>
  <si>
    <t>Blender</t>
  </si>
  <si>
    <t>Delta-methrin</t>
  </si>
  <si>
    <t>Pesticides (not specified)</t>
  </si>
  <si>
    <t>Waste management facility</t>
  </si>
  <si>
    <t>Domestic</t>
  </si>
  <si>
    <t>DSWMC</t>
  </si>
  <si>
    <t>Total Domestic</t>
  </si>
  <si>
    <t>Total Bulky</t>
  </si>
  <si>
    <t>Other</t>
  </si>
  <si>
    <t>Wastes by type</t>
  </si>
  <si>
    <t>Construction</t>
  </si>
  <si>
    <t>Tires</t>
  </si>
  <si>
    <t>مركز إدارة النفايات الصلبة المنزلية</t>
  </si>
  <si>
    <t>إجمالي النفايات المنزلية</t>
  </si>
  <si>
    <t>إجمالي النفايات الضخمة</t>
  </si>
  <si>
    <t>إجمالي الأنواع الأخرى</t>
  </si>
  <si>
    <t>نفايات منزلية</t>
  </si>
  <si>
    <t>نفايات البناء</t>
  </si>
  <si>
    <t>الإطارات</t>
  </si>
  <si>
    <t>مرفق إدارة النفايات</t>
  </si>
  <si>
    <t>النفايات حسب النوع</t>
  </si>
  <si>
    <t>Total other</t>
  </si>
  <si>
    <t>Water production, abstraction, losses and uses</t>
  </si>
  <si>
    <t>System volume input (mainly desalinated water) [1]</t>
  </si>
  <si>
    <t>Total abstraction from groundwater [4]=[5]+[6}+[7]+[8]</t>
  </si>
  <si>
    <t>Total re-use of treated sewage effluent [9]=[10]+[11]+[12]</t>
  </si>
  <si>
    <t xml:space="preserve">     of which from agricultural wells [5]</t>
  </si>
  <si>
    <t xml:space="preserve">     of which for irrigation in agriculture [10]</t>
  </si>
  <si>
    <t xml:space="preserve">     of which for irrigation of greenspaces [11]</t>
  </si>
  <si>
    <t xml:space="preserve">     of which for other purposes [12]</t>
  </si>
  <si>
    <t>URBAN WASTEWATER AND GROUNDWATER DRAINAGE</t>
  </si>
  <si>
    <t>Wastewater not collected in sewer and discharged untreated to lagoons</t>
  </si>
  <si>
    <t>Wastewater treated in wastewater treatment plants</t>
  </si>
  <si>
    <t xml:space="preserve">   of which with secondary treatment</t>
  </si>
  <si>
    <t xml:space="preserve">   of which with tertiary treatment</t>
  </si>
  <si>
    <t>Treated sewage effluent (TSE) after treatment</t>
  </si>
  <si>
    <t xml:space="preserve">   for reuse in agriculture</t>
  </si>
  <si>
    <t xml:space="preserve">   for irrigation of green spaces</t>
  </si>
  <si>
    <t xml:space="preserve">   for injection into aquifers</t>
  </si>
  <si>
    <t xml:space="preserve">   discharged to lagoons</t>
  </si>
  <si>
    <t xml:space="preserve">   discharged to the sea</t>
  </si>
  <si>
    <t xml:space="preserve">   for reverse osmosis</t>
  </si>
  <si>
    <t>Groundwater drainage pumped to the sea</t>
  </si>
  <si>
    <t>Data source: Ashghal</t>
  </si>
  <si>
    <r>
      <t>ثنائي أكسيد الكبريت (SO</t>
    </r>
    <r>
      <rPr>
        <b/>
        <vertAlign val="subscript"/>
        <sz val="10"/>
        <rFont val="Arial"/>
        <family val="2"/>
      </rPr>
      <t>2</t>
    </r>
    <r>
      <rPr>
        <b/>
        <sz val="10"/>
        <rFont val="Arial"/>
        <family val="2"/>
      </rPr>
      <t>)</t>
    </r>
  </si>
  <si>
    <r>
      <t>الأوزون عند مستوى الأرض (O</t>
    </r>
    <r>
      <rPr>
        <b/>
        <vertAlign val="subscript"/>
        <sz val="10"/>
        <rFont val="Arial"/>
        <family val="2"/>
      </rPr>
      <t>3</t>
    </r>
    <r>
      <rPr>
        <b/>
        <sz val="10"/>
        <rFont val="Arial"/>
        <family val="2"/>
      </rPr>
      <t>)</t>
    </r>
  </si>
  <si>
    <t>أول أكسيد الكربون (CO)</t>
  </si>
  <si>
    <r>
      <t>جسيمات دقيقة (PM</t>
    </r>
    <r>
      <rPr>
        <b/>
        <vertAlign val="subscript"/>
        <sz val="10"/>
        <rFont val="Arial"/>
        <family val="2"/>
      </rPr>
      <t>10</t>
    </r>
    <r>
      <rPr>
        <b/>
        <sz val="10"/>
        <rFont val="Arial"/>
        <family val="2"/>
      </rPr>
      <t>)</t>
    </r>
  </si>
  <si>
    <r>
      <t>ثنائي أكسيد النيتروجين (NO</t>
    </r>
    <r>
      <rPr>
        <b/>
        <vertAlign val="subscript"/>
        <sz val="10"/>
        <rFont val="Arial"/>
        <family val="2"/>
      </rPr>
      <t>2</t>
    </r>
    <r>
      <rPr>
        <b/>
        <sz val="10"/>
        <rFont val="Arial"/>
        <family val="2"/>
      </rPr>
      <t>)</t>
    </r>
  </si>
  <si>
    <t>المبيدات (غير محدد)</t>
  </si>
  <si>
    <t>منقرض</t>
  </si>
  <si>
    <t>مهدد بشكل حرج</t>
  </si>
  <si>
    <t>منقرض برياً</t>
  </si>
  <si>
    <t>قابل للتهديد</t>
  </si>
  <si>
    <t xml:space="preserve">Near threatened </t>
  </si>
  <si>
    <t>قريب من التهديد</t>
  </si>
  <si>
    <t>غير معتبر</t>
  </si>
  <si>
    <t>المياه العادمة الناتجة عن المناطق الحضرية و تصريف المياه الجوفية</t>
  </si>
  <si>
    <t>المياه العادمة التي تمت معالجتها في محطات معالجة المياه العادمة</t>
  </si>
  <si>
    <t>ري المساحات الخضراء</t>
  </si>
  <si>
    <t>الحقن في الخزانات الجوفية</t>
  </si>
  <si>
    <t>التصريف في البحيرات</t>
  </si>
  <si>
    <t>التصريف في البحر</t>
  </si>
  <si>
    <t>غير معروف الوجهة</t>
  </si>
  <si>
    <t>ومنها معالجة ثلاثية</t>
  </si>
  <si>
    <t>ومنها معالجة ثانوية</t>
  </si>
  <si>
    <t>منها من الآبار الزراعية [5]</t>
  </si>
  <si>
    <t>إجمالي إعادة استخدام مياه الصرف الصحي المعالجة [9] = [10] + [11] + [12]</t>
  </si>
  <si>
    <t>منها للري في الزراعة [10]</t>
  </si>
  <si>
    <t>منها لأغراض أخرى [12]</t>
  </si>
  <si>
    <t>تصريف المياه الجوفية ضخها إلى البحر</t>
  </si>
  <si>
    <t>إنتاج المياه والأستخراج والخسائر والاستخدامات</t>
  </si>
  <si>
    <t xml:space="preserve">   unknown destination</t>
  </si>
  <si>
    <t>Graph No. (4) شكل رقم</t>
  </si>
  <si>
    <t>أنواع الكائنات</t>
  </si>
  <si>
    <t xml:space="preserve">عدد وخطر الانقراض (للاتحاد الدولي لحماية الطبيعة) من الأنواع المسجلة </t>
  </si>
  <si>
    <t>إدخال وحدة تخزين النظام (المياه المحلاة في المقام الأول) [1]</t>
  </si>
  <si>
    <t>إجمالي الاستخراج من المياه الجوفية [4]=[5]+[6]+[7]+[8]</t>
  </si>
  <si>
    <t>QATAR'S IMPORTS OF CHEMICAL PESTICIDES</t>
  </si>
  <si>
    <t>نوع المشاريع</t>
  </si>
  <si>
    <t xml:space="preserve">Type Of Projects </t>
  </si>
  <si>
    <t>مشاريع كبيرة</t>
  </si>
  <si>
    <t>Large Projects</t>
  </si>
  <si>
    <t>مشاريع متوسطة وصغيرة</t>
  </si>
  <si>
    <t>Small and Medium Projects</t>
  </si>
  <si>
    <t>مشاريع صناعية</t>
  </si>
  <si>
    <t>Industrial Projects</t>
  </si>
  <si>
    <t>تركيز المغذيات الطبيعية في المياه الساحلية القطرية</t>
  </si>
  <si>
    <t>CONCENTRATION OF NATURAL NUTRIENTS IN QATARI COASTAL WATERS</t>
  </si>
  <si>
    <t>نوعية المياه الساحلية في قطر</t>
  </si>
  <si>
    <t>QUALITY OF COASTAL WATERS IN QATAR</t>
  </si>
  <si>
    <t>نوع المخالفة</t>
  </si>
  <si>
    <t>Type of Violation</t>
  </si>
  <si>
    <t>رمي المخلفات</t>
  </si>
  <si>
    <t>Illegal waste dumping</t>
  </si>
  <si>
    <t>تجريف التربة</t>
  </si>
  <si>
    <t>Soil excavation</t>
  </si>
  <si>
    <t>نقل دفان بدون رخصة</t>
  </si>
  <si>
    <t>Non-permitted transportation of filling material</t>
  </si>
  <si>
    <t>إضرار بالروض</t>
  </si>
  <si>
    <t>Rawdahs damage</t>
  </si>
  <si>
    <t>مخالفات الصيد</t>
  </si>
  <si>
    <t>Hunting violation</t>
  </si>
  <si>
    <t>قطع الأشجار</t>
  </si>
  <si>
    <t>Plant cutting</t>
  </si>
  <si>
    <t>تفريغ مياه المجاري والأسمنت</t>
  </si>
  <si>
    <t>Discharge of waste water and cement</t>
  </si>
  <si>
    <t>مخالفات الكسارات</t>
  </si>
  <si>
    <t>Stone crusher violations</t>
  </si>
  <si>
    <t>البناء بدون رخصة</t>
  </si>
  <si>
    <t>Buildings without permission</t>
  </si>
  <si>
    <t>بولماك</t>
  </si>
  <si>
    <t xml:space="preserve">Boulmak </t>
  </si>
  <si>
    <t>بريماكسيل</t>
  </si>
  <si>
    <t xml:space="preserve">Bramaksil </t>
  </si>
  <si>
    <t>بريمتوكس</t>
  </si>
  <si>
    <t xml:space="preserve">Brimitox </t>
  </si>
  <si>
    <t>كاب جاب</t>
  </si>
  <si>
    <t>ميثالود</t>
  </si>
  <si>
    <t>هربكس</t>
  </si>
  <si>
    <t>ديسيس</t>
  </si>
  <si>
    <t>ثيالود</t>
  </si>
  <si>
    <t>Thialod</t>
  </si>
  <si>
    <t>Mithalod</t>
  </si>
  <si>
    <t>Hrpeix</t>
  </si>
  <si>
    <t>Cap Gap</t>
  </si>
  <si>
    <t>نظيف</t>
  </si>
  <si>
    <t>Clean</t>
  </si>
  <si>
    <t>طبيعي</t>
  </si>
  <si>
    <t>Normal</t>
  </si>
  <si>
    <t>المصدر : وزارة البلدية والبيئة</t>
  </si>
  <si>
    <t>Source: Ministry of Municipality and Environment</t>
  </si>
  <si>
    <t>وصف مؤشر تلوث الهواء</t>
  </si>
  <si>
    <t>0-50</t>
  </si>
  <si>
    <t>51-100</t>
  </si>
  <si>
    <t>201-300</t>
  </si>
  <si>
    <t>301-500</t>
  </si>
  <si>
    <t>أقل من الطبيعي</t>
  </si>
  <si>
    <t>تلوث شديد</t>
  </si>
  <si>
    <t>Less than Normal</t>
  </si>
  <si>
    <t>Polluted</t>
  </si>
  <si>
    <t>Extremely Polluted</t>
  </si>
  <si>
    <t>Description of Air Pollutants  Indicator</t>
  </si>
  <si>
    <t>101-150</t>
  </si>
  <si>
    <t>151-200</t>
  </si>
  <si>
    <t>تلوث محدود</t>
  </si>
  <si>
    <t>limitted Polluted</t>
  </si>
  <si>
    <t xml:space="preserve">تلوث </t>
  </si>
  <si>
    <t>الفاقد الحقيقي للمياه [2]</t>
  </si>
  <si>
    <t xml:space="preserve"> - وزارة البلدية و البيئة .</t>
  </si>
  <si>
    <t>متوسط كمية السمك المصيد لكل سفينة (طن متري لكل سفينة)</t>
  </si>
  <si>
    <t>متوسط كمية السمك المصيد لكل صياد (طن متري لكل صياد)</t>
  </si>
  <si>
    <t>Local catch per boats (MT per boats)</t>
  </si>
  <si>
    <t>Local catch per fishermen (MT per fishermen)</t>
  </si>
  <si>
    <r>
      <t>كلوروفيل (ميكروغرام/ لتر)</t>
    </r>
    <r>
      <rPr>
        <b/>
        <sz val="11"/>
        <rFont val="Arial"/>
        <family val="2"/>
      </rPr>
      <t xml:space="preserve">
</t>
    </r>
    <r>
      <rPr>
        <b/>
        <sz val="8"/>
        <rFont val="Arial"/>
        <family val="2"/>
      </rPr>
      <t>Chlorophyll a
(µg/l)</t>
    </r>
  </si>
  <si>
    <r>
      <t>نتريت (مليغرام/ لتر)</t>
    </r>
    <r>
      <rPr>
        <b/>
        <sz val="11"/>
        <rFont val="Arial"/>
        <family val="2"/>
      </rPr>
      <t xml:space="preserve">
</t>
    </r>
    <r>
      <rPr>
        <b/>
        <sz val="8"/>
        <rFont val="Arial"/>
        <family val="2"/>
      </rPr>
      <t>Nitrite
NO</t>
    </r>
    <r>
      <rPr>
        <b/>
        <vertAlign val="subscript"/>
        <sz val="8"/>
        <rFont val="Arial"/>
        <family val="2"/>
      </rPr>
      <t>2</t>
    </r>
    <r>
      <rPr>
        <b/>
        <sz val="8"/>
        <rFont val="Arial"/>
        <family val="2"/>
      </rPr>
      <t xml:space="preserve">
(mg/l)</t>
    </r>
  </si>
  <si>
    <r>
      <t>نترات (مليغرام/لتر)</t>
    </r>
    <r>
      <rPr>
        <b/>
        <sz val="11"/>
        <rFont val="Arial"/>
        <family val="2"/>
      </rPr>
      <t xml:space="preserve">
</t>
    </r>
    <r>
      <rPr>
        <b/>
        <sz val="8"/>
        <rFont val="Arial"/>
        <family val="2"/>
      </rPr>
      <t>Nitrate
NO</t>
    </r>
    <r>
      <rPr>
        <b/>
        <vertAlign val="subscript"/>
        <sz val="8"/>
        <rFont val="Arial"/>
        <family val="2"/>
      </rPr>
      <t>3</t>
    </r>
    <r>
      <rPr>
        <b/>
        <sz val="8"/>
        <rFont val="Arial"/>
        <family val="2"/>
      </rPr>
      <t xml:space="preserve">
(mg/l)</t>
    </r>
  </si>
  <si>
    <r>
      <t>سليكات (مليغرام/ لتر)</t>
    </r>
    <r>
      <rPr>
        <b/>
        <sz val="11"/>
        <rFont val="Arial"/>
        <family val="2"/>
      </rPr>
      <t xml:space="preserve">
</t>
    </r>
    <r>
      <rPr>
        <b/>
        <sz val="8"/>
        <rFont val="Arial"/>
        <family val="2"/>
      </rPr>
      <t>Silicate
SiO</t>
    </r>
    <r>
      <rPr>
        <b/>
        <vertAlign val="subscript"/>
        <sz val="8"/>
        <rFont val="Arial"/>
        <family val="2"/>
      </rPr>
      <t>3</t>
    </r>
    <r>
      <rPr>
        <b/>
        <sz val="8"/>
        <rFont val="Arial"/>
        <family val="2"/>
      </rPr>
      <t xml:space="preserve">
(mg/l)</t>
    </r>
  </si>
  <si>
    <r>
      <t>فوسفات (مليغرام/لتر)</t>
    </r>
    <r>
      <rPr>
        <b/>
        <sz val="11"/>
        <rFont val="Arial"/>
        <family val="2"/>
      </rPr>
      <t xml:space="preserve">
</t>
    </r>
    <r>
      <rPr>
        <b/>
        <sz val="8"/>
        <rFont val="Arial"/>
        <family val="2"/>
      </rPr>
      <t>Phosphate
PO</t>
    </r>
    <r>
      <rPr>
        <b/>
        <vertAlign val="subscript"/>
        <sz val="8"/>
        <rFont val="Arial"/>
        <family val="2"/>
      </rPr>
      <t>4</t>
    </r>
    <r>
      <rPr>
        <b/>
        <sz val="8"/>
        <rFont val="Arial"/>
        <family val="2"/>
      </rPr>
      <t xml:space="preserve">
(mg/l)</t>
    </r>
  </si>
  <si>
    <t>البيان</t>
  </si>
  <si>
    <t>Items</t>
  </si>
  <si>
    <r>
      <t>الاحتياج الكيمائي للأكسجين</t>
    </r>
    <r>
      <rPr>
        <b/>
        <sz val="11"/>
        <rFont val="Arial"/>
        <family val="2"/>
      </rPr>
      <t xml:space="preserve">
</t>
    </r>
    <r>
      <rPr>
        <b/>
        <sz val="8"/>
        <rFont val="Arial"/>
        <family val="2"/>
      </rPr>
      <t>COD</t>
    </r>
  </si>
  <si>
    <r>
      <t>الاحتياج البيولوجي للأكسجين</t>
    </r>
    <r>
      <rPr>
        <b/>
        <sz val="11"/>
        <rFont val="Arial"/>
        <family val="2"/>
      </rPr>
      <t xml:space="preserve">
</t>
    </r>
    <r>
      <rPr>
        <b/>
        <sz val="8"/>
        <rFont val="Arial"/>
        <family val="2"/>
      </rPr>
      <t>BOD</t>
    </r>
  </si>
  <si>
    <r>
      <t xml:space="preserve">الأكسجين الذائب
</t>
    </r>
    <r>
      <rPr>
        <b/>
        <sz val="8"/>
        <rFont val="Arial"/>
        <family val="2"/>
      </rPr>
      <t>Dissolved oxygen</t>
    </r>
  </si>
  <si>
    <t>مبيدات الصحة العامة</t>
  </si>
  <si>
    <t>Pesticide insecticide</t>
  </si>
  <si>
    <t>Pesticides Public Health</t>
  </si>
  <si>
    <t>لإعادة الاستخدام في الزراعة</t>
  </si>
  <si>
    <t>منها لري المساحات الخضراء [11]</t>
  </si>
  <si>
    <t>المياه العادمة لا تتجمع في المجاري و تصرف  بدون معالجه الى البحيرات</t>
  </si>
  <si>
    <t>مياه الصرف الصحي  بعد المعالجة</t>
  </si>
  <si>
    <t>التناضح العكسي</t>
  </si>
  <si>
    <t>أخرى</t>
  </si>
  <si>
    <t>( الوحدة: طن متري ، طن متري/ سفينة ، طن متري لكل صياد)</t>
  </si>
  <si>
    <t>(Unit: Metric tons , Metric tons per boats , Metric tons per fishermen)</t>
  </si>
  <si>
    <r>
      <t>Number and risk of extinction (IUCN</t>
    </r>
    <r>
      <rPr>
        <b/>
        <vertAlign val="superscript"/>
        <sz val="12"/>
        <rFont val="Arial"/>
        <family val="2"/>
      </rPr>
      <t>(1)</t>
    </r>
    <r>
      <rPr>
        <b/>
        <sz val="12"/>
        <rFont val="Arial"/>
        <family val="2"/>
      </rPr>
      <t>) of recorded species in Qatar</t>
    </r>
  </si>
  <si>
    <t xml:space="preserve"> - المؤسسة العامة القطرية للكهرباء والماء (كهرماء).</t>
  </si>
  <si>
    <t xml:space="preserve"> - Qatar General Electricity and Water Corporation (Kahramaa).</t>
  </si>
  <si>
    <t>..</t>
  </si>
  <si>
    <t>بيانات 2014 غير متوفرة من المصدر</t>
  </si>
  <si>
    <t xml:space="preserve">The Data of 2014 not available from the source. </t>
  </si>
  <si>
    <t>أم الأفاعي</t>
  </si>
  <si>
    <r>
      <t xml:space="preserve">نفايات ضخمة </t>
    </r>
    <r>
      <rPr>
        <b/>
        <vertAlign val="superscript"/>
        <sz val="12"/>
        <rFont val="Arial"/>
        <family val="2"/>
      </rPr>
      <t>(2)</t>
    </r>
  </si>
  <si>
    <r>
      <t xml:space="preserve">أم الأفاعي </t>
    </r>
    <r>
      <rPr>
        <b/>
        <vertAlign val="superscript"/>
        <sz val="10"/>
        <rFont val="Arial"/>
        <family val="2"/>
      </rPr>
      <t>(1)</t>
    </r>
  </si>
  <si>
    <t>Pesticides weed</t>
  </si>
  <si>
    <t xml:space="preserve">طبيعي </t>
  </si>
  <si>
    <t xml:space="preserve">أقل من الطبيعي </t>
  </si>
  <si>
    <t xml:space="preserve"> تلوث محدود </t>
  </si>
  <si>
    <t xml:space="preserve"> تلوث</t>
  </si>
  <si>
    <t>(1) من عام 2013 أم الأفاعي مغلقة</t>
  </si>
  <si>
    <t xml:space="preserve">(2) النفايات الضخمة يتم التخلص منها في أم الأفاعي  ومسيعيد  فقط </t>
  </si>
  <si>
    <r>
      <t>Ground Level Ozone (O</t>
    </r>
    <r>
      <rPr>
        <b/>
        <vertAlign val="subscript"/>
        <sz val="9"/>
        <rFont val="Arial"/>
        <family val="2"/>
      </rPr>
      <t>3</t>
    </r>
    <r>
      <rPr>
        <b/>
        <sz val="9"/>
        <rFont val="Arial"/>
        <family val="2"/>
      </rPr>
      <t>)</t>
    </r>
  </si>
  <si>
    <r>
      <t>Particulate Matter (PM</t>
    </r>
    <r>
      <rPr>
        <b/>
        <vertAlign val="subscript"/>
        <sz val="9"/>
        <rFont val="Arial"/>
        <family val="2"/>
      </rPr>
      <t>10</t>
    </r>
    <r>
      <rPr>
        <b/>
        <sz val="9"/>
        <rFont val="Arial"/>
        <family val="2"/>
      </rPr>
      <t>)</t>
    </r>
  </si>
  <si>
    <t>موفينبيك (الكورنيش)</t>
  </si>
  <si>
    <t xml:space="preserve">                          وصف المؤشر
الملوث</t>
  </si>
  <si>
    <t>جامعة قطر</t>
  </si>
  <si>
    <t>اسباير زون</t>
  </si>
  <si>
    <t>الإحصاءات البيئية تشكل أداة هامة لمتخذي القرار. فهي تترجم المعارف الطبيعية إلى معلومات قابلة للإدارة مما يسهل عملية اتخاذ القرار. كما يمكن من خلالها تطوير مؤشرات خاصة لقياس مدى التقدم نحو تحقيق الأهداف التنموية.</t>
  </si>
  <si>
    <t>December</t>
  </si>
  <si>
    <t xml:space="preserve">  ديسمبر</t>
  </si>
  <si>
    <t>November</t>
  </si>
  <si>
    <t xml:space="preserve">  نوفمبر</t>
  </si>
  <si>
    <t>October</t>
  </si>
  <si>
    <t xml:space="preserve">  أكتوبر</t>
  </si>
  <si>
    <t>September</t>
  </si>
  <si>
    <t xml:space="preserve">  سبتمبر</t>
  </si>
  <si>
    <t>August</t>
  </si>
  <si>
    <t xml:space="preserve">  أغسطس</t>
  </si>
  <si>
    <t>July</t>
  </si>
  <si>
    <t xml:space="preserve">  يوليو</t>
  </si>
  <si>
    <t>June</t>
  </si>
  <si>
    <t xml:space="preserve">  يونيو</t>
  </si>
  <si>
    <t>May</t>
  </si>
  <si>
    <t xml:space="preserve">  مايو</t>
  </si>
  <si>
    <t>April</t>
  </si>
  <si>
    <t xml:space="preserve">  أبريل</t>
  </si>
  <si>
    <t>March</t>
  </si>
  <si>
    <t xml:space="preserve">  مارس</t>
  </si>
  <si>
    <t>February</t>
  </si>
  <si>
    <t xml:space="preserve">  فبراير</t>
  </si>
  <si>
    <t>January</t>
  </si>
  <si>
    <t xml:space="preserve">  يناير </t>
  </si>
  <si>
    <t>Month</t>
  </si>
  <si>
    <t>الشهر</t>
  </si>
  <si>
    <t>MOVENPICK (AL CORNICHE)</t>
  </si>
  <si>
    <t xml:space="preserve">AVERAGE MONTHLY OF the AIR POLLUTANTS INDICATOR </t>
  </si>
  <si>
    <t xml:space="preserve">موفينبيك (الكورنيش) </t>
  </si>
  <si>
    <t>المتوسط الشهري لمؤشر ملوثات الهواء</t>
  </si>
  <si>
    <t xml:space="preserve">المتوسط الشهري لمؤشر ملوثات الهواء </t>
  </si>
  <si>
    <t>QATAR UNIVERSITY</t>
  </si>
  <si>
    <t xml:space="preserve">                                           Location  
Pollutants</t>
  </si>
  <si>
    <r>
      <t>الحد السنوي*</t>
    </r>
    <r>
      <rPr>
        <sz val="11"/>
        <rFont val="Arial"/>
        <family val="2"/>
      </rPr>
      <t xml:space="preserve">
*Annual Limit</t>
    </r>
  </si>
  <si>
    <r>
      <t xml:space="preserve">      الكورنيش           </t>
    </r>
    <r>
      <rPr>
        <sz val="11"/>
        <rFont val="Arial"/>
        <family val="2"/>
      </rPr>
      <t>Al Corniche</t>
    </r>
  </si>
  <si>
    <r>
      <t>جامعة قطر</t>
    </r>
    <r>
      <rPr>
        <sz val="11"/>
        <rFont val="Arial"/>
        <family val="2"/>
      </rPr>
      <t xml:space="preserve">
Qatar University</t>
    </r>
  </si>
  <si>
    <r>
      <t xml:space="preserve">اسباير زون        </t>
    </r>
    <r>
      <rPr>
        <sz val="11"/>
        <rFont val="Arial"/>
        <family val="2"/>
      </rPr>
      <t xml:space="preserve"> Aspire Zone  </t>
    </r>
  </si>
  <si>
    <t xml:space="preserve">                                  الموقع
الملوثات</t>
  </si>
  <si>
    <t>ASPIRE ZONE</t>
  </si>
  <si>
    <t>TABLE (19) (Unit: mg/l )</t>
  </si>
  <si>
    <t>جدول رقم (19) ( الوحدة: مليغرام/لتر)</t>
  </si>
  <si>
    <t>TABLE (20) (Unit: µg/l  ,mg/l )</t>
  </si>
  <si>
    <t>جدول رقم (20) ( الوحدة : ميكروغرام / لتر ، مليغرام/لتر)</t>
  </si>
  <si>
    <t>في هذا الفصل نقوم بتقديم جداول عن التنوع البيولوجي ،والمناطق المحمية، واردات المبيدات الكيميائية، ومصائد الأسماك، واستخدامات المياه، ونوعية الهواء، ونوعية المياه الساحلية. هذه المعلومات تم جمعها من الجهات المصدرية الأصلية المنتجة للبيانات من خلال (السجلات الرسمية، البحوث، برامج الرصد، التقارير الفنية).</t>
  </si>
  <si>
    <t>In this chapter, we provide tables on biodiversity, protected areas, import of chemical pesticides, fisheries, water use, air quality and coastal water quality. The data were collected from the data original producers (official records, researches, monitoring programs, and reports).</t>
  </si>
  <si>
    <t>تعداد أبريل، 2015</t>
  </si>
  <si>
    <t xml:space="preserve"> April 2015, Census</t>
  </si>
  <si>
    <t>Umm al amad</t>
  </si>
  <si>
    <t>الشيحانية</t>
  </si>
  <si>
    <t>Al Sheehaniya</t>
  </si>
  <si>
    <t>2014</t>
  </si>
  <si>
    <t>NM</t>
  </si>
  <si>
    <t>NM: Not measured</t>
  </si>
  <si>
    <t>NM: لم يتم قياسه</t>
  </si>
  <si>
    <t>مبيدات أعشاب و حشائش</t>
  </si>
  <si>
    <t>مبيدات حشرية وعناكب</t>
  </si>
  <si>
    <t>Data sources: Kahramaa, Ashghal.</t>
  </si>
  <si>
    <t>المصدر : وزارة البلدية والبيئة.</t>
  </si>
  <si>
    <t>Source: Ministry of Municipality and Environment.</t>
  </si>
  <si>
    <t>أم ثنيتين</t>
  </si>
  <si>
    <t>أم قريبة</t>
  </si>
  <si>
    <t>أم المواقع</t>
  </si>
  <si>
    <r>
      <rPr>
        <b/>
        <vertAlign val="superscript"/>
        <sz val="10"/>
        <rFont val="Arial"/>
        <family val="2"/>
      </rPr>
      <t>(1)</t>
    </r>
    <r>
      <rPr>
        <b/>
        <sz val="10"/>
        <rFont val="Arial"/>
        <family val="2"/>
      </rPr>
      <t xml:space="preserve"> الاتحاد الدولي لحماية الطبيعة.</t>
    </r>
  </si>
  <si>
    <r>
      <rPr>
        <vertAlign val="superscript"/>
        <sz val="10"/>
        <rFont val="Arial"/>
        <family val="2"/>
      </rPr>
      <t>(1)</t>
    </r>
    <r>
      <rPr>
        <sz val="10"/>
        <rFont val="Arial"/>
        <family val="2"/>
      </rPr>
      <t xml:space="preserve"> IUCN = International Union for Conservation of Nature.</t>
    </r>
  </si>
  <si>
    <t>* تم إعتبار الحد السنوي هو وصف المؤشر "طبيعي".</t>
  </si>
  <si>
    <t>المجمــوع</t>
  </si>
  <si>
    <t xml:space="preserve">جسيمات دقيقة (PM10) </t>
  </si>
  <si>
    <r>
      <t>Sulfur dioxide (SO</t>
    </r>
    <r>
      <rPr>
        <sz val="10"/>
        <rFont val="Calibri"/>
        <family val="2"/>
      </rPr>
      <t>₂</t>
    </r>
    <r>
      <rPr>
        <sz val="10"/>
        <rFont val="Arial"/>
        <family val="2"/>
      </rPr>
      <t xml:space="preserve">) </t>
    </r>
  </si>
  <si>
    <r>
      <t>Nitrogen dioxide (NO</t>
    </r>
    <r>
      <rPr>
        <sz val="10"/>
        <rFont val="Calibri"/>
        <family val="2"/>
      </rPr>
      <t>₂</t>
    </r>
    <r>
      <rPr>
        <sz val="10"/>
        <rFont val="Arial"/>
        <family val="2"/>
      </rPr>
      <t xml:space="preserve">) </t>
    </r>
  </si>
  <si>
    <r>
      <t>Ground Level Ozone (O</t>
    </r>
    <r>
      <rPr>
        <vertAlign val="subscript"/>
        <sz val="10"/>
        <rFont val="Arial"/>
        <family val="2"/>
      </rPr>
      <t>3</t>
    </r>
    <r>
      <rPr>
        <sz val="10"/>
        <rFont val="Arial"/>
        <family val="2"/>
      </rPr>
      <t xml:space="preserve">) </t>
    </r>
  </si>
  <si>
    <t xml:space="preserve">Particulate Matter (PM10) </t>
  </si>
  <si>
    <t xml:space="preserve">ثنائي أكسيد الكبريت  </t>
  </si>
  <si>
    <t xml:space="preserve">ثنائي أكسيد النيتروجين </t>
  </si>
  <si>
    <t xml:space="preserve">الأوزون عند مستوى الأرض </t>
  </si>
  <si>
    <t xml:space="preserve">أول أكسيد الكربون </t>
  </si>
  <si>
    <t>جسيمات دقيقة</t>
  </si>
  <si>
    <r>
      <t>Sulfur dioxide (SO</t>
    </r>
    <r>
      <rPr>
        <b/>
        <vertAlign val="subscript"/>
        <sz val="10"/>
        <rFont val="Arial"/>
        <family val="2"/>
      </rPr>
      <t>2</t>
    </r>
    <r>
      <rPr>
        <b/>
        <sz val="10"/>
        <rFont val="Arial"/>
        <family val="2"/>
      </rPr>
      <t xml:space="preserve">) </t>
    </r>
  </si>
  <si>
    <r>
      <t>Nitrogen dioxide (NO</t>
    </r>
    <r>
      <rPr>
        <b/>
        <vertAlign val="subscript"/>
        <sz val="10"/>
        <rFont val="Arial"/>
        <family val="2"/>
      </rPr>
      <t>2</t>
    </r>
    <r>
      <rPr>
        <b/>
        <sz val="10"/>
        <rFont val="Arial"/>
        <family val="2"/>
      </rPr>
      <t xml:space="preserve">) </t>
    </r>
  </si>
  <si>
    <r>
      <t>Ground Level Ozone (O</t>
    </r>
    <r>
      <rPr>
        <b/>
        <vertAlign val="subscript"/>
        <sz val="10"/>
        <rFont val="Arial"/>
        <family val="2"/>
      </rPr>
      <t>3</t>
    </r>
    <r>
      <rPr>
        <b/>
        <sz val="10"/>
        <rFont val="Arial"/>
        <family val="2"/>
      </rPr>
      <t xml:space="preserve">) </t>
    </r>
  </si>
  <si>
    <t xml:space="preserve">Carbon Monoxide (CO) </t>
  </si>
  <si>
    <r>
      <t>Particulate Matter (PM</t>
    </r>
    <r>
      <rPr>
        <b/>
        <vertAlign val="subscript"/>
        <sz val="10"/>
        <rFont val="Arial"/>
        <family val="2"/>
      </rPr>
      <t>10</t>
    </r>
    <r>
      <rPr>
        <b/>
        <sz val="10"/>
        <rFont val="Arial"/>
        <family val="2"/>
      </rPr>
      <t>)</t>
    </r>
  </si>
  <si>
    <t>سماد عضوي معالج حرارياً</t>
  </si>
  <si>
    <t>Ethoprophos 10%</t>
  </si>
  <si>
    <t>promtox- fort WP</t>
  </si>
  <si>
    <t>Avaunt 150 SC</t>
  </si>
  <si>
    <t>Delta plan 25% EC</t>
  </si>
  <si>
    <t>Evisect 50 SP</t>
  </si>
  <si>
    <t>Ortiva 25% SC (Azoxy strobin)</t>
  </si>
  <si>
    <t xml:space="preserve">بيتا-سيفلوثرين 25 إي سي </t>
  </si>
  <si>
    <t>إنثوبروفوس 10%</t>
  </si>
  <si>
    <t>أفونت 150 إس سي</t>
  </si>
  <si>
    <t xml:space="preserve">دلتا بلان 25% إي سي </t>
  </si>
  <si>
    <t>إيفيسكت 50 إس بي</t>
  </si>
  <si>
    <t>أورتيفا 25% إس سي (أزوكسي ستوربين)</t>
  </si>
  <si>
    <t>برومتوكس فورت-  WP</t>
  </si>
  <si>
    <t>Thermally-treated organic fertilizer</t>
  </si>
  <si>
    <t>2011/2012</t>
  </si>
  <si>
    <t>عشيرج</t>
  </si>
  <si>
    <t>Ashiraj</t>
  </si>
  <si>
    <t>INCOMING WASTE  BY TYPE AND WASTE MANAGEMENT FACILITY</t>
  </si>
  <si>
    <t>NM: Not measured.</t>
  </si>
  <si>
    <t>مركب الهيدروكلور والفلور الكربوني-123</t>
  </si>
  <si>
    <t>مركب الهيدروكلور والفلور الكربوني-141b</t>
  </si>
  <si>
    <t>مركب الهيدروكلور والفلور الكربوني-142b</t>
  </si>
  <si>
    <t>مركبات االهيدروكلور والفلور الكربوني - 22</t>
  </si>
  <si>
    <t>HCFC-123</t>
  </si>
  <si>
    <t>HCFC-141b</t>
  </si>
  <si>
    <t>HCFC-142b</t>
  </si>
  <si>
    <t xml:space="preserve"> المواد المستنفذة لطبقة الأوزون حسب الإمكانية النسبية لاستنفاد الأوزون (طن متري) وفقاً لبرتوكول مونتريال</t>
  </si>
  <si>
    <t>كتلة المواد المستنفذة لطبقة الأوزون ( طن متري)</t>
  </si>
  <si>
    <t>Mass of consumption of ozone depleting substances  (metric tons)</t>
  </si>
  <si>
    <t>روضة راشد/معالج</t>
  </si>
  <si>
    <t>أم الأفاعي/معالج</t>
  </si>
  <si>
    <t>إجمالي الإطارات/ الواردة</t>
  </si>
  <si>
    <t>إجمالي الإطارات/ المعالجة</t>
  </si>
  <si>
    <t>Rawdat Rashid/Treated</t>
  </si>
  <si>
    <t xml:space="preserve">Umm AlOAfai/Treated </t>
  </si>
  <si>
    <t>Total Tires/Income</t>
  </si>
  <si>
    <t>Total Tires/Treated</t>
  </si>
  <si>
    <t>الإجمالي/المعالج</t>
  </si>
  <si>
    <t>الإجمالي/ الوارد</t>
  </si>
  <si>
    <t>Total/Treated</t>
  </si>
  <si>
    <t>Total/Income</t>
  </si>
  <si>
    <t xml:space="preserve">روضة راشد/وارد </t>
  </si>
  <si>
    <t>Rawdat Rashid/Income</t>
  </si>
  <si>
    <t>مزرعة رقم (279)</t>
  </si>
  <si>
    <t xml:space="preserve">Farm (279) </t>
  </si>
  <si>
    <r>
      <t>ثنائي أكسيد الكبريت  (SO</t>
    </r>
    <r>
      <rPr>
        <b/>
        <vertAlign val="subscript"/>
        <sz val="10"/>
        <rFont val="Arial"/>
        <family val="2"/>
      </rPr>
      <t>2</t>
    </r>
    <r>
      <rPr>
        <b/>
        <sz val="10"/>
        <rFont val="Arial"/>
        <family val="2"/>
      </rPr>
      <t xml:space="preserve">) </t>
    </r>
  </si>
  <si>
    <r>
      <t>الأوزون عند مستوى الأرض (O</t>
    </r>
    <r>
      <rPr>
        <b/>
        <vertAlign val="subscript"/>
        <sz val="10"/>
        <rFont val="Arial"/>
        <family val="2"/>
      </rPr>
      <t>3</t>
    </r>
    <r>
      <rPr>
        <b/>
        <sz val="10"/>
        <rFont val="Arial"/>
        <family val="2"/>
      </rPr>
      <t xml:space="preserve">) </t>
    </r>
  </si>
  <si>
    <t xml:space="preserve">جدول رقم (233) </t>
  </si>
  <si>
    <t xml:space="preserve">جدول رقم (235) </t>
  </si>
  <si>
    <t xml:space="preserve"> المتوسط السنوي لجودة الهواء بمدينة الدوحة حسب مؤشر ملوثات الهواء والموقع</t>
  </si>
  <si>
    <t>ANNUAL AVERAGE OF AIR QUALITY - DOHA CITY  BY INDICATOR 
OF AIR POLLUTANTS AND LOCATION</t>
  </si>
  <si>
    <t>PERCENTAGE DISTRIBUTION OF DAILY MONITORING OF AIR QUALITY INDICATORS</t>
  </si>
  <si>
    <t xml:space="preserve">التوزيع النسبي للرصد اليومي لمؤشرات جودة الهواء </t>
  </si>
  <si>
    <t>الشحانية
Shahanyah</t>
  </si>
  <si>
    <t>المسحبية
Mashabyah</t>
  </si>
  <si>
    <t>الوجبة
Al Wajbah</t>
  </si>
  <si>
    <t>أم ثنيتين
Umm Thanytain</t>
  </si>
  <si>
    <t>أم قريبة
Umm Grebah</t>
  </si>
  <si>
    <t>أم المواقع
Umm Al Mawaqa</t>
  </si>
  <si>
    <t>راس لفان
Ras Laffan</t>
  </si>
  <si>
    <t xml:space="preserve">مزرعة رقم (279)
Farm (279) </t>
  </si>
  <si>
    <t>عشيرج
Ashiraj</t>
  </si>
  <si>
    <t>نوعية المياه الساحلية في قطر حسب الموقع</t>
  </si>
  <si>
    <t>QUALITY OF COASTAL WATERS IN QATAR BY LOCATION</t>
  </si>
  <si>
    <t>TOTAL PETROLEUM HYDROCARBON (TPH)
 SEDIMENTS IN COASTAL SAMPLES BY LOCATION</t>
  </si>
  <si>
    <t>Umm AlOAfai (1)</t>
  </si>
  <si>
    <t>Umm AlOAfai</t>
  </si>
  <si>
    <t>إجمالي نفايات البناء/المعالجة</t>
  </si>
  <si>
    <t>Total Construction/Treated</t>
  </si>
  <si>
    <t>إجمالي نفايات البناء/الواردة</t>
  </si>
  <si>
    <t>Total Construction/Income</t>
  </si>
  <si>
    <t xml:space="preserve">Umm AlOAfai </t>
  </si>
  <si>
    <t>(1) From 2013 Umm AlOAfai has been Closed</t>
  </si>
  <si>
    <t>(2) Bulky waste disposed only in Umm AlOAfai and Rawdat Rashid.</t>
  </si>
  <si>
    <t>فوسفات (ميكروغرام/لتر)
Phosphate
PO4
(µg/l)</t>
  </si>
  <si>
    <t>نتريت (ميكروغرام/ لتر)
Nitrite
NO2
(µg/l)</t>
  </si>
  <si>
    <t>نترات (ميكروغرام/لتر)
Nitrate
NO3
(µg/l)</t>
  </si>
  <si>
    <t>سليكات (ميكروغرام/ لتر)
Silicate
SiO3
(µg/l)</t>
  </si>
  <si>
    <t>(µg/l): ميكروغرام/ لتر.</t>
  </si>
  <si>
    <t>(µg/l):Microgram per Liter.</t>
  </si>
  <si>
    <r>
      <t xml:space="preserve">المجموع
</t>
    </r>
    <r>
      <rPr>
        <b/>
        <sz val="8"/>
        <color rgb="FF000000"/>
        <rFont val="Arial"/>
        <family val="2"/>
      </rPr>
      <t>Total</t>
    </r>
  </si>
  <si>
    <r>
      <t xml:space="preserve">Bulky </t>
    </r>
    <r>
      <rPr>
        <b/>
        <vertAlign val="superscript"/>
        <sz val="10"/>
        <color rgb="FF000000"/>
        <rFont val="Arial"/>
        <family val="2"/>
      </rPr>
      <t>(2)</t>
    </r>
  </si>
  <si>
    <t>سومي ألفا 5% إي سي</t>
  </si>
  <si>
    <t>Sumi alpha 5% EC</t>
  </si>
  <si>
    <t>دلتا بلان</t>
  </si>
  <si>
    <t>ليون</t>
  </si>
  <si>
    <t>جالو</t>
  </si>
  <si>
    <t>استر</t>
  </si>
  <si>
    <t>افانت</t>
  </si>
  <si>
    <t>كومباكت</t>
  </si>
  <si>
    <t>ساموكتين</t>
  </si>
  <si>
    <t>دوريس</t>
  </si>
  <si>
    <t>موسبيلان</t>
  </si>
  <si>
    <t>Mospilan 20% sp</t>
  </si>
  <si>
    <t>Gallo</t>
  </si>
  <si>
    <t>Ester</t>
  </si>
  <si>
    <t>Total water use net of total losses [13]=[3]+{4]+[9]</t>
  </si>
  <si>
    <t>استخدم إجمالي المياه الصافية من إجمالي الخسائر [13] = [3] + {4] + [9]</t>
  </si>
  <si>
    <t>ام قرن</t>
  </si>
  <si>
    <t>بروق</t>
  </si>
  <si>
    <t>Brooq</t>
  </si>
  <si>
    <t>الرفاع
Al Rafa</t>
  </si>
  <si>
    <t>ام قرن
Um Qarn</t>
  </si>
  <si>
    <t>بروق
Brooq</t>
  </si>
  <si>
    <t>2012/2013</t>
  </si>
  <si>
    <t>2013/2014</t>
  </si>
  <si>
    <t>2014/2015</t>
  </si>
  <si>
    <t>Doris</t>
  </si>
  <si>
    <t>Compact</t>
  </si>
  <si>
    <t>Samoketin</t>
  </si>
  <si>
    <t>Lyon</t>
  </si>
  <si>
    <t>Delta Plan</t>
  </si>
  <si>
    <t>Esther</t>
  </si>
  <si>
    <t>Avant</t>
  </si>
  <si>
    <t>Environmental Statistics</t>
  </si>
  <si>
    <t>Environmental statistics can provide crucial tool for decision making in a variety of ways. They can translate physical knowledge into manageable information that can facilitate the decision-making process. They can help to develop indicators to measure and calibrate progress towards achieving development objectives.</t>
  </si>
  <si>
    <t>* The Annual limit considered as Description of the Indicator "Normal".</t>
  </si>
  <si>
    <t>كمية المبيدات المستخدمة في مكافحة الآفات الزراعية في المنازل 
والمنشآت الحكومية حسب النوع</t>
  </si>
  <si>
    <t>QUANTITIES OF PESTICIDES USED FOR THE CONTROL 
OF PESTS IN DOMESTIC AND GOVERNMENT BUILDINGS BY TYPE</t>
  </si>
  <si>
    <t>كمية المبيدات المستخدمة في مكافحة آفات النخيل حسب النوع</t>
  </si>
  <si>
    <t>QUANTITIES OF PESTICIDES FOR THE CONTROL 
OF PALM PESTS BY TYPE</t>
  </si>
  <si>
    <t>كمية الأسمدة المستخدمة حسب النوع</t>
  </si>
  <si>
    <t>QUANTITIES OF FERTILIZERS USED BY TYPE</t>
  </si>
  <si>
    <t>NUMBER OF RECORDED TERRESTRIAL VIOLATIONS BY TYPE</t>
  </si>
  <si>
    <t>عدد المخالفات البرية المسجلة حسب النوع</t>
  </si>
  <si>
    <t>عدد المشاريع الجديدة الخاضعة لتقييم تأثيرها على البيئة حسب النوع</t>
  </si>
  <si>
    <t>NUMBER OF NEW PROJECTS EVALUATED FOR THEIR IMPACTS
 ON THE ENVIRONMENT BY TYPE</t>
  </si>
  <si>
    <t>منها من الآبار البلدية [6]*</t>
  </si>
  <si>
    <t>منها من آبار محلية [7]*</t>
  </si>
  <si>
    <t>منها من الآبار الصناعية [8]*</t>
  </si>
  <si>
    <t xml:space="preserve">     of which from industrial wells [8]*</t>
  </si>
  <si>
    <t xml:space="preserve">     of which from domestic wells [7]*</t>
  </si>
  <si>
    <t xml:space="preserve">     of which from municipal wells [6]*</t>
  </si>
  <si>
    <t>ND: Not detected or below detection limit.</t>
  </si>
  <si>
    <t>ND: غير مكشف عنه أو تحت حد الكشف.</t>
  </si>
  <si>
    <t xml:space="preserve">الكلوروفيل أ  (ميكروغرام/ لتر)
Chlorophyll a
 (μg/l)  </t>
  </si>
  <si>
    <t xml:space="preserve">جدول رقم (230) </t>
  </si>
  <si>
    <t xml:space="preserve">Table (231) </t>
  </si>
  <si>
    <t xml:space="preserve">Table (232) </t>
  </si>
  <si>
    <t xml:space="preserve">جدول رقم (234) </t>
  </si>
  <si>
    <t xml:space="preserve">TABLE (234) </t>
  </si>
  <si>
    <t xml:space="preserve">TABLE (235) </t>
  </si>
  <si>
    <t>جدول رقم (238) ( الوحدة: لتر ، كجم )</t>
  </si>
  <si>
    <t>TABLE (238) (Unit: Lit , Kg)</t>
  </si>
  <si>
    <t>TABLE (241)</t>
  </si>
  <si>
    <t>TABLE (242)</t>
  </si>
  <si>
    <t>TABLE (243)</t>
  </si>
  <si>
    <t>TABLE (244)</t>
  </si>
  <si>
    <t>جدول رقم (250) (الوحدة: مليون متر مكعب/ السنة)</t>
  </si>
  <si>
    <t>TABLE (250) (Unit: Million m3/year)</t>
  </si>
  <si>
    <t xml:space="preserve">AVERAGE MONTHLY OF THE AIR POLLUTANTS INDICATOR </t>
  </si>
  <si>
    <t>Total of residential building</t>
  </si>
  <si>
    <t>Al Dhaayen</t>
  </si>
  <si>
    <t>limited Polluted</t>
  </si>
  <si>
    <t>واستجابة للطلب المتزايد للحصول على المعلومات البيئية ، قام جهاز التخطيط والإحصاء بالتعاون مع وزارة البلدية والبيئة استحداث هذا الفصل الخاص بالإحصاءات البيئية ، إلا أن العديد من المعلومات الأخرى كتلك المتعلقة بالمناخ ، الزراعة،  الطاقة ، المواصلات يمكن الحصول عليها في فصول أخرى من هذه النشرة.</t>
  </si>
  <si>
    <t xml:space="preserve"> - التعداد العام المبسط للسكان والمساكن والمنشآت 2015-  جهاز التخطيط والاحصاء.</t>
  </si>
  <si>
    <t>In response to the increasing needs of  environment data and information, The Planning and Statistics Authority in cooperation with the Ministry of Municipality and Environment to update this chapter on environmental statistics. Other information on climate, agriculture, energy, transport,…etc. can be found in other chapters of this publication.</t>
  </si>
  <si>
    <t>2011/2012 - 2014/2015</t>
  </si>
  <si>
    <t>المصدر:تعداد أبريل 2015-  جهاز التخطيط والاحصاء</t>
  </si>
  <si>
    <t>Source: Census April, 2015-PSA</t>
  </si>
  <si>
    <t>مصدر البيانات: هيئة الاشغال العامة</t>
  </si>
  <si>
    <t>مصدر البيانات: المؤسسة القطرية للكهرباء والماء وهيئة الاشغال العامة .</t>
  </si>
  <si>
    <t>المصدر:وزارة البلدية والبيئة</t>
  </si>
  <si>
    <t xml:space="preserve"> - Public Works Authority (Ashghal)</t>
  </si>
  <si>
    <t xml:space="preserve"> - Ministry of Municipality and Environment (MME)</t>
  </si>
  <si>
    <t xml:space="preserve"> - The Simplified Census Of Population , Housing and Establishments , 2015- Planning and Statistics Authorit (PSA).</t>
  </si>
  <si>
    <t>تركيز الهيدروكربون البترولي الكلي في الرواسب الساحلية 
حسب الموقع</t>
  </si>
  <si>
    <r>
      <t>Sulfur dioxide (SO</t>
    </r>
    <r>
      <rPr>
        <b/>
        <vertAlign val="subscript"/>
        <sz val="9"/>
        <rFont val="Arial"/>
        <family val="2"/>
      </rPr>
      <t>2</t>
    </r>
    <r>
      <rPr>
        <b/>
        <sz val="9"/>
        <rFont val="Arial"/>
        <family val="2"/>
      </rPr>
      <t>)</t>
    </r>
  </si>
  <si>
    <r>
      <t>Nitrogen dioxide (NO</t>
    </r>
    <r>
      <rPr>
        <b/>
        <vertAlign val="subscript"/>
        <sz val="9"/>
        <rFont val="Arial"/>
        <family val="2"/>
      </rPr>
      <t>2</t>
    </r>
    <r>
      <rPr>
        <b/>
        <sz val="9"/>
        <rFont val="Arial"/>
        <family val="2"/>
      </rPr>
      <t>)</t>
    </r>
  </si>
  <si>
    <t>تركيز المغذيات الطبيعية في المياه الساحلية القطرية حسب الموقع</t>
  </si>
  <si>
    <t>CONCENTRATION OF NATURAL NUTRIENTS IN QATARI COASTAL WATERS BY LOCATION</t>
  </si>
  <si>
    <t>2012/2011 - 2015/2014</t>
  </si>
  <si>
    <t>Water Real Losses [2]</t>
  </si>
  <si>
    <t>Authorised consumption** [3]=[1]-[2]</t>
  </si>
  <si>
    <t>استهلاك المأذون به** [3]=[1]-[2]</t>
  </si>
  <si>
    <t>** Authorized Consumption: is water that is used by known customers of the water system. </t>
  </si>
  <si>
    <t>**الأستهلاك المأذون به: هو المياه المستخدمة من قبل مشتركين معروفين ضمن نظام المياه، وهوه عبارة عن حاصل</t>
  </si>
  <si>
    <t xml:space="preserve"> It is the sum of billed authorized consumption and unbilled authorized consumption and is a known quantity.</t>
  </si>
  <si>
    <t xml:space="preserve"> جمع المياه المفوترة مع غير المفوترة وهي كمية معروفة</t>
  </si>
  <si>
    <t>* Industrial,Domestic and Municipal wells = 20 Million m3 for (2015-2018)</t>
  </si>
  <si>
    <t xml:space="preserve">* الآبار البلدية ومحلية والصناعية = 20 مليون متر مكعب للسنوات من 2015-2018 </t>
  </si>
  <si>
    <t>Graph No. (49) شكل رقم</t>
  </si>
  <si>
    <t>Graph No. (52) شكل رقم</t>
  </si>
  <si>
    <t>جدول رقم (228)</t>
  </si>
  <si>
    <t>TABLE (228)</t>
  </si>
  <si>
    <t>جدول رقم  (229) (الوحدة: طن متري )</t>
  </si>
  <si>
    <t>TABLE (229) (Unit: Metric tons )</t>
  </si>
  <si>
    <t>Table (230)</t>
  </si>
  <si>
    <t xml:space="preserve">جدول رقم (231) </t>
  </si>
  <si>
    <t>جدول رقم (232)</t>
  </si>
  <si>
    <t xml:space="preserve">Table (233) </t>
  </si>
  <si>
    <t xml:space="preserve">جدول رقم (236) </t>
  </si>
  <si>
    <t xml:space="preserve">TABLE (236) </t>
  </si>
  <si>
    <t>جدول رقم (237) ( الوحدة الوزن : كيلو غرام)</t>
  </si>
  <si>
    <t>TABLE (237) (Weight Unit: Kg)</t>
  </si>
  <si>
    <t>TABLE (239) (Unit: Lit , Kg)</t>
  </si>
  <si>
    <t>جدول رقم (239) ( الوحدة: لتر ، كجم )</t>
  </si>
  <si>
    <t>TABLE (240) (Unit : Ton)</t>
  </si>
  <si>
    <t>جدول رقم(240) (الوحدة : طن)</t>
  </si>
  <si>
    <t>جدول رقم (241)</t>
  </si>
  <si>
    <t xml:space="preserve">جدول رقم (242) </t>
  </si>
  <si>
    <t>جدول رقم (243)</t>
  </si>
  <si>
    <t xml:space="preserve">جدول رقم (244) </t>
  </si>
  <si>
    <t>TABLE (245)</t>
  </si>
  <si>
    <t>جدول رقم (245)</t>
  </si>
  <si>
    <t>TABLE (246) (Unit: mg/l )</t>
  </si>
  <si>
    <t>جدول رقم (246) ( الوحدة: مليغرام/لتر)</t>
  </si>
  <si>
    <t>TABLE (247) (Unit: µg/l )</t>
  </si>
  <si>
    <t>جدول رقم (247) ( الوحدة : ميكروغرام/لتر)</t>
  </si>
  <si>
    <r>
      <t>TABLE (248)</t>
    </r>
    <r>
      <rPr>
        <sz val="10"/>
        <color indexed="8"/>
        <rFont val="Arial"/>
        <family val="2"/>
      </rPr>
      <t xml:space="preserve"> (Unit:Microgram/Gram (µg/g))</t>
    </r>
  </si>
  <si>
    <r>
      <rPr>
        <b/>
        <sz val="12"/>
        <color indexed="8"/>
        <rFont val="Arial"/>
        <family val="2"/>
      </rPr>
      <t xml:space="preserve">جدول رقم (248) </t>
    </r>
    <r>
      <rPr>
        <b/>
        <sz val="10"/>
        <color indexed="8"/>
        <rFont val="Arial"/>
        <family val="2"/>
      </rPr>
      <t>(الوحدة:ميكروغرام/غرام)</t>
    </r>
  </si>
  <si>
    <t>جدول رقم (249)  (الوحدة: طن متري)</t>
  </si>
  <si>
    <t>TABLE (249) (Unit:Metric tons)</t>
  </si>
  <si>
    <t>TABLE (251) (Unit: Million m3/year)</t>
  </si>
  <si>
    <t>جدول رقم (251) (الوحدة: مليون متر مكعب/ السنة)</t>
  </si>
  <si>
    <r>
      <t>TABLE (252) (Unit: KM</t>
    </r>
    <r>
      <rPr>
        <b/>
        <vertAlign val="superscript"/>
        <sz val="10"/>
        <rFont val="Arial"/>
        <family val="2"/>
      </rPr>
      <t>2</t>
    </r>
    <r>
      <rPr>
        <b/>
        <sz val="10"/>
        <rFont val="Arial"/>
        <family val="2"/>
      </rPr>
      <t xml:space="preserve"> , Percentage)</t>
    </r>
  </si>
  <si>
    <t>جدول رقم (252)  (الوحدة: كيلومتر مربع، النسبة )</t>
  </si>
  <si>
    <t>2012 - 2019</t>
  </si>
  <si>
    <t>2004 - 2019</t>
  </si>
  <si>
    <t>2019</t>
  </si>
  <si>
    <t>عدد سفن الصيد الحرفي</t>
  </si>
  <si>
    <t>No. of big fishing boats</t>
  </si>
  <si>
    <t>عدد قوارب الصيد</t>
  </si>
  <si>
    <t>No. of Small fishing boats</t>
  </si>
  <si>
    <t>عدد قوارب وسفن الصيد</t>
  </si>
  <si>
    <t>Number of fishing boats</t>
  </si>
  <si>
    <t>عدد الصيادين في سفن الصيد الحرفي</t>
  </si>
  <si>
    <t>Number of fishermen in big boat (LANJ)</t>
  </si>
  <si>
    <t>عدد الصيادين في قوارب الصيد</t>
  </si>
  <si>
    <t>Number of fishermen in small boat (TARAD)</t>
  </si>
  <si>
    <t>(3) أغذية تالفة ومقاصب</t>
  </si>
  <si>
    <t>not measured</t>
  </si>
  <si>
    <t>أقل من طبيعي</t>
  </si>
  <si>
    <t>2014 - 2017</t>
  </si>
  <si>
    <t>بيانات  2018 و 2019غير متوفرة من المصدر</t>
  </si>
  <si>
    <t>2018 &amp; 2019 Data not available from the source</t>
  </si>
  <si>
    <t>2013 - 2017</t>
  </si>
  <si>
    <t>2017 - 2013</t>
  </si>
  <si>
    <t>2010 - 2015</t>
  </si>
  <si>
    <t>2010- 2015</t>
  </si>
  <si>
    <t>بيانات  2016 -2019 غير متوفرة من المصدر</t>
  </si>
  <si>
    <t>2016 - 2019 Data not available from the source</t>
  </si>
  <si>
    <t>2013 - 2018</t>
  </si>
  <si>
    <t>2019 Data not available from the source</t>
  </si>
  <si>
    <t>بيانات  2019 غير متوفرة من المصدر</t>
  </si>
  <si>
    <t>بيانات 2016-2019 لم يتم قياسها من المصدر</t>
  </si>
  <si>
    <t xml:space="preserve">The Data of 2016-2019 not measurment from the source. </t>
  </si>
  <si>
    <t>0</t>
  </si>
  <si>
    <t>بيانات  2018 و 2019 غير متوفرة من المصدر</t>
  </si>
  <si>
    <t xml:space="preserve"> Data  2018 &amp; 2019 not available from the source</t>
  </si>
  <si>
    <t xml:space="preserve">                           Indicator                                  Description
Pollutant</t>
  </si>
  <si>
    <t xml:space="preserve">                        Indicator                                     Description
Pollutant</t>
  </si>
  <si>
    <r>
      <t>أنواع أخرى</t>
    </r>
    <r>
      <rPr>
        <b/>
        <vertAlign val="superscript"/>
        <sz val="12"/>
        <rFont val="Arial"/>
        <family val="2"/>
      </rPr>
      <t>(3)</t>
    </r>
  </si>
  <si>
    <t>2014 - 2019</t>
  </si>
  <si>
    <t>2010 - 2019</t>
  </si>
  <si>
    <t>2014- 2019</t>
  </si>
  <si>
    <t>النفايات الواردة حسب النوع ومرافق إدارة النفايات</t>
  </si>
  <si>
    <t>Other Items</t>
  </si>
  <si>
    <t>(3) Demaged food and slaughtered</t>
  </si>
  <si>
    <t xml:space="preserve">    كمية المصيد (طن متري)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</si>
</sst>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_-;_-* #,##0\-;_-* &quot;-&quot;_-;_-@_-"/>
    <numFmt numFmtId="165" formatCode="_-* #,##0.00_-;_-* #,##0.00\-;_-* &quot;-&quot;??_-;_-@_-"/>
    <numFmt numFmtId="166" formatCode="0.0"/>
    <numFmt numFmtId="167" formatCode="0.000"/>
    <numFmt numFmtId="168" formatCode="#,##0_ ;\-#,##0\ "/>
    <numFmt numFmtId="169" formatCode="#,##0.0"/>
    <numFmt numFmtId="170" formatCode="0.0%"/>
    <numFmt numFmtId="171" formatCode="_-* #,##0_-;_-* #,##0\-;_-* &quot;-&quot;??_-;_-@_-"/>
    <numFmt numFmtId="172" formatCode="#,##0.000"/>
  </numFmts>
  <fonts count="83" x14ac:knownFonts="1">
    <font>
      <sz val="10"/>
      <name val="Arial"/>
      <charset val="178"/>
    </font>
    <font>
      <sz val="11"/>
      <color theme="1"/>
      <name val="Calibri"/>
      <family val="2"/>
      <scheme val="minor"/>
    </font>
    <font>
      <sz val="10"/>
      <name val="Arial"/>
      <family val="2"/>
    </font>
    <font>
      <b/>
      <sz val="10"/>
      <name val="Arial"/>
      <family val="2"/>
    </font>
    <font>
      <sz val="8"/>
      <name val="Arial"/>
      <family val="2"/>
    </font>
    <font>
      <sz val="10"/>
      <name val="Arial"/>
      <family val="2"/>
    </font>
    <font>
      <b/>
      <sz val="12"/>
      <name val="Arial"/>
      <family val="2"/>
    </font>
    <font>
      <b/>
      <sz val="14"/>
      <name val="Arial"/>
      <family val="2"/>
    </font>
    <font>
      <sz val="12"/>
      <name val="Arial"/>
      <family val="2"/>
    </font>
    <font>
      <sz val="14"/>
      <name val="Arial"/>
      <family val="2"/>
    </font>
    <font>
      <b/>
      <sz val="9"/>
      <name val="Arial"/>
      <family val="2"/>
    </font>
    <font>
      <b/>
      <sz val="14"/>
      <color indexed="12"/>
      <name val="Arial"/>
      <family val="2"/>
    </font>
    <font>
      <b/>
      <sz val="14"/>
      <color indexed="12"/>
      <name val="Arial"/>
      <family val="2"/>
    </font>
    <font>
      <b/>
      <sz val="12"/>
      <color indexed="12"/>
      <name val="Arial"/>
      <family val="2"/>
    </font>
    <font>
      <b/>
      <sz val="12"/>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0"/>
      <name val="Arial"/>
      <family val="2"/>
      <charset val="178"/>
    </font>
    <font>
      <sz val="11"/>
      <name val="Arial"/>
      <family val="2"/>
    </font>
    <font>
      <b/>
      <sz val="11"/>
      <name val="Arial"/>
      <family val="2"/>
    </font>
    <font>
      <b/>
      <sz val="12"/>
      <name val="Arial"/>
      <family val="2"/>
    </font>
    <font>
      <sz val="8"/>
      <name val="Arial"/>
      <family val="2"/>
    </font>
    <font>
      <b/>
      <sz val="16"/>
      <name val="Arial"/>
      <family val="2"/>
      <charset val="178"/>
    </font>
    <font>
      <b/>
      <sz val="9"/>
      <name val="Arial"/>
      <family val="2"/>
      <charset val="178"/>
    </font>
    <font>
      <b/>
      <sz val="8"/>
      <name val="Arial"/>
      <family val="2"/>
      <charset val="178"/>
    </font>
    <font>
      <b/>
      <sz val="11"/>
      <name val="Calibri"/>
      <family val="2"/>
    </font>
    <font>
      <vertAlign val="superscript"/>
      <sz val="10"/>
      <name val="Arial"/>
      <family val="2"/>
    </font>
    <font>
      <b/>
      <vertAlign val="superscript"/>
      <sz val="10"/>
      <name val="Arial"/>
      <family val="2"/>
    </font>
    <font>
      <b/>
      <sz val="14"/>
      <name val="Arial"/>
      <family val="2"/>
      <charset val="178"/>
    </font>
    <font>
      <b/>
      <vertAlign val="superscript"/>
      <sz val="12"/>
      <name val="Arial"/>
      <family val="2"/>
    </font>
    <font>
      <b/>
      <i/>
      <sz val="12"/>
      <name val="Arial"/>
      <family val="2"/>
    </font>
    <font>
      <i/>
      <sz val="10"/>
      <name val="Arial"/>
      <family val="2"/>
    </font>
    <font>
      <b/>
      <vertAlign val="subscript"/>
      <sz val="10"/>
      <name val="Arial"/>
      <family val="2"/>
    </font>
    <font>
      <b/>
      <vertAlign val="subscript"/>
      <sz val="8"/>
      <name val="Arial"/>
      <family val="2"/>
    </font>
    <font>
      <b/>
      <sz val="16"/>
      <name val="Arial"/>
      <family val="2"/>
    </font>
    <font>
      <i/>
      <sz val="12"/>
      <name val="Arial"/>
      <family val="2"/>
    </font>
    <font>
      <sz val="10"/>
      <name val="Arial"/>
      <family val="2"/>
    </font>
    <font>
      <b/>
      <sz val="10"/>
      <color indexed="8"/>
      <name val="Arial"/>
      <family val="2"/>
    </font>
    <font>
      <sz val="10"/>
      <color indexed="8"/>
      <name val="Arial"/>
      <family val="2"/>
    </font>
    <font>
      <b/>
      <sz val="12"/>
      <color indexed="8"/>
      <name val="Arial"/>
      <family val="2"/>
    </font>
    <font>
      <sz val="11"/>
      <color theme="1"/>
      <name val="Calibri"/>
      <family val="2"/>
      <scheme val="minor"/>
    </font>
    <font>
      <sz val="10"/>
      <color rgb="FFFF0000"/>
      <name val="Arial"/>
      <family val="2"/>
    </font>
    <font>
      <sz val="10"/>
      <color theme="1"/>
      <name val="Arial"/>
      <family val="2"/>
    </font>
    <font>
      <b/>
      <sz val="10"/>
      <color theme="1"/>
      <name val="Arial"/>
      <family val="2"/>
    </font>
    <font>
      <b/>
      <sz val="14"/>
      <color theme="1"/>
      <name val="Arial"/>
      <family val="2"/>
    </font>
    <font>
      <b/>
      <sz val="12"/>
      <color theme="1"/>
      <name val="Arial"/>
      <family val="2"/>
    </font>
    <font>
      <sz val="8"/>
      <color theme="1"/>
      <name val="Arial"/>
      <family val="2"/>
    </font>
    <font>
      <b/>
      <sz val="14"/>
      <color rgb="FF000000"/>
      <name val="Arial"/>
      <family val="2"/>
    </font>
    <font>
      <sz val="14"/>
      <color rgb="FF000000"/>
      <name val="Arial"/>
      <family val="2"/>
    </font>
    <font>
      <sz val="10"/>
      <color rgb="FF000000"/>
      <name val="Arial"/>
      <family val="2"/>
    </font>
    <font>
      <sz val="12"/>
      <color rgb="FF000000"/>
      <name val="Arial"/>
      <family val="2"/>
    </font>
    <font>
      <b/>
      <sz val="12"/>
      <color rgb="FF000000"/>
      <name val="Arial"/>
      <family val="2"/>
    </font>
    <font>
      <b/>
      <sz val="10"/>
      <color rgb="FF000000"/>
      <name val="Arial"/>
      <family val="2"/>
    </font>
    <font>
      <b/>
      <sz val="9"/>
      <color theme="1"/>
      <name val="Arial"/>
      <family val="2"/>
    </font>
    <font>
      <b/>
      <sz val="11"/>
      <color rgb="FF000000"/>
      <name val="Arial"/>
      <family val="2"/>
    </font>
    <font>
      <sz val="9"/>
      <name val="Arial"/>
      <family val="2"/>
    </font>
    <font>
      <sz val="12"/>
      <name val="Sakkal Majalla"/>
    </font>
    <font>
      <sz val="10"/>
      <name val="Sakkal Majalla"/>
    </font>
    <font>
      <b/>
      <sz val="14"/>
      <name val="Sakkal Majalla"/>
    </font>
    <font>
      <b/>
      <sz val="12"/>
      <name val="Sakkal Majalla"/>
    </font>
    <font>
      <b/>
      <sz val="14"/>
      <color indexed="12"/>
      <name val="Sakkal Majalla"/>
    </font>
    <font>
      <sz val="14"/>
      <name val="Sakkal Majalla"/>
    </font>
    <font>
      <b/>
      <sz val="13"/>
      <name val="Sakkal Majalla"/>
    </font>
    <font>
      <b/>
      <sz val="24"/>
      <name val="Sakkal Majalla"/>
    </font>
    <font>
      <b/>
      <sz val="11"/>
      <color theme="1"/>
      <name val="Arial"/>
      <family val="2"/>
    </font>
    <font>
      <sz val="11"/>
      <color theme="1"/>
      <name val="Arial"/>
      <family val="2"/>
    </font>
    <font>
      <b/>
      <vertAlign val="subscript"/>
      <sz val="9"/>
      <name val="Arial"/>
      <family val="2"/>
    </font>
    <font>
      <b/>
      <sz val="14"/>
      <color rgb="FFFF0000"/>
      <name val="Arial"/>
      <family val="2"/>
    </font>
    <font>
      <vertAlign val="subscript"/>
      <sz val="10"/>
      <name val="Arial"/>
      <family val="2"/>
    </font>
    <font>
      <sz val="10"/>
      <name val="Calibri"/>
      <family val="2"/>
    </font>
    <font>
      <b/>
      <sz val="8"/>
      <color rgb="FF000000"/>
      <name val="Arial"/>
      <family val="2"/>
    </font>
    <font>
      <sz val="8"/>
      <color rgb="FF000000"/>
      <name val="Arial"/>
      <family val="2"/>
    </font>
    <font>
      <b/>
      <vertAlign val="superscript"/>
      <sz val="10"/>
      <color rgb="FF000000"/>
      <name val="Arial"/>
      <family val="2"/>
    </font>
    <font>
      <b/>
      <i/>
      <sz val="10"/>
      <color theme="1"/>
      <name val="Arial"/>
      <family val="2"/>
    </font>
    <font>
      <b/>
      <u/>
      <sz val="13"/>
      <name val="Sakkal Majalla"/>
    </font>
    <font>
      <b/>
      <u/>
      <sz val="12"/>
      <name val="Sakkal Majalla"/>
    </font>
    <font>
      <b/>
      <u/>
      <sz val="10"/>
      <name val="Arial"/>
      <family val="2"/>
    </font>
  </fonts>
  <fills count="12">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FF"/>
        <bgColor rgb="FF000000"/>
      </patternFill>
    </fill>
    <fill>
      <patternFill patternType="solid">
        <fgColor rgb="FFEEECE1"/>
        <bgColor rgb="FF000000"/>
      </patternFill>
    </fill>
    <fill>
      <patternFill patternType="solid">
        <fgColor rgb="FFEEECE1"/>
        <bgColor indexed="64"/>
      </patternFill>
    </fill>
    <fill>
      <patternFill patternType="solid">
        <fgColor theme="0"/>
        <bgColor rgb="FF000000"/>
      </patternFill>
    </fill>
    <fill>
      <patternFill patternType="solid">
        <fgColor rgb="FFFFFFFF"/>
        <bgColor indexed="64"/>
      </patternFill>
    </fill>
    <fill>
      <patternFill patternType="solid">
        <fgColor theme="2"/>
        <bgColor rgb="FF000000"/>
      </patternFill>
    </fill>
  </fills>
  <borders count="127">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indexed="9"/>
      </left>
      <right style="medium">
        <color indexed="9"/>
      </right>
      <top/>
      <bottom/>
      <diagonal/>
    </border>
    <border>
      <left style="medium">
        <color indexed="9"/>
      </left>
      <right/>
      <top/>
      <bottom/>
      <diagonal/>
    </border>
    <border>
      <left/>
      <right style="medium">
        <color indexed="9"/>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ck">
        <color indexed="9"/>
      </left>
      <right/>
      <top/>
      <bottom/>
      <diagonal/>
    </border>
    <border>
      <left/>
      <right style="thick">
        <color indexed="9"/>
      </right>
      <top/>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right style="medium">
        <color theme="0"/>
      </right>
      <top style="thin">
        <color indexed="64"/>
      </top>
      <bottom style="thin">
        <color indexed="64"/>
      </bottom>
      <diagonal/>
    </border>
    <border>
      <left style="medium">
        <color theme="0"/>
      </left>
      <right/>
      <top/>
      <bottom style="medium">
        <color theme="0"/>
      </bottom>
      <diagonal/>
    </border>
    <border>
      <left style="medium">
        <color theme="0"/>
      </left>
      <right/>
      <top style="medium">
        <color theme="0"/>
      </top>
      <bottom/>
      <diagonal/>
    </border>
    <border>
      <left style="medium">
        <color theme="0"/>
      </left>
      <right/>
      <top style="thin">
        <color indexed="64"/>
      </top>
      <bottom style="thin">
        <color indexed="64"/>
      </bottom>
      <diagonal/>
    </border>
    <border>
      <left style="medium">
        <color theme="0"/>
      </left>
      <right/>
      <top style="medium">
        <color theme="0"/>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right style="medium">
        <color theme="0"/>
      </right>
      <top/>
      <bottom style="thin">
        <color indexed="64"/>
      </bottom>
      <diagonal/>
    </border>
    <border>
      <left style="medium">
        <color theme="0"/>
      </left>
      <right/>
      <top/>
      <bottom style="thin">
        <color indexed="64"/>
      </bottom>
      <diagonal/>
    </border>
    <border>
      <left style="medium">
        <color theme="0"/>
      </left>
      <right style="medium">
        <color theme="0"/>
      </right>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top style="medium">
        <color theme="0"/>
      </top>
      <bottom style="medium">
        <color theme="0"/>
      </bottom>
      <diagonal/>
    </border>
    <border>
      <left/>
      <right/>
      <top style="medium">
        <color theme="0"/>
      </top>
      <bottom style="thin">
        <color indexed="64"/>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right style="medium">
        <color rgb="FFFFFFFF"/>
      </right>
      <top style="thin">
        <color indexed="64"/>
      </top>
      <bottom style="thin">
        <color indexed="64"/>
      </bottom>
      <diagonal/>
    </border>
    <border>
      <left style="medium">
        <color rgb="FFFFFFFF"/>
      </left>
      <right style="medium">
        <color rgb="FFFFFFFF"/>
      </right>
      <top style="thin">
        <color indexed="64"/>
      </top>
      <bottom style="thin">
        <color indexed="64"/>
      </bottom>
      <diagonal/>
    </border>
    <border>
      <left style="medium">
        <color rgb="FFFFFFFF"/>
      </left>
      <right/>
      <top style="thin">
        <color indexed="64"/>
      </top>
      <bottom style="thin">
        <color indexed="64"/>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thin">
        <color indexed="64"/>
      </top>
      <bottom/>
      <diagonal/>
    </border>
    <border>
      <left/>
      <right style="medium">
        <color theme="0"/>
      </right>
      <top/>
      <bottom/>
      <diagonal/>
    </border>
    <border>
      <left style="medium">
        <color theme="0"/>
      </left>
      <right/>
      <top style="thin">
        <color indexed="64"/>
      </top>
      <bottom/>
      <diagonal/>
    </border>
    <border>
      <left/>
      <right style="medium">
        <color rgb="FFFFFFFF"/>
      </right>
      <top/>
      <bottom/>
      <diagonal/>
    </border>
    <border>
      <left style="medium">
        <color rgb="FFFFFFFF"/>
      </left>
      <right/>
      <top/>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thin">
        <color indexed="64"/>
      </top>
      <bottom style="medium">
        <color rgb="FFFFFFFF"/>
      </bottom>
      <diagonal/>
    </border>
    <border>
      <left style="medium">
        <color rgb="FFFFFFFF"/>
      </left>
      <right style="medium">
        <color rgb="FFFFFFFF"/>
      </right>
      <top style="thin">
        <color indexed="64"/>
      </top>
      <bottom style="medium">
        <color rgb="FFFFFFFF"/>
      </bottom>
      <diagonal/>
    </border>
    <border>
      <left style="medium">
        <color rgb="FFFFFFFF"/>
      </left>
      <right/>
      <top style="thin">
        <color indexed="64"/>
      </top>
      <bottom style="medium">
        <color rgb="FFFFFFFF"/>
      </bottom>
      <diagonal/>
    </border>
    <border>
      <left/>
      <right style="medium">
        <color rgb="FFFFFFFF"/>
      </right>
      <top style="medium">
        <color rgb="FFFFFFFF"/>
      </top>
      <bottom style="thin">
        <color indexed="64"/>
      </bottom>
      <diagonal/>
    </border>
    <border>
      <left style="medium">
        <color rgb="FFFFFFFF"/>
      </left>
      <right style="medium">
        <color rgb="FFFFFFFF"/>
      </right>
      <top style="medium">
        <color rgb="FFFFFFFF"/>
      </top>
      <bottom style="thin">
        <color indexed="64"/>
      </bottom>
      <diagonal/>
    </border>
    <border>
      <left style="medium">
        <color rgb="FFFFFFFF"/>
      </left>
      <right/>
      <top style="medium">
        <color rgb="FFFFFFFF"/>
      </top>
      <bottom style="thin">
        <color indexed="64"/>
      </bottom>
      <diagonal/>
    </border>
    <border>
      <left style="medium">
        <color rgb="FFFFFFFF"/>
      </left>
      <right style="medium">
        <color rgb="FFFFFFFF"/>
      </right>
      <top/>
      <bottom/>
      <diagonal/>
    </border>
    <border>
      <left style="medium">
        <color rgb="FFFFFFFF"/>
      </left>
      <right style="medium">
        <color rgb="FFFFFFFF"/>
      </right>
      <top style="thin">
        <color indexed="64"/>
      </top>
      <bottom/>
      <diagonal/>
    </border>
    <border>
      <left style="medium">
        <color rgb="FFFFFFFF"/>
      </left>
      <right style="medium">
        <color rgb="FFFFFFFF"/>
      </right>
      <top/>
      <bottom style="thin">
        <color indexed="64"/>
      </bottom>
      <diagonal/>
    </border>
    <border>
      <left style="thick">
        <color rgb="FFFFFFFF"/>
      </left>
      <right style="thick">
        <color rgb="FFFFFFFF"/>
      </right>
      <top/>
      <bottom style="thick">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bottom style="thick">
        <color rgb="FFFFFFFF"/>
      </bottom>
      <diagonal/>
    </border>
    <border>
      <left style="thick">
        <color rgb="FFFFFFFF"/>
      </left>
      <right/>
      <top/>
      <bottom style="thick">
        <color rgb="FFFFFFFF"/>
      </bottom>
      <diagonal/>
    </border>
    <border>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style="medium">
        <color rgb="FFFFFFFF"/>
      </left>
      <right/>
      <top/>
      <bottom style="thin">
        <color indexed="64"/>
      </bottom>
      <diagonal/>
    </border>
    <border>
      <left/>
      <right style="medium">
        <color rgb="FFFFFFFF"/>
      </right>
      <top/>
      <bottom style="thin">
        <color indexed="64"/>
      </bottom>
      <diagonal/>
    </border>
    <border>
      <left/>
      <right/>
      <top style="thin">
        <color indexed="64"/>
      </top>
      <bottom style="medium">
        <color rgb="FFFFFFFF"/>
      </bottom>
      <diagonal/>
    </border>
    <border>
      <left/>
      <right/>
      <top style="thin">
        <color rgb="FF000000"/>
      </top>
      <bottom style="medium">
        <color rgb="FFFFFFFF"/>
      </bottom>
      <diagonal/>
    </border>
    <border>
      <left/>
      <right style="medium">
        <color rgb="FFFFFFFF"/>
      </right>
      <top style="thin">
        <color rgb="FF000000"/>
      </top>
      <bottom style="medium">
        <color rgb="FFFFFFFF"/>
      </bottom>
      <diagonal/>
    </border>
    <border>
      <left style="medium">
        <color rgb="FFFFFFFF"/>
      </left>
      <right/>
      <top style="thin">
        <color rgb="FF000000"/>
      </top>
      <bottom style="medium">
        <color rgb="FFFFFFFF"/>
      </bottom>
      <diagonal/>
    </border>
    <border>
      <left/>
      <right style="medium">
        <color rgb="FFFFFFFF"/>
      </right>
      <top/>
      <bottom style="thin">
        <color rgb="FF000000"/>
      </bottom>
      <diagonal/>
    </border>
    <border>
      <left/>
      <right/>
      <top style="thin">
        <color rgb="FFFFFFFF"/>
      </top>
      <bottom/>
      <diagonal/>
    </border>
    <border>
      <left/>
      <right style="thin">
        <color rgb="FFFFFFFF"/>
      </right>
      <top style="thin">
        <color rgb="FFFFFFFF"/>
      </top>
      <bottom/>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left/>
      <right style="medium">
        <color rgb="FFFFFFFF"/>
      </right>
      <top style="thin">
        <color indexed="64"/>
      </top>
      <bottom/>
      <diagonal/>
    </border>
    <border diagonalDown="1">
      <left style="medium">
        <color rgb="FFFFFFFF"/>
      </left>
      <right/>
      <top style="thin">
        <color rgb="FF000000"/>
      </top>
      <bottom style="thin">
        <color rgb="FF000000"/>
      </bottom>
      <diagonal style="medium">
        <color rgb="FFFFFFFF"/>
      </diagonal>
    </border>
    <border>
      <left/>
      <right style="medium">
        <color rgb="FFFFFFFF"/>
      </right>
      <top style="thin">
        <color rgb="FF000000"/>
      </top>
      <bottom style="thin">
        <color rgb="FF000000"/>
      </bottom>
      <diagonal/>
    </border>
    <border>
      <left style="medium">
        <color rgb="FFFFFFFF"/>
      </left>
      <right/>
      <top style="thin">
        <color rgb="FF000000"/>
      </top>
      <bottom style="thin">
        <color rgb="FF000000"/>
      </bottom>
      <diagonal/>
    </border>
    <border diagonalUp="1">
      <left/>
      <right style="medium">
        <color rgb="FFFFFFFF"/>
      </right>
      <top style="thin">
        <color rgb="FF000000"/>
      </top>
      <bottom style="thin">
        <color rgb="FF000000"/>
      </bottom>
      <diagonal style="medium">
        <color rgb="FFFFFFFF"/>
      </diagonal>
    </border>
    <border>
      <left/>
      <right/>
      <top/>
      <bottom style="thin">
        <color rgb="FF000000"/>
      </bottom>
      <diagonal/>
    </border>
    <border>
      <left style="medium">
        <color rgb="FFFFFFFF"/>
      </left>
      <right/>
      <top/>
      <bottom style="thin">
        <color rgb="FF000000"/>
      </bottom>
      <diagonal/>
    </border>
    <border>
      <left/>
      <right style="medium">
        <color theme="0"/>
      </right>
      <top style="thin">
        <color auto="1"/>
      </top>
      <bottom style="thin">
        <color theme="1"/>
      </bottom>
      <diagonal/>
    </border>
    <border>
      <left style="medium">
        <color theme="0"/>
      </left>
      <right style="medium">
        <color theme="0"/>
      </right>
      <top style="thin">
        <color auto="1"/>
      </top>
      <bottom style="thin">
        <color theme="1"/>
      </bottom>
      <diagonal/>
    </border>
    <border>
      <left style="medium">
        <color theme="0"/>
      </left>
      <right/>
      <top style="thin">
        <color auto="1"/>
      </top>
      <bottom style="thin">
        <color theme="1"/>
      </bottom>
      <diagonal/>
    </border>
    <border>
      <left style="thin">
        <color rgb="FFFFFFFF"/>
      </left>
      <right/>
      <top style="thin">
        <color indexed="64"/>
      </top>
      <bottom style="thin">
        <color indexed="64"/>
      </bottom>
      <diagonal/>
    </border>
    <border>
      <left style="thin">
        <color rgb="FFFFFFFF"/>
      </left>
      <right style="thin">
        <color rgb="FFFFFFFF"/>
      </right>
      <top style="thin">
        <color indexed="64"/>
      </top>
      <bottom style="thin">
        <color indexed="64"/>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indexed="64"/>
      </bottom>
      <diagonal/>
    </border>
    <border>
      <left/>
      <right style="thin">
        <color rgb="FFFFFFFF"/>
      </right>
      <top style="thin">
        <color indexed="64"/>
      </top>
      <bottom style="thin">
        <color indexed="64"/>
      </bottom>
      <diagonal/>
    </border>
    <border>
      <left/>
      <right style="thin">
        <color rgb="FFFFFFFF"/>
      </right>
      <top/>
      <bottom style="thin">
        <color indexed="64"/>
      </bottom>
      <diagonal/>
    </border>
    <border>
      <left style="thin">
        <color rgb="FFFFFFFF"/>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FFFFFF"/>
      </right>
      <top/>
      <bottom/>
      <diagonal/>
    </border>
    <border>
      <left style="thin">
        <color rgb="FFFFFFFF"/>
      </left>
      <right/>
      <top/>
      <bottom/>
      <diagonal/>
    </border>
    <border>
      <left/>
      <right/>
      <top style="thick">
        <color rgb="FFFFFFFF"/>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style="thin">
        <color indexed="64"/>
      </top>
      <bottom style="thin">
        <color indexed="64"/>
      </bottom>
      <diagonal/>
    </border>
    <border>
      <left/>
      <right/>
      <top style="thin">
        <color auto="1"/>
      </top>
      <bottom style="medium">
        <color theme="0"/>
      </bottom>
      <diagonal/>
    </border>
    <border>
      <left style="medium">
        <color rgb="FFFFFFFF"/>
      </left>
      <right style="medium">
        <color rgb="FFFFFFFF"/>
      </right>
      <top style="thin">
        <color rgb="FF000000"/>
      </top>
      <bottom style="medium">
        <color rgb="FFFFFFFF"/>
      </bottom>
      <diagonal/>
    </border>
    <border>
      <left/>
      <right style="medium">
        <color rgb="FFFFFFFF"/>
      </right>
      <top style="medium">
        <color rgb="FFFFFFFF"/>
      </top>
      <bottom style="thin">
        <color rgb="FF000000"/>
      </bottom>
      <diagonal/>
    </border>
    <border>
      <left style="medium">
        <color rgb="FFFFFFFF"/>
      </left>
      <right style="medium">
        <color rgb="FFFFFFFF"/>
      </right>
      <top style="medium">
        <color rgb="FFFFFFFF"/>
      </top>
      <bottom style="thin">
        <color rgb="FF000000"/>
      </bottom>
      <diagonal/>
    </border>
    <border>
      <left style="medium">
        <color rgb="FFFFFFFF"/>
      </left>
      <right/>
      <top style="medium">
        <color rgb="FFFFFFFF"/>
      </top>
      <bottom style="thin">
        <color rgb="FF000000"/>
      </bottom>
      <diagonal/>
    </border>
  </borders>
  <cellStyleXfs count="38">
    <xf numFmtId="0" fontId="0" fillId="0" borderId="0"/>
    <xf numFmtId="165" fontId="2" fillId="0" borderId="0" applyFont="0" applyFill="0" applyBorder="0" applyAlignment="0" applyProtection="0"/>
    <xf numFmtId="164" fontId="2" fillId="0" borderId="0" applyFont="0" applyFill="0" applyBorder="0" applyAlignment="0" applyProtection="0"/>
    <xf numFmtId="164" fontId="42" fillId="0" borderId="0" applyFont="0" applyFill="0" applyBorder="0" applyAlignment="0" applyProtection="0"/>
    <xf numFmtId="165" fontId="42" fillId="0" borderId="0" applyFont="0" applyFill="0" applyBorder="0" applyAlignment="0" applyProtection="0"/>
    <xf numFmtId="0" fontId="12" fillId="0" borderId="0" applyAlignment="0">
      <alignment horizontal="centerContinuous" vertical="center"/>
    </xf>
    <xf numFmtId="0" fontId="11" fillId="0" borderId="0" applyAlignment="0">
      <alignment horizontal="centerContinuous" vertical="center"/>
    </xf>
    <xf numFmtId="0" fontId="13" fillId="0" borderId="0" applyAlignment="0">
      <alignment horizontal="centerContinuous" vertical="center"/>
    </xf>
    <xf numFmtId="0" fontId="14" fillId="2" borderId="1">
      <alignment horizontal="right" vertical="center" wrapText="1"/>
    </xf>
    <xf numFmtId="0" fontId="6" fillId="2" borderId="1">
      <alignment horizontal="right" vertical="center" wrapText="1"/>
    </xf>
    <xf numFmtId="1" fontId="10" fillId="2" borderId="2">
      <alignment horizontal="left" vertical="center" wrapText="1"/>
    </xf>
    <xf numFmtId="1" fontId="15" fillId="2" borderId="3">
      <alignment horizontal="center" vertical="center"/>
    </xf>
    <xf numFmtId="0" fontId="16" fillId="2" borderId="3">
      <alignment horizontal="center" vertical="center" wrapText="1"/>
    </xf>
    <xf numFmtId="0" fontId="17" fillId="2" borderId="3">
      <alignment horizontal="center" vertical="center" wrapText="1"/>
    </xf>
    <xf numFmtId="0" fontId="2" fillId="0" borderId="0">
      <alignment horizontal="center" vertical="center" readingOrder="2"/>
    </xf>
    <xf numFmtId="0" fontId="42" fillId="0" borderId="0">
      <alignment horizontal="center" vertical="center" readingOrder="2"/>
    </xf>
    <xf numFmtId="0" fontId="18" fillId="0" borderId="0">
      <alignment horizontal="left" vertical="center"/>
    </xf>
    <xf numFmtId="0" fontId="46" fillId="0" borderId="0"/>
    <xf numFmtId="0" fontId="19" fillId="0" borderId="0">
      <alignment horizontal="right" vertical="center"/>
    </xf>
    <xf numFmtId="0" fontId="20" fillId="0" borderId="0">
      <alignment horizontal="left" vertical="center"/>
    </xf>
    <xf numFmtId="9" fontId="42" fillId="0" borderId="0" applyFont="0" applyFill="0" applyBorder="0" applyAlignment="0" applyProtection="0"/>
    <xf numFmtId="0" fontId="14" fillId="0" borderId="0">
      <alignment horizontal="right" vertical="center"/>
    </xf>
    <xf numFmtId="0" fontId="6" fillId="0" borderId="0">
      <alignment horizontal="right" vertical="center"/>
    </xf>
    <xf numFmtId="0" fontId="2" fillId="0" borderId="0">
      <alignment horizontal="left" vertical="center"/>
    </xf>
    <xf numFmtId="0" fontId="42" fillId="0" borderId="0">
      <alignment horizontal="left" vertical="center"/>
    </xf>
    <xf numFmtId="0" fontId="21" fillId="2" borderId="3" applyAlignment="0">
      <alignment horizontal="center" vertical="center"/>
    </xf>
    <xf numFmtId="0" fontId="19" fillId="0" borderId="4">
      <alignment horizontal="right" vertical="center" indent="1"/>
    </xf>
    <xf numFmtId="0" fontId="14" fillId="2" borderId="4">
      <alignment horizontal="right" vertical="center" wrapText="1" indent="1" readingOrder="2"/>
    </xf>
    <xf numFmtId="0" fontId="26" fillId="2" borderId="4">
      <alignment horizontal="right" vertical="center" wrapText="1" indent="1" readingOrder="2"/>
    </xf>
    <xf numFmtId="0" fontId="6" fillId="2" borderId="4">
      <alignment horizontal="right" vertical="center" wrapText="1" indent="1" readingOrder="2"/>
    </xf>
    <xf numFmtId="0" fontId="6" fillId="2" borderId="4">
      <alignment horizontal="right" vertical="center" wrapText="1" indent="1" readingOrder="2"/>
    </xf>
    <xf numFmtId="0" fontId="22" fillId="0" borderId="4">
      <alignment horizontal="right" vertical="center" indent="1"/>
    </xf>
    <xf numFmtId="0" fontId="22" fillId="2" borderId="4">
      <alignment horizontal="left" vertical="center" wrapText="1" indent="1"/>
    </xf>
    <xf numFmtId="0" fontId="22" fillId="0" borderId="5">
      <alignment horizontal="left" vertical="center"/>
    </xf>
    <xf numFmtId="0" fontId="22" fillId="0" borderId="6">
      <alignment horizontal="left" vertical="center"/>
    </xf>
    <xf numFmtId="0" fontId="1" fillId="0" borderId="0"/>
    <xf numFmtId="0" fontId="2" fillId="0" borderId="0"/>
    <xf numFmtId="164" fontId="2" fillId="0" borderId="0" applyFont="0" applyFill="0" applyBorder="0" applyAlignment="0" applyProtection="0"/>
  </cellStyleXfs>
  <cellXfs count="1021">
    <xf numFmtId="0" fontId="0" fillId="0" borderId="0" xfId="0"/>
    <xf numFmtId="0" fontId="5" fillId="0" borderId="0" xfId="0" applyFont="1"/>
    <xf numFmtId="0" fontId="5"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6" fillId="0" borderId="0" xfId="0" applyFont="1"/>
    <xf numFmtId="0" fontId="5" fillId="0" borderId="0" xfId="0" applyFont="1" applyFill="1" applyBorder="1"/>
    <xf numFmtId="0" fontId="5" fillId="0" borderId="0" xfId="0" applyFont="1" applyAlignment="1">
      <alignment vertical="center"/>
    </xf>
    <xf numFmtId="0" fontId="5" fillId="0" borderId="0" xfId="0" applyFont="1" applyAlignment="1">
      <alignment horizontal="center" vertical="center" wrapText="1"/>
    </xf>
    <xf numFmtId="166" fontId="5" fillId="0" borderId="0" xfId="0" applyNumberFormat="1" applyFont="1" applyAlignment="1">
      <alignment horizontal="center" vertical="center"/>
    </xf>
    <xf numFmtId="0" fontId="5" fillId="3" borderId="0" xfId="0" applyFont="1" applyFill="1"/>
    <xf numFmtId="0" fontId="7" fillId="3" borderId="0" xfId="0" applyFont="1" applyFill="1"/>
    <xf numFmtId="0" fontId="3" fillId="3" borderId="0" xfId="0" applyFont="1" applyFill="1"/>
    <xf numFmtId="0" fontId="9" fillId="3" borderId="0" xfId="0" applyFont="1" applyFill="1"/>
    <xf numFmtId="0" fontId="3" fillId="3" borderId="0" xfId="0" applyFont="1" applyFill="1" applyAlignment="1">
      <alignment horizontal="center" vertical="center"/>
    </xf>
    <xf numFmtId="0" fontId="7" fillId="3" borderId="0" xfId="0" applyFont="1" applyFill="1" applyAlignment="1">
      <alignment horizontal="center" vertical="center"/>
    </xf>
    <xf numFmtId="0" fontId="9" fillId="3" borderId="0" xfId="0" applyFont="1" applyFill="1" applyAlignment="1">
      <alignment horizontal="center" vertical="center"/>
    </xf>
    <xf numFmtId="0" fontId="5" fillId="3" borderId="0" xfId="0" applyFont="1" applyFill="1" applyAlignment="1">
      <alignment horizontal="center" vertical="center"/>
    </xf>
    <xf numFmtId="0" fontId="22" fillId="3" borderId="0" xfId="0" applyFont="1" applyFill="1" applyAlignment="1">
      <alignment horizontal="center" vertical="center"/>
    </xf>
    <xf numFmtId="0" fontId="3" fillId="0" borderId="7" xfId="0" applyFont="1" applyBorder="1" applyAlignment="1">
      <alignment horizontal="center" vertical="center" readingOrder="2"/>
    </xf>
    <xf numFmtId="0" fontId="3" fillId="0" borderId="8" xfId="0" applyFont="1" applyBorder="1" applyAlignment="1">
      <alignment horizontal="left" vertical="center" readingOrder="1"/>
    </xf>
    <xf numFmtId="0" fontId="6" fillId="0" borderId="9" xfId="0" applyFont="1" applyBorder="1" applyAlignment="1">
      <alignment horizontal="right" vertical="center" readingOrder="2"/>
    </xf>
    <xf numFmtId="0" fontId="6" fillId="0" borderId="15" xfId="27" applyFont="1" applyFill="1" applyBorder="1">
      <alignment horizontal="right" vertical="center" wrapText="1" indent="1" readingOrder="2"/>
    </xf>
    <xf numFmtId="0" fontId="3" fillId="0" borderId="16" xfId="32" applyFont="1" applyFill="1" applyBorder="1" applyAlignment="1">
      <alignment horizontal="center" vertical="center" wrapText="1"/>
    </xf>
    <xf numFmtId="0" fontId="22" fillId="0" borderId="16" xfId="32" applyFont="1" applyFill="1" applyBorder="1">
      <alignment horizontal="left" vertical="center" wrapText="1" indent="1"/>
    </xf>
    <xf numFmtId="0" fontId="15" fillId="0" borderId="15" xfId="28" applyFont="1" applyFill="1" applyBorder="1">
      <alignment horizontal="right" vertical="center" wrapText="1" indent="1" readingOrder="2"/>
    </xf>
    <xf numFmtId="0" fontId="15" fillId="4" borderId="15" xfId="28" applyFont="1" applyFill="1" applyBorder="1">
      <alignment horizontal="right" vertical="center" wrapText="1" indent="1" readingOrder="2"/>
    </xf>
    <xf numFmtId="0" fontId="15" fillId="0" borderId="17" xfId="28" applyFont="1" applyFill="1" applyBorder="1">
      <alignment horizontal="right" vertical="center" wrapText="1" indent="1" readingOrder="2"/>
    </xf>
    <xf numFmtId="0" fontId="23" fillId="4" borderId="18" xfId="12" applyFont="1" applyFill="1" applyBorder="1">
      <alignment horizontal="center" vertical="center" wrapText="1"/>
    </xf>
    <xf numFmtId="0" fontId="22" fillId="0" borderId="0" xfId="0" applyFont="1" applyAlignment="1">
      <alignment horizontal="center" vertical="center"/>
    </xf>
    <xf numFmtId="0" fontId="18" fillId="4" borderId="19" xfId="12" applyFont="1" applyFill="1" applyBorder="1">
      <alignment horizontal="center" vertical="center" wrapText="1"/>
    </xf>
    <xf numFmtId="0" fontId="31" fillId="0" borderId="0" xfId="0" applyFont="1" applyAlignment="1">
      <alignment readingOrder="2"/>
    </xf>
    <xf numFmtId="0" fontId="6" fillId="4" borderId="15" xfId="27" applyFont="1" applyFill="1" applyBorder="1">
      <alignment horizontal="right" vertical="center" wrapText="1" indent="1" readingOrder="2"/>
    </xf>
    <xf numFmtId="0" fontId="14" fillId="0" borderId="17" xfId="27" applyFont="1" applyFill="1" applyBorder="1">
      <alignment horizontal="right" vertical="center" wrapText="1" indent="1" readingOrder="2"/>
    </xf>
    <xf numFmtId="1" fontId="6" fillId="4" borderId="20" xfId="11" applyFont="1" applyFill="1" applyBorder="1">
      <alignment horizontal="center" vertical="center"/>
    </xf>
    <xf numFmtId="0" fontId="14" fillId="4" borderId="15" xfId="27" applyFont="1" applyFill="1" applyBorder="1">
      <alignment horizontal="right" vertical="center" wrapText="1" indent="1" readingOrder="2"/>
    </xf>
    <xf numFmtId="0" fontId="22" fillId="0" borderId="21" xfId="32" applyFont="1" applyFill="1" applyBorder="1">
      <alignment horizontal="left" vertical="center" wrapText="1" indent="1"/>
    </xf>
    <xf numFmtId="0" fontId="23" fillId="4" borderId="18" xfId="25" applyFont="1" applyFill="1" applyBorder="1" applyAlignment="1">
      <alignment horizontal="center" wrapText="1" readingOrder="2"/>
    </xf>
    <xf numFmtId="0" fontId="22" fillId="4" borderId="16" xfId="32" applyFont="1" applyFill="1" applyBorder="1">
      <alignment horizontal="left" vertical="center" wrapText="1" indent="1"/>
    </xf>
    <xf numFmtId="0" fontId="3" fillId="4" borderId="16" xfId="32" applyFont="1" applyFill="1" applyBorder="1" applyAlignment="1">
      <alignment horizontal="center" vertical="center" wrapText="1"/>
    </xf>
    <xf numFmtId="0" fontId="3" fillId="4" borderId="23" xfId="12" applyFont="1" applyFill="1" applyBorder="1">
      <alignment horizontal="center" vertical="center" wrapText="1"/>
    </xf>
    <xf numFmtId="0" fontId="5" fillId="0" borderId="21" xfId="32" applyFont="1" applyFill="1" applyBorder="1">
      <alignment horizontal="left" vertical="center" wrapText="1" indent="1"/>
    </xf>
    <xf numFmtId="0" fontId="5" fillId="4" borderId="16" xfId="32" applyFont="1" applyFill="1" applyBorder="1">
      <alignment horizontal="left" vertical="center" wrapText="1" indent="1"/>
    </xf>
    <xf numFmtId="0" fontId="5" fillId="0" borderId="16" xfId="32" applyFont="1" applyFill="1" applyBorder="1">
      <alignment horizontal="left" vertical="center" wrapText="1" indent="1"/>
    </xf>
    <xf numFmtId="0" fontId="4" fillId="4" borderId="19" xfId="25" applyFont="1" applyFill="1" applyBorder="1" applyAlignment="1">
      <alignment horizontal="center" vertical="top" wrapText="1" readingOrder="2"/>
    </xf>
    <xf numFmtId="0" fontId="4" fillId="4" borderId="19" xfId="12" applyFont="1" applyFill="1" applyBorder="1" applyAlignment="1">
      <alignment horizontal="center" vertical="top" wrapText="1"/>
    </xf>
    <xf numFmtId="0" fontId="23" fillId="4" borderId="18" xfId="12" applyFont="1" applyFill="1" applyBorder="1" applyAlignment="1">
      <alignment horizontal="center" wrapText="1"/>
    </xf>
    <xf numFmtId="0" fontId="6" fillId="0" borderId="25" xfId="0" applyFont="1" applyBorder="1" applyAlignment="1">
      <alignment horizontal="right" readingOrder="2"/>
    </xf>
    <xf numFmtId="0" fontId="3" fillId="0" borderId="26" xfId="0" applyFont="1" applyBorder="1" applyAlignment="1">
      <alignment readingOrder="2"/>
    </xf>
    <xf numFmtId="0" fontId="3" fillId="0" borderId="26" xfId="0" applyFont="1" applyBorder="1"/>
    <xf numFmtId="0" fontId="3" fillId="0" borderId="27" xfId="0" applyFont="1" applyBorder="1" applyAlignment="1">
      <alignment horizontal="left" readingOrder="1"/>
    </xf>
    <xf numFmtId="3" fontId="5" fillId="0" borderId="29" xfId="31" applyNumberFormat="1" applyFont="1" applyFill="1" applyBorder="1" applyAlignment="1">
      <alignment horizontal="right" vertical="center" indent="1"/>
    </xf>
    <xf numFmtId="169" fontId="5" fillId="4" borderId="30" xfId="31" applyNumberFormat="1" applyFont="1" applyFill="1" applyBorder="1" applyAlignment="1">
      <alignment horizontal="right" vertical="center" indent="1"/>
    </xf>
    <xf numFmtId="0" fontId="5" fillId="4" borderId="30" xfId="31" applyFont="1" applyFill="1" applyBorder="1" applyAlignment="1">
      <alignment horizontal="right" vertical="center" indent="1"/>
    </xf>
    <xf numFmtId="3" fontId="5" fillId="4" borderId="30" xfId="31" applyNumberFormat="1" applyFont="1" applyFill="1" applyBorder="1" applyAlignment="1">
      <alignment horizontal="right" vertical="center" indent="1"/>
    </xf>
    <xf numFmtId="169" fontId="5" fillId="0" borderId="30" xfId="31" applyNumberFormat="1" applyFont="1" applyFill="1" applyBorder="1" applyAlignment="1">
      <alignment horizontal="right" vertical="center" indent="1"/>
    </xf>
    <xf numFmtId="0" fontId="5" fillId="0" borderId="30" xfId="31" applyFont="1" applyFill="1" applyBorder="1" applyAlignment="1">
      <alignment horizontal="right" vertical="center" indent="1"/>
    </xf>
    <xf numFmtId="3" fontId="5" fillId="0" borderId="30" xfId="31" applyNumberFormat="1" applyFont="1" applyFill="1" applyBorder="1" applyAlignment="1">
      <alignment horizontal="right" vertical="center" indent="1"/>
    </xf>
    <xf numFmtId="0" fontId="15" fillId="0" borderId="32" xfId="28" applyFont="1" applyFill="1" applyBorder="1">
      <alignment horizontal="right" vertical="center" wrapText="1" indent="1" readingOrder="2"/>
    </xf>
    <xf numFmtId="4" fontId="48" fillId="0" borderId="29" xfId="0" applyNumberFormat="1" applyFont="1" applyFill="1" applyBorder="1" applyAlignment="1">
      <alignment horizontal="right" vertical="center"/>
    </xf>
    <xf numFmtId="4" fontId="3" fillId="0" borderId="28" xfId="25" applyNumberFormat="1" applyFont="1" applyFill="1" applyBorder="1" applyAlignment="1">
      <alignment horizontal="right" vertical="center" readingOrder="1"/>
    </xf>
    <xf numFmtId="4" fontId="49" fillId="0" borderId="28" xfId="0" applyNumberFormat="1" applyFont="1" applyFill="1" applyBorder="1" applyAlignment="1">
      <alignment horizontal="right" vertical="center"/>
    </xf>
    <xf numFmtId="0" fontId="17" fillId="0" borderId="23" xfId="25" applyFont="1" applyFill="1" applyBorder="1" applyAlignment="1">
      <alignment horizontal="center" vertical="center" readingOrder="1"/>
    </xf>
    <xf numFmtId="0" fontId="17" fillId="0" borderId="21" xfId="32" applyFont="1" applyFill="1" applyBorder="1" applyAlignment="1">
      <alignment horizontal="left" vertical="center" indent="1"/>
    </xf>
    <xf numFmtId="0" fontId="6" fillId="5" borderId="9" xfId="0" applyFont="1" applyFill="1" applyBorder="1" applyAlignment="1">
      <alignment horizontal="right" vertical="center"/>
    </xf>
    <xf numFmtId="0" fontId="3" fillId="0" borderId="20" xfId="0" applyFont="1" applyBorder="1" applyAlignment="1">
      <alignment horizontal="center" vertical="center" wrapText="1"/>
    </xf>
    <xf numFmtId="0" fontId="3" fillId="0" borderId="17" xfId="0" applyFont="1" applyBorder="1" applyAlignment="1">
      <alignment horizontal="right" vertical="center" wrapText="1" indent="1"/>
    </xf>
    <xf numFmtId="0" fontId="3" fillId="4" borderId="28" xfId="12" applyFont="1" applyFill="1" applyBorder="1">
      <alignment horizontal="center" vertical="center" wrapText="1"/>
    </xf>
    <xf numFmtId="0" fontId="5" fillId="5" borderId="0" xfId="0" applyFont="1" applyFill="1" applyAlignment="1">
      <alignment vertical="center"/>
    </xf>
    <xf numFmtId="0" fontId="3" fillId="5" borderId="8" xfId="0" applyFont="1" applyFill="1" applyBorder="1" applyAlignment="1">
      <alignment horizontal="left" vertical="center" readingOrder="1"/>
    </xf>
    <xf numFmtId="0" fontId="6" fillId="5" borderId="0" xfId="21" applyFont="1" applyFill="1" applyBorder="1">
      <alignment horizontal="right" vertical="center"/>
    </xf>
    <xf numFmtId="0" fontId="5" fillId="5" borderId="0" xfId="0" applyFont="1" applyFill="1" applyBorder="1" applyAlignment="1">
      <alignment horizontal="center" vertical="center"/>
    </xf>
    <xf numFmtId="0" fontId="3" fillId="5" borderId="0" xfId="21" applyFont="1" applyFill="1" applyBorder="1" applyAlignment="1">
      <alignment horizontal="left" vertical="center"/>
    </xf>
    <xf numFmtId="3" fontId="5" fillId="0" borderId="33" xfId="31" applyNumberFormat="1" applyFont="1" applyFill="1" applyBorder="1" applyAlignment="1">
      <alignment horizontal="right" vertical="center" indent="1"/>
    </xf>
    <xf numFmtId="3" fontId="5" fillId="0" borderId="29" xfId="31" applyNumberFormat="1" applyFont="1" applyFill="1" applyBorder="1" applyAlignment="1">
      <alignment horizontal="center" vertical="center"/>
    </xf>
    <xf numFmtId="3" fontId="5" fillId="4" borderId="30" xfId="31" applyNumberFormat="1" applyFont="1" applyFill="1" applyBorder="1" applyAlignment="1">
      <alignment horizontal="center" vertical="center"/>
    </xf>
    <xf numFmtId="0" fontId="5" fillId="5" borderId="0" xfId="0" applyFont="1" applyFill="1" applyBorder="1" applyAlignment="1">
      <alignment vertical="center"/>
    </xf>
    <xf numFmtId="0" fontId="5" fillId="0" borderId="36" xfId="32" applyFont="1" applyFill="1" applyBorder="1">
      <alignment horizontal="left" vertical="center" wrapText="1" indent="1"/>
    </xf>
    <xf numFmtId="0" fontId="0" fillId="5" borderId="0" xfId="0" applyFill="1"/>
    <xf numFmtId="3" fontId="22" fillId="4" borderId="30" xfId="25" applyNumberFormat="1" applyFont="1" applyFill="1" applyBorder="1" applyAlignment="1">
      <alignment horizontal="right" vertical="center" indent="1"/>
    </xf>
    <xf numFmtId="3" fontId="22" fillId="0" borderId="30" xfId="25" applyNumberFormat="1" applyFont="1" applyFill="1" applyBorder="1" applyAlignment="1">
      <alignment horizontal="right" vertical="center" indent="1"/>
    </xf>
    <xf numFmtId="0" fontId="36" fillId="0" borderId="17" xfId="27" applyFont="1" applyFill="1" applyBorder="1">
      <alignment horizontal="right" vertical="center" wrapText="1" indent="1" readingOrder="2"/>
    </xf>
    <xf numFmtId="0" fontId="37" fillId="0" borderId="21" xfId="32" applyFont="1" applyFill="1" applyBorder="1">
      <alignment horizontal="left" vertical="center" wrapText="1" indent="1"/>
    </xf>
    <xf numFmtId="0" fontId="36" fillId="4" borderId="15" xfId="27" applyFont="1" applyFill="1" applyBorder="1">
      <alignment horizontal="right" vertical="center" wrapText="1" indent="1" readingOrder="2"/>
    </xf>
    <xf numFmtId="0" fontId="37" fillId="4" borderId="16" xfId="32" applyFont="1" applyFill="1" applyBorder="1">
      <alignment horizontal="left" vertical="center" wrapText="1" indent="1"/>
    </xf>
    <xf numFmtId="0" fontId="36" fillId="4" borderId="34" xfId="27" applyFont="1" applyFill="1" applyBorder="1">
      <alignment horizontal="right" vertical="center" wrapText="1" indent="1" readingOrder="2"/>
    </xf>
    <xf numFmtId="0" fontId="37" fillId="4" borderId="24" xfId="32" applyFont="1" applyFill="1" applyBorder="1">
      <alignment horizontal="left" vertical="center" wrapText="1" indent="1"/>
    </xf>
    <xf numFmtId="0" fontId="6" fillId="0" borderId="40" xfId="27" applyFont="1" applyFill="1" applyBorder="1">
      <alignment horizontal="right" vertical="center" wrapText="1" indent="1" readingOrder="2"/>
    </xf>
    <xf numFmtId="1" fontId="6" fillId="4" borderId="20" xfId="11" applyFont="1" applyFill="1" applyBorder="1" applyAlignment="1">
      <alignment horizontal="center" vertical="center" wrapText="1"/>
    </xf>
    <xf numFmtId="0" fontId="3" fillId="4" borderId="23" xfId="12" applyFont="1" applyFill="1" applyBorder="1" applyAlignment="1">
      <alignment horizontal="center" vertical="center" wrapText="1"/>
    </xf>
    <xf numFmtId="0" fontId="3" fillId="4" borderId="19" xfId="12" applyFont="1" applyFill="1" applyBorder="1">
      <alignment horizontal="center" vertical="center" wrapText="1"/>
    </xf>
    <xf numFmtId="0" fontId="6" fillId="5" borderId="9" xfId="0" applyFont="1" applyFill="1" applyBorder="1" applyAlignment="1">
      <alignment horizontal="right"/>
    </xf>
    <xf numFmtId="0" fontId="3" fillId="5" borderId="7" xfId="0" applyFont="1" applyFill="1" applyBorder="1" applyAlignment="1">
      <alignment horizontal="center"/>
    </xf>
    <xf numFmtId="0" fontId="3" fillId="5" borderId="0" xfId="0" applyFont="1" applyFill="1" applyAlignment="1"/>
    <xf numFmtId="0" fontId="3" fillId="5" borderId="8" xfId="0" applyFont="1" applyFill="1" applyBorder="1" applyAlignment="1">
      <alignment horizontal="left"/>
    </xf>
    <xf numFmtId="3" fontId="5" fillId="4" borderId="35" xfId="31" applyNumberFormat="1" applyFont="1" applyFill="1" applyBorder="1" applyAlignment="1">
      <alignment horizontal="right" vertical="center" indent="1"/>
    </xf>
    <xf numFmtId="168" fontId="22" fillId="4" borderId="30" xfId="1" applyNumberFormat="1" applyFont="1" applyFill="1" applyBorder="1" applyAlignment="1">
      <alignment horizontal="right" vertical="center"/>
    </xf>
    <xf numFmtId="168" fontId="5" fillId="4" borderId="30" xfId="1" applyNumberFormat="1" applyFont="1" applyFill="1" applyBorder="1" applyAlignment="1">
      <alignment horizontal="right" vertical="center"/>
    </xf>
    <xf numFmtId="168" fontId="22" fillId="0" borderId="30" xfId="1" applyNumberFormat="1" applyFont="1" applyFill="1" applyBorder="1" applyAlignment="1">
      <alignment horizontal="right" vertical="center"/>
    </xf>
    <xf numFmtId="168" fontId="5" fillId="0" borderId="30" xfId="1" applyNumberFormat="1" applyFont="1" applyFill="1" applyBorder="1" applyAlignment="1">
      <alignment horizontal="right" vertical="center"/>
    </xf>
    <xf numFmtId="0" fontId="3" fillId="4" borderId="42" xfId="32" applyFont="1" applyFill="1" applyBorder="1" applyAlignment="1">
      <alignment horizontal="center" vertical="center" wrapText="1"/>
    </xf>
    <xf numFmtId="0" fontId="3" fillId="0" borderId="42" xfId="32" applyFont="1" applyFill="1" applyBorder="1" applyAlignment="1">
      <alignment horizontal="center" vertical="center" wrapText="1"/>
    </xf>
    <xf numFmtId="0" fontId="3" fillId="4" borderId="43" xfId="32" applyFont="1" applyFill="1" applyBorder="1" applyAlignment="1">
      <alignment horizontal="center" vertical="center" wrapText="1"/>
    </xf>
    <xf numFmtId="169" fontId="5" fillId="4" borderId="35" xfId="31" applyNumberFormat="1" applyFont="1" applyFill="1" applyBorder="1" applyAlignment="1">
      <alignment horizontal="right" vertical="center" indent="1"/>
    </xf>
    <xf numFmtId="0" fontId="5" fillId="4" borderId="35" xfId="31" applyFont="1" applyFill="1" applyBorder="1" applyAlignment="1">
      <alignment horizontal="right" vertical="center" indent="1"/>
    </xf>
    <xf numFmtId="0" fontId="3" fillId="4" borderId="24" xfId="32" applyFont="1" applyFill="1" applyBorder="1" applyAlignment="1">
      <alignment horizontal="center" vertical="center" wrapText="1"/>
    </xf>
    <xf numFmtId="4" fontId="5" fillId="0" borderId="36" xfId="32" applyNumberFormat="1" applyFont="1" applyFill="1" applyBorder="1" applyAlignment="1">
      <alignment horizontal="right" vertical="center" wrapText="1" indent="1"/>
    </xf>
    <xf numFmtId="4" fontId="5" fillId="4" borderId="16" xfId="32" applyNumberFormat="1" applyFont="1" applyFill="1" applyBorder="1" applyAlignment="1">
      <alignment horizontal="right" vertical="center" wrapText="1" indent="1"/>
    </xf>
    <xf numFmtId="4" fontId="37" fillId="0" borderId="21" xfId="32" applyNumberFormat="1" applyFont="1" applyFill="1" applyBorder="1" applyAlignment="1">
      <alignment horizontal="right" vertical="center" wrapText="1" indent="1"/>
    </xf>
    <xf numFmtId="4" fontId="37" fillId="4" borderId="24" xfId="32" applyNumberFormat="1" applyFont="1" applyFill="1" applyBorder="1" applyAlignment="1">
      <alignment horizontal="right" vertical="center" wrapText="1" indent="1"/>
    </xf>
    <xf numFmtId="4" fontId="37" fillId="4" borderId="16" xfId="32" applyNumberFormat="1" applyFont="1" applyFill="1" applyBorder="1" applyAlignment="1">
      <alignment horizontal="right" vertical="center" wrapText="1" indent="1"/>
    </xf>
    <xf numFmtId="0" fontId="3" fillId="4" borderId="28" xfId="12" applyFont="1" applyFill="1" applyBorder="1" applyAlignment="1">
      <alignment horizontal="center" vertical="center" wrapText="1"/>
    </xf>
    <xf numFmtId="0" fontId="3" fillId="0" borderId="44" xfId="0" applyFont="1" applyFill="1" applyBorder="1" applyAlignment="1">
      <alignment horizontal="center" vertical="center" readingOrder="1"/>
    </xf>
    <xf numFmtId="0" fontId="6" fillId="0" borderId="45" xfId="0" applyFont="1" applyFill="1" applyBorder="1" applyAlignment="1">
      <alignment horizontal="right" vertical="center"/>
    </xf>
    <xf numFmtId="0" fontId="5" fillId="6" borderId="0" xfId="0" applyFont="1" applyFill="1" applyBorder="1"/>
    <xf numFmtId="0" fontId="5" fillId="0" borderId="0" xfId="0" applyFont="1" applyFill="1" applyBorder="1" applyAlignment="1">
      <alignment vertical="center"/>
    </xf>
    <xf numFmtId="1" fontId="15" fillId="7" borderId="46" xfId="11" applyFont="1" applyFill="1" applyBorder="1">
      <alignment horizontal="center" vertical="center"/>
    </xf>
    <xf numFmtId="0" fontId="23" fillId="7" borderId="47" xfId="12" applyFont="1" applyFill="1" applyBorder="1">
      <alignment horizontal="center" vertical="center" wrapText="1"/>
    </xf>
    <xf numFmtId="0" fontId="23" fillId="7" borderId="48" xfId="12" applyFont="1" applyFill="1" applyBorder="1" applyAlignment="1">
      <alignment horizontal="center" vertical="center" wrapText="1"/>
    </xf>
    <xf numFmtId="0" fontId="6" fillId="0" borderId="49" xfId="27" applyFont="1" applyFill="1" applyBorder="1">
      <alignment horizontal="right" vertical="center" wrapText="1" indent="1" readingOrder="2"/>
    </xf>
    <xf numFmtId="164" fontId="5" fillId="0" borderId="50" xfId="4" applyNumberFormat="1" applyFont="1" applyFill="1" applyBorder="1" applyAlignment="1">
      <alignment horizontal="right" vertical="center" indent="1"/>
    </xf>
    <xf numFmtId="0" fontId="6" fillId="7" borderId="52" xfId="27" applyFont="1" applyFill="1" applyBorder="1">
      <alignment horizontal="right" vertical="center" wrapText="1" indent="1" readingOrder="2"/>
    </xf>
    <xf numFmtId="164" fontId="5" fillId="7" borderId="53" xfId="4" applyNumberFormat="1" applyFont="1" applyFill="1" applyBorder="1" applyAlignment="1">
      <alignment horizontal="right" vertical="center" indent="1"/>
    </xf>
    <xf numFmtId="0" fontId="5" fillId="0" borderId="55" xfId="32" applyFont="1" applyFill="1" applyBorder="1" applyAlignment="1">
      <alignment horizontal="left" vertical="center" wrapText="1" indent="1"/>
    </xf>
    <xf numFmtId="0" fontId="5" fillId="7" borderId="0" xfId="32" applyFont="1" applyFill="1" applyBorder="1" applyAlignment="1">
      <alignment horizontal="left" vertical="center" wrapText="1" indent="1"/>
    </xf>
    <xf numFmtId="0" fontId="36" fillId="0" borderId="56" xfId="27" applyFont="1" applyFill="1" applyBorder="1">
      <alignment horizontal="right" vertical="center" wrapText="1" indent="1" readingOrder="2"/>
    </xf>
    <xf numFmtId="4" fontId="37" fillId="0" borderId="31" xfId="32" applyNumberFormat="1" applyFont="1" applyFill="1" applyBorder="1" applyAlignment="1">
      <alignment horizontal="right" vertical="center" wrapText="1" indent="1"/>
    </xf>
    <xf numFmtId="0" fontId="37" fillId="0" borderId="31" xfId="32" applyFont="1" applyFill="1" applyBorder="1">
      <alignment horizontal="left" vertical="center" wrapText="1" indent="1"/>
    </xf>
    <xf numFmtId="0" fontId="36" fillId="4" borderId="0" xfId="27" applyFont="1" applyFill="1" applyBorder="1">
      <alignment horizontal="right" vertical="center" wrapText="1" indent="1" readingOrder="2"/>
    </xf>
    <xf numFmtId="4" fontId="37" fillId="4" borderId="0" xfId="32" applyNumberFormat="1" applyFont="1" applyFill="1" applyBorder="1" applyAlignment="1">
      <alignment horizontal="right" vertical="center" wrapText="1" indent="1"/>
    </xf>
    <xf numFmtId="0" fontId="37" fillId="4" borderId="0" xfId="32" applyFont="1" applyFill="1" applyBorder="1">
      <alignment horizontal="left" vertical="center" wrapText="1" indent="1"/>
    </xf>
    <xf numFmtId="0" fontId="36" fillId="0" borderId="37" xfId="27" applyFont="1" applyFill="1" applyBorder="1">
      <alignment horizontal="right" vertical="center" wrapText="1" indent="1" readingOrder="2"/>
    </xf>
    <xf numFmtId="4" fontId="37" fillId="0" borderId="38" xfId="32" applyNumberFormat="1" applyFont="1" applyFill="1" applyBorder="1" applyAlignment="1">
      <alignment horizontal="right" vertical="center" wrapText="1" indent="1"/>
    </xf>
    <xf numFmtId="0" fontId="37" fillId="0" borderId="38" xfId="32" applyFont="1" applyFill="1" applyBorder="1">
      <alignment horizontal="left" vertical="center" wrapText="1" indent="1"/>
    </xf>
    <xf numFmtId="0" fontId="3" fillId="0" borderId="0" xfId="0" applyFont="1" applyFill="1" applyBorder="1" applyAlignment="1"/>
    <xf numFmtId="0" fontId="3" fillId="0" borderId="0" xfId="0" applyFont="1" applyFill="1" applyBorder="1"/>
    <xf numFmtId="2" fontId="5" fillId="0" borderId="50" xfId="31" applyNumberFormat="1" applyFont="1" applyFill="1" applyBorder="1" applyAlignment="1">
      <alignment horizontal="right" vertical="center" indent="1"/>
    </xf>
    <xf numFmtId="2" fontId="5" fillId="7" borderId="61" xfId="31" applyNumberFormat="1" applyFont="1" applyFill="1" applyBorder="1" applyAlignment="1">
      <alignment horizontal="right" vertical="center" indent="1"/>
    </xf>
    <xf numFmtId="0" fontId="5" fillId="7" borderId="62" xfId="32" applyFont="1" applyFill="1" applyBorder="1">
      <alignment horizontal="left" vertical="center" wrapText="1" indent="1"/>
    </xf>
    <xf numFmtId="2" fontId="5" fillId="0" borderId="61" xfId="31" applyNumberFormat="1" applyFont="1" applyFill="1" applyBorder="1" applyAlignment="1">
      <alignment horizontal="right" vertical="center" indent="1"/>
    </xf>
    <xf numFmtId="0" fontId="5" fillId="0" borderId="62" xfId="32" applyFont="1" applyFill="1" applyBorder="1">
      <alignment horizontal="left" vertical="center" wrapText="1" indent="1"/>
    </xf>
    <xf numFmtId="0" fontId="3" fillId="6" borderId="0" xfId="0" applyFont="1" applyFill="1" applyBorder="1" applyAlignment="1">
      <alignment horizontal="center" vertical="center"/>
    </xf>
    <xf numFmtId="0" fontId="7" fillId="6" borderId="0" xfId="0" applyFont="1" applyFill="1" applyBorder="1" applyAlignment="1">
      <alignment horizontal="center" vertical="center"/>
    </xf>
    <xf numFmtId="0" fontId="3" fillId="0" borderId="0" xfId="0" applyFont="1" applyFill="1" applyBorder="1" applyAlignment="1">
      <alignment horizontal="center" vertical="center"/>
    </xf>
    <xf numFmtId="0" fontId="25" fillId="7" borderId="70" xfId="0" applyFont="1" applyFill="1" applyBorder="1" applyAlignment="1">
      <alignment horizontal="center" vertical="center" wrapText="1"/>
    </xf>
    <xf numFmtId="0" fontId="25" fillId="7" borderId="70" xfId="0" applyFont="1" applyFill="1" applyBorder="1" applyAlignment="1">
      <alignment horizontal="center" wrapText="1"/>
    </xf>
    <xf numFmtId="0" fontId="3" fillId="7" borderId="69" xfId="0" applyFont="1" applyFill="1" applyBorder="1" applyAlignment="1">
      <alignment horizontal="center" vertical="center" wrapText="1"/>
    </xf>
    <xf numFmtId="0" fontId="3" fillId="7" borderId="69" xfId="0" applyFont="1" applyFill="1" applyBorder="1" applyAlignment="1">
      <alignment horizontal="center" vertical="top" wrapText="1"/>
    </xf>
    <xf numFmtId="0" fontId="3" fillId="0" borderId="47" xfId="0" quotePrefix="1" applyFont="1" applyFill="1" applyBorder="1" applyAlignment="1">
      <alignment horizontal="right" vertical="center" indent="1"/>
    </xf>
    <xf numFmtId="0" fontId="3" fillId="7" borderId="61" xfId="0" applyFont="1" applyFill="1" applyBorder="1" applyAlignment="1">
      <alignment horizontal="right" vertical="center" indent="1"/>
    </xf>
    <xf numFmtId="0" fontId="3" fillId="7" borderId="50" xfId="0" applyFont="1" applyFill="1" applyBorder="1" applyAlignment="1">
      <alignment horizontal="right" vertical="center" indent="1"/>
    </xf>
    <xf numFmtId="0" fontId="4" fillId="7" borderId="61" xfId="0" applyFont="1" applyFill="1" applyBorder="1" applyAlignment="1">
      <alignment horizontal="left" vertical="center" indent="1"/>
    </xf>
    <xf numFmtId="0" fontId="3" fillId="0" borderId="61" xfId="0" applyFont="1" applyFill="1" applyBorder="1" applyAlignment="1">
      <alignment horizontal="right" vertical="center" indent="1"/>
    </xf>
    <xf numFmtId="0" fontId="4" fillId="0" borderId="61" xfId="0" applyFont="1" applyFill="1" applyBorder="1" applyAlignment="1">
      <alignment horizontal="left" vertical="center" indent="1"/>
    </xf>
    <xf numFmtId="0" fontId="3" fillId="7" borderId="53" xfId="0" applyFont="1" applyFill="1" applyBorder="1" applyAlignment="1">
      <alignment horizontal="right" vertical="center" indent="1"/>
    </xf>
    <xf numFmtId="0" fontId="4" fillId="7" borderId="53" xfId="0" applyFont="1" applyFill="1" applyBorder="1" applyAlignment="1">
      <alignment horizontal="left" vertical="center" indent="1"/>
    </xf>
    <xf numFmtId="0" fontId="3" fillId="7" borderId="67" xfId="0" applyFont="1" applyFill="1" applyBorder="1" applyAlignment="1">
      <alignment horizontal="right" vertical="center" indent="1"/>
    </xf>
    <xf numFmtId="0" fontId="4" fillId="7" borderId="67" xfId="0" applyFont="1" applyFill="1" applyBorder="1" applyAlignment="1">
      <alignment horizontal="left" vertical="center" indent="1"/>
    </xf>
    <xf numFmtId="0" fontId="3" fillId="0" borderId="71" xfId="0" quotePrefix="1" applyFont="1" applyFill="1" applyBorder="1" applyAlignment="1">
      <alignment horizontal="right" vertical="center" indent="1"/>
    </xf>
    <xf numFmtId="0" fontId="9" fillId="6" borderId="0" xfId="0" applyFont="1" applyFill="1" applyBorder="1"/>
    <xf numFmtId="0" fontId="6" fillId="0" borderId="0" xfId="0" applyFont="1" applyFill="1" applyBorder="1" applyAlignment="1">
      <alignment horizontal="right" vertical="center"/>
    </xf>
    <xf numFmtId="0" fontId="3" fillId="0" borderId="0" xfId="0" applyFont="1" applyFill="1" applyBorder="1" applyAlignment="1">
      <alignment horizontal="left" vertical="center"/>
    </xf>
    <xf numFmtId="1" fontId="6" fillId="7" borderId="46" xfId="11" applyFont="1" applyFill="1" applyBorder="1">
      <alignment horizontal="center" vertical="center"/>
    </xf>
    <xf numFmtId="1" fontId="3" fillId="7" borderId="47" xfId="11" applyFont="1" applyFill="1" applyBorder="1" applyAlignment="1">
      <alignment horizontal="center" vertical="center" wrapText="1"/>
    </xf>
    <xf numFmtId="0" fontId="3" fillId="7" borderId="48" xfId="12" applyFont="1" applyFill="1" applyBorder="1">
      <alignment horizontal="center" vertical="center" wrapText="1"/>
    </xf>
    <xf numFmtId="1" fontId="22" fillId="0" borderId="50" xfId="31" applyNumberFormat="1" applyFont="1" applyFill="1" applyBorder="1" applyAlignment="1">
      <alignment horizontal="right" vertical="center" indent="1"/>
    </xf>
    <xf numFmtId="167" fontId="22" fillId="0" borderId="50" xfId="31" quotePrefix="1" applyNumberFormat="1" applyFont="1" applyFill="1" applyBorder="1" applyAlignment="1">
      <alignment horizontal="right" vertical="center" indent="1"/>
    </xf>
    <xf numFmtId="0" fontId="5" fillId="0" borderId="51" xfId="32" applyFont="1" applyFill="1" applyBorder="1" applyAlignment="1">
      <alignment vertical="center" wrapText="1"/>
    </xf>
    <xf numFmtId="0" fontId="6" fillId="7" borderId="60" xfId="27" applyFont="1" applyFill="1" applyBorder="1">
      <alignment horizontal="right" vertical="center" wrapText="1" indent="1" readingOrder="2"/>
    </xf>
    <xf numFmtId="1" fontId="22" fillId="7" borderId="61" xfId="31" applyNumberFormat="1" applyFont="1" applyFill="1" applyBorder="1" applyAlignment="1">
      <alignment horizontal="right" vertical="center" indent="1"/>
    </xf>
    <xf numFmtId="167" fontId="22" fillId="7" borderId="61" xfId="31" applyNumberFormat="1" applyFont="1" applyFill="1" applyBorder="1" applyAlignment="1">
      <alignment horizontal="right" vertical="center" indent="1"/>
    </xf>
    <xf numFmtId="0" fontId="5" fillId="7" borderId="62" xfId="32" applyFont="1" applyFill="1" applyBorder="1" applyAlignment="1">
      <alignment vertical="center" wrapText="1"/>
    </xf>
    <xf numFmtId="0" fontId="6" fillId="0" borderId="60" xfId="27" applyFont="1" applyFill="1" applyBorder="1">
      <alignment horizontal="right" vertical="center" wrapText="1" indent="1" readingOrder="2"/>
    </xf>
    <xf numFmtId="1" fontId="22" fillId="0" borderId="61" xfId="31" applyNumberFormat="1" applyFont="1" applyFill="1" applyBorder="1" applyAlignment="1">
      <alignment horizontal="right" vertical="center" indent="1"/>
    </xf>
    <xf numFmtId="167" fontId="22" fillId="0" borderId="61" xfId="31" applyNumberFormat="1" applyFont="1" applyFill="1" applyBorder="1" applyAlignment="1">
      <alignment horizontal="right" vertical="center" indent="1"/>
    </xf>
    <xf numFmtId="0" fontId="5" fillId="0" borderId="62" xfId="32" applyFont="1" applyFill="1" applyBorder="1" applyAlignment="1">
      <alignment vertical="center" wrapText="1"/>
    </xf>
    <xf numFmtId="0" fontId="6" fillId="0" borderId="66" xfId="27" applyFont="1" applyFill="1" applyBorder="1">
      <alignment horizontal="right" vertical="center" wrapText="1" indent="1" readingOrder="2"/>
    </xf>
    <xf numFmtId="1" fontId="22" fillId="0" borderId="67" xfId="31" applyNumberFormat="1" applyFont="1" applyFill="1" applyBorder="1" applyAlignment="1">
      <alignment horizontal="right" vertical="center" indent="1"/>
    </xf>
    <xf numFmtId="167" fontId="22" fillId="0" borderId="67" xfId="31" applyNumberFormat="1" applyFont="1" applyFill="1" applyBorder="1" applyAlignment="1">
      <alignment horizontal="right" vertical="center" indent="1"/>
    </xf>
    <xf numFmtId="0" fontId="5" fillId="0" borderId="68" xfId="32" applyFont="1" applyFill="1" applyBorder="1" applyAlignment="1">
      <alignment vertical="center" wrapText="1"/>
    </xf>
    <xf numFmtId="0" fontId="22" fillId="6" borderId="0" xfId="34" applyFont="1" applyFill="1" applyBorder="1" applyAlignment="1">
      <alignment vertical="center"/>
    </xf>
    <xf numFmtId="0" fontId="23" fillId="6" borderId="0" xfId="0" applyFont="1" applyFill="1" applyBorder="1" applyAlignment="1"/>
    <xf numFmtId="0" fontId="22" fillId="6" borderId="0" xfId="0" applyFont="1" applyFill="1" applyBorder="1" applyAlignment="1"/>
    <xf numFmtId="0" fontId="22" fillId="0" borderId="0" xfId="34" applyFont="1" applyFill="1" applyBorder="1" applyAlignment="1">
      <alignment vertical="center"/>
    </xf>
    <xf numFmtId="0" fontId="22" fillId="6" borderId="0" xfId="0" applyFont="1" applyFill="1" applyBorder="1"/>
    <xf numFmtId="0" fontId="22" fillId="6" borderId="0" xfId="0" applyFont="1" applyFill="1" applyBorder="1" applyAlignment="1">
      <alignment horizontal="right" readingOrder="2"/>
    </xf>
    <xf numFmtId="0" fontId="23" fillId="6" borderId="0" xfId="0" applyFont="1" applyFill="1" applyBorder="1" applyAlignment="1">
      <alignment horizontal="left"/>
    </xf>
    <xf numFmtId="0" fontId="22" fillId="6" borderId="0" xfId="0" applyFont="1" applyFill="1" applyBorder="1" applyAlignment="1">
      <alignment horizontal="left"/>
    </xf>
    <xf numFmtId="0" fontId="7" fillId="6" borderId="0" xfId="0" applyFont="1" applyFill="1" applyBorder="1" applyAlignment="1">
      <alignment readingOrder="2"/>
    </xf>
    <xf numFmtId="0" fontId="53" fillId="6" borderId="0" xfId="0" applyFont="1" applyFill="1" applyBorder="1" applyAlignment="1">
      <alignment readingOrder="2"/>
    </xf>
    <xf numFmtId="0" fontId="54" fillId="6" borderId="0" xfId="0" applyFont="1" applyFill="1" applyBorder="1"/>
    <xf numFmtId="0" fontId="55" fillId="6" borderId="0" xfId="0" applyFont="1" applyFill="1" applyBorder="1"/>
    <xf numFmtId="0" fontId="56" fillId="6" borderId="0" xfId="0" applyFont="1" applyFill="1" applyBorder="1" applyAlignment="1">
      <alignment readingOrder="2"/>
    </xf>
    <xf numFmtId="49" fontId="56" fillId="6" borderId="0" xfId="0" applyNumberFormat="1" applyFont="1" applyFill="1" applyBorder="1" applyAlignment="1">
      <alignment readingOrder="1"/>
    </xf>
    <xf numFmtId="167" fontId="5" fillId="0" borderId="50" xfId="31" applyNumberFormat="1" applyFont="1" applyFill="1" applyBorder="1" applyAlignment="1">
      <alignment horizontal="right" vertical="center" indent="1"/>
    </xf>
    <xf numFmtId="167" fontId="5" fillId="0" borderId="50" xfId="32" applyNumberFormat="1" applyFont="1" applyFill="1" applyBorder="1" applyAlignment="1">
      <alignment horizontal="right" vertical="center" indent="1"/>
    </xf>
    <xf numFmtId="0" fontId="5" fillId="0" borderId="51" xfId="32" applyFont="1" applyFill="1" applyBorder="1" applyAlignment="1">
      <alignment horizontal="left" vertical="center" wrapText="1" indent="1"/>
    </xf>
    <xf numFmtId="167" fontId="5" fillId="7" borderId="61" xfId="31" applyNumberFormat="1" applyFont="1" applyFill="1" applyBorder="1" applyAlignment="1">
      <alignment horizontal="right" vertical="center" indent="1"/>
    </xf>
    <xf numFmtId="167" fontId="5" fillId="7" borderId="61" xfId="32" applyNumberFormat="1" applyFont="1" applyFill="1" applyBorder="1" applyAlignment="1">
      <alignment horizontal="right" vertical="center" indent="1"/>
    </xf>
    <xf numFmtId="0" fontId="5" fillId="7" borderId="62" xfId="32" applyFont="1" applyFill="1" applyBorder="1" applyAlignment="1">
      <alignment horizontal="left" vertical="center" wrapText="1" indent="1"/>
    </xf>
    <xf numFmtId="167" fontId="5" fillId="0" borderId="61" xfId="31" applyNumberFormat="1" applyFont="1" applyFill="1" applyBorder="1" applyAlignment="1">
      <alignment horizontal="right" vertical="center" indent="1"/>
    </xf>
    <xf numFmtId="167" fontId="5" fillId="0" borderId="61" xfId="32" applyNumberFormat="1" applyFont="1" applyFill="1" applyBorder="1" applyAlignment="1">
      <alignment horizontal="right" vertical="center" indent="1"/>
    </xf>
    <xf numFmtId="0" fontId="5" fillId="0" borderId="62" xfId="32" applyFont="1" applyFill="1" applyBorder="1" applyAlignment="1">
      <alignment horizontal="left" vertical="center" wrapText="1" indent="1"/>
    </xf>
    <xf numFmtId="167" fontId="5" fillId="7" borderId="61" xfId="32" quotePrefix="1" applyNumberFormat="1" applyFont="1" applyFill="1" applyBorder="1" applyAlignment="1">
      <alignment horizontal="right" vertical="center" indent="1"/>
    </xf>
    <xf numFmtId="167" fontId="5" fillId="0" borderId="61" xfId="32" quotePrefix="1" applyNumberFormat="1" applyFont="1" applyFill="1" applyBorder="1" applyAlignment="1">
      <alignment horizontal="right" vertical="center" indent="1"/>
    </xf>
    <xf numFmtId="2" fontId="5" fillId="0" borderId="67" xfId="31" applyNumberFormat="1" applyFont="1" applyFill="1" applyBorder="1" applyAlignment="1">
      <alignment horizontal="right" vertical="center" indent="1"/>
    </xf>
    <xf numFmtId="167" fontId="5" fillId="0" borderId="67" xfId="31" applyNumberFormat="1" applyFont="1" applyFill="1" applyBorder="1" applyAlignment="1">
      <alignment horizontal="right" vertical="center" indent="1"/>
    </xf>
    <xf numFmtId="167" fontId="5" fillId="0" borderId="67" xfId="32" applyNumberFormat="1" applyFont="1" applyFill="1" applyBorder="1" applyAlignment="1">
      <alignment horizontal="right" vertical="center" indent="1"/>
    </xf>
    <xf numFmtId="0" fontId="5" fillId="0" borderId="68" xfId="32" applyFont="1" applyFill="1" applyBorder="1" applyAlignment="1">
      <alignment horizontal="left" vertical="center" wrapText="1" indent="1"/>
    </xf>
    <xf numFmtId="0" fontId="5" fillId="0" borderId="72" xfId="0" applyFont="1" applyFill="1" applyBorder="1"/>
    <xf numFmtId="0" fontId="5" fillId="0" borderId="73" xfId="0" applyFont="1" applyFill="1" applyBorder="1"/>
    <xf numFmtId="4" fontId="22" fillId="0" borderId="50" xfId="31" applyNumberFormat="1" applyFont="1" applyFill="1" applyBorder="1" applyAlignment="1">
      <alignment horizontal="right" vertical="center" indent="1"/>
    </xf>
    <xf numFmtId="4" fontId="22" fillId="7" borderId="61" xfId="31" applyNumberFormat="1" applyFont="1" applyFill="1" applyBorder="1" applyAlignment="1">
      <alignment horizontal="right" vertical="center" indent="1"/>
    </xf>
    <xf numFmtId="4" fontId="22" fillId="0" borderId="61" xfId="31" applyNumberFormat="1" applyFont="1" applyFill="1" applyBorder="1" applyAlignment="1">
      <alignment horizontal="right" vertical="center" indent="1"/>
    </xf>
    <xf numFmtId="4" fontId="22" fillId="0" borderId="61" xfId="31" quotePrefix="1" applyNumberFormat="1" applyFont="1" applyFill="1" applyBorder="1" applyAlignment="1">
      <alignment horizontal="right" vertical="center" indent="1"/>
    </xf>
    <xf numFmtId="4" fontId="22" fillId="7" borderId="61" xfId="31" quotePrefix="1" applyNumberFormat="1" applyFont="1" applyFill="1" applyBorder="1" applyAlignment="1">
      <alignment horizontal="right" vertical="center" indent="1"/>
    </xf>
    <xf numFmtId="4" fontId="22" fillId="0" borderId="67" xfId="31" quotePrefix="1" applyNumberFormat="1" applyFont="1" applyFill="1" applyBorder="1" applyAlignment="1">
      <alignment horizontal="right" vertical="center" indent="1"/>
    </xf>
    <xf numFmtId="4" fontId="5" fillId="0" borderId="0" xfId="0" applyNumberFormat="1" applyFont="1"/>
    <xf numFmtId="0" fontId="46" fillId="0" borderId="0" xfId="17"/>
    <xf numFmtId="0" fontId="14" fillId="0" borderId="56" xfId="27" applyFont="1" applyFill="1" applyBorder="1">
      <alignment horizontal="right" vertical="center" wrapText="1" indent="1" readingOrder="2"/>
    </xf>
    <xf numFmtId="3" fontId="5" fillId="0" borderId="33" xfId="31" applyNumberFormat="1" applyFont="1" applyFill="1" applyBorder="1" applyAlignment="1">
      <alignment horizontal="center" vertical="center"/>
    </xf>
    <xf numFmtId="0" fontId="5" fillId="0" borderId="31" xfId="32" applyFont="1" applyFill="1" applyBorder="1">
      <alignment horizontal="left" vertical="center" wrapText="1" indent="1"/>
    </xf>
    <xf numFmtId="1" fontId="15" fillId="4" borderId="20" xfId="11" applyFont="1" applyFill="1" applyBorder="1" applyAlignment="1">
      <alignment horizontal="center" vertical="center"/>
    </xf>
    <xf numFmtId="0" fontId="29" fillId="4" borderId="23" xfId="12" applyFont="1" applyFill="1" applyBorder="1" applyAlignment="1">
      <alignment horizontal="center" vertical="center" wrapText="1"/>
    </xf>
    <xf numFmtId="1" fontId="6" fillId="7" borderId="46" xfId="11" applyFont="1" applyFill="1" applyBorder="1" applyAlignment="1">
      <alignment horizontal="center" vertical="center"/>
    </xf>
    <xf numFmtId="0" fontId="3" fillId="7" borderId="48" xfId="12" applyFont="1" applyFill="1" applyBorder="1" applyAlignment="1">
      <alignment horizontal="center" vertical="center" wrapText="1"/>
    </xf>
    <xf numFmtId="0" fontId="5" fillId="5" borderId="0" xfId="0" applyFont="1" applyFill="1"/>
    <xf numFmtId="0" fontId="22" fillId="5" borderId="0" xfId="0" applyFont="1" applyFill="1" applyAlignment="1">
      <alignment horizontal="center" vertical="center"/>
    </xf>
    <xf numFmtId="0" fontId="5" fillId="5" borderId="0" xfId="0" applyFont="1" applyFill="1" applyBorder="1" applyAlignment="1">
      <alignment wrapText="1"/>
    </xf>
    <xf numFmtId="0" fontId="3" fillId="5" borderId="0" xfId="0" applyFont="1" applyFill="1" applyBorder="1"/>
    <xf numFmtId="0" fontId="5" fillId="5" borderId="0" xfId="0" applyFont="1" applyFill="1" applyBorder="1" applyAlignment="1">
      <alignment readingOrder="1"/>
    </xf>
    <xf numFmtId="0" fontId="5" fillId="5" borderId="0" xfId="0" applyFont="1" applyFill="1" applyBorder="1" applyAlignment="1">
      <alignment horizontal="right" wrapText="1" readingOrder="2"/>
    </xf>
    <xf numFmtId="0" fontId="5" fillId="5" borderId="0" xfId="0" applyFont="1" applyFill="1" applyBorder="1"/>
    <xf numFmtId="0" fontId="3" fillId="5" borderId="0" xfId="0" applyFont="1" applyFill="1" applyBorder="1" applyAlignment="1">
      <alignment horizontal="right" vertical="center" readingOrder="2"/>
    </xf>
    <xf numFmtId="0" fontId="3" fillId="5" borderId="0" xfId="0" applyFont="1" applyFill="1" applyBorder="1" applyAlignment="1">
      <alignment horizontal="center" vertical="center"/>
    </xf>
    <xf numFmtId="0" fontId="3" fillId="5" borderId="0" xfId="0" applyFont="1" applyFill="1" applyBorder="1" applyAlignment="1">
      <alignment horizontal="left" vertical="center"/>
    </xf>
    <xf numFmtId="0" fontId="5" fillId="5" borderId="0" xfId="0" applyFont="1" applyFill="1" applyAlignment="1">
      <alignment horizontal="center" vertical="center"/>
    </xf>
    <xf numFmtId="0" fontId="3" fillId="5" borderId="0" xfId="0" applyFont="1" applyFill="1" applyAlignment="1">
      <alignment horizontal="center" vertical="center"/>
    </xf>
    <xf numFmtId="0" fontId="22" fillId="5" borderId="0" xfId="0" applyFont="1" applyFill="1" applyAlignment="1">
      <alignment vertical="center" readingOrder="2"/>
    </xf>
    <xf numFmtId="0" fontId="22" fillId="5" borderId="0" xfId="0" applyFont="1" applyFill="1" applyAlignment="1">
      <alignment vertical="center" readingOrder="1"/>
    </xf>
    <xf numFmtId="0" fontId="15" fillId="5" borderId="58" xfId="27" applyFont="1" applyFill="1" applyBorder="1">
      <alignment horizontal="right" vertical="center" wrapText="1" indent="1" readingOrder="2"/>
    </xf>
    <xf numFmtId="164" fontId="22" fillId="5" borderId="69" xfId="4" applyNumberFormat="1" applyFont="1" applyFill="1" applyBorder="1" applyAlignment="1">
      <alignment horizontal="right" vertical="center" indent="1"/>
    </xf>
    <xf numFmtId="164" fontId="22" fillId="9" borderId="67" xfId="4" applyNumberFormat="1" applyFont="1" applyFill="1" applyBorder="1" applyAlignment="1">
      <alignment horizontal="right" vertical="center" indent="1"/>
    </xf>
    <xf numFmtId="0" fontId="22" fillId="5" borderId="59" xfId="32" applyFont="1" applyFill="1" applyBorder="1" applyAlignment="1">
      <alignment horizontal="left" vertical="center" wrapText="1" indent="1"/>
    </xf>
    <xf numFmtId="0" fontId="6" fillId="4" borderId="46" xfId="25" applyFont="1" applyFill="1" applyBorder="1" applyAlignment="1">
      <alignment horizontal="center" vertical="center" wrapText="1" readingOrder="2"/>
    </xf>
    <xf numFmtId="0" fontId="25" fillId="4" borderId="12" xfId="25" applyFont="1" applyFill="1" applyBorder="1" applyAlignment="1">
      <alignment horizontal="center" vertical="center" wrapText="1" readingOrder="2"/>
    </xf>
    <xf numFmtId="3" fontId="5" fillId="0" borderId="36" xfId="31" applyNumberFormat="1" applyFont="1" applyFill="1" applyBorder="1" applyAlignment="1">
      <alignment horizontal="right" vertical="center" indent="1"/>
    </xf>
    <xf numFmtId="3" fontId="5" fillId="4" borderId="36" xfId="31" applyNumberFormat="1" applyFont="1" applyFill="1" applyBorder="1" applyAlignment="1">
      <alignment horizontal="right" vertical="center" indent="1"/>
    </xf>
    <xf numFmtId="0" fontId="6" fillId="5" borderId="0" xfId="0" applyFont="1" applyFill="1" applyBorder="1" applyAlignment="1">
      <alignment vertical="center" readingOrder="2"/>
    </xf>
    <xf numFmtId="0" fontId="3" fillId="5" borderId="0" xfId="0" applyFont="1" applyFill="1" applyBorder="1" applyAlignment="1">
      <alignment horizontal="center" vertical="center" readingOrder="2"/>
    </xf>
    <xf numFmtId="0" fontId="3" fillId="5" borderId="0" xfId="0" applyFont="1" applyFill="1" applyBorder="1" applyAlignment="1">
      <alignment vertical="center" readingOrder="1"/>
    </xf>
    <xf numFmtId="1" fontId="5" fillId="5" borderId="0" xfId="0" applyNumberFormat="1" applyFont="1" applyFill="1" applyBorder="1"/>
    <xf numFmtId="0" fontId="5" fillId="0" borderId="74" xfId="18" applyFont="1" applyFill="1" applyBorder="1" applyAlignment="1">
      <alignment horizontal="right" vertical="center" readingOrder="2"/>
    </xf>
    <xf numFmtId="0" fontId="5" fillId="0" borderId="75" xfId="19" applyFont="1" applyFill="1" applyBorder="1">
      <alignment horizontal="left" vertical="center"/>
    </xf>
    <xf numFmtId="0" fontId="5" fillId="0" borderId="76" xfId="18" applyFont="1" applyFill="1" applyBorder="1" applyAlignment="1">
      <alignment horizontal="right" vertical="center" readingOrder="2"/>
    </xf>
    <xf numFmtId="0" fontId="5" fillId="0" borderId="77" xfId="19" applyFont="1" applyFill="1" applyBorder="1">
      <alignment horizontal="left" vertical="center"/>
    </xf>
    <xf numFmtId="0" fontId="6" fillId="5" borderId="0" xfId="0" applyFont="1" applyFill="1" applyBorder="1" applyAlignment="1">
      <alignment horizontal="right" vertical="center"/>
    </xf>
    <xf numFmtId="0" fontId="6" fillId="5" borderId="0" xfId="0" applyFont="1" applyFill="1" applyBorder="1" applyAlignment="1">
      <alignment vertical="center"/>
    </xf>
    <xf numFmtId="3" fontId="22" fillId="0" borderId="29" xfId="25" applyNumberFormat="1" applyFont="1" applyFill="1" applyBorder="1" applyAlignment="1">
      <alignment horizontal="right" vertical="center" indent="1"/>
    </xf>
    <xf numFmtId="1" fontId="23" fillId="4" borderId="28" xfId="11" applyFont="1" applyFill="1" applyBorder="1">
      <alignment horizontal="center" vertical="center"/>
    </xf>
    <xf numFmtId="0" fontId="15" fillId="5" borderId="0" xfId="0" applyFont="1" applyFill="1" applyBorder="1" applyAlignment="1">
      <alignment horizontal="right" vertical="center" readingOrder="2"/>
    </xf>
    <xf numFmtId="0" fontId="23" fillId="5" borderId="0" xfId="0" applyFont="1" applyFill="1" applyBorder="1" applyAlignment="1">
      <alignment horizontal="left" vertical="center"/>
    </xf>
    <xf numFmtId="0" fontId="8" fillId="5" borderId="0" xfId="0" applyFont="1" applyFill="1"/>
    <xf numFmtId="0" fontId="11" fillId="5" borderId="0" xfId="0" applyFont="1" applyFill="1" applyBorder="1" applyAlignment="1">
      <alignment horizontal="center" vertical="center" wrapText="1" readingOrder="1"/>
    </xf>
    <xf numFmtId="0" fontId="6" fillId="5" borderId="0" xfId="0" applyFont="1" applyFill="1" applyBorder="1" applyAlignment="1">
      <alignment horizontal="justify" vertical="top" wrapText="1" readingOrder="1"/>
    </xf>
    <xf numFmtId="0" fontId="6" fillId="3" borderId="0" xfId="0" applyFont="1" applyFill="1" applyBorder="1" applyAlignment="1">
      <alignment horizontal="center" vertical="center" readingOrder="1"/>
    </xf>
    <xf numFmtId="0" fontId="5" fillId="4" borderId="0" xfId="0" applyFont="1" applyFill="1"/>
    <xf numFmtId="0" fontId="3" fillId="5" borderId="11" xfId="0" applyFont="1" applyFill="1" applyBorder="1" applyAlignment="1">
      <alignment vertical="center" readingOrder="2"/>
    </xf>
    <xf numFmtId="0" fontId="6" fillId="0" borderId="11" xfId="0" applyFont="1" applyFill="1" applyBorder="1" applyAlignment="1">
      <alignment vertical="center"/>
    </xf>
    <xf numFmtId="0" fontId="6" fillId="5" borderId="11" xfId="0" applyFont="1" applyFill="1" applyBorder="1" applyAlignment="1">
      <alignment vertical="center"/>
    </xf>
    <xf numFmtId="0" fontId="5" fillId="5" borderId="0" xfId="0" applyFont="1" applyFill="1" applyBorder="1" applyAlignment="1">
      <alignment horizontal="left"/>
    </xf>
    <xf numFmtId="0" fontId="5" fillId="5" borderId="0" xfId="0" applyFont="1" applyFill="1" applyBorder="1" applyAlignment="1">
      <alignment horizontal="right"/>
    </xf>
    <xf numFmtId="0" fontId="50" fillId="5" borderId="0" xfId="17" applyFont="1" applyFill="1" applyBorder="1" applyAlignment="1">
      <alignment horizontal="center" vertical="center"/>
    </xf>
    <xf numFmtId="3" fontId="5" fillId="5" borderId="0" xfId="31" applyNumberFormat="1" applyFont="1" applyFill="1" applyBorder="1" applyAlignment="1">
      <alignment horizontal="center" vertical="center"/>
    </xf>
    <xf numFmtId="0" fontId="51" fillId="8" borderId="20" xfId="17" applyFont="1" applyFill="1" applyBorder="1" applyAlignment="1">
      <alignment horizontal="center" vertical="center" readingOrder="2"/>
    </xf>
    <xf numFmtId="0" fontId="59" fillId="8" borderId="23" xfId="17" applyFont="1" applyFill="1" applyBorder="1" applyAlignment="1">
      <alignment horizontal="center" vertical="center" wrapText="1"/>
    </xf>
    <xf numFmtId="0" fontId="6" fillId="5" borderId="20" xfId="17" applyFont="1" applyFill="1" applyBorder="1" applyAlignment="1">
      <alignment horizontal="center" vertical="center" wrapText="1" readingOrder="2"/>
    </xf>
    <xf numFmtId="0" fontId="49" fillId="8" borderId="28" xfId="17" applyFont="1" applyFill="1" applyBorder="1" applyAlignment="1">
      <alignment horizontal="center" vertical="center"/>
    </xf>
    <xf numFmtId="0" fontId="3" fillId="5" borderId="28" xfId="17" applyFont="1" applyFill="1" applyBorder="1" applyAlignment="1">
      <alignment horizontal="right" vertical="center" indent="1"/>
    </xf>
    <xf numFmtId="0" fontId="51" fillId="0" borderId="17" xfId="17" applyFont="1" applyBorder="1" applyAlignment="1">
      <alignment horizontal="right" vertical="center" wrapText="1" indent="1" readingOrder="2"/>
    </xf>
    <xf numFmtId="0" fontId="51" fillId="8" borderId="15" xfId="17" applyFont="1" applyFill="1" applyBorder="1" applyAlignment="1">
      <alignment horizontal="right" vertical="center" wrapText="1" indent="1" readingOrder="2"/>
    </xf>
    <xf numFmtId="0" fontId="51" fillId="0" borderId="15" xfId="17" applyFont="1" applyBorder="1" applyAlignment="1">
      <alignment horizontal="right" vertical="center" wrapText="1" indent="1" readingOrder="2"/>
    </xf>
    <xf numFmtId="0" fontId="48" fillId="0" borderId="21" xfId="17" applyFont="1" applyBorder="1" applyAlignment="1">
      <alignment horizontal="left" vertical="center" wrapText="1" indent="1"/>
    </xf>
    <xf numFmtId="0" fontId="48" fillId="8" borderId="16" xfId="17" applyFont="1" applyFill="1" applyBorder="1" applyAlignment="1">
      <alignment horizontal="left" vertical="center" wrapText="1" indent="1"/>
    </xf>
    <xf numFmtId="0" fontId="48" fillId="0" borderId="16" xfId="17" applyFont="1" applyBorder="1" applyAlignment="1">
      <alignment horizontal="left" vertical="center" wrapText="1" indent="1"/>
    </xf>
    <xf numFmtId="168" fontId="3" fillId="0" borderId="30" xfId="1" applyNumberFormat="1" applyFont="1" applyFill="1" applyBorder="1" applyAlignment="1">
      <alignment horizontal="right" vertical="center"/>
    </xf>
    <xf numFmtId="0" fontId="14" fillId="4" borderId="15" xfId="27" applyFill="1" applyBorder="1">
      <alignment horizontal="right" vertical="center" wrapText="1" indent="1" readingOrder="2"/>
    </xf>
    <xf numFmtId="168" fontId="23" fillId="4" borderId="30" xfId="1" applyNumberFormat="1" applyFont="1" applyFill="1" applyBorder="1" applyAlignment="1">
      <alignment horizontal="right" vertical="center"/>
    </xf>
    <xf numFmtId="168" fontId="3" fillId="4" borderId="30" xfId="1" applyNumberFormat="1" applyFont="1" applyFill="1" applyBorder="1" applyAlignment="1">
      <alignment horizontal="right" vertical="center"/>
    </xf>
    <xf numFmtId="0" fontId="14" fillId="0" borderId="40" xfId="27" applyFill="1" applyBorder="1">
      <alignment horizontal="right" vertical="center" wrapText="1" indent="1" readingOrder="2"/>
    </xf>
    <xf numFmtId="168" fontId="22" fillId="0" borderId="41" xfId="1" applyNumberFormat="1" applyFont="1" applyFill="1" applyBorder="1" applyAlignment="1">
      <alignment horizontal="right" vertical="center"/>
    </xf>
    <xf numFmtId="168" fontId="5" fillId="0" borderId="41" xfId="1" applyNumberFormat="1" applyFont="1" applyFill="1" applyBorder="1" applyAlignment="1">
      <alignment horizontal="right" vertical="center"/>
    </xf>
    <xf numFmtId="168" fontId="3" fillId="0" borderId="41" xfId="1" applyNumberFormat="1" applyFont="1" applyFill="1" applyBorder="1" applyAlignment="1">
      <alignment horizontal="right" vertical="center"/>
    </xf>
    <xf numFmtId="0" fontId="22" fillId="0" borderId="36" xfId="32" applyFont="1" applyFill="1" applyBorder="1">
      <alignment horizontal="left" vertical="center" wrapText="1" indent="1"/>
    </xf>
    <xf numFmtId="0" fontId="6" fillId="4" borderId="32" xfId="27" applyFont="1" applyFill="1" applyBorder="1">
      <alignment horizontal="right" vertical="center" wrapText="1" indent="1" readingOrder="2"/>
    </xf>
    <xf numFmtId="0" fontId="23" fillId="4" borderId="57" xfId="25" applyFont="1" applyFill="1" applyBorder="1" applyAlignment="1">
      <alignment horizontal="center" wrapText="1" readingOrder="2"/>
    </xf>
    <xf numFmtId="0" fontId="4" fillId="4" borderId="38" xfId="25" applyFont="1" applyFill="1" applyBorder="1" applyAlignment="1">
      <alignment horizontal="center" vertical="top" wrapText="1" readingOrder="2"/>
    </xf>
    <xf numFmtId="0" fontId="3" fillId="5" borderId="0" xfId="0" applyFont="1" applyFill="1" applyAlignment="1">
      <alignment horizontal="right" vertical="center"/>
    </xf>
    <xf numFmtId="0" fontId="16" fillId="4" borderId="18" xfId="12" applyFont="1" applyFill="1" applyBorder="1" applyAlignment="1">
      <alignment horizontal="center" wrapText="1"/>
    </xf>
    <xf numFmtId="0" fontId="16" fillId="4" borderId="57" xfId="12" applyFont="1" applyFill="1" applyBorder="1" applyAlignment="1">
      <alignment horizontal="center" wrapText="1"/>
    </xf>
    <xf numFmtId="0" fontId="61" fillId="5" borderId="0" xfId="0" applyFont="1" applyFill="1" applyAlignment="1">
      <alignment horizontal="left" vertical="center"/>
    </xf>
    <xf numFmtId="0" fontId="62" fillId="5" borderId="0" xfId="0" applyFont="1" applyFill="1"/>
    <xf numFmtId="0" fontId="63" fillId="0" borderId="0" xfId="0" applyFont="1" applyAlignment="1">
      <alignment readingOrder="2"/>
    </xf>
    <xf numFmtId="0" fontId="64" fillId="5" borderId="0" xfId="0" applyFont="1" applyFill="1" applyAlignment="1">
      <alignment horizontal="center" vertical="center"/>
    </xf>
    <xf numFmtId="0" fontId="66" fillId="5" borderId="0" xfId="0" applyFont="1" applyFill="1" applyBorder="1" applyAlignment="1">
      <alignment horizontal="center" vertical="center" wrapText="1" readingOrder="2"/>
    </xf>
    <xf numFmtId="0" fontId="66" fillId="5" borderId="0" xfId="0" applyFont="1" applyFill="1" applyAlignment="1">
      <alignment horizontal="center" vertical="center"/>
    </xf>
    <xf numFmtId="0" fontId="65" fillId="5" borderId="0" xfId="0" applyFont="1" applyFill="1" applyBorder="1" applyAlignment="1">
      <alignment horizontal="right" vertical="top" wrapText="1" readingOrder="2"/>
    </xf>
    <xf numFmtId="0" fontId="65" fillId="5" borderId="0" xfId="0" applyFont="1" applyFill="1"/>
    <xf numFmtId="0" fontId="67" fillId="5" borderId="0" xfId="0" applyFont="1" applyFill="1"/>
    <xf numFmtId="0" fontId="67" fillId="0" borderId="0" xfId="0" applyFont="1"/>
    <xf numFmtId="0" fontId="65" fillId="0" borderId="0" xfId="0" applyFont="1"/>
    <xf numFmtId="0" fontId="62" fillId="0" borderId="0" xfId="0" applyFont="1"/>
    <xf numFmtId="0" fontId="7" fillId="5" borderId="0" xfId="0" applyFont="1" applyFill="1" applyBorder="1" applyAlignment="1">
      <alignment horizontal="center" vertical="center" wrapText="1" readingOrder="1"/>
    </xf>
    <xf numFmtId="0" fontId="3" fillId="5" borderId="0" xfId="0" applyFont="1" applyFill="1" applyBorder="1" applyAlignment="1">
      <alignment horizontal="right" vertical="center"/>
    </xf>
    <xf numFmtId="0" fontId="3" fillId="5" borderId="0" xfId="0" applyFont="1" applyFill="1" applyBorder="1" applyAlignment="1">
      <alignment vertical="center"/>
    </xf>
    <xf numFmtId="0" fontId="3" fillId="5" borderId="23" xfId="17" applyFont="1" applyFill="1" applyBorder="1" applyAlignment="1">
      <alignment horizontal="center" vertical="center" wrapText="1" readingOrder="2"/>
    </xf>
    <xf numFmtId="0" fontId="69" fillId="5" borderId="0" xfId="0" applyFont="1" applyFill="1" applyBorder="1" applyAlignment="1">
      <alignment horizontal="center" vertical="center" wrapText="1" readingOrder="2"/>
    </xf>
    <xf numFmtId="0" fontId="68" fillId="5" borderId="0" xfId="0" applyFont="1" applyFill="1" applyBorder="1" applyAlignment="1">
      <alignment horizontal="right" vertical="top" wrapText="1" indent="1" readingOrder="2"/>
    </xf>
    <xf numFmtId="0" fontId="5" fillId="5" borderId="0" xfId="0" applyFont="1" applyFill="1" applyBorder="1" applyAlignment="1">
      <alignment horizontal="left" vertical="top" wrapText="1" indent="1" readingOrder="1"/>
    </xf>
    <xf numFmtId="0" fontId="6" fillId="8" borderId="32" xfId="17" applyFont="1" applyFill="1" applyBorder="1" applyAlignment="1">
      <alignment horizontal="right" vertical="center" indent="1"/>
    </xf>
    <xf numFmtId="0" fontId="24" fillId="8" borderId="22" xfId="17" applyFont="1" applyFill="1" applyBorder="1" applyAlignment="1">
      <alignment horizontal="left" vertical="center" indent="1"/>
    </xf>
    <xf numFmtId="0" fontId="5" fillId="5" borderId="0" xfId="0" applyFont="1" applyFill="1" applyBorder="1" applyAlignment="1">
      <alignment horizontal="left" vertical="center"/>
    </xf>
    <xf numFmtId="0" fontId="58" fillId="7" borderId="47" xfId="11" applyNumberFormat="1" applyFont="1" applyFill="1" applyBorder="1">
      <alignment horizontal="center" vertical="center"/>
    </xf>
    <xf numFmtId="0" fontId="71" fillId="0" borderId="0" xfId="35" applyFont="1"/>
    <xf numFmtId="0" fontId="3" fillId="0" borderId="15" xfId="35" applyFont="1" applyFill="1" applyBorder="1" applyAlignment="1">
      <alignment horizontal="right" vertical="center" indent="1"/>
    </xf>
    <xf numFmtId="0" fontId="3" fillId="0" borderId="34" xfId="35" applyFont="1" applyFill="1" applyBorder="1" applyAlignment="1">
      <alignment horizontal="right" vertical="center" indent="1"/>
    </xf>
    <xf numFmtId="0" fontId="3" fillId="0" borderId="17" xfId="35" applyFont="1" applyFill="1" applyBorder="1" applyAlignment="1">
      <alignment horizontal="right" vertical="center" indent="1"/>
    </xf>
    <xf numFmtId="0" fontId="3" fillId="4" borderId="15" xfId="35" applyFont="1" applyFill="1" applyBorder="1" applyAlignment="1">
      <alignment horizontal="right" vertical="center" indent="1"/>
    </xf>
    <xf numFmtId="0" fontId="70" fillId="4" borderId="18" xfId="35" applyFont="1" applyFill="1" applyBorder="1" applyAlignment="1">
      <alignment horizontal="center"/>
    </xf>
    <xf numFmtId="0" fontId="5" fillId="4" borderId="19" xfId="35" applyFont="1" applyFill="1" applyBorder="1" applyAlignment="1">
      <alignment horizontal="center" vertical="top" wrapText="1"/>
    </xf>
    <xf numFmtId="0" fontId="10" fillId="0" borderId="21" xfId="32" applyFont="1" applyFill="1" applyBorder="1" applyAlignment="1">
      <alignment horizontal="left" vertical="center" indent="1"/>
    </xf>
    <xf numFmtId="0" fontId="10" fillId="4" borderId="16" xfId="32" applyFont="1" applyFill="1" applyBorder="1" applyAlignment="1">
      <alignment horizontal="left" vertical="center" indent="1"/>
    </xf>
    <xf numFmtId="0" fontId="10" fillId="0" borderId="16" xfId="32" applyFont="1" applyFill="1" applyBorder="1" applyAlignment="1">
      <alignment horizontal="left" vertical="center" indent="1"/>
    </xf>
    <xf numFmtId="0" fontId="10" fillId="0" borderId="24" xfId="32" applyFont="1" applyFill="1" applyBorder="1" applyAlignment="1">
      <alignment horizontal="left" vertical="center" indent="1"/>
    </xf>
    <xf numFmtId="170" fontId="48" fillId="0" borderId="29" xfId="35" applyNumberFormat="1" applyFont="1" applyFill="1" applyBorder="1" applyAlignment="1">
      <alignment horizontal="right" vertical="center" indent="1"/>
    </xf>
    <xf numFmtId="170" fontId="48" fillId="4" borderId="30" xfId="35" applyNumberFormat="1" applyFont="1" applyFill="1" applyBorder="1" applyAlignment="1">
      <alignment horizontal="right" vertical="center" indent="1"/>
    </xf>
    <xf numFmtId="170" fontId="48" fillId="0" borderId="30" xfId="35" applyNumberFormat="1" applyFont="1" applyFill="1" applyBorder="1" applyAlignment="1">
      <alignment horizontal="right" vertical="center" indent="1"/>
    </xf>
    <xf numFmtId="170" fontId="48" fillId="0" borderId="35" xfId="35" applyNumberFormat="1" applyFont="1" applyFill="1" applyBorder="1" applyAlignment="1">
      <alignment horizontal="right" vertical="center" indent="1"/>
    </xf>
    <xf numFmtId="0" fontId="3" fillId="5" borderId="0" xfId="0" applyFont="1" applyFill="1" applyBorder="1" applyAlignment="1">
      <alignment horizontal="right"/>
    </xf>
    <xf numFmtId="0" fontId="3" fillId="5" borderId="0" xfId="0" applyFont="1" applyFill="1" applyBorder="1" applyAlignment="1">
      <alignment horizontal="left"/>
    </xf>
    <xf numFmtId="0" fontId="22" fillId="7" borderId="68" xfId="32" applyFont="1" applyFill="1" applyBorder="1">
      <alignment horizontal="left" vertical="center" wrapText="1" indent="1"/>
    </xf>
    <xf numFmtId="0" fontId="6" fillId="7" borderId="66" xfId="29" applyFont="1" applyFill="1" applyBorder="1" applyAlignment="1">
      <alignment horizontal="right" vertical="center" wrapText="1" indent="1" readingOrder="2"/>
    </xf>
    <xf numFmtId="0" fontId="22" fillId="0" borderId="62" xfId="32" applyFont="1" applyFill="1" applyBorder="1">
      <alignment horizontal="left" vertical="center" wrapText="1" indent="1"/>
    </xf>
    <xf numFmtId="0" fontId="6" fillId="0" borderId="60" xfId="29" applyFont="1" applyFill="1" applyBorder="1" applyAlignment="1">
      <alignment horizontal="right" vertical="center" wrapText="1" indent="1" readingOrder="2"/>
    </xf>
    <xf numFmtId="0" fontId="22" fillId="7" borderId="62" xfId="32" applyFont="1" applyFill="1" applyBorder="1">
      <alignment horizontal="left" vertical="center" wrapText="1" indent="1"/>
    </xf>
    <xf numFmtId="0" fontId="6" fillId="7" borderId="60" xfId="29" applyFont="1" applyFill="1" applyBorder="1" applyAlignment="1">
      <alignment horizontal="right" vertical="center" wrapText="1" indent="1" readingOrder="2"/>
    </xf>
    <xf numFmtId="0" fontId="22" fillId="0" borderId="65" xfId="32" applyFont="1" applyFill="1" applyBorder="1">
      <alignment horizontal="left" vertical="center" wrapText="1" indent="1"/>
    </xf>
    <xf numFmtId="0" fontId="6" fillId="0" borderId="63" xfId="29" applyFont="1" applyFill="1" applyBorder="1" applyAlignment="1">
      <alignment horizontal="right" vertical="center" wrapText="1" indent="1" readingOrder="2"/>
    </xf>
    <xf numFmtId="0" fontId="3" fillId="6" borderId="59" xfId="0" applyFont="1" applyFill="1" applyBorder="1" applyAlignment="1">
      <alignment horizontal="left" vertical="center"/>
    </xf>
    <xf numFmtId="0" fontId="3" fillId="6" borderId="79" xfId="0" applyFont="1" applyFill="1" applyBorder="1" applyAlignment="1">
      <alignment vertical="center"/>
    </xf>
    <xf numFmtId="0" fontId="3" fillId="6" borderId="11" xfId="0" applyFont="1" applyFill="1" applyBorder="1" applyAlignment="1">
      <alignment vertical="center"/>
    </xf>
    <xf numFmtId="0" fontId="3" fillId="6" borderId="78" xfId="0" applyFont="1" applyFill="1" applyBorder="1" applyAlignment="1">
      <alignment vertical="center"/>
    </xf>
    <xf numFmtId="0" fontId="6" fillId="6" borderId="58" xfId="0" applyFont="1" applyFill="1" applyBorder="1" applyAlignment="1">
      <alignment horizontal="right" vertical="center"/>
    </xf>
    <xf numFmtId="0" fontId="3" fillId="0" borderId="0" xfId="0" applyFont="1" applyFill="1" applyBorder="1" applyAlignment="1">
      <alignment vertical="center"/>
    </xf>
    <xf numFmtId="0" fontId="7" fillId="0" borderId="0" xfId="0" applyFont="1" applyFill="1" applyBorder="1"/>
    <xf numFmtId="1" fontId="3" fillId="7" borderId="92" xfId="10" applyFont="1" applyFill="1" applyBorder="1">
      <alignment horizontal="left" vertical="center" wrapText="1"/>
    </xf>
    <xf numFmtId="0" fontId="6" fillId="7" borderId="95" xfId="9" applyFont="1" applyFill="1" applyBorder="1">
      <alignment horizontal="right" vertical="center" wrapText="1"/>
    </xf>
    <xf numFmtId="0" fontId="3" fillId="5" borderId="59" xfId="0" applyFont="1" applyFill="1" applyBorder="1" applyAlignment="1">
      <alignment horizontal="left"/>
    </xf>
    <xf numFmtId="0" fontId="3" fillId="5" borderId="84" xfId="0" applyFont="1" applyFill="1" applyBorder="1" applyAlignment="1"/>
    <xf numFmtId="0" fontId="3" fillId="5" borderId="96" xfId="0" applyFont="1" applyFill="1" applyBorder="1" applyAlignment="1"/>
    <xf numFmtId="0" fontId="3" fillId="5" borderId="97" xfId="0" applyFont="1" applyFill="1" applyBorder="1" applyAlignment="1"/>
    <xf numFmtId="0" fontId="6" fillId="5" borderId="58" xfId="0" applyFont="1" applyFill="1" applyBorder="1" applyAlignment="1"/>
    <xf numFmtId="0" fontId="3" fillId="6" borderId="0" xfId="0" applyFont="1" applyFill="1" applyBorder="1"/>
    <xf numFmtId="0" fontId="7" fillId="6" borderId="0" xfId="0" applyFont="1" applyFill="1" applyBorder="1"/>
    <xf numFmtId="0" fontId="5" fillId="0" borderId="0" xfId="18" applyFont="1" applyFill="1" applyBorder="1" applyAlignment="1">
      <alignment horizontal="right" vertical="center" readingOrder="2"/>
    </xf>
    <xf numFmtId="0" fontId="5" fillId="0" borderId="0" xfId="19" applyFont="1" applyFill="1" applyBorder="1">
      <alignment horizontal="left" vertical="center"/>
    </xf>
    <xf numFmtId="166" fontId="5" fillId="0" borderId="50" xfId="31" applyNumberFormat="1" applyFont="1" applyFill="1" applyBorder="1" applyAlignment="1">
      <alignment horizontal="right" vertical="center" indent="1"/>
    </xf>
    <xf numFmtId="2" fontId="5" fillId="0" borderId="50" xfId="32" applyNumberFormat="1" applyFont="1" applyFill="1" applyBorder="1" applyAlignment="1">
      <alignment horizontal="right" vertical="center" indent="1"/>
    </xf>
    <xf numFmtId="2" fontId="5" fillId="7" borderId="61" xfId="32" applyNumberFormat="1" applyFont="1" applyFill="1" applyBorder="1" applyAlignment="1">
      <alignment horizontal="right" vertical="center" indent="1"/>
    </xf>
    <xf numFmtId="2" fontId="5" fillId="0" borderId="61" xfId="32" applyNumberFormat="1" applyFont="1" applyFill="1" applyBorder="1" applyAlignment="1">
      <alignment horizontal="right" vertical="center" indent="1"/>
    </xf>
    <xf numFmtId="2" fontId="5" fillId="7" borderId="61" xfId="32" quotePrefix="1" applyNumberFormat="1" applyFont="1" applyFill="1" applyBorder="1" applyAlignment="1">
      <alignment horizontal="right" vertical="center" indent="1"/>
    </xf>
    <xf numFmtId="2" fontId="5" fillId="0" borderId="61" xfId="32" quotePrefix="1" applyNumberFormat="1" applyFont="1" applyFill="1" applyBorder="1" applyAlignment="1">
      <alignment horizontal="right" vertical="center" indent="1"/>
    </xf>
    <xf numFmtId="2" fontId="5" fillId="0" borderId="67" xfId="32" applyNumberFormat="1" applyFont="1" applyFill="1" applyBorder="1" applyAlignment="1">
      <alignment horizontal="right" vertical="center" indent="1"/>
    </xf>
    <xf numFmtId="166" fontId="5" fillId="7" borderId="61" xfId="31" applyNumberFormat="1" applyFont="1" applyFill="1" applyBorder="1" applyAlignment="1">
      <alignment horizontal="right" vertical="center" indent="1"/>
    </xf>
    <xf numFmtId="166" fontId="5" fillId="0" borderId="61" xfId="31" applyNumberFormat="1" applyFont="1" applyFill="1" applyBorder="1" applyAlignment="1">
      <alignment horizontal="right" vertical="center" indent="1"/>
    </xf>
    <xf numFmtId="166" fontId="5" fillId="7" borderId="61" xfId="32" quotePrefix="1" applyNumberFormat="1" applyFont="1" applyFill="1" applyBorder="1" applyAlignment="1">
      <alignment horizontal="right" vertical="center" indent="1"/>
    </xf>
    <xf numFmtId="166" fontId="5" fillId="0" borderId="61" xfId="32" quotePrefix="1" applyNumberFormat="1" applyFont="1" applyFill="1" applyBorder="1" applyAlignment="1">
      <alignment horizontal="right" vertical="center" indent="1"/>
    </xf>
    <xf numFmtId="166" fontId="5" fillId="0" borderId="67" xfId="31" applyNumberFormat="1" applyFont="1" applyFill="1" applyBorder="1" applyAlignment="1">
      <alignment horizontal="right" vertical="center" indent="1"/>
    </xf>
    <xf numFmtId="0" fontId="15" fillId="4" borderId="37" xfId="25" applyFont="1" applyFill="1" applyBorder="1" applyAlignment="1">
      <alignment horizontal="center" vertical="center" wrapText="1" readingOrder="2"/>
    </xf>
    <xf numFmtId="3" fontId="23" fillId="4" borderId="19" xfId="25" applyNumberFormat="1" applyFont="1" applyFill="1" applyBorder="1" applyAlignment="1">
      <alignment horizontal="right" vertical="center" indent="1"/>
    </xf>
    <xf numFmtId="0" fontId="16" fillId="4" borderId="38" xfId="25" applyFont="1" applyFill="1" applyBorder="1" applyAlignment="1">
      <alignment horizontal="center" vertical="center" wrapText="1" readingOrder="2"/>
    </xf>
    <xf numFmtId="0" fontId="9" fillId="5" borderId="0" xfId="0" applyFont="1" applyFill="1" applyAlignment="1">
      <alignment horizontal="center" vertical="center"/>
    </xf>
    <xf numFmtId="0" fontId="9" fillId="4" borderId="0" xfId="0" applyFont="1" applyFill="1" applyAlignment="1">
      <alignment horizontal="center" vertical="center"/>
    </xf>
    <xf numFmtId="0" fontId="5" fillId="4" borderId="0" xfId="0" applyFont="1" applyFill="1" applyAlignment="1">
      <alignment horizontal="center" vertical="center"/>
    </xf>
    <xf numFmtId="0" fontId="48" fillId="5" borderId="0" xfId="35" applyFont="1" applyFill="1" applyAlignment="1">
      <alignment vertical="center"/>
    </xf>
    <xf numFmtId="0" fontId="71" fillId="5" borderId="0" xfId="35" applyFont="1" applyFill="1"/>
    <xf numFmtId="0" fontId="52" fillId="5" borderId="0" xfId="35" applyFont="1" applyFill="1" applyAlignment="1">
      <alignment vertical="center"/>
    </xf>
    <xf numFmtId="0" fontId="6" fillId="0" borderId="32" xfId="27" applyFont="1" applyFill="1" applyBorder="1">
      <alignment horizontal="right" vertical="center" wrapText="1" indent="1" readingOrder="2"/>
    </xf>
    <xf numFmtId="0" fontId="2" fillId="0" borderId="0" xfId="0" applyFont="1"/>
    <xf numFmtId="0" fontId="5" fillId="5" borderId="73" xfId="0" applyFont="1" applyFill="1" applyBorder="1"/>
    <xf numFmtId="3" fontId="2" fillId="0" borderId="29" xfId="31" applyNumberFormat="1" applyFont="1" applyFill="1" applyBorder="1" applyAlignment="1">
      <alignment horizontal="center" vertical="center"/>
    </xf>
    <xf numFmtId="3" fontId="2" fillId="4" borderId="30" xfId="31" applyNumberFormat="1" applyFont="1" applyFill="1" applyBorder="1" applyAlignment="1">
      <alignment horizontal="center" vertical="center"/>
    </xf>
    <xf numFmtId="3" fontId="2" fillId="0" borderId="33" xfId="31" applyNumberFormat="1" applyFont="1" applyFill="1" applyBorder="1" applyAlignment="1">
      <alignment horizontal="center" vertical="center"/>
    </xf>
    <xf numFmtId="3" fontId="2" fillId="4" borderId="33" xfId="31" applyNumberFormat="1" applyFont="1" applyFill="1" applyBorder="1" applyAlignment="1">
      <alignment horizontal="center" vertical="center"/>
    </xf>
    <xf numFmtId="0" fontId="6" fillId="5" borderId="12" xfId="27" applyFont="1" applyFill="1" applyBorder="1">
      <alignment horizontal="right" vertical="center" wrapText="1" indent="1" readingOrder="2"/>
    </xf>
    <xf numFmtId="0" fontId="2" fillId="4" borderId="22" xfId="32" applyFont="1" applyFill="1" applyBorder="1">
      <alignment horizontal="left" vertical="center" wrapText="1" indent="1"/>
    </xf>
    <xf numFmtId="0" fontId="6" fillId="5" borderId="58" xfId="0" applyFont="1" applyFill="1" applyBorder="1" applyAlignment="1">
      <alignment vertical="center" readingOrder="2"/>
    </xf>
    <xf numFmtId="0" fontId="3" fillId="5" borderId="69" xfId="0" applyFont="1" applyFill="1" applyBorder="1" applyAlignment="1">
      <alignment horizontal="center" vertical="center" readingOrder="1"/>
    </xf>
    <xf numFmtId="0" fontId="3" fillId="5" borderId="59" xfId="23" applyFont="1" applyFill="1" applyBorder="1">
      <alignment horizontal="left" vertical="center"/>
    </xf>
    <xf numFmtId="0" fontId="5" fillId="5" borderId="0" xfId="0" applyFont="1" applyFill="1" applyBorder="1" applyAlignment="1">
      <alignment horizontal="left" vertical="center" wrapText="1"/>
    </xf>
    <xf numFmtId="4" fontId="5" fillId="0" borderId="41" xfId="31" applyNumberFormat="1" applyFont="1" applyFill="1" applyBorder="1" applyAlignment="1">
      <alignment horizontal="right" vertical="center" indent="1"/>
    </xf>
    <xf numFmtId="4" fontId="5" fillId="4" borderId="0" xfId="31" applyNumberFormat="1" applyFont="1" applyFill="1" applyBorder="1" applyAlignment="1">
      <alignment horizontal="right" vertical="center" indent="1"/>
    </xf>
    <xf numFmtId="4" fontId="3" fillId="5" borderId="0" xfId="31" applyNumberFormat="1" applyFont="1" applyFill="1" applyBorder="1" applyAlignment="1">
      <alignment horizontal="right" vertical="center" indent="1"/>
    </xf>
    <xf numFmtId="4" fontId="3" fillId="4" borderId="0" xfId="31" applyNumberFormat="1" applyFont="1" applyFill="1" applyBorder="1" applyAlignment="1">
      <alignment horizontal="right" vertical="center" indent="1"/>
    </xf>
    <xf numFmtId="4" fontId="37" fillId="5" borderId="0" xfId="31" applyNumberFormat="1" applyFont="1" applyFill="1" applyBorder="1" applyAlignment="1">
      <alignment horizontal="right" vertical="center" indent="1"/>
    </xf>
    <xf numFmtId="4" fontId="37" fillId="4" borderId="0" xfId="31" applyNumberFormat="1" applyFont="1" applyFill="1" applyBorder="1" applyAlignment="1">
      <alignment horizontal="right" vertical="center" indent="1"/>
    </xf>
    <xf numFmtId="4" fontId="37" fillId="4" borderId="11" xfId="31" applyNumberFormat="1" applyFont="1" applyFill="1" applyBorder="1" applyAlignment="1">
      <alignment horizontal="right" vertical="center" indent="1"/>
    </xf>
    <xf numFmtId="4" fontId="3" fillId="5" borderId="12" xfId="31" applyNumberFormat="1" applyFont="1" applyFill="1" applyBorder="1" applyAlignment="1">
      <alignment horizontal="right" vertical="center" indent="1"/>
    </xf>
    <xf numFmtId="0" fontId="41" fillId="5" borderId="0" xfId="27" applyFont="1" applyFill="1" applyBorder="1" applyAlignment="1">
      <alignment horizontal="right" vertical="center" wrapText="1" indent="1" readingOrder="2"/>
    </xf>
    <xf numFmtId="0" fontId="41" fillId="4" borderId="0" xfId="27" applyFont="1" applyFill="1" applyBorder="1" applyAlignment="1">
      <alignment horizontal="right" vertical="center" wrapText="1" indent="1" readingOrder="2"/>
    </xf>
    <xf numFmtId="0" fontId="41" fillId="4" borderId="11" xfId="27" applyFont="1" applyFill="1" applyBorder="1" applyAlignment="1">
      <alignment horizontal="right" vertical="center" wrapText="1" indent="1" readingOrder="2"/>
    </xf>
    <xf numFmtId="0" fontId="24" fillId="0" borderId="40" xfId="27" applyFont="1" applyFill="1" applyBorder="1" applyAlignment="1">
      <alignment horizontal="right" vertical="center" wrapText="1" indent="1" readingOrder="2"/>
    </xf>
    <xf numFmtId="0" fontId="8" fillId="4" borderId="0" xfId="27" applyFont="1" applyFill="1" applyBorder="1" applyAlignment="1">
      <alignment horizontal="right" vertical="center" wrapText="1" indent="1" readingOrder="2"/>
    </xf>
    <xf numFmtId="0" fontId="6" fillId="5" borderId="0" xfId="27" applyFont="1" applyFill="1" applyBorder="1" applyAlignment="1">
      <alignment horizontal="right" vertical="center" wrapText="1" indent="1" readingOrder="2"/>
    </xf>
    <xf numFmtId="0" fontId="6" fillId="4" borderId="0" xfId="27" applyFont="1" applyFill="1" applyBorder="1" applyAlignment="1">
      <alignment horizontal="right" vertical="center" wrapText="1" indent="1" readingOrder="2"/>
    </xf>
    <xf numFmtId="0" fontId="6" fillId="5" borderId="12" xfId="27" applyFont="1" applyFill="1" applyBorder="1" applyAlignment="1">
      <alignment horizontal="right" vertical="center" wrapText="1" indent="1" readingOrder="2"/>
    </xf>
    <xf numFmtId="0" fontId="5" fillId="0" borderId="36" xfId="32" applyFont="1" applyFill="1" applyBorder="1" applyAlignment="1">
      <alignment horizontal="left" vertical="center" wrapText="1" indent="1"/>
    </xf>
    <xf numFmtId="0" fontId="3" fillId="5" borderId="0" xfId="32" applyFont="1" applyFill="1" applyBorder="1" applyAlignment="1">
      <alignment horizontal="left" vertical="center" wrapText="1" indent="1"/>
    </xf>
    <xf numFmtId="0" fontId="3" fillId="4" borderId="0" xfId="32" applyFont="1" applyFill="1" applyBorder="1" applyAlignment="1">
      <alignment horizontal="left" vertical="center" wrapText="1" indent="1"/>
    </xf>
    <xf numFmtId="3" fontId="37" fillId="5" borderId="0" xfId="31" applyNumberFormat="1" applyFont="1" applyFill="1" applyBorder="1" applyAlignment="1">
      <alignment horizontal="left" vertical="center" wrapText="1" indent="1"/>
    </xf>
    <xf numFmtId="3" fontId="37" fillId="4" borderId="0" xfId="31" applyNumberFormat="1" applyFont="1" applyFill="1" applyBorder="1" applyAlignment="1">
      <alignment horizontal="left" vertical="center" wrapText="1" indent="1"/>
    </xf>
    <xf numFmtId="3" fontId="37" fillId="4" borderId="11" xfId="31" applyNumberFormat="1" applyFont="1" applyFill="1" applyBorder="1" applyAlignment="1">
      <alignment horizontal="left" vertical="center" wrapText="1" indent="1"/>
    </xf>
    <xf numFmtId="0" fontId="3" fillId="5" borderId="12" xfId="32" applyFont="1" applyFill="1" applyBorder="1" applyAlignment="1">
      <alignment horizontal="left" vertical="center" wrapText="1" indent="1"/>
    </xf>
    <xf numFmtId="0" fontId="9" fillId="6" borderId="0" xfId="36" applyFont="1" applyFill="1" applyBorder="1"/>
    <xf numFmtId="0" fontId="2" fillId="6" borderId="0" xfId="36" applyFont="1" applyFill="1" applyBorder="1"/>
    <xf numFmtId="0" fontId="6" fillId="5" borderId="0" xfId="36" applyFont="1" applyFill="1" applyBorder="1" applyAlignment="1">
      <alignment horizontal="right" vertical="center"/>
    </xf>
    <xf numFmtId="0" fontId="6" fillId="5" borderId="0" xfId="36" applyFont="1" applyFill="1" applyBorder="1" applyAlignment="1">
      <alignment vertical="center"/>
    </xf>
    <xf numFmtId="0" fontId="3" fillId="5" borderId="0" xfId="36" applyFont="1" applyFill="1" applyBorder="1" applyAlignment="1">
      <alignment horizontal="left" vertical="center"/>
    </xf>
    <xf numFmtId="0" fontId="2" fillId="5" borderId="0" xfId="36" applyFont="1" applyFill="1" applyBorder="1" applyAlignment="1">
      <alignment vertical="center"/>
    </xf>
    <xf numFmtId="0" fontId="2" fillId="0" borderId="0" xfId="36" applyFont="1" applyFill="1" applyBorder="1"/>
    <xf numFmtId="0" fontId="6" fillId="0" borderId="49" xfId="29" applyFont="1" applyFill="1" applyBorder="1">
      <alignment horizontal="right" vertical="center" wrapText="1" indent="1" readingOrder="2"/>
    </xf>
    <xf numFmtId="0" fontId="2" fillId="0" borderId="51" xfId="32" applyFont="1" applyFill="1" applyBorder="1" applyAlignment="1">
      <alignment vertical="center" wrapText="1"/>
    </xf>
    <xf numFmtId="0" fontId="6" fillId="7" borderId="60" xfId="29" applyFont="1" applyFill="1" applyBorder="1">
      <alignment horizontal="right" vertical="center" wrapText="1" indent="1" readingOrder="2"/>
    </xf>
    <xf numFmtId="0" fontId="2" fillId="7" borderId="62" xfId="32" applyFont="1" applyFill="1" applyBorder="1" applyAlignment="1">
      <alignment vertical="center" wrapText="1"/>
    </xf>
    <xf numFmtId="0" fontId="6" fillId="0" borderId="60" xfId="29" applyFont="1" applyFill="1" applyBorder="1">
      <alignment horizontal="right" vertical="center" wrapText="1" indent="1" readingOrder="2"/>
    </xf>
    <xf numFmtId="0" fontId="2" fillId="0" borderId="62" xfId="32" applyFont="1" applyFill="1" applyBorder="1" applyAlignment="1">
      <alignment vertical="center" wrapText="1"/>
    </xf>
    <xf numFmtId="0" fontId="6" fillId="0" borderId="66" xfId="29" applyFont="1" applyFill="1" applyBorder="1">
      <alignment horizontal="right" vertical="center" wrapText="1" indent="1" readingOrder="2"/>
    </xf>
    <xf numFmtId="0" fontId="2" fillId="0" borderId="68" xfId="32" applyFont="1" applyFill="1" applyBorder="1" applyAlignment="1">
      <alignment vertical="center" wrapText="1"/>
    </xf>
    <xf numFmtId="0" fontId="23" fillId="6" borderId="0" xfId="36" applyFont="1" applyFill="1" applyBorder="1" applyAlignment="1"/>
    <xf numFmtId="0" fontId="22" fillId="6" borderId="0" xfId="36" applyFont="1" applyFill="1" applyBorder="1" applyAlignment="1"/>
    <xf numFmtId="0" fontId="22" fillId="6" borderId="0" xfId="36" applyFont="1" applyFill="1" applyBorder="1"/>
    <xf numFmtId="0" fontId="22" fillId="6" borderId="0" xfId="36" applyFont="1" applyFill="1" applyBorder="1" applyAlignment="1">
      <alignment horizontal="right" readingOrder="2"/>
    </xf>
    <xf numFmtId="0" fontId="2" fillId="5" borderId="0" xfId="36" applyFont="1" applyFill="1" applyBorder="1"/>
    <xf numFmtId="0" fontId="2" fillId="5" borderId="0" xfId="36" applyFont="1" applyFill="1" applyBorder="1" applyAlignment="1">
      <alignment readingOrder="1"/>
    </xf>
    <xf numFmtId="1" fontId="2" fillId="5" borderId="0" xfId="36" applyNumberFormat="1" applyFont="1" applyFill="1" applyBorder="1"/>
    <xf numFmtId="0" fontId="2" fillId="5" borderId="0" xfId="36" applyFont="1" applyFill="1" applyBorder="1" applyAlignment="1">
      <alignment horizontal="center" vertical="center"/>
    </xf>
    <xf numFmtId="0" fontId="2" fillId="5" borderId="0" xfId="36" applyFont="1" applyFill="1" applyBorder="1" applyAlignment="1">
      <alignment horizontal="left" vertical="center"/>
    </xf>
    <xf numFmtId="0" fontId="2" fillId="0" borderId="0" xfId="36" applyFont="1"/>
    <xf numFmtId="0" fontId="2" fillId="5" borderId="0" xfId="36" applyFont="1" applyFill="1" applyBorder="1" applyAlignment="1">
      <alignment vertical="center" wrapText="1"/>
    </xf>
    <xf numFmtId="0" fontId="54" fillId="6" borderId="0" xfId="36" applyFont="1" applyFill="1" applyBorder="1"/>
    <xf numFmtId="0" fontId="55" fillId="6" borderId="0" xfId="36" applyFont="1" applyFill="1" applyBorder="1"/>
    <xf numFmtId="0" fontId="43" fillId="0" borderId="0" xfId="36" applyFont="1" applyFill="1" applyBorder="1" applyAlignment="1">
      <alignment horizontal="right" vertical="center"/>
    </xf>
    <xf numFmtId="0" fontId="57" fillId="0" borderId="0" xfId="36" applyFont="1" applyFill="1" applyBorder="1" applyAlignment="1">
      <alignment horizontal="center" vertical="center"/>
    </xf>
    <xf numFmtId="0" fontId="58" fillId="0" borderId="0" xfId="36" applyFont="1" applyFill="1" applyBorder="1" applyAlignment="1">
      <alignment horizontal="left" vertical="center"/>
    </xf>
    <xf numFmtId="0" fontId="55" fillId="0" borderId="0" xfId="36" applyFont="1" applyFill="1" applyBorder="1" applyAlignment="1">
      <alignment vertical="center"/>
    </xf>
    <xf numFmtId="0" fontId="2" fillId="0" borderId="51" xfId="32" applyFont="1" applyFill="1" applyBorder="1">
      <alignment horizontal="left" vertical="center" wrapText="1" indent="1"/>
    </xf>
    <xf numFmtId="0" fontId="2" fillId="7" borderId="62" xfId="32" applyFont="1" applyFill="1" applyBorder="1">
      <alignment horizontal="left" vertical="center" wrapText="1" indent="1"/>
    </xf>
    <xf numFmtId="0" fontId="2" fillId="0" borderId="62" xfId="32" applyFont="1" applyFill="1" applyBorder="1">
      <alignment horizontal="left" vertical="center" wrapText="1" indent="1"/>
    </xf>
    <xf numFmtId="0" fontId="2" fillId="0" borderId="68" xfId="32" applyFont="1" applyFill="1" applyBorder="1">
      <alignment horizontal="left" vertical="center" wrapText="1" indent="1"/>
    </xf>
    <xf numFmtId="0" fontId="2" fillId="9" borderId="0" xfId="36" applyFont="1" applyFill="1" applyBorder="1" applyAlignment="1">
      <alignment horizontal="right" vertical="center" readingOrder="2"/>
    </xf>
    <xf numFmtId="0" fontId="2" fillId="9" borderId="0" xfId="36" applyFont="1" applyFill="1" applyBorder="1" applyAlignment="1">
      <alignment vertical="center"/>
    </xf>
    <xf numFmtId="4" fontId="5" fillId="0" borderId="36" xfId="32" applyNumberFormat="1" applyFont="1" applyFill="1" applyBorder="1" applyAlignment="1">
      <alignment horizontal="right" vertical="center" indent="1"/>
    </xf>
    <xf numFmtId="4" fontId="5" fillId="4" borderId="16" xfId="32" applyNumberFormat="1" applyFont="1" applyFill="1" applyBorder="1" applyAlignment="1">
      <alignment horizontal="right" vertical="center" indent="1"/>
    </xf>
    <xf numFmtId="4" fontId="5" fillId="0" borderId="21" xfId="32" applyNumberFormat="1" applyFont="1" applyFill="1" applyBorder="1" applyAlignment="1">
      <alignment horizontal="right" vertical="center" indent="1"/>
    </xf>
    <xf numFmtId="4" fontId="5" fillId="4" borderId="24" xfId="32" applyNumberFormat="1" applyFont="1" applyFill="1" applyBorder="1" applyAlignment="1">
      <alignment horizontal="right" vertical="center" indent="1"/>
    </xf>
    <xf numFmtId="4" fontId="5" fillId="0" borderId="38" xfId="32" applyNumberFormat="1" applyFont="1" applyFill="1" applyBorder="1" applyAlignment="1">
      <alignment horizontal="right" vertical="center" indent="1"/>
    </xf>
    <xf numFmtId="168" fontId="22" fillId="0" borderId="33" xfId="1" applyNumberFormat="1" applyFont="1" applyFill="1" applyBorder="1" applyAlignment="1">
      <alignment horizontal="right" vertical="center"/>
    </xf>
    <xf numFmtId="168" fontId="23" fillId="0" borderId="33" xfId="1" applyNumberFormat="1" applyFont="1" applyFill="1" applyBorder="1" applyAlignment="1">
      <alignment horizontal="right" vertical="center"/>
    </xf>
    <xf numFmtId="168" fontId="5" fillId="0" borderId="33" xfId="1" applyNumberFormat="1" applyFont="1" applyFill="1" applyBorder="1" applyAlignment="1">
      <alignment horizontal="right" vertical="center"/>
    </xf>
    <xf numFmtId="168" fontId="3" fillId="0" borderId="33" xfId="1" applyNumberFormat="1" applyFont="1" applyFill="1" applyBorder="1" applyAlignment="1">
      <alignment horizontal="right" vertical="center"/>
    </xf>
    <xf numFmtId="0" fontId="22" fillId="0" borderId="22" xfId="32" applyFont="1" applyFill="1" applyBorder="1">
      <alignment horizontal="left" vertical="center" wrapText="1" indent="1"/>
    </xf>
    <xf numFmtId="0" fontId="3" fillId="4" borderId="56" xfId="0" applyFont="1" applyFill="1" applyBorder="1" applyAlignment="1">
      <alignment horizontal="right" vertical="center" wrapText="1" indent="1"/>
    </xf>
    <xf numFmtId="4" fontId="48" fillId="4" borderId="39" xfId="0" applyNumberFormat="1" applyFont="1" applyFill="1" applyBorder="1" applyAlignment="1">
      <alignment horizontal="right" vertical="center"/>
    </xf>
    <xf numFmtId="0" fontId="17" fillId="4" borderId="31" xfId="32" applyFont="1" applyFill="1" applyBorder="1" applyAlignment="1">
      <alignment horizontal="left" vertical="center" indent="1"/>
    </xf>
    <xf numFmtId="0" fontId="3" fillId="5" borderId="56" xfId="0" applyFont="1" applyFill="1" applyBorder="1" applyAlignment="1">
      <alignment horizontal="right" vertical="center" wrapText="1" indent="1"/>
    </xf>
    <xf numFmtId="4" fontId="48" fillId="5" borderId="39" xfId="0" applyNumberFormat="1" applyFont="1" applyFill="1" applyBorder="1" applyAlignment="1">
      <alignment horizontal="right" vertical="center"/>
    </xf>
    <xf numFmtId="0" fontId="17" fillId="5" borderId="31" xfId="32" applyFont="1" applyFill="1" applyBorder="1" applyAlignment="1">
      <alignment horizontal="left" vertical="center" indent="1"/>
    </xf>
    <xf numFmtId="0" fontId="3" fillId="5" borderId="0" xfId="0" applyFont="1" applyFill="1"/>
    <xf numFmtId="2" fontId="2" fillId="7" borderId="61" xfId="31" applyNumberFormat="1" applyFont="1" applyFill="1" applyBorder="1" applyAlignment="1">
      <alignment horizontal="right" vertical="center" indent="1"/>
    </xf>
    <xf numFmtId="2" fontId="2" fillId="0" borderId="61" xfId="31" applyNumberFormat="1" applyFont="1" applyFill="1" applyBorder="1" applyAlignment="1">
      <alignment horizontal="right" vertical="center" indent="1"/>
    </xf>
    <xf numFmtId="2" fontId="2" fillId="0" borderId="50" xfId="31" applyNumberFormat="1" applyFont="1" applyFill="1" applyBorder="1" applyAlignment="1">
      <alignment horizontal="right" vertical="center" indent="1"/>
    </xf>
    <xf numFmtId="0" fontId="2" fillId="5" borderId="0" xfId="0" applyFont="1" applyFill="1" applyBorder="1" applyAlignment="1">
      <alignment horizontal="right"/>
    </xf>
    <xf numFmtId="2" fontId="2" fillId="7" borderId="67" xfId="31" applyNumberFormat="1" applyFont="1" applyFill="1" applyBorder="1" applyAlignment="1">
      <alignment horizontal="right" vertical="center" indent="1"/>
    </xf>
    <xf numFmtId="0" fontId="2" fillId="0" borderId="0" xfId="0" applyFont="1" applyBorder="1"/>
    <xf numFmtId="0" fontId="2" fillId="5" borderId="0" xfId="0" applyFont="1" applyFill="1" applyBorder="1"/>
    <xf numFmtId="167" fontId="3" fillId="0" borderId="0" xfId="0" applyNumberFormat="1" applyFont="1"/>
    <xf numFmtId="2" fontId="3" fillId="0" borderId="0" xfId="0" applyNumberFormat="1" applyFont="1"/>
    <xf numFmtId="0" fontId="5" fillId="5" borderId="10" xfId="0" applyFont="1" applyFill="1" applyBorder="1" applyAlignment="1">
      <alignment horizontal="left" vertical="center" wrapText="1"/>
    </xf>
    <xf numFmtId="0" fontId="2" fillId="5" borderId="0" xfId="0" applyFont="1" applyFill="1" applyAlignment="1">
      <alignment horizontal="right"/>
    </xf>
    <xf numFmtId="0" fontId="15" fillId="4" borderId="32" xfId="28" applyFont="1" applyFill="1" applyBorder="1">
      <alignment horizontal="right" vertical="center" wrapText="1" indent="1" readingOrder="2"/>
    </xf>
    <xf numFmtId="3" fontId="5" fillId="4" borderId="33" xfId="31" applyNumberFormat="1" applyFont="1" applyFill="1" applyBorder="1" applyAlignment="1">
      <alignment horizontal="right" vertical="center" indent="1"/>
    </xf>
    <xf numFmtId="0" fontId="5" fillId="4" borderId="22" xfId="32" applyFont="1" applyFill="1" applyBorder="1">
      <alignment horizontal="left" vertical="center" wrapText="1" indent="1"/>
    </xf>
    <xf numFmtId="0" fontId="15" fillId="5" borderId="98" xfId="25" applyFont="1" applyFill="1" applyBorder="1" applyAlignment="1">
      <alignment horizontal="center" vertical="center" wrapText="1" readingOrder="2"/>
    </xf>
    <xf numFmtId="3" fontId="23" fillId="5" borderId="99" xfId="31" applyNumberFormat="1" applyFont="1" applyFill="1" applyBorder="1" applyAlignment="1">
      <alignment horizontal="right" vertical="center" indent="1"/>
    </xf>
    <xf numFmtId="0" fontId="23" fillId="5" borderId="100" xfId="25" applyFont="1" applyFill="1" applyBorder="1" applyAlignment="1">
      <alignment horizontal="center" vertical="center" wrapText="1" readingOrder="2"/>
    </xf>
    <xf numFmtId="3" fontId="3" fillId="5" borderId="12" xfId="31" applyNumberFormat="1" applyFont="1" applyFill="1" applyBorder="1" applyAlignment="1">
      <alignment horizontal="center" vertical="center"/>
    </xf>
    <xf numFmtId="0" fontId="3" fillId="5" borderId="12" xfId="32" applyFont="1" applyFill="1" applyBorder="1">
      <alignment horizontal="left" vertical="center" wrapText="1" indent="1"/>
    </xf>
    <xf numFmtId="0" fontId="48" fillId="0" borderId="29" xfId="17" applyFont="1" applyBorder="1" applyAlignment="1">
      <alignment horizontal="right" vertical="center" indent="1"/>
    </xf>
    <xf numFmtId="0" fontId="48" fillId="8" borderId="30" xfId="17" applyFont="1" applyFill="1" applyBorder="1" applyAlignment="1">
      <alignment horizontal="right" vertical="center" indent="1"/>
    </xf>
    <xf numFmtId="0" fontId="48" fillId="0" borderId="30" xfId="17" applyFont="1" applyBorder="1" applyAlignment="1">
      <alignment horizontal="right" vertical="center" indent="1"/>
    </xf>
    <xf numFmtId="0" fontId="2" fillId="8" borderId="33" xfId="17" applyFont="1" applyFill="1" applyBorder="1" applyAlignment="1">
      <alignment horizontal="right" vertical="center" indent="1"/>
    </xf>
    <xf numFmtId="0" fontId="3" fillId="7" borderId="60" xfId="29" applyFont="1" applyFill="1" applyBorder="1">
      <alignment horizontal="right" vertical="center" wrapText="1" indent="1" readingOrder="2"/>
    </xf>
    <xf numFmtId="0" fontId="3" fillId="0" borderId="60" xfId="29" applyFont="1" applyFill="1" applyBorder="1">
      <alignment horizontal="right" vertical="center" wrapText="1" indent="1" readingOrder="2"/>
    </xf>
    <xf numFmtId="0" fontId="2" fillId="5" borderId="10" xfId="0" applyFont="1" applyFill="1" applyBorder="1" applyAlignment="1">
      <alignment horizontal="right" vertical="center" readingOrder="2"/>
    </xf>
    <xf numFmtId="0" fontId="5" fillId="5" borderId="10" xfId="0" applyFont="1" applyFill="1" applyBorder="1" applyAlignment="1">
      <alignment horizontal="right" vertical="center" wrapText="1" readingOrder="2"/>
    </xf>
    <xf numFmtId="0" fontId="31" fillId="0" borderId="10" xfId="0" applyFont="1" applyBorder="1" applyAlignment="1">
      <alignment readingOrder="2"/>
    </xf>
    <xf numFmtId="0" fontId="2" fillId="5" borderId="10" xfId="0" applyFont="1" applyFill="1" applyBorder="1" applyAlignment="1">
      <alignment horizontal="left" vertical="center"/>
    </xf>
    <xf numFmtId="0" fontId="2" fillId="4" borderId="19" xfId="35" applyFont="1" applyFill="1" applyBorder="1" applyAlignment="1">
      <alignment horizontal="center" vertical="top" wrapText="1"/>
    </xf>
    <xf numFmtId="170" fontId="49" fillId="0" borderId="29" xfId="35" applyNumberFormat="1" applyFont="1" applyFill="1" applyBorder="1" applyAlignment="1">
      <alignment horizontal="right" vertical="center" indent="1"/>
    </xf>
    <xf numFmtId="170" fontId="49" fillId="4" borderId="30" xfId="35" applyNumberFormat="1" applyFont="1" applyFill="1" applyBorder="1" applyAlignment="1">
      <alignment horizontal="right" vertical="center" indent="1"/>
    </xf>
    <xf numFmtId="170" fontId="49" fillId="0" borderId="30" xfId="35" applyNumberFormat="1" applyFont="1" applyFill="1" applyBorder="1" applyAlignment="1">
      <alignment horizontal="right" vertical="center" indent="1"/>
    </xf>
    <xf numFmtId="170" fontId="49" fillId="0" borderId="35" xfId="35" applyNumberFormat="1" applyFont="1" applyFill="1" applyBorder="1" applyAlignment="1">
      <alignment horizontal="right" vertical="center" indent="1"/>
    </xf>
    <xf numFmtId="0" fontId="2" fillId="0" borderId="0" xfId="0" applyFont="1" applyAlignment="1">
      <alignment horizontal="center" vertical="center" wrapText="1"/>
    </xf>
    <xf numFmtId="0" fontId="6" fillId="0" borderId="63" xfId="27" applyFont="1" applyFill="1" applyBorder="1">
      <alignment horizontal="right" vertical="center" wrapText="1" indent="1" readingOrder="2"/>
    </xf>
    <xf numFmtId="0" fontId="5" fillId="0" borderId="65" xfId="32" applyFont="1" applyFill="1" applyBorder="1" applyAlignment="1">
      <alignment horizontal="left" vertical="center" wrapText="1" indent="1"/>
    </xf>
    <xf numFmtId="0" fontId="2" fillId="5" borderId="0" xfId="0" applyFont="1" applyFill="1"/>
    <xf numFmtId="0" fontId="2" fillId="5" borderId="0" xfId="0" applyFont="1" applyFill="1" applyBorder="1" applyAlignment="1">
      <alignment readingOrder="1"/>
    </xf>
    <xf numFmtId="0" fontId="2" fillId="0" borderId="75" xfId="19" applyFont="1" applyFill="1" applyBorder="1">
      <alignment horizontal="left" vertical="center"/>
    </xf>
    <xf numFmtId="0" fontId="6" fillId="6" borderId="58" xfId="0" applyFont="1" applyFill="1" applyBorder="1" applyAlignment="1">
      <alignment vertical="top" readingOrder="2"/>
    </xf>
    <xf numFmtId="0" fontId="6" fillId="6" borderId="78" xfId="0" applyFont="1" applyFill="1" applyBorder="1" applyAlignment="1">
      <alignment vertical="center"/>
    </xf>
    <xf numFmtId="0" fontId="2" fillId="6" borderId="0" xfId="0" applyFont="1" applyFill="1" applyBorder="1" applyAlignment="1">
      <alignment vertical="center"/>
    </xf>
    <xf numFmtId="0" fontId="3" fillId="6" borderId="0" xfId="0" applyFont="1" applyFill="1" applyBorder="1" applyAlignment="1">
      <alignment horizontal="center" vertical="center" readingOrder="1"/>
    </xf>
    <xf numFmtId="0" fontId="3" fillId="6" borderId="0" xfId="0" applyFont="1" applyFill="1" applyBorder="1" applyAlignment="1">
      <alignment horizontal="left" vertical="center" readingOrder="1"/>
    </xf>
    <xf numFmtId="0" fontId="6" fillId="0" borderId="46" xfId="29" applyFont="1" applyFill="1" applyBorder="1" applyAlignment="1">
      <alignment horizontal="right" vertical="center" wrapText="1" indent="1" readingOrder="2"/>
    </xf>
    <xf numFmtId="4" fontId="2" fillId="0" borderId="47" xfId="29" applyNumberFormat="1" applyFont="1" applyFill="1" applyBorder="1" applyAlignment="1">
      <alignment horizontal="right" vertical="center" indent="1"/>
    </xf>
    <xf numFmtId="1" fontId="2" fillId="0" borderId="47" xfId="29" applyNumberFormat="1" applyFont="1" applyFill="1" applyBorder="1" applyAlignment="1">
      <alignment horizontal="right" vertical="center"/>
    </xf>
    <xf numFmtId="4" fontId="2" fillId="0" borderId="47" xfId="29" applyNumberFormat="1" applyFont="1" applyFill="1" applyBorder="1" applyAlignment="1">
      <alignment horizontal="right" vertical="center"/>
    </xf>
    <xf numFmtId="0" fontId="2" fillId="0" borderId="48" xfId="32" applyFont="1" applyFill="1" applyBorder="1" applyAlignment="1">
      <alignment horizontal="left" vertical="center" wrapText="1" indent="1"/>
    </xf>
    <xf numFmtId="4" fontId="2" fillId="0" borderId="61" xfId="29" applyNumberFormat="1" applyFont="1" applyFill="1" applyBorder="1" applyAlignment="1">
      <alignment horizontal="right" vertical="center" indent="1"/>
    </xf>
    <xf numFmtId="2" fontId="2" fillId="0" borderId="61" xfId="29" applyNumberFormat="1" applyFont="1" applyFill="1" applyBorder="1" applyAlignment="1">
      <alignment horizontal="right" vertical="center" indent="1"/>
    </xf>
    <xf numFmtId="0" fontId="2" fillId="0" borderId="62" xfId="32" applyFont="1" applyFill="1" applyBorder="1" applyAlignment="1">
      <alignment horizontal="left" vertical="center" wrapText="1" indent="1"/>
    </xf>
    <xf numFmtId="0" fontId="6" fillId="6" borderId="0" xfId="0" applyFont="1" applyFill="1" applyBorder="1" applyAlignment="1">
      <alignment horizontal="right" vertical="center"/>
    </xf>
    <xf numFmtId="0" fontId="6" fillId="6" borderId="0" xfId="0" applyFont="1" applyFill="1" applyBorder="1" applyAlignment="1">
      <alignment vertical="center"/>
    </xf>
    <xf numFmtId="0" fontId="3" fillId="6" borderId="0" xfId="0" applyFont="1" applyFill="1" applyBorder="1" applyAlignment="1">
      <alignment horizontal="left" vertical="center"/>
    </xf>
    <xf numFmtId="3" fontId="57" fillId="7" borderId="101" xfId="2" applyNumberFormat="1" applyFont="1" applyFill="1" applyBorder="1" applyAlignment="1">
      <alignment horizontal="center" vertical="center" wrapText="1"/>
    </xf>
    <xf numFmtId="0" fontId="6" fillId="7" borderId="102" xfId="29" applyFont="1" applyFill="1" applyBorder="1" applyAlignment="1">
      <alignment horizontal="center" vertical="center" wrapText="1" readingOrder="2"/>
    </xf>
    <xf numFmtId="1" fontId="3" fillId="7" borderId="102" xfId="2" applyNumberFormat="1" applyFont="1" applyFill="1" applyBorder="1" applyAlignment="1">
      <alignment horizontal="center" vertical="center" wrapText="1"/>
    </xf>
    <xf numFmtId="0" fontId="3" fillId="7" borderId="102" xfId="32" applyFont="1" applyFill="1" applyBorder="1" applyAlignment="1">
      <alignment horizontal="center" vertical="center" wrapText="1"/>
    </xf>
    <xf numFmtId="3" fontId="58" fillId="7" borderId="102" xfId="2" applyNumberFormat="1" applyFont="1" applyFill="1" applyBorder="1" applyAlignment="1">
      <alignment horizontal="center" vertical="center" wrapText="1"/>
    </xf>
    <xf numFmtId="3" fontId="58" fillId="7" borderId="101" xfId="2" applyNumberFormat="1" applyFont="1" applyFill="1" applyBorder="1" applyAlignment="1">
      <alignment horizontal="center" vertical="center" wrapText="1"/>
    </xf>
    <xf numFmtId="0" fontId="3" fillId="0" borderId="104" xfId="29" applyFont="1" applyFill="1" applyBorder="1">
      <alignment horizontal="right" vertical="center" wrapText="1" indent="1" readingOrder="2"/>
    </xf>
    <xf numFmtId="3" fontId="2" fillId="0" borderId="104" xfId="32" applyNumberFormat="1" applyFont="1" applyFill="1" applyBorder="1" applyAlignment="1">
      <alignment vertical="center"/>
    </xf>
    <xf numFmtId="3" fontId="2" fillId="0" borderId="104" xfId="2" applyNumberFormat="1" applyFont="1" applyFill="1" applyBorder="1" applyAlignment="1">
      <alignment vertical="center"/>
    </xf>
    <xf numFmtId="3" fontId="77" fillId="0" borderId="104" xfId="2" applyNumberFormat="1" applyFont="1" applyFill="1" applyBorder="1" applyAlignment="1">
      <alignment horizontal="left" vertical="center"/>
    </xf>
    <xf numFmtId="0" fontId="3" fillId="0" borderId="107" xfId="29" applyFont="1" applyFill="1" applyBorder="1">
      <alignment horizontal="right" vertical="center" wrapText="1" indent="1" readingOrder="2"/>
    </xf>
    <xf numFmtId="3" fontId="2" fillId="0" borderId="107" xfId="32" applyNumberFormat="1" applyFont="1" applyFill="1" applyBorder="1" applyAlignment="1">
      <alignment vertical="center"/>
    </xf>
    <xf numFmtId="3" fontId="2" fillId="0" borderId="107" xfId="2" applyNumberFormat="1" applyFont="1" applyFill="1" applyBorder="1" applyAlignment="1">
      <alignment vertical="center"/>
    </xf>
    <xf numFmtId="3" fontId="77" fillId="0" borderId="107" xfId="2" applyNumberFormat="1" applyFont="1" applyFill="1" applyBorder="1" applyAlignment="1">
      <alignment horizontal="left" vertical="center"/>
    </xf>
    <xf numFmtId="0" fontId="3" fillId="0" borderId="45" xfId="29" applyFont="1" applyFill="1" applyBorder="1">
      <alignment horizontal="right" vertical="center" wrapText="1" indent="1" readingOrder="2"/>
    </xf>
    <xf numFmtId="3" fontId="2" fillId="0" borderId="45" xfId="32" applyNumberFormat="1" applyFont="1" applyFill="1" applyBorder="1" applyAlignment="1">
      <alignment vertical="center"/>
    </xf>
    <xf numFmtId="3" fontId="2" fillId="0" borderId="45" xfId="2" applyNumberFormat="1" applyFont="1" applyFill="1" applyBorder="1" applyAlignment="1">
      <alignment vertical="center"/>
    </xf>
    <xf numFmtId="3" fontId="77" fillId="0" borderId="45" xfId="2" applyNumberFormat="1" applyFont="1" applyFill="1" applyBorder="1" applyAlignment="1">
      <alignment horizontal="left" vertical="center"/>
    </xf>
    <xf numFmtId="0" fontId="3" fillId="0" borderId="102" xfId="29" applyFont="1" applyFill="1" applyBorder="1">
      <alignment horizontal="right" vertical="center" wrapText="1" indent="1" readingOrder="2"/>
    </xf>
    <xf numFmtId="3" fontId="3" fillId="0" borderId="102" xfId="32" applyNumberFormat="1" applyFont="1" applyFill="1" applyBorder="1" applyAlignment="1">
      <alignment vertical="center"/>
    </xf>
    <xf numFmtId="3" fontId="76" fillId="0" borderId="102" xfId="2" applyNumberFormat="1" applyFont="1" applyFill="1" applyBorder="1" applyAlignment="1">
      <alignment horizontal="left" vertical="center"/>
    </xf>
    <xf numFmtId="0" fontId="3" fillId="7" borderId="104" xfId="29" applyFont="1" applyFill="1" applyBorder="1">
      <alignment horizontal="right" vertical="center" wrapText="1" indent="1" readingOrder="2"/>
    </xf>
    <xf numFmtId="3" fontId="2" fillId="7" borderId="104" xfId="32" applyNumberFormat="1" applyFont="1" applyFill="1" applyBorder="1" applyAlignment="1">
      <alignment vertical="center"/>
    </xf>
    <xf numFmtId="3" fontId="2" fillId="7" borderId="104" xfId="2" applyNumberFormat="1" applyFont="1" applyFill="1" applyBorder="1" applyAlignment="1">
      <alignment vertical="center"/>
    </xf>
    <xf numFmtId="3" fontId="77" fillId="7" borderId="104" xfId="2" applyNumberFormat="1" applyFont="1" applyFill="1" applyBorder="1" applyAlignment="1">
      <alignment horizontal="left" vertical="center"/>
    </xf>
    <xf numFmtId="3" fontId="55" fillId="7" borderId="107" xfId="2" applyNumberFormat="1" applyFont="1" applyFill="1" applyBorder="1" applyAlignment="1">
      <alignment vertical="center"/>
    </xf>
    <xf numFmtId="3" fontId="2" fillId="7" borderId="107" xfId="2" applyNumberFormat="1" applyFont="1" applyFill="1" applyBorder="1" applyAlignment="1">
      <alignment vertical="center"/>
    </xf>
    <xf numFmtId="0" fontId="3" fillId="7" borderId="107" xfId="29" applyFont="1" applyFill="1" applyBorder="1">
      <alignment horizontal="right" vertical="center" wrapText="1" indent="1" readingOrder="2"/>
    </xf>
    <xf numFmtId="3" fontId="2" fillId="7" borderId="107" xfId="32" applyNumberFormat="1" applyFont="1" applyFill="1" applyBorder="1" applyAlignment="1">
      <alignment vertical="center"/>
    </xf>
    <xf numFmtId="3" fontId="77" fillId="7" borderId="107" xfId="2" applyNumberFormat="1" applyFont="1" applyFill="1" applyBorder="1" applyAlignment="1">
      <alignment horizontal="left" vertical="center"/>
    </xf>
    <xf numFmtId="0" fontId="3" fillId="7" borderId="45" xfId="29" applyFont="1" applyFill="1" applyBorder="1">
      <alignment horizontal="right" vertical="center" wrapText="1" indent="1" readingOrder="2"/>
    </xf>
    <xf numFmtId="3" fontId="2" fillId="7" borderId="45" xfId="32" applyNumberFormat="1" applyFont="1" applyFill="1" applyBorder="1" applyAlignment="1">
      <alignment vertical="center"/>
    </xf>
    <xf numFmtId="3" fontId="2" fillId="7" borderId="45" xfId="2" applyNumberFormat="1" applyFont="1" applyFill="1" applyBorder="1" applyAlignment="1">
      <alignment vertical="center"/>
    </xf>
    <xf numFmtId="3" fontId="77" fillId="7" borderId="45" xfId="2" applyNumberFormat="1" applyFont="1" applyFill="1" applyBorder="1" applyAlignment="1">
      <alignment horizontal="left" vertical="center"/>
    </xf>
    <xf numFmtId="0" fontId="3" fillId="7" borderId="109" xfId="29" applyFont="1" applyFill="1" applyBorder="1">
      <alignment horizontal="right" vertical="center" wrapText="1" indent="1" readingOrder="2"/>
    </xf>
    <xf numFmtId="3" fontId="2" fillId="7" borderId="109" xfId="32" applyNumberFormat="1" applyFont="1" applyFill="1" applyBorder="1" applyAlignment="1">
      <alignment vertical="center"/>
    </xf>
    <xf numFmtId="3" fontId="77" fillId="7" borderId="109" xfId="2" applyNumberFormat="1" applyFont="1" applyFill="1" applyBorder="1" applyAlignment="1">
      <alignment horizontal="left" vertical="center"/>
    </xf>
    <xf numFmtId="0" fontId="3" fillId="7" borderId="102" xfId="29" applyFont="1" applyFill="1" applyBorder="1">
      <alignment horizontal="right" vertical="center" wrapText="1" indent="1" readingOrder="2"/>
    </xf>
    <xf numFmtId="3" fontId="2" fillId="7" borderId="102" xfId="32" applyNumberFormat="1" applyFont="1" applyFill="1" applyBorder="1" applyAlignment="1">
      <alignment vertical="center"/>
    </xf>
    <xf numFmtId="3" fontId="76" fillId="7" borderId="102" xfId="2" applyNumberFormat="1" applyFont="1" applyFill="1" applyBorder="1" applyAlignment="1">
      <alignment horizontal="left" vertical="center"/>
    </xf>
    <xf numFmtId="3" fontId="3" fillId="7" borderId="102" xfId="32" applyNumberFormat="1" applyFont="1" applyFill="1" applyBorder="1" applyAlignment="1">
      <alignment vertical="center"/>
    </xf>
    <xf numFmtId="3" fontId="57" fillId="7" borderId="106" xfId="2" applyNumberFormat="1" applyFont="1" applyFill="1" applyBorder="1" applyAlignment="1">
      <alignment horizontal="center" vertical="center"/>
    </xf>
    <xf numFmtId="0" fontId="3" fillId="7" borderId="110" xfId="29" applyFont="1" applyFill="1" applyBorder="1">
      <alignment horizontal="right" vertical="center" wrapText="1" indent="1" readingOrder="2"/>
    </xf>
    <xf numFmtId="3" fontId="3" fillId="7" borderId="102" xfId="2" applyNumberFormat="1" applyFont="1" applyFill="1" applyBorder="1" applyAlignment="1">
      <alignment vertical="center"/>
    </xf>
    <xf numFmtId="3" fontId="58" fillId="7" borderId="108" xfId="2" applyNumberFormat="1" applyFont="1" applyFill="1" applyBorder="1" applyAlignment="1">
      <alignment horizontal="center" vertical="center"/>
    </xf>
    <xf numFmtId="3" fontId="58" fillId="7" borderId="102" xfId="2" applyNumberFormat="1" applyFont="1" applyFill="1" applyBorder="1" applyAlignment="1">
      <alignment vertical="center"/>
    </xf>
    <xf numFmtId="0" fontId="2" fillId="0" borderId="0" xfId="0" applyFont="1" applyFill="1" applyBorder="1" applyAlignment="1">
      <alignment horizontal="right" readingOrder="2"/>
    </xf>
    <xf numFmtId="0" fontId="2" fillId="6" borderId="0" xfId="0" applyFont="1" applyFill="1" applyBorder="1"/>
    <xf numFmtId="0" fontId="2" fillId="6" borderId="0" xfId="0" applyFont="1" applyFill="1" applyBorder="1" applyAlignment="1">
      <alignment horizontal="right" readingOrder="2"/>
    </xf>
    <xf numFmtId="0" fontId="2" fillId="6" borderId="0" xfId="0" applyFont="1" applyFill="1" applyBorder="1" applyAlignment="1">
      <alignment readingOrder="1"/>
    </xf>
    <xf numFmtId="0" fontId="2" fillId="0" borderId="0" xfId="0" applyFont="1" applyFill="1" applyBorder="1"/>
    <xf numFmtId="0" fontId="2" fillId="3" borderId="0" xfId="0" applyFont="1" applyFill="1"/>
    <xf numFmtId="0" fontId="34" fillId="0" borderId="17" xfId="29" applyFont="1" applyFill="1" applyBorder="1">
      <alignment horizontal="right" vertical="center" wrapText="1" indent="1" readingOrder="2"/>
    </xf>
    <xf numFmtId="0" fontId="15" fillId="4" borderId="15" xfId="29" applyFont="1" applyFill="1" applyBorder="1">
      <alignment horizontal="right" vertical="center" wrapText="1" indent="1" readingOrder="2"/>
    </xf>
    <xf numFmtId="0" fontId="15" fillId="0" borderId="15" xfId="29" applyFont="1" applyFill="1" applyBorder="1">
      <alignment horizontal="right" vertical="center" wrapText="1" indent="1" readingOrder="2"/>
    </xf>
    <xf numFmtId="3" fontId="2" fillId="0" borderId="0" xfId="0" applyNumberFormat="1" applyFont="1"/>
    <xf numFmtId="3" fontId="2" fillId="4" borderId="30" xfId="25" applyNumberFormat="1" applyFont="1" applyFill="1" applyBorder="1" applyAlignment="1">
      <alignment horizontal="right" vertical="center" indent="1"/>
    </xf>
    <xf numFmtId="0" fontId="2" fillId="4" borderId="16" xfId="32" applyFont="1" applyFill="1" applyBorder="1">
      <alignment horizontal="left" vertical="center" wrapText="1" indent="1"/>
    </xf>
    <xf numFmtId="0" fontId="15" fillId="0" borderId="34" xfId="29" applyFont="1" applyFill="1" applyBorder="1">
      <alignment horizontal="right" vertical="center" wrapText="1" indent="1" readingOrder="2"/>
    </xf>
    <xf numFmtId="3" fontId="2" fillId="0" borderId="35" xfId="25" applyNumberFormat="1" applyFont="1" applyFill="1" applyBorder="1" applyAlignment="1">
      <alignment horizontal="right" vertical="center" indent="1"/>
    </xf>
    <xf numFmtId="0" fontId="2" fillId="0" borderId="24" xfId="32" applyFont="1" applyFill="1" applyBorder="1">
      <alignment horizontal="left" vertical="center" wrapText="1" indent="1"/>
    </xf>
    <xf numFmtId="0" fontId="53" fillId="6" borderId="0" xfId="0" applyFont="1" applyFill="1" applyBorder="1"/>
    <xf numFmtId="0" fontId="58" fillId="6" borderId="0" xfId="0" applyFont="1" applyFill="1" applyBorder="1"/>
    <xf numFmtId="0" fontId="6" fillId="0" borderId="112" xfId="0" applyFont="1" applyFill="1" applyBorder="1" applyAlignment="1">
      <alignment readingOrder="2"/>
    </xf>
    <xf numFmtId="0" fontId="3" fillId="0" borderId="110" xfId="0" applyFont="1" applyFill="1" applyBorder="1" applyAlignment="1">
      <alignment horizontal="center" readingOrder="2"/>
    </xf>
    <xf numFmtId="0" fontId="3" fillId="0" borderId="110" xfId="0" applyFont="1" applyFill="1" applyBorder="1" applyAlignment="1">
      <alignment horizontal="center"/>
    </xf>
    <xf numFmtId="0" fontId="3" fillId="0" borderId="113" xfId="0" applyFont="1" applyFill="1" applyBorder="1" applyAlignment="1">
      <alignment horizontal="left" readingOrder="1"/>
    </xf>
    <xf numFmtId="0" fontId="2" fillId="7" borderId="0" xfId="0" applyFont="1" applyFill="1" applyBorder="1"/>
    <xf numFmtId="0" fontId="2" fillId="6" borderId="0" xfId="31" applyFont="1" applyFill="1" applyBorder="1" applyAlignment="1">
      <alignment horizontal="center" vertical="center"/>
    </xf>
    <xf numFmtId="3" fontId="2" fillId="6" borderId="0" xfId="31" applyNumberFormat="1" applyFont="1" applyFill="1" applyBorder="1" applyAlignment="1">
      <alignment horizontal="center" vertical="center"/>
    </xf>
    <xf numFmtId="3" fontId="2" fillId="6" borderId="0" xfId="31" applyNumberFormat="1" applyFont="1" applyFill="1" applyBorder="1" applyAlignment="1">
      <alignment vertical="center"/>
    </xf>
    <xf numFmtId="0" fontId="3" fillId="0" borderId="0" xfId="0" applyFont="1" applyFill="1" applyBorder="1" applyAlignment="1">
      <alignment horizontal="center"/>
    </xf>
    <xf numFmtId="0" fontId="6" fillId="0" borderId="115" xfId="0" applyFont="1" applyFill="1" applyBorder="1" applyAlignment="1">
      <alignment horizontal="right" readingOrder="2"/>
    </xf>
    <xf numFmtId="0" fontId="3" fillId="0" borderId="109" xfId="0" applyFont="1" applyFill="1" applyBorder="1" applyAlignment="1">
      <alignment horizontal="center" readingOrder="2"/>
    </xf>
    <xf numFmtId="0" fontId="3" fillId="0" borderId="109" xfId="0" applyFont="1" applyFill="1" applyBorder="1" applyAlignment="1">
      <alignment horizontal="center"/>
    </xf>
    <xf numFmtId="0" fontId="3" fillId="0" borderId="116" xfId="0" applyFont="1" applyFill="1" applyBorder="1" applyAlignment="1">
      <alignment horizontal="left" readingOrder="1"/>
    </xf>
    <xf numFmtId="0" fontId="3" fillId="0" borderId="0" xfId="0" applyFont="1" applyFill="1" applyBorder="1" applyAlignment="1">
      <alignment horizontal="right"/>
    </xf>
    <xf numFmtId="0" fontId="3" fillId="5" borderId="0" xfId="0" applyFont="1" applyFill="1" applyBorder="1" applyAlignment="1">
      <alignment horizontal="center"/>
    </xf>
    <xf numFmtId="0" fontId="48" fillId="0" borderId="21" xfId="17" applyFont="1" applyBorder="1" applyAlignment="1">
      <alignment horizontal="right" vertical="center" indent="1"/>
    </xf>
    <xf numFmtId="0" fontId="48" fillId="8" borderId="16" xfId="17" applyFont="1" applyFill="1" applyBorder="1" applyAlignment="1">
      <alignment horizontal="right" vertical="center" indent="1"/>
    </xf>
    <xf numFmtId="0" fontId="48" fillId="0" borderId="16" xfId="17" applyFont="1" applyBorder="1" applyAlignment="1">
      <alignment horizontal="right" vertical="center" indent="1"/>
    </xf>
    <xf numFmtId="0" fontId="2" fillId="8" borderId="22" xfId="17" applyFont="1" applyFill="1" applyBorder="1" applyAlignment="1">
      <alignment horizontal="right" vertical="center" indent="1"/>
    </xf>
    <xf numFmtId="168" fontId="3" fillId="0" borderId="36" xfId="1" applyNumberFormat="1" applyFont="1" applyFill="1" applyBorder="1" applyAlignment="1">
      <alignment horizontal="right" vertical="center"/>
    </xf>
    <xf numFmtId="168" fontId="3" fillId="4" borderId="16" xfId="1" applyNumberFormat="1" applyFont="1" applyFill="1" applyBorder="1" applyAlignment="1">
      <alignment horizontal="right" vertical="center"/>
    </xf>
    <xf numFmtId="168" fontId="3" fillId="0" borderId="16" xfId="1" applyNumberFormat="1" applyFont="1" applyFill="1" applyBorder="1" applyAlignment="1">
      <alignment horizontal="right" vertical="center"/>
    </xf>
    <xf numFmtId="168" fontId="3" fillId="0" borderId="22" xfId="1" applyNumberFormat="1" applyFont="1" applyFill="1" applyBorder="1" applyAlignment="1">
      <alignment horizontal="right" vertical="center"/>
    </xf>
    <xf numFmtId="0" fontId="6" fillId="5" borderId="20" xfId="27" applyFont="1" applyFill="1" applyBorder="1">
      <alignment horizontal="right" vertical="center" wrapText="1" indent="1" readingOrder="2"/>
    </xf>
    <xf numFmtId="168" fontId="3" fillId="5" borderId="28" xfId="1" applyNumberFormat="1" applyFont="1" applyFill="1" applyBorder="1" applyAlignment="1">
      <alignment horizontal="right" vertical="center"/>
    </xf>
    <xf numFmtId="168" fontId="3" fillId="5" borderId="23" xfId="1" applyNumberFormat="1" applyFont="1" applyFill="1" applyBorder="1" applyAlignment="1">
      <alignment horizontal="right" vertical="center"/>
    </xf>
    <xf numFmtId="0" fontId="22" fillId="5" borderId="23" xfId="32" applyFont="1" applyFill="1" applyBorder="1">
      <alignment horizontal="left" vertical="center" wrapText="1" indent="1"/>
    </xf>
    <xf numFmtId="168" fontId="22" fillId="4" borderId="33" xfId="1" applyNumberFormat="1" applyFont="1" applyFill="1" applyBorder="1" applyAlignment="1">
      <alignment horizontal="right" vertical="center"/>
    </xf>
    <xf numFmtId="168" fontId="23" fillId="4" borderId="33" xfId="1" applyNumberFormat="1" applyFont="1" applyFill="1" applyBorder="1" applyAlignment="1">
      <alignment horizontal="right" vertical="center"/>
    </xf>
    <xf numFmtId="168" fontId="5" fillId="4" borderId="33" xfId="1" applyNumberFormat="1" applyFont="1" applyFill="1" applyBorder="1" applyAlignment="1">
      <alignment horizontal="right" vertical="center"/>
    </xf>
    <xf numFmtId="168" fontId="3" fillId="4" borderId="33" xfId="1" applyNumberFormat="1" applyFont="1" applyFill="1" applyBorder="1" applyAlignment="1">
      <alignment horizontal="right" vertical="center"/>
    </xf>
    <xf numFmtId="168" fontId="3" fillId="4" borderId="22" xfId="1" applyNumberFormat="1" applyFont="1" applyFill="1" applyBorder="1" applyAlignment="1">
      <alignment horizontal="right" vertical="center"/>
    </xf>
    <xf numFmtId="0" fontId="22" fillId="4" borderId="22" xfId="32" applyFont="1" applyFill="1" applyBorder="1">
      <alignment horizontal="left" vertical="center" wrapText="1" indent="1"/>
    </xf>
    <xf numFmtId="1" fontId="5" fillId="0" borderId="0" xfId="0" applyNumberFormat="1" applyFont="1" applyAlignment="1">
      <alignment horizontal="center" vertical="center"/>
    </xf>
    <xf numFmtId="171" fontId="3" fillId="4" borderId="47" xfId="1" applyNumberFormat="1" applyFont="1" applyFill="1" applyBorder="1" applyAlignment="1">
      <alignment horizontal="right" vertical="center" indent="1"/>
    </xf>
    <xf numFmtId="0" fontId="58" fillId="7" borderId="48" xfId="11" applyNumberFormat="1" applyFont="1" applyFill="1" applyBorder="1">
      <alignment horizontal="center" vertical="center"/>
    </xf>
    <xf numFmtId="4" fontId="22" fillId="0" borderId="51" xfId="31" applyNumberFormat="1" applyFont="1" applyFill="1" applyBorder="1" applyAlignment="1">
      <alignment horizontal="right" vertical="center" indent="1"/>
    </xf>
    <xf numFmtId="4" fontId="22" fillId="7" borderId="62" xfId="31" applyNumberFormat="1" applyFont="1" applyFill="1" applyBorder="1" applyAlignment="1">
      <alignment horizontal="right" vertical="center" indent="1"/>
    </xf>
    <xf numFmtId="4" fontId="22" fillId="0" borderId="62" xfId="31" quotePrefix="1" applyNumberFormat="1" applyFont="1" applyFill="1" applyBorder="1" applyAlignment="1">
      <alignment horizontal="right" vertical="center" indent="1"/>
    </xf>
    <xf numFmtId="4" fontId="22" fillId="0" borderId="62" xfId="31" applyNumberFormat="1" applyFont="1" applyFill="1" applyBorder="1" applyAlignment="1">
      <alignment horizontal="right" vertical="center" indent="1"/>
    </xf>
    <xf numFmtId="4" fontId="22" fillId="7" borderId="62" xfId="31" quotePrefix="1" applyNumberFormat="1" applyFont="1" applyFill="1" applyBorder="1" applyAlignment="1">
      <alignment horizontal="right" vertical="center" indent="1"/>
    </xf>
    <xf numFmtId="4" fontId="22" fillId="0" borderId="68" xfId="31" quotePrefix="1" applyNumberFormat="1" applyFont="1" applyFill="1" applyBorder="1" applyAlignment="1">
      <alignment horizontal="right" vertical="center" indent="1"/>
    </xf>
    <xf numFmtId="0" fontId="2" fillId="7" borderId="50" xfId="0" applyFont="1" applyFill="1" applyBorder="1" applyAlignment="1">
      <alignment horizontal="right" vertical="center" indent="1"/>
    </xf>
    <xf numFmtId="0" fontId="2" fillId="7" borderId="50" xfId="0" quotePrefix="1" applyFont="1" applyFill="1" applyBorder="1" applyAlignment="1">
      <alignment horizontal="right" vertical="center" indent="1"/>
    </xf>
    <xf numFmtId="0" fontId="2" fillId="0" borderId="61" xfId="0" applyFont="1" applyFill="1" applyBorder="1" applyAlignment="1">
      <alignment horizontal="right" vertical="center" indent="1"/>
    </xf>
    <xf numFmtId="0" fontId="2" fillId="0" borderId="61" xfId="0" quotePrefix="1" applyFont="1" applyFill="1" applyBorder="1" applyAlignment="1">
      <alignment horizontal="right" vertical="center" indent="1"/>
    </xf>
    <xf numFmtId="0" fontId="2" fillId="7" borderId="61" xfId="0" applyFont="1" applyFill="1" applyBorder="1" applyAlignment="1">
      <alignment horizontal="right" vertical="center" indent="1"/>
    </xf>
    <xf numFmtId="0" fontId="2" fillId="7" borderId="61" xfId="0" quotePrefix="1" applyFont="1" applyFill="1" applyBorder="1" applyAlignment="1">
      <alignment horizontal="right" vertical="center" indent="1"/>
    </xf>
    <xf numFmtId="0" fontId="2" fillId="7" borderId="53" xfId="0" applyFont="1" applyFill="1" applyBorder="1" applyAlignment="1">
      <alignment horizontal="right" vertical="center" indent="1"/>
    </xf>
    <xf numFmtId="0" fontId="2" fillId="7" borderId="53" xfId="0" quotePrefix="1" applyFont="1" applyFill="1" applyBorder="1" applyAlignment="1">
      <alignment horizontal="right" vertical="center" indent="1"/>
    </xf>
    <xf numFmtId="0" fontId="2" fillId="7" borderId="67" xfId="0" applyFont="1" applyFill="1" applyBorder="1" applyAlignment="1">
      <alignment horizontal="right" vertical="center" indent="1"/>
    </xf>
    <xf numFmtId="0" fontId="2" fillId="7" borderId="67" xfId="0" quotePrefix="1" applyFont="1" applyFill="1" applyBorder="1" applyAlignment="1">
      <alignment horizontal="right" vertical="center" indent="1"/>
    </xf>
    <xf numFmtId="0" fontId="2" fillId="5" borderId="0" xfId="0" applyFont="1" applyFill="1" applyBorder="1" applyAlignment="1">
      <alignment horizontal="left" vertical="center"/>
    </xf>
    <xf numFmtId="0" fontId="3" fillId="0" borderId="30" xfId="31" applyFont="1" applyFill="1" applyBorder="1" applyAlignment="1">
      <alignment horizontal="center" vertical="center"/>
    </xf>
    <xf numFmtId="0" fontId="3" fillId="7" borderId="30" xfId="31" applyFont="1" applyFill="1" applyBorder="1" applyAlignment="1">
      <alignment horizontal="center" vertical="center"/>
    </xf>
    <xf numFmtId="2" fontId="3" fillId="7" borderId="30" xfId="31" applyNumberFormat="1" applyFont="1" applyFill="1" applyBorder="1" applyAlignment="1">
      <alignment horizontal="center" vertical="center"/>
    </xf>
    <xf numFmtId="0" fontId="6" fillId="0" borderId="30" xfId="27" applyFont="1" applyFill="1" applyBorder="1" applyAlignment="1">
      <alignment horizontal="right" vertical="center" wrapText="1" readingOrder="2"/>
    </xf>
    <xf numFmtId="3" fontId="2" fillId="0" borderId="30" xfId="31" applyNumberFormat="1" applyFont="1" applyFill="1" applyBorder="1" applyAlignment="1">
      <alignment horizontal="center" vertical="center"/>
    </xf>
    <xf numFmtId="0" fontId="2" fillId="0" borderId="30" xfId="32" applyFont="1" applyFill="1" applyBorder="1" applyAlignment="1">
      <alignment vertical="center" wrapText="1"/>
    </xf>
    <xf numFmtId="0" fontId="6" fillId="7" borderId="30" xfId="27" applyFont="1" applyFill="1" applyBorder="1" applyAlignment="1">
      <alignment horizontal="right" vertical="center" wrapText="1" readingOrder="2"/>
    </xf>
    <xf numFmtId="3" fontId="2" fillId="7" borderId="30" xfId="31" applyNumberFormat="1" applyFont="1" applyFill="1" applyBorder="1" applyAlignment="1">
      <alignment horizontal="center" vertical="center"/>
    </xf>
    <xf numFmtId="0" fontId="2" fillId="7" borderId="30" xfId="32" applyFont="1" applyFill="1" applyBorder="1" applyAlignment="1">
      <alignment vertical="center" wrapText="1"/>
    </xf>
    <xf numFmtId="0" fontId="6" fillId="0" borderId="29" xfId="27" applyFont="1" applyFill="1" applyBorder="1" applyAlignment="1">
      <alignment horizontal="right" vertical="center" wrapText="1" readingOrder="2"/>
    </xf>
    <xf numFmtId="0" fontId="3" fillId="0" borderId="29" xfId="31" applyFont="1" applyFill="1" applyBorder="1" applyAlignment="1">
      <alignment horizontal="center" vertical="center"/>
    </xf>
    <xf numFmtId="0" fontId="2" fillId="0" borderId="29" xfId="32" applyFont="1" applyFill="1" applyBorder="1" applyAlignment="1">
      <alignment vertical="center" wrapText="1"/>
    </xf>
    <xf numFmtId="0" fontId="6" fillId="7" borderId="33" xfId="27" applyFont="1" applyFill="1" applyBorder="1" applyAlignment="1">
      <alignment horizontal="right" vertical="center" wrapText="1" readingOrder="2"/>
    </xf>
    <xf numFmtId="2" fontId="3" fillId="7" borderId="33" xfId="31" applyNumberFormat="1" applyFont="1" applyFill="1" applyBorder="1" applyAlignment="1">
      <alignment horizontal="center" vertical="center"/>
    </xf>
    <xf numFmtId="3" fontId="2" fillId="7" borderId="33" xfId="31" applyNumberFormat="1" applyFont="1" applyFill="1" applyBorder="1" applyAlignment="1">
      <alignment horizontal="center" vertical="center"/>
    </xf>
    <xf numFmtId="0" fontId="3" fillId="7" borderId="33" xfId="31" applyFont="1" applyFill="1" applyBorder="1" applyAlignment="1">
      <alignment horizontal="center" vertical="center"/>
    </xf>
    <xf numFmtId="0" fontId="2" fillId="7" borderId="33" xfId="32" applyFont="1" applyFill="1" applyBorder="1" applyAlignment="1">
      <alignment vertical="center" wrapText="1"/>
    </xf>
    <xf numFmtId="0" fontId="6" fillId="0" borderId="39" xfId="27" applyFont="1" applyFill="1" applyBorder="1" applyAlignment="1">
      <alignment horizontal="right" vertical="center" wrapText="1" readingOrder="2"/>
    </xf>
    <xf numFmtId="0" fontId="3" fillId="0" borderId="39" xfId="31" applyFont="1" applyFill="1" applyBorder="1" applyAlignment="1">
      <alignment horizontal="center" vertical="center"/>
    </xf>
    <xf numFmtId="3" fontId="2" fillId="0" borderId="39" xfId="31" applyNumberFormat="1" applyFont="1" applyFill="1" applyBorder="1" applyAlignment="1">
      <alignment horizontal="center" vertical="center"/>
    </xf>
    <xf numFmtId="0" fontId="2" fillId="0" borderId="39" xfId="32" applyFont="1" applyFill="1" applyBorder="1" applyAlignment="1">
      <alignment vertical="center" wrapText="1"/>
    </xf>
    <xf numFmtId="0" fontId="22" fillId="5" borderId="0" xfId="0" applyFont="1" applyFill="1" applyAlignment="1">
      <alignment horizontal="right" vertical="center"/>
    </xf>
    <xf numFmtId="0" fontId="22" fillId="5" borderId="0" xfId="0" applyFont="1" applyFill="1" applyAlignment="1">
      <alignment horizontal="left" vertical="center"/>
    </xf>
    <xf numFmtId="0" fontId="47" fillId="5" borderId="0" xfId="0" applyFont="1" applyFill="1"/>
    <xf numFmtId="0" fontId="2" fillId="5" borderId="0" xfId="0" applyFont="1" applyFill="1" applyBorder="1" applyAlignment="1">
      <alignment horizontal="right" wrapText="1" readingOrder="2"/>
    </xf>
    <xf numFmtId="0" fontId="2" fillId="5" borderId="0" xfId="0" applyFont="1" applyFill="1" applyBorder="1" applyAlignment="1">
      <alignment horizontal="left" vertical="top" wrapText="1" indent="1" readingOrder="1"/>
    </xf>
    <xf numFmtId="0" fontId="0" fillId="5" borderId="0" xfId="0" applyFill="1" applyAlignment="1">
      <alignment vertical="center"/>
    </xf>
    <xf numFmtId="0" fontId="5" fillId="5" borderId="0" xfId="0" applyFont="1" applyFill="1" applyBorder="1" applyAlignment="1">
      <alignment vertical="center" readingOrder="1"/>
    </xf>
    <xf numFmtId="0" fontId="2" fillId="5" borderId="77" xfId="19" applyFont="1" applyFill="1" applyBorder="1">
      <alignment horizontal="left" vertical="center"/>
    </xf>
    <xf numFmtId="0" fontId="2" fillId="5" borderId="76" xfId="18" applyFont="1" applyFill="1" applyBorder="1" applyAlignment="1">
      <alignment horizontal="right" vertical="center" readingOrder="2"/>
    </xf>
    <xf numFmtId="2" fontId="22" fillId="0" borderId="50" xfId="31" applyNumberFormat="1" applyFont="1" applyFill="1" applyBorder="1" applyAlignment="1">
      <alignment horizontal="right" vertical="center" indent="1"/>
    </xf>
    <xf numFmtId="2" fontId="22" fillId="7" borderId="61" xfId="31" applyNumberFormat="1" applyFont="1" applyFill="1" applyBorder="1" applyAlignment="1">
      <alignment horizontal="right" vertical="center" indent="1"/>
    </xf>
    <xf numFmtId="2" fontId="22" fillId="0" borderId="61" xfId="31" applyNumberFormat="1" applyFont="1" applyFill="1" applyBorder="1" applyAlignment="1">
      <alignment horizontal="right" vertical="center" indent="1"/>
    </xf>
    <xf numFmtId="2" fontId="22" fillId="0" borderId="67" xfId="31" applyNumberFormat="1" applyFont="1" applyFill="1" applyBorder="1" applyAlignment="1">
      <alignment horizontal="right" vertical="center" indent="1"/>
    </xf>
    <xf numFmtId="1" fontId="3" fillId="11" borderId="70" xfId="11" applyFont="1" applyFill="1" applyBorder="1" applyAlignment="1">
      <alignment horizontal="center" vertical="center" wrapText="1" readingOrder="1"/>
    </xf>
    <xf numFmtId="0" fontId="58" fillId="11" borderId="70" xfId="0" applyFont="1" applyFill="1" applyBorder="1" applyAlignment="1">
      <alignment horizontal="center" vertical="center" wrapText="1"/>
    </xf>
    <xf numFmtId="1" fontId="3" fillId="11" borderId="47" xfId="11" applyFont="1" applyFill="1" applyBorder="1" applyAlignment="1">
      <alignment horizontal="center" vertical="center" readingOrder="1"/>
    </xf>
    <xf numFmtId="0" fontId="6" fillId="11" borderId="49" xfId="29" applyFont="1" applyFill="1" applyBorder="1" applyAlignment="1">
      <alignment horizontal="right" vertical="center" wrapText="1" indent="1" readingOrder="2"/>
    </xf>
    <xf numFmtId="4" fontId="2" fillId="11" borderId="50" xfId="29" applyNumberFormat="1" applyFont="1" applyFill="1" applyBorder="1" applyAlignment="1">
      <alignment horizontal="right" vertical="center" indent="1"/>
    </xf>
    <xf numFmtId="2" fontId="2" fillId="11" borderId="50" xfId="29" applyNumberFormat="1" applyFont="1" applyFill="1" applyBorder="1" applyAlignment="1">
      <alignment horizontal="right" vertical="center" indent="1"/>
    </xf>
    <xf numFmtId="0" fontId="2" fillId="11" borderId="51" xfId="32" applyFont="1" applyFill="1" applyBorder="1" applyAlignment="1">
      <alignment horizontal="left" vertical="center" wrapText="1" indent="1"/>
    </xf>
    <xf numFmtId="0" fontId="6" fillId="11" borderId="60" xfId="29" applyFont="1" applyFill="1" applyBorder="1" applyAlignment="1">
      <alignment horizontal="right" vertical="center" wrapText="1" indent="1" readingOrder="2"/>
    </xf>
    <xf numFmtId="4" fontId="2" fillId="11" borderId="61" xfId="29" applyNumberFormat="1" applyFont="1" applyFill="1" applyBorder="1" applyAlignment="1">
      <alignment horizontal="right" vertical="center" indent="1"/>
    </xf>
    <xf numFmtId="2" fontId="2" fillId="11" borderId="61" xfId="29" applyNumberFormat="1" applyFont="1" applyFill="1" applyBorder="1" applyAlignment="1">
      <alignment horizontal="right" vertical="center" indent="1"/>
    </xf>
    <xf numFmtId="0" fontId="2" fillId="11" borderId="62" xfId="32" applyFont="1" applyFill="1" applyBorder="1" applyAlignment="1">
      <alignment horizontal="left" vertical="center" wrapText="1" indent="1"/>
    </xf>
    <xf numFmtId="0" fontId="6" fillId="11" borderId="52" xfId="29" applyFont="1" applyFill="1" applyBorder="1" applyAlignment="1">
      <alignment horizontal="right" vertical="center" wrapText="1" indent="1" readingOrder="2"/>
    </xf>
    <xf numFmtId="4" fontId="2" fillId="11" borderId="53" xfId="29" applyNumberFormat="1" applyFont="1" applyFill="1" applyBorder="1" applyAlignment="1">
      <alignment horizontal="right" vertical="center" indent="1"/>
    </xf>
    <xf numFmtId="2" fontId="2" fillId="11" borderId="53" xfId="29" applyNumberFormat="1" applyFont="1" applyFill="1" applyBorder="1" applyAlignment="1">
      <alignment horizontal="right" vertical="center" indent="1"/>
    </xf>
    <xf numFmtId="0" fontId="2" fillId="11" borderId="54" xfId="32" applyFont="1" applyFill="1" applyBorder="1" applyAlignment="1">
      <alignment horizontal="left" vertical="center" wrapText="1" indent="1"/>
    </xf>
    <xf numFmtId="0" fontId="6" fillId="11" borderId="46" xfId="29" applyFont="1" applyFill="1" applyBorder="1" applyAlignment="1">
      <alignment horizontal="right" vertical="center" wrapText="1" indent="1" readingOrder="2"/>
    </xf>
    <xf numFmtId="4" fontId="3" fillId="11" borderId="47" xfId="29" applyNumberFormat="1" applyFont="1" applyFill="1" applyBorder="1" applyAlignment="1">
      <alignment horizontal="right" vertical="center" indent="1"/>
    </xf>
    <xf numFmtId="0" fontId="3" fillId="11" borderId="48" xfId="32" applyFont="1" applyFill="1" applyBorder="1" applyAlignment="1">
      <alignment horizontal="left" vertical="center" wrapText="1" indent="1"/>
    </xf>
    <xf numFmtId="0" fontId="3" fillId="5" borderId="41" xfId="31" applyFont="1" applyFill="1" applyBorder="1" applyAlignment="1">
      <alignment horizontal="center" vertical="center"/>
    </xf>
    <xf numFmtId="3" fontId="2" fillId="5" borderId="41" xfId="31" applyNumberFormat="1" applyFont="1" applyFill="1" applyBorder="1" applyAlignment="1">
      <alignment horizontal="center" vertical="center"/>
    </xf>
    <xf numFmtId="2" fontId="3" fillId="9" borderId="35" xfId="31" applyNumberFormat="1" applyFont="1" applyFill="1" applyBorder="1" applyAlignment="1">
      <alignment horizontal="center" vertical="center"/>
    </xf>
    <xf numFmtId="3" fontId="2" fillId="9" borderId="35" xfId="31" applyNumberFormat="1" applyFont="1" applyFill="1" applyBorder="1" applyAlignment="1">
      <alignment horizontal="center" vertical="center"/>
    </xf>
    <xf numFmtId="0" fontId="3" fillId="9" borderId="35" xfId="31" applyFont="1" applyFill="1" applyBorder="1" applyAlignment="1">
      <alignment horizontal="center" vertical="center"/>
    </xf>
    <xf numFmtId="0" fontId="3" fillId="4" borderId="41" xfId="31" applyFont="1" applyFill="1" applyBorder="1" applyAlignment="1">
      <alignment horizontal="center" vertical="center"/>
    </xf>
    <xf numFmtId="3" fontId="2" fillId="4" borderId="41" xfId="31" applyNumberFormat="1" applyFont="1" applyFill="1" applyBorder="1" applyAlignment="1">
      <alignment horizontal="center" vertical="center"/>
    </xf>
    <xf numFmtId="2" fontId="3" fillId="11" borderId="35" xfId="31" applyNumberFormat="1" applyFont="1" applyFill="1" applyBorder="1" applyAlignment="1">
      <alignment horizontal="center" vertical="center"/>
    </xf>
    <xf numFmtId="3" fontId="2" fillId="11" borderId="35" xfId="31" applyNumberFormat="1" applyFont="1" applyFill="1" applyBorder="1" applyAlignment="1">
      <alignment horizontal="center" vertical="center"/>
    </xf>
    <xf numFmtId="0" fontId="3" fillId="11" borderId="35" xfId="31" applyFont="1" applyFill="1" applyBorder="1" applyAlignment="1">
      <alignment horizontal="center" vertical="center"/>
    </xf>
    <xf numFmtId="0" fontId="2" fillId="0" borderId="22" xfId="32" applyFont="1" applyFill="1" applyBorder="1">
      <alignment horizontal="left" vertical="center" wrapText="1" indent="1"/>
    </xf>
    <xf numFmtId="3" fontId="5" fillId="4" borderId="23" xfId="31" applyNumberFormat="1" applyFont="1" applyFill="1" applyBorder="1" applyAlignment="1">
      <alignment horizontal="right" vertical="center" indent="1"/>
    </xf>
    <xf numFmtId="0" fontId="14" fillId="0" borderId="40" xfId="27" applyFill="1" applyBorder="1" applyAlignment="1">
      <alignment horizontal="right" vertical="center" indent="1" readingOrder="2"/>
    </xf>
    <xf numFmtId="0" fontId="14" fillId="4" borderId="15" xfId="27" applyFill="1" applyBorder="1" applyAlignment="1">
      <alignment horizontal="right" vertical="center" indent="1" readingOrder="2"/>
    </xf>
    <xf numFmtId="0" fontId="6" fillId="0" borderId="15" xfId="27" applyFont="1" applyFill="1" applyBorder="1" applyAlignment="1">
      <alignment horizontal="right" vertical="center" indent="1" readingOrder="2"/>
    </xf>
    <xf numFmtId="0" fontId="6" fillId="4" borderId="15" xfId="27" applyFont="1" applyFill="1" applyBorder="1" applyAlignment="1">
      <alignment horizontal="right" vertical="center" indent="1" readingOrder="2"/>
    </xf>
    <xf numFmtId="0" fontId="6" fillId="0" borderId="32" xfId="27" applyFont="1" applyFill="1" applyBorder="1" applyAlignment="1">
      <alignment horizontal="right" vertical="center" indent="1" readingOrder="2"/>
    </xf>
    <xf numFmtId="0" fontId="80" fillId="5" borderId="0" xfId="0" applyFont="1" applyFill="1" applyBorder="1" applyAlignment="1">
      <alignment horizontal="right" vertical="top" wrapText="1" indent="1" readingOrder="2"/>
    </xf>
    <xf numFmtId="0" fontId="81" fillId="5" borderId="0" xfId="0" applyFont="1" applyFill="1"/>
    <xf numFmtId="0" fontId="82" fillId="5" borderId="0" xfId="0" applyFont="1" applyFill="1" applyBorder="1" applyAlignment="1">
      <alignment horizontal="left" vertical="top" wrapText="1" indent="1" readingOrder="1"/>
    </xf>
    <xf numFmtId="4" fontId="5" fillId="0" borderId="64" xfId="0" quotePrefix="1" applyNumberFormat="1" applyFont="1" applyFill="1" applyBorder="1" applyAlignment="1">
      <alignment horizontal="right" vertical="center" wrapText="1" indent="1"/>
    </xf>
    <xf numFmtId="4" fontId="5" fillId="7" borderId="61" xfId="0" quotePrefix="1" applyNumberFormat="1" applyFont="1" applyFill="1" applyBorder="1" applyAlignment="1">
      <alignment horizontal="right" vertical="center" wrapText="1" indent="1"/>
    </xf>
    <xf numFmtId="4" fontId="5" fillId="0" borderId="61" xfId="0" quotePrefix="1" applyNumberFormat="1" applyFont="1" applyFill="1" applyBorder="1" applyAlignment="1">
      <alignment horizontal="right" vertical="center" wrapText="1" indent="1"/>
    </xf>
    <xf numFmtId="2" fontId="2" fillId="0" borderId="61" xfId="31" applyNumberFormat="1" applyFont="1" applyFill="1" applyBorder="1" applyAlignment="1">
      <alignment horizontal="right" vertical="center" wrapText="1" indent="1"/>
    </xf>
    <xf numFmtId="4" fontId="5" fillId="7" borderId="67" xfId="0" quotePrefix="1" applyNumberFormat="1" applyFont="1" applyFill="1" applyBorder="1" applyAlignment="1">
      <alignment horizontal="right" vertical="center" wrapText="1" indent="1"/>
    </xf>
    <xf numFmtId="4" fontId="2" fillId="0" borderId="64" xfId="0" quotePrefix="1" applyNumberFormat="1" applyFont="1" applyFill="1" applyBorder="1" applyAlignment="1">
      <alignment horizontal="right" vertical="center" wrapText="1" indent="1"/>
    </xf>
    <xf numFmtId="4" fontId="2" fillId="7" borderId="61" xfId="0" quotePrefix="1" applyNumberFormat="1" applyFont="1" applyFill="1" applyBorder="1" applyAlignment="1">
      <alignment horizontal="right" vertical="center" wrapText="1" indent="1"/>
    </xf>
    <xf numFmtId="4" fontId="2" fillId="0" borderId="61" xfId="0" quotePrefix="1" applyNumberFormat="1" applyFont="1" applyFill="1" applyBorder="1" applyAlignment="1">
      <alignment horizontal="right" vertical="center" wrapText="1" indent="1"/>
    </xf>
    <xf numFmtId="4" fontId="2" fillId="7" borderId="67" xfId="0" quotePrefix="1" applyNumberFormat="1" applyFont="1" applyFill="1" applyBorder="1" applyAlignment="1">
      <alignment horizontal="right" vertical="center" wrapText="1" indent="1"/>
    </xf>
    <xf numFmtId="166" fontId="5" fillId="0" borderId="64" xfId="31" applyNumberFormat="1" applyFont="1" applyFill="1" applyBorder="1" applyAlignment="1">
      <alignment horizontal="right" vertical="center" indent="1"/>
    </xf>
    <xf numFmtId="0" fontId="2" fillId="5" borderId="0" xfId="0" applyFont="1" applyFill="1" applyBorder="1" applyAlignment="1">
      <alignment vertical="center"/>
    </xf>
    <xf numFmtId="0" fontId="2" fillId="5" borderId="0" xfId="0" applyFont="1" applyFill="1" applyBorder="1" applyAlignment="1">
      <alignment horizontal="right" vertical="center" readingOrder="2"/>
    </xf>
    <xf numFmtId="0" fontId="5" fillId="5" borderId="0" xfId="0" applyFont="1" applyFill="1" applyBorder="1" applyAlignment="1">
      <alignment horizontal="right" vertical="center" wrapText="1" readingOrder="2"/>
    </xf>
    <xf numFmtId="0" fontId="5" fillId="0" borderId="0" xfId="0" applyFont="1" applyBorder="1"/>
    <xf numFmtId="0" fontId="2" fillId="6" borderId="0" xfId="0" applyFont="1" applyFill="1" applyBorder="1" applyAlignment="1"/>
    <xf numFmtId="0" fontId="2" fillId="6" borderId="0" xfId="0" applyFont="1" applyFill="1" applyBorder="1" applyAlignment="1">
      <alignment horizontal="center"/>
    </xf>
    <xf numFmtId="2" fontId="2" fillId="7" borderId="61" xfId="31" applyNumberFormat="1" applyFont="1" applyFill="1" applyBorder="1" applyAlignment="1">
      <alignment horizontal="left" vertical="center" wrapText="1"/>
    </xf>
    <xf numFmtId="2" fontId="2" fillId="0" borderId="61" xfId="31" applyNumberFormat="1" applyFont="1" applyFill="1" applyBorder="1" applyAlignment="1">
      <alignment horizontal="left" vertical="center" wrapText="1"/>
    </xf>
    <xf numFmtId="2" fontId="5" fillId="7" borderId="61" xfId="31" applyNumberFormat="1" applyFont="1" applyFill="1" applyBorder="1" applyAlignment="1">
      <alignment horizontal="right" vertical="center" wrapText="1" readingOrder="1"/>
    </xf>
    <xf numFmtId="166" fontId="5" fillId="0" borderId="61" xfId="31" applyNumberFormat="1" applyFont="1" applyFill="1" applyBorder="1" applyAlignment="1">
      <alignment horizontal="right" vertical="center" wrapText="1" readingOrder="1"/>
    </xf>
    <xf numFmtId="166" fontId="5" fillId="7" borderId="61" xfId="31" applyNumberFormat="1" applyFont="1" applyFill="1" applyBorder="1" applyAlignment="1">
      <alignment horizontal="right" vertical="center" wrapText="1" readingOrder="1"/>
    </xf>
    <xf numFmtId="166" fontId="2" fillId="0" borderId="50" xfId="31" applyNumberFormat="1" applyFont="1" applyFill="1" applyBorder="1" applyAlignment="1">
      <alignment horizontal="right" vertical="center" readingOrder="1"/>
    </xf>
    <xf numFmtId="2" fontId="5" fillId="7" borderId="61" xfId="31" applyNumberFormat="1" applyFont="1" applyFill="1" applyBorder="1" applyAlignment="1">
      <alignment horizontal="right" vertical="center" readingOrder="1"/>
    </xf>
    <xf numFmtId="2" fontId="5" fillId="7" borderId="67" xfId="31" applyNumberFormat="1" applyFont="1" applyFill="1" applyBorder="1" applyAlignment="1">
      <alignment horizontal="right" vertical="center" readingOrder="1"/>
    </xf>
    <xf numFmtId="166" fontId="5" fillId="0" borderId="50" xfId="31" applyNumberFormat="1" applyFont="1" applyFill="1" applyBorder="1" applyAlignment="1">
      <alignment horizontal="right" vertical="center" readingOrder="1"/>
    </xf>
    <xf numFmtId="0" fontId="2" fillId="4" borderId="0" xfId="32" applyFont="1" applyFill="1" applyBorder="1" applyAlignment="1">
      <alignment horizontal="left" vertical="center" wrapText="1" indent="1"/>
    </xf>
    <xf numFmtId="0" fontId="2" fillId="5" borderId="0" xfId="29" applyFont="1" applyFill="1" applyBorder="1">
      <alignment horizontal="right" vertical="center" wrapText="1" indent="1" readingOrder="2"/>
    </xf>
    <xf numFmtId="2" fontId="2" fillId="5" borderId="0" xfId="31" applyNumberFormat="1" applyFont="1" applyFill="1" applyBorder="1" applyAlignment="1">
      <alignment horizontal="right" vertical="center" indent="1"/>
    </xf>
    <xf numFmtId="2" fontId="2" fillId="5" borderId="0" xfId="31" applyNumberFormat="1" applyFont="1" applyFill="1" applyBorder="1" applyAlignment="1">
      <alignment horizontal="left" vertical="center" indent="1" readingOrder="1"/>
    </xf>
    <xf numFmtId="166" fontId="2" fillId="5" borderId="0" xfId="31" applyNumberFormat="1" applyFont="1" applyFill="1" applyBorder="1" applyAlignment="1">
      <alignment horizontal="left" vertical="center" wrapText="1" readingOrder="1"/>
    </xf>
    <xf numFmtId="0" fontId="2" fillId="5" borderId="0" xfId="32" applyFont="1" applyFill="1" applyBorder="1">
      <alignment horizontal="left" vertical="center" wrapText="1" indent="1"/>
    </xf>
    <xf numFmtId="0" fontId="6" fillId="3" borderId="0" xfId="0" applyFont="1" applyFill="1" applyBorder="1" applyAlignment="1">
      <alignment horizontal="center" vertical="center" readingOrder="1"/>
    </xf>
    <xf numFmtId="0" fontId="23" fillId="7" borderId="48" xfId="12" applyFont="1" applyFill="1" applyBorder="1">
      <alignment horizontal="center" vertical="center" wrapText="1"/>
    </xf>
    <xf numFmtId="164" fontId="5" fillId="0" borderId="59" xfId="4" applyNumberFormat="1" applyFont="1" applyFill="1" applyBorder="1" applyAlignment="1">
      <alignment horizontal="right" vertical="center" indent="1"/>
    </xf>
    <xf numFmtId="164" fontId="5" fillId="7" borderId="0" xfId="4" applyNumberFormat="1" applyFont="1" applyFill="1" applyBorder="1" applyAlignment="1">
      <alignment horizontal="right" vertical="center" indent="1"/>
    </xf>
    <xf numFmtId="164" fontId="22" fillId="9" borderId="59" xfId="4" applyNumberFormat="1" applyFont="1" applyFill="1" applyBorder="1" applyAlignment="1">
      <alignment horizontal="right" vertical="center" indent="1"/>
    </xf>
    <xf numFmtId="172" fontId="5" fillId="0" borderId="36" xfId="32" applyNumberFormat="1" applyFont="1" applyFill="1" applyBorder="1" applyAlignment="1">
      <alignment horizontal="right" vertical="center" indent="1"/>
    </xf>
    <xf numFmtId="4" fontId="2" fillId="0" borderId="21" xfId="32" applyNumberFormat="1" applyFont="1" applyFill="1" applyBorder="1" applyAlignment="1">
      <alignment horizontal="right" vertical="center" indent="1"/>
    </xf>
    <xf numFmtId="4" fontId="5" fillId="0" borderId="36" xfId="31" applyNumberFormat="1" applyFont="1" applyFill="1" applyBorder="1" applyAlignment="1">
      <alignment horizontal="right" vertical="center" indent="1"/>
    </xf>
    <xf numFmtId="4" fontId="2" fillId="4" borderId="0" xfId="31" applyNumberFormat="1" applyFont="1" applyFill="1" applyBorder="1" applyAlignment="1">
      <alignment horizontal="right" vertical="center" indent="1"/>
    </xf>
    <xf numFmtId="0" fontId="3" fillId="0" borderId="8" xfId="0" applyFont="1" applyBorder="1" applyAlignment="1">
      <alignment horizontal="center" vertical="center" readingOrder="2"/>
    </xf>
    <xf numFmtId="1" fontId="23" fillId="4" borderId="23" xfId="11" applyFont="1" applyFill="1" applyBorder="1">
      <alignment horizontal="center" vertical="center"/>
    </xf>
    <xf numFmtId="3" fontId="22" fillId="0" borderId="21" xfId="25" applyNumberFormat="1" applyFont="1" applyFill="1" applyBorder="1" applyAlignment="1">
      <alignment horizontal="right" vertical="center" indent="1"/>
    </xf>
    <xf numFmtId="3" fontId="22" fillId="4" borderId="16" xfId="25" applyNumberFormat="1" applyFont="1" applyFill="1" applyBorder="1" applyAlignment="1">
      <alignment horizontal="right" vertical="center" indent="1"/>
    </xf>
    <xf numFmtId="3" fontId="22" fillId="0" borderId="16" xfId="25" applyNumberFormat="1" applyFont="1" applyFill="1" applyBorder="1" applyAlignment="1">
      <alignment horizontal="right" vertical="center" indent="1"/>
    </xf>
    <xf numFmtId="3" fontId="2" fillId="4" borderId="16" xfId="25" applyNumberFormat="1" applyFont="1" applyFill="1" applyBorder="1" applyAlignment="1">
      <alignment horizontal="right" vertical="center" indent="1"/>
    </xf>
    <xf numFmtId="3" fontId="2" fillId="0" borderId="24" xfId="25" applyNumberFormat="1" applyFont="1" applyFill="1" applyBorder="1" applyAlignment="1">
      <alignment horizontal="right" vertical="center" indent="1"/>
    </xf>
    <xf numFmtId="3" fontId="23" fillId="4" borderId="38" xfId="25" applyNumberFormat="1" applyFont="1" applyFill="1" applyBorder="1" applyAlignment="1">
      <alignment horizontal="right" vertical="center" indent="1"/>
    </xf>
    <xf numFmtId="3" fontId="2" fillId="0" borderId="21" xfId="31" applyNumberFormat="1" applyFont="1" applyFill="1" applyBorder="1" applyAlignment="1">
      <alignment horizontal="center" vertical="center"/>
    </xf>
    <xf numFmtId="3" fontId="2" fillId="4" borderId="16" xfId="31" applyNumberFormat="1" applyFont="1" applyFill="1" applyBorder="1" applyAlignment="1">
      <alignment horizontal="center" vertical="center"/>
    </xf>
    <xf numFmtId="3" fontId="2" fillId="0" borderId="31" xfId="31" applyNumberFormat="1" applyFont="1" applyFill="1" applyBorder="1" applyAlignment="1">
      <alignment horizontal="center" vertical="center"/>
    </xf>
    <xf numFmtId="3" fontId="2" fillId="4" borderId="22" xfId="31" applyNumberFormat="1" applyFont="1" applyFill="1" applyBorder="1" applyAlignment="1">
      <alignment horizontal="center" vertical="center"/>
    </xf>
    <xf numFmtId="0" fontId="49" fillId="8" borderId="23" xfId="17" applyFont="1" applyFill="1" applyBorder="1" applyAlignment="1">
      <alignment horizontal="center" vertical="center"/>
    </xf>
    <xf numFmtId="0" fontId="3" fillId="5" borderId="23" xfId="17" applyFont="1" applyFill="1" applyBorder="1" applyAlignment="1">
      <alignment horizontal="right" vertical="center" indent="1"/>
    </xf>
    <xf numFmtId="168" fontId="23" fillId="0" borderId="22" xfId="1" applyNumberFormat="1" applyFont="1" applyFill="1" applyBorder="1" applyAlignment="1">
      <alignment horizontal="right" vertical="center"/>
    </xf>
    <xf numFmtId="3" fontId="58" fillId="7" borderId="101" xfId="2" applyNumberFormat="1" applyFont="1" applyFill="1" applyBorder="1" applyAlignment="1">
      <alignment vertical="center"/>
    </xf>
    <xf numFmtId="3" fontId="2" fillId="0" borderId="118" xfId="32" applyNumberFormat="1" applyFont="1" applyFill="1" applyBorder="1" applyAlignment="1">
      <alignment vertical="center"/>
    </xf>
    <xf numFmtId="3" fontId="2" fillId="0" borderId="119" xfId="32" applyNumberFormat="1" applyFont="1" applyFill="1" applyBorder="1" applyAlignment="1">
      <alignment vertical="center"/>
    </xf>
    <xf numFmtId="3" fontId="2" fillId="0" borderId="120" xfId="32" applyNumberFormat="1" applyFont="1" applyFill="1" applyBorder="1" applyAlignment="1">
      <alignment vertical="center"/>
    </xf>
    <xf numFmtId="3" fontId="2" fillId="4" borderId="118" xfId="32" applyNumberFormat="1" applyFont="1" applyFill="1" applyBorder="1" applyAlignment="1">
      <alignment vertical="center"/>
    </xf>
    <xf numFmtId="3" fontId="2" fillId="4" borderId="119" xfId="32" applyNumberFormat="1" applyFont="1" applyFill="1" applyBorder="1" applyAlignment="1">
      <alignment vertical="center"/>
    </xf>
    <xf numFmtId="3" fontId="2" fillId="4" borderId="120" xfId="32" applyNumberFormat="1" applyFont="1" applyFill="1" applyBorder="1" applyAlignment="1">
      <alignment vertical="center"/>
    </xf>
    <xf numFmtId="3" fontId="3" fillId="4" borderId="121" xfId="32" applyNumberFormat="1" applyFont="1" applyFill="1" applyBorder="1" applyAlignment="1">
      <alignment vertical="center"/>
    </xf>
    <xf numFmtId="3" fontId="3" fillId="0" borderId="121" xfId="32" applyNumberFormat="1" applyFont="1" applyFill="1" applyBorder="1" applyAlignment="1">
      <alignment vertical="center"/>
    </xf>
    <xf numFmtId="3" fontId="3" fillId="4" borderId="121" xfId="37" applyNumberFormat="1" applyFont="1" applyFill="1" applyBorder="1" applyAlignment="1">
      <alignment vertical="center"/>
    </xf>
    <xf numFmtId="2" fontId="5" fillId="0" borderId="64" xfId="31" applyNumberFormat="1" applyFont="1" applyFill="1" applyBorder="1" applyAlignment="1">
      <alignment horizontal="right" vertical="center" indent="1"/>
    </xf>
    <xf numFmtId="2" fontId="5" fillId="0" borderId="64" xfId="32" applyNumberFormat="1" applyFont="1" applyFill="1" applyBorder="1" applyAlignment="1">
      <alignment horizontal="right" vertical="center" indent="1"/>
    </xf>
    <xf numFmtId="2" fontId="2" fillId="7" borderId="61" xfId="32" quotePrefix="1" applyNumberFormat="1" applyFont="1" applyFill="1" applyBorder="1" applyAlignment="1">
      <alignment horizontal="right" vertical="center" indent="1"/>
    </xf>
    <xf numFmtId="2" fontId="2" fillId="0" borderId="61" xfId="32" applyNumberFormat="1" applyFont="1" applyFill="1" applyBorder="1" applyAlignment="1">
      <alignment horizontal="right" vertical="center" indent="1"/>
    </xf>
    <xf numFmtId="166" fontId="5" fillId="7" borderId="61" xfId="31" applyNumberFormat="1" applyFont="1" applyFill="1" applyBorder="1" applyAlignment="1">
      <alignment horizontal="right" vertical="center" readingOrder="1"/>
    </xf>
    <xf numFmtId="2" fontId="2" fillId="0" borderId="64" xfId="0" quotePrefix="1" applyNumberFormat="1" applyFont="1" applyFill="1" applyBorder="1" applyAlignment="1">
      <alignment horizontal="right" vertical="center" wrapText="1" indent="1"/>
    </xf>
    <xf numFmtId="166" fontId="5" fillId="0" borderId="64" xfId="0" quotePrefix="1" applyNumberFormat="1" applyFont="1" applyFill="1" applyBorder="1" applyAlignment="1">
      <alignment horizontal="right" vertical="center" wrapText="1" indent="1"/>
    </xf>
    <xf numFmtId="2" fontId="2" fillId="7" borderId="61" xfId="0" quotePrefix="1" applyNumberFormat="1" applyFont="1" applyFill="1" applyBorder="1" applyAlignment="1">
      <alignment horizontal="right" vertical="center" wrapText="1" indent="1"/>
    </xf>
    <xf numFmtId="166" fontId="5" fillId="7" borderId="61" xfId="0" quotePrefix="1" applyNumberFormat="1" applyFont="1" applyFill="1" applyBorder="1" applyAlignment="1">
      <alignment horizontal="right" vertical="center" wrapText="1" indent="1"/>
    </xf>
    <xf numFmtId="2" fontId="5" fillId="0" borderId="50" xfId="31" applyNumberFormat="1" applyFont="1" applyFill="1" applyBorder="1" applyAlignment="1">
      <alignment horizontal="right" vertical="center" readingOrder="1"/>
    </xf>
    <xf numFmtId="2" fontId="2" fillId="7" borderId="67" xfId="31" applyNumberFormat="1" applyFont="1" applyFill="1" applyBorder="1" applyAlignment="1">
      <alignment horizontal="right" vertical="center" readingOrder="1"/>
    </xf>
    <xf numFmtId="2" fontId="2" fillId="7" borderId="61" xfId="31" applyNumberFormat="1" applyFont="1" applyFill="1" applyBorder="1" applyAlignment="1">
      <alignment horizontal="right" vertical="center" readingOrder="1"/>
    </xf>
    <xf numFmtId="0" fontId="2" fillId="5" borderId="0" xfId="0" applyFont="1" applyFill="1" applyBorder="1" applyAlignment="1">
      <alignment horizontal="right" vertical="center" readingOrder="2"/>
    </xf>
    <xf numFmtId="0" fontId="48" fillId="0" borderId="21" xfId="0" applyFont="1" applyFill="1" applyBorder="1" applyAlignment="1">
      <alignment horizontal="right" vertical="center"/>
    </xf>
    <xf numFmtId="0" fontId="48" fillId="4" borderId="31" xfId="0" applyFont="1" applyFill="1" applyBorder="1" applyAlignment="1">
      <alignment horizontal="right" vertical="center"/>
    </xf>
    <xf numFmtId="0" fontId="48" fillId="5" borderId="31" xfId="0" applyFont="1" applyFill="1" applyBorder="1" applyAlignment="1">
      <alignment horizontal="right" vertical="center"/>
    </xf>
    <xf numFmtId="168" fontId="3" fillId="5" borderId="0" xfId="1" applyNumberFormat="1" applyFont="1" applyFill="1" applyBorder="1" applyAlignment="1">
      <alignment horizontal="right" vertical="center"/>
    </xf>
    <xf numFmtId="0" fontId="6" fillId="5" borderId="0" xfId="0" applyFont="1" applyFill="1" applyBorder="1" applyAlignment="1"/>
    <xf numFmtId="0" fontId="3" fillId="0" borderId="40" xfId="35" applyFont="1" applyFill="1" applyBorder="1" applyAlignment="1">
      <alignment horizontal="right" vertical="center" indent="1"/>
    </xf>
    <xf numFmtId="170" fontId="48" fillId="0" borderId="41" xfId="35" applyNumberFormat="1" applyFont="1" applyFill="1" applyBorder="1" applyAlignment="1">
      <alignment horizontal="right" vertical="center" indent="1"/>
    </xf>
    <xf numFmtId="170" fontId="49" fillId="0" borderId="41" xfId="35" applyNumberFormat="1" applyFont="1" applyFill="1" applyBorder="1" applyAlignment="1">
      <alignment horizontal="right" vertical="center" indent="1"/>
    </xf>
    <xf numFmtId="0" fontId="10" fillId="0" borderId="36" xfId="32" applyFont="1" applyFill="1" applyBorder="1" applyAlignment="1">
      <alignment horizontal="left" vertical="center" indent="1"/>
    </xf>
    <xf numFmtId="0" fontId="29" fillId="4" borderId="39" xfId="12" applyFont="1" applyFill="1" applyBorder="1" applyAlignment="1">
      <alignment horizontal="center" vertical="top" wrapText="1"/>
    </xf>
    <xf numFmtId="0" fontId="29" fillId="4" borderId="31" xfId="12" applyFont="1" applyFill="1" applyBorder="1" applyAlignment="1">
      <alignment horizontal="center" vertical="top" wrapText="1"/>
    </xf>
    <xf numFmtId="0" fontId="3" fillId="0" borderId="122" xfId="32" applyFont="1" applyFill="1" applyBorder="1" applyAlignment="1">
      <alignment horizontal="center" vertical="center" wrapText="1"/>
    </xf>
    <xf numFmtId="169" fontId="5" fillId="0" borderId="41" xfId="31" applyNumberFormat="1" applyFont="1" applyFill="1" applyBorder="1" applyAlignment="1">
      <alignment horizontal="right" vertical="center" indent="1"/>
    </xf>
    <xf numFmtId="0" fontId="5" fillId="0" borderId="41" xfId="31" applyFont="1" applyFill="1" applyBorder="1" applyAlignment="1">
      <alignment horizontal="right" vertical="center" indent="1"/>
    </xf>
    <xf numFmtId="3" fontId="5" fillId="0" borderId="41" xfId="31" applyNumberFormat="1" applyFont="1" applyFill="1" applyBorder="1" applyAlignment="1">
      <alignment horizontal="right" vertical="center" indent="1"/>
    </xf>
    <xf numFmtId="0" fontId="3" fillId="0" borderId="36" xfId="32" applyFont="1" applyFill="1" applyBorder="1" applyAlignment="1">
      <alignment horizontal="center" vertical="center" wrapText="1"/>
    </xf>
    <xf numFmtId="0" fontId="2" fillId="9" borderId="0" xfId="0" applyFont="1" applyFill="1" applyBorder="1" applyAlignment="1">
      <alignment horizontal="right" readingOrder="2"/>
    </xf>
    <xf numFmtId="4" fontId="5" fillId="4" borderId="21" xfId="32" applyNumberFormat="1" applyFont="1" applyFill="1" applyBorder="1" applyAlignment="1">
      <alignment horizontal="right" vertical="center" indent="1"/>
    </xf>
    <xf numFmtId="0" fontId="3" fillId="0" borderId="82" xfId="29" applyFont="1" applyFill="1" applyBorder="1">
      <alignment horizontal="right" vertical="center" wrapText="1" indent="1" readingOrder="2"/>
    </xf>
    <xf numFmtId="2" fontId="2" fillId="0" borderId="123" xfId="31" applyNumberFormat="1" applyFont="1" applyFill="1" applyBorder="1" applyAlignment="1">
      <alignment horizontal="left" vertical="center" wrapText="1"/>
    </xf>
    <xf numFmtId="166" fontId="5" fillId="0" borderId="123" xfId="31" applyNumberFormat="1" applyFont="1" applyFill="1" applyBorder="1" applyAlignment="1">
      <alignment horizontal="right" vertical="center" wrapText="1" readingOrder="1"/>
    </xf>
    <xf numFmtId="166" fontId="2" fillId="0" borderId="123" xfId="31" applyNumberFormat="1" applyFont="1" applyFill="1" applyBorder="1" applyAlignment="1">
      <alignment horizontal="right" vertical="center" wrapText="1" readingOrder="1"/>
    </xf>
    <xf numFmtId="0" fontId="5" fillId="0" borderId="83" xfId="32" applyFont="1" applyFill="1" applyBorder="1">
      <alignment horizontal="left" vertical="center" wrapText="1" indent="1"/>
    </xf>
    <xf numFmtId="0" fontId="3" fillId="9" borderId="124" xfId="29" applyFont="1" applyFill="1" applyBorder="1">
      <alignment horizontal="right" vertical="center" wrapText="1" indent="1" readingOrder="2"/>
    </xf>
    <xf numFmtId="2" fontId="2" fillId="0" borderId="125" xfId="31" applyNumberFormat="1" applyFont="1" applyFill="1" applyBorder="1" applyAlignment="1">
      <alignment horizontal="left" vertical="center" wrapText="1"/>
    </xf>
    <xf numFmtId="166" fontId="5" fillId="0" borderId="125" xfId="31" applyNumberFormat="1" applyFont="1" applyFill="1" applyBorder="1" applyAlignment="1">
      <alignment horizontal="right" vertical="center" wrapText="1" readingOrder="1"/>
    </xf>
    <xf numFmtId="2" fontId="2" fillId="9" borderId="125" xfId="31" applyNumberFormat="1" applyFont="1" applyFill="1" applyBorder="1" applyAlignment="1">
      <alignment horizontal="left" vertical="center" wrapText="1"/>
    </xf>
    <xf numFmtId="166" fontId="2" fillId="9" borderId="125" xfId="31" applyNumberFormat="1" applyFont="1" applyFill="1" applyBorder="1" applyAlignment="1">
      <alignment horizontal="right" vertical="center" wrapText="1" readingOrder="1"/>
    </xf>
    <xf numFmtId="0" fontId="5" fillId="9" borderId="126" xfId="32" applyFont="1" applyFill="1" applyBorder="1">
      <alignment horizontal="left" vertical="center" wrapText="1" indent="1"/>
    </xf>
    <xf numFmtId="1" fontId="15" fillId="4" borderId="20" xfId="11" applyFont="1" applyFill="1" applyBorder="1">
      <alignment horizontal="center" vertical="center"/>
    </xf>
    <xf numFmtId="0" fontId="16" fillId="4" borderId="18" xfId="0" applyFont="1" applyFill="1" applyBorder="1" applyAlignment="1">
      <alignment horizontal="center" vertical="center" wrapText="1"/>
    </xf>
    <xf numFmtId="0" fontId="28" fillId="3" borderId="0" xfId="0" applyFont="1" applyFill="1" applyBorder="1" applyAlignment="1">
      <alignment horizontal="center" vertical="center" wrapText="1"/>
    </xf>
    <xf numFmtId="0" fontId="15" fillId="3" borderId="0" xfId="0" applyFont="1" applyFill="1" applyBorder="1" applyAlignment="1">
      <alignment horizontal="center" vertical="center" wrapText="1" readingOrder="2"/>
    </xf>
    <xf numFmtId="0" fontId="15" fillId="3" borderId="0" xfId="0" applyFont="1" applyFill="1" applyBorder="1" applyAlignment="1">
      <alignment horizontal="center" vertical="center" readingOrder="2"/>
    </xf>
    <xf numFmtId="0" fontId="34" fillId="3" borderId="0" xfId="0" applyFont="1" applyFill="1" applyBorder="1" applyAlignment="1">
      <alignment horizontal="center" vertical="center" wrapText="1"/>
    </xf>
    <xf numFmtId="0" fontId="22" fillId="5" borderId="0" xfId="0" applyFont="1" applyFill="1" applyBorder="1" applyAlignment="1">
      <alignment horizontal="center" vertical="center"/>
    </xf>
    <xf numFmtId="0" fontId="16" fillId="4" borderId="18" xfId="12" applyFont="1" applyFill="1" applyBorder="1" applyAlignment="1">
      <alignment horizontal="center" vertical="center" wrapText="1"/>
    </xf>
    <xf numFmtId="0" fontId="29" fillId="4" borderId="23" xfId="12" applyFont="1" applyFill="1" applyBorder="1">
      <alignment horizontal="center" vertical="center" wrapText="1"/>
    </xf>
    <xf numFmtId="1" fontId="15" fillId="4" borderId="18" xfId="11" applyFont="1" applyFill="1" applyBorder="1" applyAlignment="1">
      <alignment horizontal="center" wrapText="1"/>
    </xf>
    <xf numFmtId="1" fontId="15" fillId="4" borderId="39" xfId="11" applyFont="1" applyFill="1" applyBorder="1" applyAlignment="1">
      <alignment horizontal="center" wrapText="1"/>
    </xf>
    <xf numFmtId="1" fontId="22" fillId="4" borderId="39" xfId="11" applyFont="1" applyFill="1" applyBorder="1" applyAlignment="1">
      <alignment horizontal="center" vertical="top" wrapText="1"/>
    </xf>
    <xf numFmtId="1" fontId="22" fillId="4" borderId="19" xfId="11" applyFont="1" applyFill="1" applyBorder="1" applyAlignment="1">
      <alignment horizontal="center" vertical="top" wrapText="1"/>
    </xf>
    <xf numFmtId="0" fontId="30" fillId="4" borderId="19" xfId="12" applyFont="1" applyFill="1" applyBorder="1" applyAlignment="1">
      <alignment horizontal="center" vertical="center" wrapText="1"/>
    </xf>
    <xf numFmtId="0" fontId="7" fillId="5" borderId="0" xfId="0" applyFont="1" applyFill="1" applyAlignment="1">
      <alignment horizontal="center" vertical="center" readingOrder="1"/>
    </xf>
    <xf numFmtId="0" fontId="6" fillId="5" borderId="0" xfId="0" applyFont="1" applyFill="1" applyAlignment="1">
      <alignment horizontal="center" vertical="center" readingOrder="1"/>
    </xf>
    <xf numFmtId="0" fontId="7" fillId="5" borderId="0" xfId="0" applyFont="1" applyFill="1" applyAlignment="1">
      <alignment horizontal="center" vertical="center" readingOrder="2"/>
    </xf>
    <xf numFmtId="0" fontId="3" fillId="4" borderId="36" xfId="12" applyFont="1" applyFill="1" applyBorder="1" applyAlignment="1">
      <alignment horizontal="center" vertical="center"/>
    </xf>
    <xf numFmtId="0" fontId="3" fillId="4" borderId="31" xfId="12" applyFont="1" applyFill="1" applyBorder="1" applyAlignment="1">
      <alignment horizontal="center" vertical="center"/>
    </xf>
    <xf numFmtId="0" fontId="3" fillId="4" borderId="24" xfId="12" applyFont="1" applyFill="1" applyBorder="1" applyAlignment="1">
      <alignment horizontal="center" vertical="center"/>
    </xf>
    <xf numFmtId="0" fontId="6" fillId="4" borderId="40" xfId="0" applyFont="1" applyFill="1" applyBorder="1" applyAlignment="1">
      <alignment horizontal="center" vertical="center"/>
    </xf>
    <xf numFmtId="0" fontId="6" fillId="4" borderId="56" xfId="0" applyFont="1" applyFill="1" applyBorder="1" applyAlignment="1">
      <alignment horizontal="center" vertical="center"/>
    </xf>
    <xf numFmtId="0" fontId="6" fillId="4" borderId="34" xfId="0" applyFont="1" applyFill="1" applyBorder="1" applyAlignment="1">
      <alignment horizontal="center" vertical="center"/>
    </xf>
    <xf numFmtId="0" fontId="49" fillId="4" borderId="57" xfId="0" applyFont="1" applyFill="1" applyBorder="1" applyAlignment="1">
      <alignment horizontal="center" wrapText="1" readingOrder="2"/>
    </xf>
    <xf numFmtId="0" fontId="49" fillId="4" borderId="10" xfId="0" applyFont="1" applyFill="1" applyBorder="1" applyAlignment="1">
      <alignment horizontal="center" wrapText="1" readingOrder="2"/>
    </xf>
    <xf numFmtId="0" fontId="49" fillId="4" borderId="31" xfId="0" applyFont="1" applyFill="1" applyBorder="1" applyAlignment="1">
      <alignment horizontal="center" vertical="top" wrapText="1" readingOrder="1"/>
    </xf>
    <xf numFmtId="0" fontId="49" fillId="4" borderId="0" xfId="0" applyFont="1" applyFill="1" applyBorder="1" applyAlignment="1">
      <alignment horizontal="center" vertical="top" wrapText="1" readingOrder="1"/>
    </xf>
    <xf numFmtId="0" fontId="49" fillId="4" borderId="57" xfId="0" applyFont="1" applyFill="1" applyBorder="1" applyAlignment="1">
      <alignment horizontal="center" readingOrder="2"/>
    </xf>
    <xf numFmtId="0" fontId="49" fillId="4" borderId="10" xfId="0" applyFont="1" applyFill="1" applyBorder="1" applyAlignment="1">
      <alignment horizontal="center" readingOrder="2"/>
    </xf>
    <xf numFmtId="0" fontId="49" fillId="4" borderId="38" xfId="0" applyFont="1" applyFill="1" applyBorder="1" applyAlignment="1">
      <alignment horizontal="center" vertical="top" wrapText="1" readingOrder="1"/>
    </xf>
    <xf numFmtId="0" fontId="49" fillId="4" borderId="11" xfId="0" applyFont="1" applyFill="1" applyBorder="1" applyAlignment="1">
      <alignment horizontal="center" vertical="top" wrapText="1" readingOrder="1"/>
    </xf>
    <xf numFmtId="0" fontId="7" fillId="9" borderId="0" xfId="0" applyFont="1" applyFill="1" applyBorder="1" applyAlignment="1">
      <alignment horizontal="center" vertical="center" readingOrder="1"/>
    </xf>
    <xf numFmtId="0" fontId="7" fillId="9" borderId="0" xfId="0" applyFont="1" applyFill="1" applyBorder="1" applyAlignment="1">
      <alignment horizontal="center" vertical="center" readingOrder="2"/>
    </xf>
    <xf numFmtId="0" fontId="6" fillId="9" borderId="0" xfId="0" applyFont="1" applyFill="1" applyBorder="1" applyAlignment="1">
      <alignment horizontal="center" vertical="center" wrapText="1" readingOrder="1"/>
    </xf>
    <xf numFmtId="0" fontId="6" fillId="9" borderId="0" xfId="0" applyFont="1" applyFill="1" applyBorder="1" applyAlignment="1">
      <alignment horizontal="center" vertical="center" readingOrder="1"/>
    </xf>
    <xf numFmtId="0" fontId="25" fillId="7" borderId="94" xfId="12" applyFont="1" applyFill="1" applyBorder="1" applyAlignment="1">
      <alignment horizontal="center" vertical="center" wrapText="1"/>
    </xf>
    <xf numFmtId="0" fontId="25" fillId="7" borderId="93" xfId="12" applyFont="1" applyFill="1" applyBorder="1" applyAlignment="1">
      <alignment horizontal="center" vertical="center" wrapText="1"/>
    </xf>
    <xf numFmtId="0" fontId="7" fillId="6" borderId="0" xfId="0" applyFont="1" applyFill="1" applyBorder="1" applyAlignment="1">
      <alignment horizontal="center"/>
    </xf>
    <xf numFmtId="0" fontId="73" fillId="6" borderId="0" xfId="0" applyFont="1" applyFill="1" applyBorder="1" applyAlignment="1">
      <alignment horizontal="center"/>
    </xf>
    <xf numFmtId="0" fontId="7" fillId="6" borderId="0" xfId="0" applyFont="1" applyFill="1" applyBorder="1" applyAlignment="1">
      <alignment horizontal="center" readingOrder="2"/>
    </xf>
    <xf numFmtId="0" fontId="6" fillId="6" borderId="0" xfId="0" applyFont="1" applyFill="1" applyBorder="1" applyAlignment="1">
      <alignment horizontal="center"/>
    </xf>
    <xf numFmtId="0" fontId="3" fillId="7" borderId="78" xfId="32" applyFont="1" applyFill="1" applyBorder="1" applyAlignment="1">
      <alignment horizontal="center" vertical="top" wrapText="1"/>
    </xf>
    <xf numFmtId="0" fontId="3" fillId="7" borderId="79" xfId="32" applyFont="1" applyFill="1" applyBorder="1" applyAlignment="1">
      <alignment horizontal="center" vertical="top" wrapText="1"/>
    </xf>
    <xf numFmtId="0" fontId="15" fillId="7" borderId="70" xfId="32" applyFont="1" applyFill="1" applyBorder="1" applyAlignment="1">
      <alignment horizontal="center" vertical="center" wrapText="1"/>
    </xf>
    <xf numFmtId="0" fontId="15" fillId="7" borderId="71" xfId="32" applyFont="1" applyFill="1" applyBorder="1" applyAlignment="1">
      <alignment horizontal="center" vertical="center" wrapText="1"/>
    </xf>
    <xf numFmtId="0" fontId="3" fillId="7" borderId="55" xfId="32" applyFont="1" applyFill="1" applyBorder="1" applyAlignment="1">
      <alignment horizontal="center" wrapText="1"/>
    </xf>
    <xf numFmtId="0" fontId="3" fillId="7" borderId="91" xfId="32" applyFont="1" applyFill="1" applyBorder="1" applyAlignment="1">
      <alignment horizontal="center" wrapText="1"/>
    </xf>
    <xf numFmtId="0" fontId="23" fillId="7" borderId="55" xfId="32" applyFont="1" applyFill="1" applyBorder="1" applyAlignment="1">
      <alignment horizontal="center" vertical="center" wrapText="1"/>
    </xf>
    <xf numFmtId="0" fontId="23" fillId="7" borderId="78" xfId="32" applyFont="1" applyFill="1" applyBorder="1" applyAlignment="1">
      <alignment horizontal="center" vertical="center" wrapText="1"/>
    </xf>
    <xf numFmtId="0" fontId="6" fillId="5" borderId="0" xfId="0" applyFont="1" applyFill="1" applyBorder="1" applyAlignment="1">
      <alignment horizontal="center"/>
    </xf>
    <xf numFmtId="0" fontId="50" fillId="5" borderId="0" xfId="35" applyFont="1" applyFill="1" applyAlignment="1">
      <alignment horizontal="center"/>
    </xf>
    <xf numFmtId="0" fontId="51" fillId="5" borderId="0" xfId="35" applyFont="1" applyFill="1" applyAlignment="1">
      <alignment horizontal="center"/>
    </xf>
    <xf numFmtId="0" fontId="70" fillId="4" borderId="89" xfId="35" applyFont="1" applyFill="1" applyBorder="1" applyAlignment="1">
      <alignment horizontal="right" vertical="center" wrapText="1" indent="1"/>
    </xf>
    <xf numFmtId="0" fontId="70" fillId="4" borderId="90" xfId="35" applyFont="1" applyFill="1" applyBorder="1" applyAlignment="1">
      <alignment horizontal="right" vertical="center" wrapText="1" indent="1"/>
    </xf>
    <xf numFmtId="0" fontId="49" fillId="4" borderId="87" xfId="35" applyFont="1" applyFill="1" applyBorder="1" applyAlignment="1">
      <alignment horizontal="left" vertical="center" wrapText="1" indent="1"/>
    </xf>
    <xf numFmtId="0" fontId="49" fillId="4" borderId="88" xfId="35" applyFont="1" applyFill="1" applyBorder="1" applyAlignment="1">
      <alignment horizontal="left" vertical="center" wrapText="1" indent="1"/>
    </xf>
    <xf numFmtId="0" fontId="50" fillId="5" borderId="0" xfId="35" applyFont="1" applyFill="1" applyAlignment="1">
      <alignment horizontal="center" readingOrder="2"/>
    </xf>
    <xf numFmtId="0" fontId="7" fillId="3" borderId="13" xfId="0" applyFont="1" applyFill="1" applyBorder="1" applyAlignment="1">
      <alignment horizontal="center" vertical="center" readingOrder="2"/>
    </xf>
    <xf numFmtId="0" fontId="7" fillId="3" borderId="0" xfId="0" applyFont="1" applyFill="1" applyBorder="1" applyAlignment="1">
      <alignment horizontal="center" vertical="center" readingOrder="2"/>
    </xf>
    <xf numFmtId="0" fontId="7" fillId="3" borderId="14" xfId="0" applyFont="1" applyFill="1" applyBorder="1" applyAlignment="1">
      <alignment horizontal="center" vertical="center" readingOrder="2"/>
    </xf>
    <xf numFmtId="0" fontId="6" fillId="3" borderId="13" xfId="0" applyFont="1" applyFill="1" applyBorder="1" applyAlignment="1">
      <alignment horizontal="center" vertical="center" readingOrder="2"/>
    </xf>
    <xf numFmtId="0" fontId="6" fillId="3" borderId="0" xfId="0" applyFont="1" applyFill="1" applyBorder="1" applyAlignment="1">
      <alignment horizontal="center" vertical="center" readingOrder="2"/>
    </xf>
    <xf numFmtId="0" fontId="6" fillId="3" borderId="14" xfId="0" applyFont="1" applyFill="1" applyBorder="1" applyAlignment="1">
      <alignment horizontal="center" vertical="center" readingOrder="2"/>
    </xf>
    <xf numFmtId="0" fontId="6" fillId="3" borderId="13" xfId="0" applyFont="1" applyFill="1" applyBorder="1" applyAlignment="1">
      <alignment horizontal="center" vertical="center" readingOrder="1"/>
    </xf>
    <xf numFmtId="0" fontId="6" fillId="3" borderId="0" xfId="0" applyFont="1" applyFill="1" applyBorder="1" applyAlignment="1">
      <alignment horizontal="center" vertical="center" readingOrder="1"/>
    </xf>
    <xf numFmtId="0" fontId="6" fillId="3" borderId="14" xfId="0" applyFont="1" applyFill="1" applyBorder="1" applyAlignment="1">
      <alignment horizontal="center" vertical="center" readingOrder="1"/>
    </xf>
    <xf numFmtId="0" fontId="3" fillId="11" borderId="41" xfId="32" applyFont="1" applyFill="1" applyBorder="1" applyAlignment="1">
      <alignment horizontal="center" vertical="center" wrapText="1"/>
    </xf>
    <xf numFmtId="0" fontId="3" fillId="11" borderId="35" xfId="32" applyFont="1" applyFill="1" applyBorder="1" applyAlignment="1">
      <alignment horizontal="center" vertical="center" wrapText="1"/>
    </xf>
    <xf numFmtId="0" fontId="7" fillId="11" borderId="41" xfId="27" applyFont="1" applyFill="1" applyBorder="1" applyAlignment="1">
      <alignment horizontal="right" vertical="center" wrapText="1" readingOrder="2"/>
    </xf>
    <xf numFmtId="0" fontId="7" fillId="11" borderId="35" xfId="27" applyFont="1" applyFill="1" applyBorder="1" applyAlignment="1">
      <alignment horizontal="right" vertical="center" wrapText="1" readingOrder="2"/>
    </xf>
    <xf numFmtId="1" fontId="23" fillId="7" borderId="41" xfId="11" applyFont="1" applyFill="1" applyBorder="1" applyAlignment="1">
      <alignment horizontal="center" vertical="center"/>
    </xf>
    <xf numFmtId="1" fontId="23" fillId="7" borderId="30" xfId="11" applyFont="1" applyFill="1" applyBorder="1" applyAlignment="1">
      <alignment horizontal="center" vertical="center"/>
    </xf>
    <xf numFmtId="1" fontId="23" fillId="7" borderId="35" xfId="11" applyFont="1" applyFill="1" applyBorder="1" applyAlignment="1">
      <alignment horizontal="center" vertical="center"/>
    </xf>
    <xf numFmtId="0" fontId="23" fillId="7" borderId="41" xfId="12" applyFont="1" applyFill="1" applyBorder="1" applyAlignment="1">
      <alignment horizontal="center" vertical="center" wrapText="1"/>
    </xf>
    <xf numFmtId="0" fontId="23" fillId="7" borderId="30" xfId="12" applyFont="1" applyFill="1" applyBorder="1" applyAlignment="1">
      <alignment horizontal="center" vertical="center" wrapText="1"/>
    </xf>
    <xf numFmtId="0" fontId="23" fillId="7" borderId="35" xfId="12" applyFont="1" applyFill="1" applyBorder="1" applyAlignment="1">
      <alignment horizontal="center" vertical="center" wrapText="1"/>
    </xf>
    <xf numFmtId="0" fontId="16" fillId="7" borderId="41" xfId="12" applyFont="1" applyFill="1" applyBorder="1" applyAlignment="1">
      <alignment horizontal="center" vertical="center" wrapText="1"/>
    </xf>
    <xf numFmtId="0" fontId="16" fillId="7" borderId="30" xfId="12" applyFont="1" applyFill="1" applyBorder="1" applyAlignment="1">
      <alignment horizontal="center" vertical="center" wrapText="1"/>
    </xf>
    <xf numFmtId="0" fontId="16" fillId="7" borderId="35" xfId="12" applyFont="1" applyFill="1" applyBorder="1" applyAlignment="1">
      <alignment horizontal="center" vertical="center" wrapText="1"/>
    </xf>
    <xf numFmtId="1" fontId="16" fillId="7" borderId="41" xfId="11" applyFont="1" applyFill="1" applyBorder="1" applyAlignment="1">
      <alignment horizontal="center" vertical="center"/>
    </xf>
    <xf numFmtId="1" fontId="16" fillId="7" borderId="30" xfId="11" applyFont="1" applyFill="1" applyBorder="1" applyAlignment="1">
      <alignment horizontal="center" vertical="center"/>
    </xf>
    <xf numFmtId="1" fontId="16" fillId="7" borderId="35" xfId="11" applyFont="1" applyFill="1" applyBorder="1" applyAlignment="1">
      <alignment horizontal="center" vertical="center"/>
    </xf>
    <xf numFmtId="0" fontId="53" fillId="6" borderId="0" xfId="0" applyFont="1" applyFill="1" applyBorder="1" applyAlignment="1">
      <alignment horizontal="center" wrapText="1" readingOrder="2"/>
    </xf>
    <xf numFmtId="0" fontId="53" fillId="6" borderId="0" xfId="0" applyFont="1" applyFill="1" applyBorder="1" applyAlignment="1">
      <alignment horizontal="center" readingOrder="2"/>
    </xf>
    <xf numFmtId="0" fontId="57" fillId="6" borderId="0" xfId="0" applyFont="1" applyFill="1" applyBorder="1" applyAlignment="1">
      <alignment horizontal="center" wrapText="1" readingOrder="1"/>
    </xf>
    <xf numFmtId="0" fontId="57" fillId="6" borderId="0" xfId="0" applyFont="1" applyFill="1" applyBorder="1" applyAlignment="1">
      <alignment horizontal="center" readingOrder="1"/>
    </xf>
    <xf numFmtId="0" fontId="7" fillId="9" borderId="41" xfId="27" applyFont="1" applyFill="1" applyBorder="1" applyAlignment="1">
      <alignment horizontal="right" vertical="center" wrapText="1" readingOrder="2"/>
    </xf>
    <xf numFmtId="0" fontId="7" fillId="9" borderId="35" xfId="27" applyFont="1" applyFill="1" applyBorder="1" applyAlignment="1">
      <alignment horizontal="right" vertical="center" wrapText="1" readingOrder="2"/>
    </xf>
    <xf numFmtId="0" fontId="3" fillId="9" borderId="41" xfId="32" applyFont="1" applyFill="1" applyBorder="1" applyAlignment="1">
      <alignment horizontal="center" vertical="center" wrapText="1"/>
    </xf>
    <xf numFmtId="0" fontId="3" fillId="9" borderId="35" xfId="32" applyFont="1" applyFill="1" applyBorder="1" applyAlignment="1">
      <alignment horizontal="center" vertical="center" wrapText="1"/>
    </xf>
    <xf numFmtId="0" fontId="57" fillId="6" borderId="0" xfId="0" applyFont="1" applyFill="1" applyBorder="1" applyAlignment="1">
      <alignment horizontal="center" vertical="center" wrapText="1" readingOrder="1"/>
    </xf>
    <xf numFmtId="0" fontId="6" fillId="5" borderId="0" xfId="0" applyFont="1" applyFill="1" applyBorder="1" applyAlignment="1">
      <alignment horizontal="center" wrapText="1" readingOrder="1"/>
    </xf>
    <xf numFmtId="0" fontId="7" fillId="5" borderId="0" xfId="0" applyFont="1" applyFill="1" applyAlignment="1">
      <alignment horizontal="center" wrapText="1" readingOrder="2"/>
    </xf>
    <xf numFmtId="0" fontId="6" fillId="5" borderId="0" xfId="0" applyFont="1" applyFill="1" applyBorder="1" applyAlignment="1">
      <alignment horizontal="center" readingOrder="1"/>
    </xf>
    <xf numFmtId="0" fontId="50" fillId="10" borderId="0" xfId="17" applyFont="1" applyFill="1" applyAlignment="1">
      <alignment horizontal="center" vertical="center" readingOrder="2"/>
    </xf>
    <xf numFmtId="0" fontId="51" fillId="10" borderId="0" xfId="17" applyFont="1" applyFill="1" applyAlignment="1">
      <alignment horizontal="center" vertical="center" wrapText="1" readingOrder="1"/>
    </xf>
    <xf numFmtId="0" fontId="51" fillId="10" borderId="0" xfId="17" applyFont="1" applyFill="1" applyAlignment="1">
      <alignment horizontal="center" vertical="center"/>
    </xf>
    <xf numFmtId="0" fontId="7" fillId="6" borderId="0" xfId="0" applyFont="1" applyFill="1" applyBorder="1" applyAlignment="1">
      <alignment horizontal="center" vertical="center" readingOrder="2"/>
    </xf>
    <xf numFmtId="0" fontId="6" fillId="6" borderId="0" xfId="0" applyFont="1" applyFill="1" applyBorder="1" applyAlignment="1">
      <alignment horizontal="center" vertical="center" readingOrder="1"/>
    </xf>
    <xf numFmtId="0" fontId="60" fillId="7" borderId="63" xfId="0" applyFont="1" applyFill="1" applyBorder="1" applyAlignment="1">
      <alignment horizontal="center" vertical="center" wrapText="1"/>
    </xf>
    <xf numFmtId="0" fontId="60" fillId="7" borderId="64" xfId="0" applyFont="1" applyFill="1" applyBorder="1" applyAlignment="1">
      <alignment horizontal="center" vertical="center" wrapText="1"/>
    </xf>
    <xf numFmtId="0" fontId="60" fillId="7" borderId="52" xfId="0" applyFont="1" applyFill="1" applyBorder="1" applyAlignment="1">
      <alignment horizontal="center" vertical="center" wrapText="1"/>
    </xf>
    <xf numFmtId="0" fontId="60" fillId="7" borderId="53" xfId="0" applyFont="1" applyFill="1" applyBorder="1" applyAlignment="1">
      <alignment horizontal="center" vertical="center" wrapText="1"/>
    </xf>
    <xf numFmtId="0" fontId="58" fillId="7" borderId="64" xfId="0" applyFont="1" applyFill="1" applyBorder="1" applyAlignment="1">
      <alignment horizontal="center" vertical="center"/>
    </xf>
    <xf numFmtId="0" fontId="58" fillId="7" borderId="65" xfId="0" applyFont="1" applyFill="1" applyBorder="1" applyAlignment="1">
      <alignment horizontal="center" vertical="center"/>
    </xf>
    <xf numFmtId="0" fontId="58" fillId="7" borderId="53" xfId="0" applyFont="1" applyFill="1" applyBorder="1" applyAlignment="1">
      <alignment horizontal="center" vertical="center"/>
    </xf>
    <xf numFmtId="0" fontId="58" fillId="7" borderId="54" xfId="0" applyFont="1" applyFill="1" applyBorder="1" applyAlignment="1">
      <alignment horizontal="center" vertical="center"/>
    </xf>
    <xf numFmtId="0" fontId="6" fillId="0" borderId="52" xfId="0" applyFont="1" applyFill="1" applyBorder="1" applyAlignment="1">
      <alignment horizontal="center" vertical="center"/>
    </xf>
    <xf numFmtId="0" fontId="6" fillId="0" borderId="58" xfId="0" applyFont="1" applyFill="1" applyBorder="1" applyAlignment="1">
      <alignment horizontal="center" vertical="center"/>
    </xf>
    <xf numFmtId="0" fontId="6" fillId="0" borderId="79" xfId="0" applyFont="1" applyFill="1" applyBorder="1" applyAlignment="1">
      <alignment horizontal="center" vertical="center"/>
    </xf>
    <xf numFmtId="0" fontId="3" fillId="0" borderId="54" xfId="0" applyFont="1" applyFill="1" applyBorder="1" applyAlignment="1">
      <alignment horizontal="center" vertical="center"/>
    </xf>
    <xf numFmtId="0" fontId="3" fillId="0" borderId="59" xfId="0" applyFont="1" applyFill="1" applyBorder="1" applyAlignment="1">
      <alignment horizontal="center" vertical="center"/>
    </xf>
    <xf numFmtId="0" fontId="3" fillId="0" borderId="78"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46" xfId="0" applyFont="1" applyFill="1" applyBorder="1" applyAlignment="1">
      <alignment horizontal="center" vertical="center"/>
    </xf>
    <xf numFmtId="0" fontId="58" fillId="0" borderId="48" xfId="0" applyFont="1" applyFill="1" applyBorder="1" applyAlignment="1">
      <alignment horizontal="left" vertical="center"/>
    </xf>
    <xf numFmtId="0" fontId="58" fillId="0" borderId="12" xfId="0" applyFont="1" applyFill="1" applyBorder="1" applyAlignment="1">
      <alignment horizontal="left" vertical="center"/>
    </xf>
    <xf numFmtId="0" fontId="6" fillId="0" borderId="80" xfId="0" applyFont="1" applyFill="1" applyBorder="1" applyAlignment="1">
      <alignment horizontal="right" vertical="center" indent="1"/>
    </xf>
    <xf numFmtId="0" fontId="6" fillId="0" borderId="63" xfId="0" applyFont="1" applyFill="1" applyBorder="1" applyAlignment="1">
      <alignment horizontal="right" vertical="center" indent="1"/>
    </xf>
    <xf numFmtId="0" fontId="58" fillId="0" borderId="65" xfId="0" applyFont="1" applyFill="1" applyBorder="1" applyAlignment="1">
      <alignment horizontal="left" vertical="center" indent="1"/>
    </xf>
    <xf numFmtId="0" fontId="58" fillId="0" borderId="80" xfId="0" applyFont="1" applyFill="1" applyBorder="1" applyAlignment="1">
      <alignment horizontal="left" vertical="center" indent="1"/>
    </xf>
    <xf numFmtId="0" fontId="2" fillId="0" borderId="58" xfId="0" applyFont="1" applyFill="1" applyBorder="1"/>
    <xf numFmtId="0" fontId="2" fillId="0" borderId="84" xfId="0" applyFont="1" applyFill="1" applyBorder="1"/>
    <xf numFmtId="0" fontId="6" fillId="0" borderId="81" xfId="0" applyFont="1" applyFill="1" applyBorder="1" applyAlignment="1">
      <alignment horizontal="right" vertical="center" indent="1"/>
    </xf>
    <xf numFmtId="0" fontId="8" fillId="0" borderId="82" xfId="0" applyFont="1" applyFill="1" applyBorder="1" applyAlignment="1">
      <alignment horizontal="right" vertical="center" indent="1"/>
    </xf>
    <xf numFmtId="0" fontId="58" fillId="0" borderId="83" xfId="0" applyFont="1" applyFill="1" applyBorder="1" applyAlignment="1">
      <alignment horizontal="left" vertical="center" indent="1"/>
    </xf>
    <xf numFmtId="0" fontId="2" fillId="0" borderId="81" xfId="0" applyFont="1" applyFill="1" applyBorder="1" applyAlignment="1">
      <alignment horizontal="left" vertical="center" indent="1"/>
    </xf>
    <xf numFmtId="0" fontId="7" fillId="5" borderId="0" xfId="5" applyFont="1" applyFill="1" applyBorder="1" applyAlignment="1">
      <alignment horizontal="center" vertical="center" readingOrder="2"/>
    </xf>
    <xf numFmtId="0" fontId="6" fillId="5" borderId="0" xfId="7" applyFont="1" applyFill="1" applyBorder="1" applyAlignment="1">
      <alignment horizontal="center" vertical="center" wrapText="1"/>
    </xf>
    <xf numFmtId="1" fontId="23" fillId="4" borderId="18" xfId="11" applyFont="1" applyFill="1" applyBorder="1" applyAlignment="1">
      <alignment horizontal="center" vertical="center"/>
    </xf>
    <xf numFmtId="0" fontId="29" fillId="4" borderId="36" xfId="12" applyFont="1" applyFill="1" applyBorder="1" applyAlignment="1">
      <alignment horizontal="center" vertical="center" wrapText="1"/>
    </xf>
    <xf numFmtId="0" fontId="29" fillId="4" borderId="16" xfId="12" applyFont="1" applyFill="1" applyBorder="1" applyAlignment="1">
      <alignment horizontal="center" vertical="center" wrapText="1"/>
    </xf>
    <xf numFmtId="0" fontId="29" fillId="4" borderId="24" xfId="12" applyFont="1" applyFill="1" applyBorder="1" applyAlignment="1">
      <alignment horizontal="center" vertical="center" wrapText="1"/>
    </xf>
    <xf numFmtId="1" fontId="15" fillId="4" borderId="40" xfId="11" applyFont="1" applyFill="1" applyBorder="1" applyAlignment="1">
      <alignment horizontal="center" vertical="center"/>
    </xf>
    <xf numFmtId="1" fontId="15" fillId="4" borderId="42" xfId="11" applyFont="1" applyFill="1" applyBorder="1" applyAlignment="1">
      <alignment horizontal="center" vertical="center"/>
    </xf>
    <xf numFmtId="1" fontId="15" fillId="4" borderId="43" xfId="11" applyFont="1" applyFill="1" applyBorder="1" applyAlignment="1">
      <alignment horizontal="center" vertical="center"/>
    </xf>
    <xf numFmtId="0" fontId="29" fillId="4" borderId="36" xfId="12" applyFont="1" applyFill="1" applyBorder="1">
      <alignment horizontal="center" vertical="center" wrapText="1"/>
    </xf>
    <xf numFmtId="0" fontId="29" fillId="4" borderId="22" xfId="12" applyFont="1" applyFill="1" applyBorder="1">
      <alignment horizontal="center" vertical="center" wrapText="1"/>
    </xf>
    <xf numFmtId="1" fontId="15" fillId="4" borderId="40" xfId="11" applyFont="1" applyFill="1" applyBorder="1">
      <alignment horizontal="center" vertical="center"/>
    </xf>
    <xf numFmtId="1" fontId="15" fillId="4" borderId="32" xfId="11" applyFont="1" applyFill="1" applyBorder="1">
      <alignment horizontal="center" vertical="center"/>
    </xf>
    <xf numFmtId="0" fontId="6" fillId="3" borderId="0" xfId="0" applyFont="1" applyFill="1" applyBorder="1" applyAlignment="1">
      <alignment horizontal="center" vertical="center" wrapText="1" readingOrder="2"/>
    </xf>
    <xf numFmtId="0" fontId="3" fillId="0" borderId="44" xfId="0" applyFont="1" applyFill="1" applyBorder="1" applyAlignment="1">
      <alignment horizontal="left" vertical="center"/>
    </xf>
    <xf numFmtId="0" fontId="3" fillId="0" borderId="85" xfId="0" applyFont="1" applyFill="1" applyBorder="1" applyAlignment="1">
      <alignment horizontal="left" vertical="center"/>
    </xf>
    <xf numFmtId="0" fontId="3" fillId="0" borderId="86" xfId="0" applyFont="1" applyFill="1" applyBorder="1" applyAlignment="1">
      <alignment horizontal="left" vertical="center"/>
    </xf>
    <xf numFmtId="0" fontId="6" fillId="6" borderId="0" xfId="0" applyFont="1" applyFill="1" applyBorder="1" applyAlignment="1">
      <alignment horizontal="center" wrapText="1" readingOrder="1"/>
    </xf>
    <xf numFmtId="0" fontId="6" fillId="6" borderId="0" xfId="0" applyFont="1" applyFill="1" applyBorder="1" applyAlignment="1">
      <alignment horizontal="center" readingOrder="1"/>
    </xf>
    <xf numFmtId="0" fontId="3" fillId="0" borderId="45" xfId="0" applyFont="1" applyFill="1" applyBorder="1" applyAlignment="1">
      <alignment horizontal="center" vertical="center" readingOrder="1"/>
    </xf>
    <xf numFmtId="0" fontId="7" fillId="6" borderId="0" xfId="0" applyFont="1" applyFill="1" applyBorder="1" applyAlignment="1">
      <alignment horizontal="center" wrapText="1" readingOrder="2"/>
    </xf>
    <xf numFmtId="0" fontId="57" fillId="6" borderId="0" xfId="0" applyFont="1" applyFill="1" applyBorder="1" applyAlignment="1">
      <alignment horizontal="center" wrapText="1" readingOrder="2"/>
    </xf>
    <xf numFmtId="49" fontId="57" fillId="6" borderId="0" xfId="0" applyNumberFormat="1" applyFont="1" applyFill="1" applyBorder="1" applyAlignment="1">
      <alignment horizontal="center" readingOrder="1"/>
    </xf>
    <xf numFmtId="0" fontId="5" fillId="5" borderId="0" xfId="0" applyFont="1" applyFill="1" applyBorder="1" applyAlignment="1">
      <alignment horizontal="right" vertical="center" readingOrder="2"/>
    </xf>
    <xf numFmtId="0" fontId="7" fillId="6" borderId="0" xfId="36" applyFont="1" applyFill="1" applyBorder="1" applyAlignment="1">
      <alignment horizontal="center" wrapText="1" readingOrder="2"/>
    </xf>
    <xf numFmtId="0" fontId="6" fillId="6" borderId="0" xfId="36" applyFont="1" applyFill="1" applyBorder="1" applyAlignment="1">
      <alignment horizontal="center" wrapText="1" readingOrder="2"/>
    </xf>
    <xf numFmtId="0" fontId="6" fillId="6" borderId="0" xfId="36" applyFont="1" applyFill="1" applyBorder="1" applyAlignment="1">
      <alignment horizontal="center" readingOrder="1"/>
    </xf>
    <xf numFmtId="0" fontId="22" fillId="6" borderId="117" xfId="36" applyFont="1" applyFill="1" applyBorder="1" applyAlignment="1">
      <alignment horizontal="left"/>
    </xf>
    <xf numFmtId="0" fontId="2" fillId="9" borderId="0" xfId="36" applyFont="1" applyFill="1" applyBorder="1" applyAlignment="1">
      <alignment horizontal="left" vertical="center"/>
    </xf>
    <xf numFmtId="0" fontId="7" fillId="6" borderId="0" xfId="36" applyFont="1" applyFill="1" applyBorder="1" applyAlignment="1">
      <alignment horizontal="center" readingOrder="2"/>
    </xf>
    <xf numFmtId="0" fontId="53" fillId="6" borderId="0" xfId="36" applyFont="1" applyFill="1" applyBorder="1" applyAlignment="1">
      <alignment horizontal="center" wrapText="1" readingOrder="2"/>
    </xf>
    <xf numFmtId="0" fontId="53" fillId="6" borderId="0" xfId="36" applyFont="1" applyFill="1" applyBorder="1" applyAlignment="1">
      <alignment horizontal="center" readingOrder="2"/>
    </xf>
    <xf numFmtId="0" fontId="57" fillId="6" borderId="0" xfId="36" applyFont="1" applyFill="1" applyBorder="1" applyAlignment="1">
      <alignment horizontal="center" wrapText="1" readingOrder="1"/>
    </xf>
    <xf numFmtId="0" fontId="56" fillId="6" borderId="0" xfId="36" applyFont="1" applyFill="1" applyBorder="1" applyAlignment="1">
      <alignment horizontal="center" readingOrder="1"/>
    </xf>
    <xf numFmtId="49" fontId="57" fillId="6" borderId="0" xfId="36" applyNumberFormat="1" applyFont="1" applyFill="1" applyBorder="1" applyAlignment="1">
      <alignment horizontal="center" readingOrder="1"/>
    </xf>
    <xf numFmtId="49" fontId="56" fillId="6" borderId="0" xfId="36" applyNumberFormat="1" applyFont="1" applyFill="1" applyBorder="1" applyAlignment="1">
      <alignment horizontal="center" readingOrder="1"/>
    </xf>
    <xf numFmtId="0" fontId="2" fillId="5" borderId="0" xfId="36" applyFont="1" applyFill="1" applyBorder="1" applyAlignment="1">
      <alignment horizontal="right" vertical="center" readingOrder="2"/>
    </xf>
    <xf numFmtId="0" fontId="6" fillId="7" borderId="111" xfId="29" applyFont="1" applyFill="1" applyBorder="1" applyAlignment="1">
      <alignment horizontal="center" vertical="center" wrapText="1" readingOrder="2"/>
    </xf>
    <xf numFmtId="0" fontId="6" fillId="7" borderId="102" xfId="29" applyFont="1" applyFill="1" applyBorder="1" applyAlignment="1">
      <alignment horizontal="center" vertical="center" wrapText="1" readingOrder="2"/>
    </xf>
    <xf numFmtId="0" fontId="58" fillId="7" borderId="101" xfId="29" applyFont="1" applyFill="1" applyBorder="1" applyAlignment="1">
      <alignment horizontal="center" vertical="center" wrapText="1" readingOrder="1"/>
    </xf>
    <xf numFmtId="0" fontId="58" fillId="7" borderId="12" xfId="29" applyFont="1" applyFill="1" applyBorder="1" applyAlignment="1">
      <alignment horizontal="center" vertical="center" wrapText="1" readingOrder="1"/>
    </xf>
    <xf numFmtId="3" fontId="57" fillId="7" borderId="106" xfId="2" applyNumberFormat="1" applyFont="1" applyFill="1" applyBorder="1" applyAlignment="1">
      <alignment horizontal="center" vertical="center"/>
    </xf>
    <xf numFmtId="3" fontId="58" fillId="7" borderId="108" xfId="2" applyNumberFormat="1" applyFont="1" applyFill="1" applyBorder="1" applyAlignment="1">
      <alignment horizontal="center" vertical="center"/>
    </xf>
    <xf numFmtId="0" fontId="6" fillId="5" borderId="106" xfId="0" applyFont="1" applyFill="1" applyBorder="1" applyAlignment="1">
      <alignment horizontal="center" vertical="center"/>
    </xf>
    <xf numFmtId="0" fontId="6" fillId="5" borderId="86" xfId="0" applyFont="1" applyFill="1" applyBorder="1" applyAlignment="1">
      <alignment horizontal="center" vertical="center"/>
    </xf>
    <xf numFmtId="0" fontId="58" fillId="0" borderId="108" xfId="0" applyFont="1" applyFill="1" applyBorder="1" applyAlignment="1">
      <alignment horizontal="center" vertical="center" wrapText="1"/>
    </xf>
    <xf numFmtId="0" fontId="58" fillId="0" borderId="44" xfId="0" applyFont="1" applyFill="1" applyBorder="1" applyAlignment="1">
      <alignment horizontal="center" vertical="center" wrapText="1"/>
    </xf>
    <xf numFmtId="0" fontId="6" fillId="0" borderId="106" xfId="0" applyFont="1" applyFill="1" applyBorder="1" applyAlignment="1">
      <alignment horizontal="center" vertical="center"/>
    </xf>
    <xf numFmtId="0" fontId="7" fillId="6" borderId="0" xfId="0" applyFont="1" applyFill="1" applyBorder="1" applyAlignment="1">
      <alignment horizontal="center" vertical="center" wrapText="1" readingOrder="2"/>
    </xf>
    <xf numFmtId="0" fontId="6" fillId="6" borderId="0" xfId="0" applyFont="1" applyFill="1" applyBorder="1" applyAlignment="1">
      <alignment horizontal="center" wrapText="1" readingOrder="2"/>
    </xf>
    <xf numFmtId="0" fontId="58" fillId="0" borderId="105" xfId="0" applyFont="1" applyFill="1" applyBorder="1" applyAlignment="1">
      <alignment horizontal="center" vertical="center" wrapText="1"/>
    </xf>
    <xf numFmtId="0" fontId="6" fillId="0" borderId="103" xfId="0" applyFont="1" applyFill="1" applyBorder="1" applyAlignment="1">
      <alignment horizontal="center" vertical="center"/>
    </xf>
    <xf numFmtId="0" fontId="40" fillId="5" borderId="0" xfId="0" applyFont="1" applyFill="1" applyAlignment="1">
      <alignment horizontal="center" wrapText="1" readingOrder="2"/>
    </xf>
    <xf numFmtId="0" fontId="6" fillId="5" borderId="0" xfId="0" applyFont="1" applyFill="1" applyBorder="1" applyAlignment="1">
      <alignment horizontal="center" wrapText="1" readingOrder="2"/>
    </xf>
    <xf numFmtId="0" fontId="2" fillId="5" borderId="0" xfId="0" applyFont="1" applyFill="1" applyBorder="1" applyAlignment="1">
      <alignment horizontal="right" vertical="center" readingOrder="2"/>
    </xf>
    <xf numFmtId="0" fontId="2" fillId="0" borderId="0" xfId="0" applyFont="1" applyAlignment="1">
      <alignment horizontal="left"/>
    </xf>
    <xf numFmtId="4" fontId="79" fillId="5" borderId="114" xfId="31" applyNumberFormat="1" applyFont="1" applyFill="1" applyBorder="1" applyAlignment="1">
      <alignment horizontal="center" vertical="center"/>
    </xf>
    <xf numFmtId="0" fontId="6" fillId="11" borderId="63" xfId="32" applyFont="1" applyFill="1" applyBorder="1" applyAlignment="1">
      <alignment horizontal="center" vertical="center" wrapText="1"/>
    </xf>
    <xf numFmtId="0" fontId="6" fillId="11" borderId="66" xfId="32" applyFont="1" applyFill="1" applyBorder="1" applyAlignment="1">
      <alignment horizontal="center" vertical="center" wrapText="1"/>
    </xf>
    <xf numFmtId="49" fontId="6" fillId="6" borderId="0" xfId="0" applyNumberFormat="1" applyFont="1" applyFill="1" applyBorder="1" applyAlignment="1">
      <alignment horizontal="center" readingOrder="1"/>
    </xf>
    <xf numFmtId="0" fontId="3" fillId="11" borderId="55" xfId="12" applyFont="1" applyFill="1" applyBorder="1" applyAlignment="1">
      <alignment horizontal="center" vertical="center" wrapText="1"/>
    </xf>
    <xf numFmtId="0" fontId="3" fillId="11" borderId="78" xfId="12" applyFont="1" applyFill="1" applyBorder="1" applyAlignment="1">
      <alignment horizontal="center" vertical="center" wrapText="1"/>
    </xf>
    <xf numFmtId="0" fontId="3" fillId="5" borderId="0" xfId="0" applyFont="1" applyFill="1" applyAlignment="1">
      <alignment horizontal="center"/>
    </xf>
  </cellXfs>
  <cellStyles count="38">
    <cellStyle name="Comma" xfId="1" builtinId="3"/>
    <cellStyle name="Comma [0]" xfId="2" builtinId="6"/>
    <cellStyle name="Comma [0] 2" xfId="3" xr:uid="{00000000-0005-0000-0000-000002000000}"/>
    <cellStyle name="Comma [0] 3" xfId="37" xr:uid="{00000000-0005-0000-0000-000003000000}"/>
    <cellStyle name="Comma 2" xfId="4" xr:uid="{00000000-0005-0000-0000-000004000000}"/>
    <cellStyle name="H1" xfId="5" xr:uid="{00000000-0005-0000-0000-000005000000}"/>
    <cellStyle name="H1 2" xfId="6" xr:uid="{00000000-0005-0000-0000-000006000000}"/>
    <cellStyle name="H2" xfId="7" xr:uid="{00000000-0005-0000-0000-000007000000}"/>
    <cellStyle name="had" xfId="8" xr:uid="{00000000-0005-0000-0000-000008000000}"/>
    <cellStyle name="had 2" xfId="9" xr:uid="{00000000-0005-0000-0000-000009000000}"/>
    <cellStyle name="had0" xfId="10" xr:uid="{00000000-0005-0000-0000-00000A000000}"/>
    <cellStyle name="Had1" xfId="11" xr:uid="{00000000-0005-0000-0000-00000B000000}"/>
    <cellStyle name="Had2" xfId="12" xr:uid="{00000000-0005-0000-0000-00000C000000}"/>
    <cellStyle name="Had3" xfId="13" xr:uid="{00000000-0005-0000-0000-00000D000000}"/>
    <cellStyle name="inxa" xfId="14" xr:uid="{00000000-0005-0000-0000-00000E000000}"/>
    <cellStyle name="inxa 2" xfId="15" xr:uid="{00000000-0005-0000-0000-00000F000000}"/>
    <cellStyle name="inxe" xfId="16" xr:uid="{00000000-0005-0000-0000-000010000000}"/>
    <cellStyle name="Normal" xfId="0" builtinId="0"/>
    <cellStyle name="Normal 2" xfId="17" xr:uid="{00000000-0005-0000-0000-000012000000}"/>
    <cellStyle name="Normal 3" xfId="35" xr:uid="{00000000-0005-0000-0000-000013000000}"/>
    <cellStyle name="Normal 4" xfId="36" xr:uid="{00000000-0005-0000-0000-000014000000}"/>
    <cellStyle name="NotA" xfId="18" xr:uid="{00000000-0005-0000-0000-000015000000}"/>
    <cellStyle name="Note" xfId="19" builtinId="10"/>
    <cellStyle name="Percent 2" xfId="20" xr:uid="{00000000-0005-0000-0000-000017000000}"/>
    <cellStyle name="T1" xfId="21" xr:uid="{00000000-0005-0000-0000-000018000000}"/>
    <cellStyle name="T1 2" xfId="22" xr:uid="{00000000-0005-0000-0000-000019000000}"/>
    <cellStyle name="T2" xfId="23" xr:uid="{00000000-0005-0000-0000-00001A000000}"/>
    <cellStyle name="T2 2" xfId="24" xr:uid="{00000000-0005-0000-0000-00001B000000}"/>
    <cellStyle name="Total" xfId="25" builtinId="25"/>
    <cellStyle name="Total1" xfId="26" xr:uid="{00000000-0005-0000-0000-00001D000000}"/>
    <cellStyle name="TXT1" xfId="27" xr:uid="{00000000-0005-0000-0000-00001E000000}"/>
    <cellStyle name="TXT1 2" xfId="28" xr:uid="{00000000-0005-0000-0000-00001F000000}"/>
    <cellStyle name="TXT1 2 2" xfId="29" xr:uid="{00000000-0005-0000-0000-000020000000}"/>
    <cellStyle name="TXT1 3" xfId="30" xr:uid="{00000000-0005-0000-0000-000021000000}"/>
    <cellStyle name="TXT2" xfId="31" xr:uid="{00000000-0005-0000-0000-000022000000}"/>
    <cellStyle name="TXT3" xfId="32" xr:uid="{00000000-0005-0000-0000-000023000000}"/>
    <cellStyle name="TXT4" xfId="33" xr:uid="{00000000-0005-0000-0000-000024000000}"/>
    <cellStyle name="TXT5" xfId="34" xr:uid="{00000000-0005-0000-0000-00002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3.xml"/><Relationship Id="rId39" Type="http://schemas.openxmlformats.org/officeDocument/2006/relationships/customXml" Target="../customXml/item1.xml"/><Relationship Id="rId21" Type="http://schemas.openxmlformats.org/officeDocument/2006/relationships/chartsheet" Target="chartsheets/sheet2.xml"/><Relationship Id="rId34" Type="http://schemas.openxmlformats.org/officeDocument/2006/relationships/worksheet" Target="worksheets/sheet31.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6.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chartsheet" Target="chartsheets/sheet3.xml"/><Relationship Id="rId28" Type="http://schemas.openxmlformats.org/officeDocument/2006/relationships/worksheet" Target="worksheets/sheet25.xml"/><Relationship Id="rId36"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theme" Target="theme/theme1.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كمية المواد المستنفدة لطبقة الأوزون</a:t>
            </a:r>
            <a:r>
              <a:rPr lang="ar-SA" sz="1600" b="1" i="0" baseline="0">
                <a:effectLst/>
              </a:rPr>
              <a:t> (طن </a:t>
            </a:r>
            <a:r>
              <a:rPr lang="ar-QA" sz="1600" b="1" i="0" baseline="0">
                <a:effectLst/>
              </a:rPr>
              <a:t>متري</a:t>
            </a:r>
            <a:r>
              <a:rPr lang="ar-SA" sz="1600" b="1" i="0" baseline="0">
                <a:effectLst/>
              </a:rPr>
              <a:t>)</a:t>
            </a:r>
            <a:r>
              <a:rPr lang="ar-QA" sz="1600" b="1" i="0" baseline="0">
                <a:effectLst/>
              </a:rPr>
              <a:t> </a:t>
            </a:r>
            <a:r>
              <a:rPr lang="ar-QA" sz="1600" b="1" i="0" baseline="0">
                <a:solidFill>
                  <a:schemeClr val="bg1"/>
                </a:solidFill>
                <a:effectLst/>
              </a:rPr>
              <a:t>1</a:t>
            </a:r>
            <a:endParaRPr lang="en-US" sz="1600">
              <a:solidFill>
                <a:schemeClr val="bg1"/>
              </a:solidFill>
              <a:effectLst/>
            </a:endParaRPr>
          </a:p>
          <a:p>
            <a:pPr algn="ctr" rtl="0">
              <a:defRPr sz="925" b="0" i="0" u="none" strike="noStrike" baseline="0">
                <a:solidFill>
                  <a:srgbClr val="000000"/>
                </a:solidFill>
                <a:latin typeface="Arial"/>
                <a:ea typeface="Arial"/>
                <a:cs typeface="Arial"/>
              </a:defRPr>
            </a:pPr>
            <a:r>
              <a:rPr lang="en-US" sz="1200" b="1" i="0" baseline="0">
                <a:effectLst/>
              </a:rPr>
              <a:t>CONSUMPTION OF OZONE DEPLETING SUBSTANCES  (metric tons) </a:t>
            </a:r>
            <a:endParaRPr lang="en-US" sz="1200">
              <a:effectLst/>
            </a:endParaRPr>
          </a:p>
          <a:p>
            <a:pPr algn="ctr" rtl="0">
              <a:defRPr sz="925" b="0" i="0" u="none" strike="noStrike" baseline="0">
                <a:solidFill>
                  <a:srgbClr val="000000"/>
                </a:solidFill>
                <a:latin typeface="Arial"/>
                <a:ea typeface="Arial"/>
                <a:cs typeface="Arial"/>
              </a:defRPr>
            </a:pPr>
            <a:r>
              <a:rPr lang="en-US" sz="1200" b="1" i="0" baseline="0">
                <a:effectLst/>
              </a:rPr>
              <a:t>2014- 2019</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6.9765896636239999E-2"/>
          <c:y val="0.27147989480038398"/>
          <c:w val="0.88908261338066963"/>
          <c:h val="0.65137939317868954"/>
        </c:manualLayout>
      </c:layout>
      <c:lineChart>
        <c:grouping val="standard"/>
        <c:varyColors val="0"/>
        <c:ser>
          <c:idx val="0"/>
          <c:order val="0"/>
          <c:spPr>
            <a:ln>
              <a:headEnd type="oval" w="med" len="med"/>
              <a:tailEnd type="oval" w="med" len="med"/>
            </a:ln>
          </c:spPr>
          <c:marker>
            <c:symbol val="none"/>
          </c:marker>
          <c:dLbls>
            <c:spPr>
              <a:noFill/>
              <a:ln>
                <a:noFill/>
              </a:ln>
              <a:effectLst/>
            </c:spPr>
            <c:txPr>
              <a:bodyPr/>
              <a:lstStyle/>
              <a:p>
                <a:pPr>
                  <a:defRPr sz="1200"/>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'229'!$H$8:$M$8</c:f>
              <c:numCache>
                <c:formatCode>General</c:formatCode>
                <c:ptCount val="6"/>
                <c:pt idx="0">
                  <c:v>2014</c:v>
                </c:pt>
                <c:pt idx="1">
                  <c:v>2015</c:v>
                </c:pt>
                <c:pt idx="2">
                  <c:v>2016</c:v>
                </c:pt>
                <c:pt idx="3">
                  <c:v>2017</c:v>
                </c:pt>
                <c:pt idx="4">
                  <c:v>2018</c:v>
                </c:pt>
                <c:pt idx="5">
                  <c:v>2019</c:v>
                </c:pt>
              </c:numCache>
            </c:numRef>
          </c:cat>
          <c:val>
            <c:numRef>
              <c:f>'229'!$H$13:$M$13</c:f>
              <c:numCache>
                <c:formatCode>#,##0.00</c:formatCode>
                <c:ptCount val="6"/>
                <c:pt idx="0">
                  <c:v>84.934999999999988</c:v>
                </c:pt>
                <c:pt idx="1">
                  <c:v>65.897000000000006</c:v>
                </c:pt>
                <c:pt idx="2">
                  <c:v>63.5</c:v>
                </c:pt>
                <c:pt idx="3">
                  <c:v>68.53</c:v>
                </c:pt>
                <c:pt idx="4">
                  <c:v>68.805600000000013</c:v>
                </c:pt>
                <c:pt idx="5">
                  <c:v>69.53</c:v>
                </c:pt>
              </c:numCache>
            </c:numRef>
          </c:val>
          <c:smooth val="0"/>
          <c:extLst>
            <c:ext xmlns:c16="http://schemas.microsoft.com/office/drawing/2014/chart" uri="{C3380CC4-5D6E-409C-BE32-E72D297353CC}">
              <c16:uniqueId val="{00000000-56DE-E049-8F47-1328BAAEDA75}"/>
            </c:ext>
          </c:extLst>
        </c:ser>
        <c:dLbls>
          <c:showLegendKey val="0"/>
          <c:showVal val="0"/>
          <c:showCatName val="0"/>
          <c:showSerName val="0"/>
          <c:showPercent val="0"/>
          <c:showBubbleSize val="0"/>
        </c:dLbls>
        <c:smooth val="0"/>
        <c:axId val="114220416"/>
        <c:axId val="114226304"/>
      </c:lineChart>
      <c:catAx>
        <c:axId val="114220416"/>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14226304"/>
        <c:crosses val="autoZero"/>
        <c:auto val="1"/>
        <c:lblAlgn val="ctr"/>
        <c:lblOffset val="100"/>
        <c:tickLblSkip val="1"/>
        <c:tickMarkSkip val="1"/>
        <c:noMultiLvlLbl val="0"/>
      </c:catAx>
      <c:valAx>
        <c:axId val="114226304"/>
        <c:scaling>
          <c:orientation val="minMax"/>
        </c:scaling>
        <c:delete val="0"/>
        <c:axPos val="l"/>
        <c:majorGridlines>
          <c:spPr>
            <a:ln w="3175">
              <a:solidFill>
                <a:schemeClr val="bg1">
                  <a:lumMod val="85000"/>
                </a:schemeClr>
              </a:solidFill>
              <a:prstDash val="solid"/>
            </a:ln>
          </c:spPr>
        </c:majorGridlines>
        <c:title>
          <c:tx>
            <c:rich>
              <a:bodyPr rot="0" vert="horz"/>
              <a:lstStyle/>
              <a:p>
                <a:pPr rtl="1">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الوحدة (طن متري)</a:t>
                </a:r>
                <a:endParaRPr lang="en-US" sz="1200" b="1" i="0" u="none" strike="noStrike" baseline="0">
                  <a:solidFill>
                    <a:srgbClr val="000000"/>
                  </a:solidFill>
                  <a:latin typeface="Arial"/>
                  <a:cs typeface="Arial"/>
                </a:endParaRPr>
              </a:p>
              <a:p>
                <a:pPr rtl="1">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Unit (Metric Ton)</a:t>
                </a:r>
              </a:p>
            </c:rich>
          </c:tx>
          <c:layout>
            <c:manualLayout>
              <c:xMode val="edge"/>
              <c:yMode val="edge"/>
              <c:x val="6.4132107581691908E-4"/>
              <c:y val="0.176319094864914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14220416"/>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أعداد المها العربي في المحميات المختلفة </a:t>
            </a:r>
            <a:endParaRPr lang="en-US" sz="1600" b="1" i="0" baseline="0">
              <a:effectLst/>
            </a:endParaRPr>
          </a:p>
          <a:p>
            <a:pPr algn="ctr" rtl="0">
              <a:defRPr sz="925" b="0" i="0" u="none" strike="noStrike" baseline="0">
                <a:solidFill>
                  <a:srgbClr val="000000"/>
                </a:solidFill>
                <a:latin typeface="Arial"/>
                <a:ea typeface="Arial"/>
                <a:cs typeface="Arial"/>
              </a:defRPr>
            </a:pPr>
            <a:r>
              <a:rPr lang="en-US" sz="1200" b="1" i="0" baseline="0">
                <a:effectLst/>
              </a:rPr>
              <a:t>NUMBER OF ARABIAN ORYX IN DIFFERENT PROTECTED AREAS</a:t>
            </a:r>
          </a:p>
          <a:p>
            <a:pPr algn="ctr" rtl="0">
              <a:defRPr sz="925" b="0" i="0" u="none" strike="noStrike" baseline="0">
                <a:solidFill>
                  <a:srgbClr val="000000"/>
                </a:solidFill>
                <a:latin typeface="Arial"/>
                <a:ea typeface="Arial"/>
                <a:cs typeface="Arial"/>
              </a:defRPr>
            </a:pPr>
            <a:r>
              <a:rPr lang="en-US" sz="1200" b="1" i="0" baseline="0">
                <a:effectLst/>
              </a:rPr>
              <a:t>2019</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9.5972739614444746E-2"/>
          <c:y val="0.27147989480038398"/>
          <c:w val="0.86287569915829487"/>
          <c:h val="0.60643563655666632"/>
        </c:manualLayout>
      </c:layout>
      <c:barChart>
        <c:barDir val="col"/>
        <c:grouping val="clustered"/>
        <c:varyColors val="0"/>
        <c:ser>
          <c:idx val="5"/>
          <c:order val="0"/>
          <c:tx>
            <c:strRef>
              <c:f>'243'!$I$27</c:f>
              <c:strCache>
                <c:ptCount val="1"/>
                <c:pt idx="0">
                  <c:v>2019</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'243'!$A$28:$A$37</c15:sqref>
                  </c15:fullRef>
                </c:ext>
              </c:extLst>
              <c:f>('243'!$A$28:$A$30,'243'!$A$32:$A$37)</c:f>
              <c:strCache>
                <c:ptCount val="9"/>
                <c:pt idx="0">
                  <c:v>الشحانية
Shahanyah</c:v>
                </c:pt>
                <c:pt idx="1">
                  <c:v>المسحبية
Mashabyah</c:v>
                </c:pt>
                <c:pt idx="2">
                  <c:v>الوجبة
Al Wajbah</c:v>
                </c:pt>
                <c:pt idx="3">
                  <c:v>أم قريبة
Umm Grebah</c:v>
                </c:pt>
                <c:pt idx="4">
                  <c:v>أم المواقع
Umm Al Mawaqa</c:v>
                </c:pt>
                <c:pt idx="5">
                  <c:v>راس لفان
Ras Laffan</c:v>
                </c:pt>
                <c:pt idx="6">
                  <c:v>مزرعة رقم (279)
Farm (279) </c:v>
                </c:pt>
                <c:pt idx="7">
                  <c:v>عشيرج
Ashiraj</c:v>
                </c:pt>
                <c:pt idx="8">
                  <c:v>الرفاع
Al Rafa</c:v>
                </c:pt>
              </c:strCache>
            </c:strRef>
          </c:cat>
          <c:val>
            <c:numRef>
              <c:extLst>
                <c:ext xmlns:c15="http://schemas.microsoft.com/office/drawing/2012/chart" uri="{02D57815-91ED-43cb-92C2-25804820EDAC}">
                  <c15:fullRef>
                    <c15:sqref>'243'!$I$28:$I$37</c15:sqref>
                  </c15:fullRef>
                </c:ext>
              </c:extLst>
              <c:f>('243'!$I$28:$I$30,'243'!$I$32:$I$37)</c:f>
              <c:numCache>
                <c:formatCode>General</c:formatCode>
                <c:ptCount val="9"/>
                <c:pt idx="0">
                  <c:v>311</c:v>
                </c:pt>
                <c:pt idx="1">
                  <c:v>706</c:v>
                </c:pt>
                <c:pt idx="2">
                  <c:v>4</c:v>
                </c:pt>
                <c:pt idx="3">
                  <c:v>14</c:v>
                </c:pt>
                <c:pt idx="4">
                  <c:v>32</c:v>
                </c:pt>
                <c:pt idx="5">
                  <c:v>37</c:v>
                </c:pt>
                <c:pt idx="6">
                  <c:v>4</c:v>
                </c:pt>
                <c:pt idx="7">
                  <c:v>109</c:v>
                </c:pt>
                <c:pt idx="8">
                  <c:v>5</c:v>
                </c:pt>
              </c:numCache>
            </c:numRef>
          </c:val>
          <c:extLst>
            <c:ext xmlns:c16="http://schemas.microsoft.com/office/drawing/2014/chart" uri="{C3380CC4-5D6E-409C-BE32-E72D297353CC}">
              <c16:uniqueId val="{00000000-D8AC-D04E-8573-D4FE6EDDA89D}"/>
            </c:ext>
          </c:extLst>
        </c:ser>
        <c:dLbls>
          <c:showLegendKey val="0"/>
          <c:showVal val="0"/>
          <c:showCatName val="0"/>
          <c:showSerName val="0"/>
          <c:showPercent val="0"/>
          <c:showBubbleSize val="0"/>
        </c:dLbls>
        <c:gapWidth val="150"/>
        <c:axId val="135552000"/>
        <c:axId val="135553792"/>
      </c:barChart>
      <c:catAx>
        <c:axId val="135552000"/>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35553792"/>
        <c:crosses val="autoZero"/>
        <c:auto val="1"/>
        <c:lblAlgn val="ctr"/>
        <c:lblOffset val="100"/>
        <c:noMultiLvlLbl val="0"/>
      </c:catAx>
      <c:valAx>
        <c:axId val="135553792"/>
        <c:scaling>
          <c:orientation val="minMax"/>
        </c:scaling>
        <c:delete val="0"/>
        <c:axPos val="l"/>
        <c:majorGridlines>
          <c:spPr>
            <a:ln w="3175">
              <a:solidFill>
                <a:schemeClr val="bg1">
                  <a:lumMod val="85000"/>
                </a:schemeClr>
              </a:solidFill>
              <a:prstDash val="solid"/>
            </a:ln>
          </c:spPr>
        </c:majorGridlines>
        <c:title>
          <c:tx>
            <c:rich>
              <a:bodyPr rot="0" vert="horz"/>
              <a:lstStyle/>
              <a:p>
                <a:pPr rtl="0">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العدد</a:t>
                </a:r>
                <a:endParaRPr lang="en-US" sz="1200" b="1" i="0" u="none" strike="noStrike" baseline="0">
                  <a:solidFill>
                    <a:srgbClr val="000000"/>
                  </a:solidFill>
                  <a:latin typeface="Arial"/>
                  <a:cs typeface="Arial"/>
                </a:endParaRPr>
              </a:p>
              <a:p>
                <a:pPr rtl="0">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Number</a:t>
                </a:r>
              </a:p>
            </c:rich>
          </c:tx>
          <c:layout>
            <c:manualLayout>
              <c:xMode val="edge"/>
              <c:yMode val="edge"/>
              <c:x val="6.4132107581691908E-4"/>
              <c:y val="0.1763190948649149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35552000"/>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rtl="0">
              <a:defRPr sz="1000" b="0" i="0" u="none" strike="noStrike" baseline="0">
                <a:solidFill>
                  <a:srgbClr val="000000"/>
                </a:solidFill>
                <a:latin typeface="Arial" panose="020B0604020202020204" pitchFamily="34" charset="0"/>
                <a:ea typeface="Calibri"/>
                <a:cs typeface="Arial" panose="020B0604020202020204" pitchFamily="34" charset="0"/>
              </a:defRPr>
            </a:pPr>
            <a:r>
              <a:rPr lang="ar-QA" sz="1400" b="1" i="0" u="none" strike="noStrike" baseline="0">
                <a:solidFill>
                  <a:srgbClr val="000000"/>
                </a:solidFill>
                <a:latin typeface="Arial" panose="020B0604020202020204" pitchFamily="34" charset="0"/>
                <a:cs typeface="Arial" panose="020B0604020202020204" pitchFamily="34" charset="0"/>
              </a:rPr>
              <a:t>كمية المصيد (طن متري)</a:t>
            </a:r>
            <a:r>
              <a:rPr lang="ar-QA" sz="1400" b="1" i="0" u="none" strike="noStrike" baseline="0">
                <a:solidFill>
                  <a:schemeClr val="bg1"/>
                </a:solidFill>
                <a:latin typeface="Arial" panose="020B0604020202020204" pitchFamily="34" charset="0"/>
                <a:cs typeface="Arial" panose="020B0604020202020204" pitchFamily="34" charset="0"/>
              </a:rPr>
              <a:t>0</a:t>
            </a:r>
            <a:endParaRPr lang="en-US" sz="1400" b="1" i="0" u="none" strike="noStrike" baseline="0">
              <a:solidFill>
                <a:schemeClr val="bg1"/>
              </a:solidFill>
              <a:latin typeface="Arial" panose="020B0604020202020204" pitchFamily="34" charset="0"/>
              <a:cs typeface="Arial" panose="020B0604020202020204" pitchFamily="34" charset="0"/>
            </a:endParaRPr>
          </a:p>
          <a:p>
            <a:pPr rtl="0">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200" b="1" i="0" u="none" strike="noStrike" baseline="0">
                <a:effectLst/>
              </a:rPr>
              <a:t>QUANTITY OF LOCAL CATCH </a:t>
            </a:r>
            <a:r>
              <a:rPr lang="en-US" sz="1200" b="1" i="0" u="none" strike="noStrike" baseline="0">
                <a:solidFill>
                  <a:srgbClr val="000000"/>
                </a:solidFill>
                <a:latin typeface="Arial" panose="020B0604020202020204" pitchFamily="34" charset="0"/>
                <a:cs typeface="Arial" panose="020B0604020202020204" pitchFamily="34" charset="0"/>
              </a:rPr>
              <a:t>(metric tons)</a:t>
            </a:r>
          </a:p>
          <a:p>
            <a:pPr rtl="0">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400" b="1" i="0" u="none" strike="noStrike" baseline="0">
                <a:solidFill>
                  <a:srgbClr val="000000"/>
                </a:solidFill>
                <a:latin typeface="Arial" panose="020B0604020202020204" pitchFamily="34" charset="0"/>
                <a:cs typeface="Arial" panose="020B0604020202020204" pitchFamily="34" charset="0"/>
              </a:rPr>
              <a:t>2004 - 2019</a:t>
            </a:r>
          </a:p>
        </c:rich>
      </c:tx>
      <c:layout>
        <c:manualLayout>
          <c:xMode val="edge"/>
          <c:yMode val="edge"/>
          <c:x val="0.35574010317675808"/>
          <c:y val="3.6116252322392288E-2"/>
        </c:manualLayout>
      </c:layout>
      <c:overlay val="1"/>
    </c:title>
    <c:autoTitleDeleted val="0"/>
    <c:plotArea>
      <c:layout>
        <c:manualLayout>
          <c:layoutTarget val="inner"/>
          <c:xMode val="edge"/>
          <c:yMode val="edge"/>
          <c:x val="0.10052326907412434"/>
          <c:y val="0.21875922039760984"/>
          <c:w val="0.85864828036391827"/>
          <c:h val="0.68121831120855225"/>
        </c:manualLayout>
      </c:layout>
      <c:lineChart>
        <c:grouping val="standard"/>
        <c:varyColors val="0"/>
        <c:ser>
          <c:idx val="0"/>
          <c:order val="0"/>
          <c:tx>
            <c:strRef>
              <c:f>'244'!$B$7:$B$8</c:f>
              <c:strCache>
                <c:ptCount val="2"/>
                <c:pt idx="0">
                  <c:v>    كمية المصيد (طن متري)</c:v>
                </c:pt>
                <c:pt idx="1">
                  <c:v>Local catch (metric tons)</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'244'!$A$9:$A$24</c:f>
              <c:numCache>
                <c:formatCode>General</c:formatCod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cat>
          <c:val>
            <c:numRef>
              <c:f>'244'!$B$9:$B$24</c:f>
              <c:numCache>
                <c:formatCode>#,##0.0</c:formatCode>
                <c:ptCount val="16"/>
                <c:pt idx="0">
                  <c:v>11134</c:v>
                </c:pt>
                <c:pt idx="1">
                  <c:v>13957.7</c:v>
                </c:pt>
                <c:pt idx="2">
                  <c:v>16945.599999999999</c:v>
                </c:pt>
                <c:pt idx="3">
                  <c:v>15182.9</c:v>
                </c:pt>
                <c:pt idx="4">
                  <c:v>17688.400000000001</c:v>
                </c:pt>
                <c:pt idx="5">
                  <c:v>14065.7</c:v>
                </c:pt>
                <c:pt idx="6">
                  <c:v>13760.4</c:v>
                </c:pt>
                <c:pt idx="7">
                  <c:v>12995</c:v>
                </c:pt>
                <c:pt idx="8">
                  <c:v>11273.542126000008</c:v>
                </c:pt>
                <c:pt idx="9">
                  <c:v>12005.9</c:v>
                </c:pt>
                <c:pt idx="10">
                  <c:v>16213</c:v>
                </c:pt>
                <c:pt idx="11">
                  <c:v>15202</c:v>
                </c:pt>
                <c:pt idx="12">
                  <c:v>14513</c:v>
                </c:pt>
                <c:pt idx="13">
                  <c:v>15358</c:v>
                </c:pt>
                <c:pt idx="14">
                  <c:v>14665</c:v>
                </c:pt>
                <c:pt idx="15">
                  <c:v>16938.2</c:v>
                </c:pt>
              </c:numCache>
            </c:numRef>
          </c:val>
          <c:smooth val="0"/>
          <c:extLst>
            <c:ext xmlns:c16="http://schemas.microsoft.com/office/drawing/2014/chart" uri="{C3380CC4-5D6E-409C-BE32-E72D297353CC}">
              <c16:uniqueId val="{00000000-5F3C-AB40-BC09-5A9E91BDECC0}"/>
            </c:ext>
          </c:extLst>
        </c:ser>
        <c:dLbls>
          <c:showLegendKey val="0"/>
          <c:showVal val="0"/>
          <c:showCatName val="0"/>
          <c:showSerName val="0"/>
          <c:showPercent val="0"/>
          <c:showBubbleSize val="0"/>
        </c:dLbls>
        <c:marker val="1"/>
        <c:smooth val="0"/>
        <c:axId val="136141824"/>
        <c:axId val="136143616"/>
      </c:lineChart>
      <c:catAx>
        <c:axId val="1361418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136143616"/>
        <c:crosses val="autoZero"/>
        <c:auto val="1"/>
        <c:lblAlgn val="ctr"/>
        <c:lblOffset val="100"/>
        <c:noMultiLvlLbl val="0"/>
      </c:catAx>
      <c:valAx>
        <c:axId val="136143616"/>
        <c:scaling>
          <c:orientation val="minMax"/>
        </c:scaling>
        <c:delete val="0"/>
        <c:axPos val="l"/>
        <c:majorGridlines>
          <c:spPr>
            <a:ln>
              <a:solidFill>
                <a:schemeClr val="bg1">
                  <a:lumMod val="85000"/>
                </a:schemeClr>
              </a:solidFill>
            </a:ln>
          </c:spPr>
        </c:majorGridlines>
        <c:title>
          <c:tx>
            <c:rich>
              <a:bodyPr rot="-5400000" vert="horz"/>
              <a:lstStyle/>
              <a:p>
                <a:pPr rtl="1">
                  <a:defRPr/>
                </a:pPr>
                <a:r>
                  <a:rPr lang="ar-QA"/>
                  <a:t>طن</a:t>
                </a:r>
                <a:r>
                  <a:rPr lang="ar-QA" baseline="0"/>
                  <a:t> متري </a:t>
                </a:r>
                <a:r>
                  <a:rPr lang="en-US" baseline="0"/>
                  <a:t>Metric tons </a:t>
                </a:r>
                <a:endParaRPr lang="en-US"/>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136141824"/>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(48)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(50)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600-000000000000}">
  <sheetPr codeName="Chart18"/>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6.xml.rels><?xml version="1.0" encoding="UTF-8" standalone="yes"?>
<Relationships xmlns="http://schemas.openxmlformats.org/package/2006/relationships"><Relationship Id="rId1" Type="http://schemas.openxmlformats.org/officeDocument/2006/relationships/image" Target="../media/image4.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png"/></Relationships>
</file>

<file path=xl/drawings/_rels/drawing35.xml.rels><?xml version="1.0" encoding="UTF-8" standalone="yes"?>
<Relationships xmlns="http://schemas.openxmlformats.org/package/2006/relationships"><Relationship Id="rId1" Type="http://schemas.openxmlformats.org/officeDocument/2006/relationships/image" Target="../media/image3.png"/></Relationships>
</file>

<file path=xl/drawings/_rels/drawing3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28575</xdr:rowOff>
    </xdr:from>
    <xdr:to>
      <xdr:col>6</xdr:col>
      <xdr:colOff>857250</xdr:colOff>
      <xdr:row>17</xdr:row>
      <xdr:rowOff>133350</xdr:rowOff>
    </xdr:to>
    <xdr:pic>
      <xdr:nvPicPr>
        <xdr:cNvPr id="87777" name="Picture 5" descr="ORNA430.WMF">
          <a:extLst>
            <a:ext uri="{FF2B5EF4-FFF2-40B4-BE49-F238E27FC236}">
              <a16:creationId xmlns:a16="http://schemas.microsoft.com/office/drawing/2014/main" id="{00000000-0008-0000-0000-0000E156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52609550" y="-762000"/>
          <a:ext cx="2857500" cy="443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133350</xdr:rowOff>
    </xdr:from>
    <xdr:to>
      <xdr:col>7</xdr:col>
      <xdr:colOff>0</xdr:colOff>
      <xdr:row>17</xdr:row>
      <xdr:rowOff>47625</xdr:rowOff>
    </xdr:to>
    <xdr:sp macro="" textlink="">
      <xdr:nvSpPr>
        <xdr:cNvPr id="3"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151590375" y="133350"/>
          <a:ext cx="4438650" cy="2667000"/>
        </a:xfrm>
        <a:prstGeom prst="rect">
          <a:avLst/>
        </a:prstGeom>
        <a:noFill/>
        <a:ln w="9525">
          <a:noFill/>
          <a:miter lim="800000"/>
          <a:headEnd/>
          <a:tailEnd/>
        </a:ln>
      </xdr:spPr>
      <xdr:txBody>
        <a:bodyPr vertOverflow="clip" wrap="square" lIns="246888" tIns="155448" rIns="246888" bIns="0" anchor="t" upright="1"/>
        <a:lstStyle/>
        <a:p>
          <a:pPr marL="0" indent="0" algn="ctr" rtl="0">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ar-QA" sz="4800" b="1">
            <a:solidFill>
              <a:srgbClr val="0000FF"/>
            </a:solidFill>
            <a:effectLst/>
            <a:latin typeface="AGA Arabesque Desktop"/>
            <a:ea typeface="Calibri"/>
            <a:cs typeface="Arial"/>
          </a:endParaRPr>
        </a:p>
        <a:p>
          <a:pPr algn="ctr" rtl="0"/>
          <a:r>
            <a:rPr lang="ar-QA" sz="2800" b="1" i="0" baseline="0">
              <a:solidFill>
                <a:srgbClr val="0000FF"/>
              </a:solidFill>
              <a:effectLst/>
              <a:latin typeface="+mn-lt"/>
              <a:ea typeface="+mn-ea"/>
              <a:cs typeface="+mn-cs"/>
            </a:rPr>
            <a:t>الإحصاءات البيئية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sz="1600" b="1" i="0" u="none" strike="noStrike" baseline="0">
              <a:solidFill>
                <a:srgbClr val="0000FF"/>
              </a:solidFill>
              <a:latin typeface="Arial Rounded MT Bold" pitchFamily="34" charset="0"/>
              <a:ea typeface="+mn-ea"/>
              <a:cs typeface="Arial"/>
            </a:rPr>
            <a:t>CHAPTER XI</a:t>
          </a:r>
        </a:p>
        <a:p>
          <a:pPr algn="ctr" rtl="0">
            <a:defRPr sz="1000"/>
          </a:pPr>
          <a:r>
            <a:rPr lang="en-US" sz="2000" b="1" i="0" u="none" strike="noStrike" baseline="0">
              <a:solidFill>
                <a:srgbClr val="0000FF"/>
              </a:solidFill>
              <a:latin typeface="Arial Rounded MT Bold" pitchFamily="34" charset="0"/>
              <a:cs typeface="Arial"/>
            </a:rPr>
            <a:t>Environmental Statistics </a:t>
          </a:r>
          <a:endParaRPr lang="en-US" sz="20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257175</xdr:colOff>
      <xdr:row>1</xdr:row>
      <xdr:rowOff>76200</xdr:rowOff>
    </xdr:from>
    <xdr:to>
      <xdr:col>11</xdr:col>
      <xdr:colOff>984448</xdr:colOff>
      <xdr:row>4</xdr:row>
      <xdr:rowOff>110400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15452" y="76200"/>
          <a:ext cx="727273"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200025</xdr:colOff>
      <xdr:row>1</xdr:row>
      <xdr:rowOff>76200</xdr:rowOff>
    </xdr:from>
    <xdr:to>
      <xdr:col>11</xdr:col>
      <xdr:colOff>927298</xdr:colOff>
      <xdr:row>4</xdr:row>
      <xdr:rowOff>110400</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72602" y="76200"/>
          <a:ext cx="727273"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1171575</xdr:colOff>
      <xdr:row>0</xdr:row>
      <xdr:rowOff>95250</xdr:rowOff>
    </xdr:from>
    <xdr:to>
      <xdr:col>8</xdr:col>
      <xdr:colOff>1898848</xdr:colOff>
      <xdr:row>3</xdr:row>
      <xdr:rowOff>129450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91877" y="95250"/>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1181100</xdr:colOff>
      <xdr:row>0</xdr:row>
      <xdr:rowOff>104775</xdr:rowOff>
    </xdr:from>
    <xdr:to>
      <xdr:col>8</xdr:col>
      <xdr:colOff>1908373</xdr:colOff>
      <xdr:row>3</xdr:row>
      <xdr:rowOff>138975</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82352" y="104775"/>
          <a:ext cx="727273"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1181100</xdr:colOff>
      <xdr:row>0</xdr:row>
      <xdr:rowOff>76200</xdr:rowOff>
    </xdr:from>
    <xdr:to>
      <xdr:col>8</xdr:col>
      <xdr:colOff>1908373</xdr:colOff>
      <xdr:row>3</xdr:row>
      <xdr:rowOff>110400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82352" y="76200"/>
          <a:ext cx="727273"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581025</xdr:colOff>
      <xdr:row>0</xdr:row>
      <xdr:rowOff>76200</xdr:rowOff>
    </xdr:from>
    <xdr:to>
      <xdr:col>7</xdr:col>
      <xdr:colOff>1308298</xdr:colOff>
      <xdr:row>3</xdr:row>
      <xdr:rowOff>129450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3110377" y="76200"/>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666750</xdr:colOff>
      <xdr:row>0</xdr:row>
      <xdr:rowOff>95250</xdr:rowOff>
    </xdr:from>
    <xdr:to>
      <xdr:col>10</xdr:col>
      <xdr:colOff>1394023</xdr:colOff>
      <xdr:row>2</xdr:row>
      <xdr:rowOff>43725</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19552" y="95250"/>
          <a:ext cx="727273"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657225</xdr:colOff>
      <xdr:row>0</xdr:row>
      <xdr:rowOff>104775</xdr:rowOff>
    </xdr:from>
    <xdr:to>
      <xdr:col>10</xdr:col>
      <xdr:colOff>1384498</xdr:colOff>
      <xdr:row>2</xdr:row>
      <xdr:rowOff>319950</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29077" y="104775"/>
          <a:ext cx="727273"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1200150</xdr:colOff>
      <xdr:row>0</xdr:row>
      <xdr:rowOff>76200</xdr:rowOff>
    </xdr:from>
    <xdr:to>
      <xdr:col>11</xdr:col>
      <xdr:colOff>1927423</xdr:colOff>
      <xdr:row>3</xdr:row>
      <xdr:rowOff>62775</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929152" y="76200"/>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1181100</xdr:colOff>
      <xdr:row>0</xdr:row>
      <xdr:rowOff>57150</xdr:rowOff>
    </xdr:from>
    <xdr:to>
      <xdr:col>8</xdr:col>
      <xdr:colOff>1908373</xdr:colOff>
      <xdr:row>3</xdr:row>
      <xdr:rowOff>81825</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63377" y="57150"/>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2486025</xdr:colOff>
      <xdr:row>0</xdr:row>
      <xdr:rowOff>80968</xdr:rowOff>
    </xdr:from>
    <xdr:to>
      <xdr:col>2</xdr:col>
      <xdr:colOff>133350</xdr:colOff>
      <xdr:row>3</xdr:row>
      <xdr:rowOff>91350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562700" y="80968"/>
          <a:ext cx="866775" cy="8581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561975</xdr:colOff>
      <xdr:row>0</xdr:row>
      <xdr:rowOff>76200</xdr:rowOff>
    </xdr:from>
    <xdr:to>
      <xdr:col>11</xdr:col>
      <xdr:colOff>403423</xdr:colOff>
      <xdr:row>3</xdr:row>
      <xdr:rowOff>100875</xdr:rowOff>
    </xdr:to>
    <xdr:pic>
      <xdr:nvPicPr>
        <xdr:cNvPr id="4" name="Picture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8728877" y="76200"/>
          <a:ext cx="727273"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22</xdr:col>
      <xdr:colOff>523875</xdr:colOff>
      <xdr:row>0</xdr:row>
      <xdr:rowOff>66675</xdr:rowOff>
    </xdr:from>
    <xdr:to>
      <xdr:col>22</xdr:col>
      <xdr:colOff>1251148</xdr:colOff>
      <xdr:row>3</xdr:row>
      <xdr:rowOff>62775</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3232952" y="66675"/>
          <a:ext cx="727273"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9208034" cy="5660571"/>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4" name="Picture 3">
          <a:extLst xmlns:a="http://schemas.openxmlformats.org/drawingml/2006/main">
            <a:ext uri="{FF2B5EF4-FFF2-40B4-BE49-F238E27FC236}">
              <a16:creationId xmlns:a16="http://schemas.microsoft.com/office/drawing/2014/main" id="{7018F3C6-35DD-6E4A-8CDF-ABCCF808DCA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10</xdr:col>
      <xdr:colOff>142875</xdr:colOff>
      <xdr:row>0</xdr:row>
      <xdr:rowOff>95250</xdr:rowOff>
    </xdr:from>
    <xdr:to>
      <xdr:col>10</xdr:col>
      <xdr:colOff>870148</xdr:colOff>
      <xdr:row>2</xdr:row>
      <xdr:rowOff>253275</xdr:rowOff>
    </xdr:to>
    <xdr:pic>
      <xdr:nvPicPr>
        <xdr:cNvPr id="3" name="Picture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13176102" y="95250"/>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absoluteAnchor>
    <xdr:pos x="0" y="0"/>
    <xdr:ext cx="9208034" cy="5660571"/>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3" name="Picture 2">
          <a:extLst xmlns:a="http://schemas.openxmlformats.org/drawingml/2006/main">
            <a:ext uri="{FF2B5EF4-FFF2-40B4-BE49-F238E27FC236}">
              <a16:creationId xmlns:a16="http://schemas.microsoft.com/office/drawing/2014/main" id="{86BDC50F-5E4C-0C46-8DA9-87364F19BF2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11</xdr:col>
      <xdr:colOff>466725</xdr:colOff>
      <xdr:row>0</xdr:row>
      <xdr:rowOff>66675</xdr:rowOff>
    </xdr:from>
    <xdr:to>
      <xdr:col>11</xdr:col>
      <xdr:colOff>1193998</xdr:colOff>
      <xdr:row>2</xdr:row>
      <xdr:rowOff>281850</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7957352" y="66675"/>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6</xdr:col>
      <xdr:colOff>771525</xdr:colOff>
      <xdr:row>0</xdr:row>
      <xdr:rowOff>95250</xdr:rowOff>
    </xdr:from>
    <xdr:to>
      <xdr:col>6</xdr:col>
      <xdr:colOff>1619250</xdr:colOff>
      <xdr:row>3</xdr:row>
      <xdr:rowOff>171450</xdr:rowOff>
    </xdr:to>
    <xdr:pic>
      <xdr:nvPicPr>
        <xdr:cNvPr id="2" name="Picture 3" descr="Ministry of Development Planning and Statistics.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771525</xdr:colOff>
      <xdr:row>0</xdr:row>
      <xdr:rowOff>95250</xdr:rowOff>
    </xdr:from>
    <xdr:to>
      <xdr:col>6</xdr:col>
      <xdr:colOff>1619250</xdr:colOff>
      <xdr:row>3</xdr:row>
      <xdr:rowOff>171450</xdr:rowOff>
    </xdr:to>
    <xdr:pic>
      <xdr:nvPicPr>
        <xdr:cNvPr id="3" name="Picture 3" descr="Ministry of Development Planning and Statistics.jpg">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657225</xdr:colOff>
      <xdr:row>0</xdr:row>
      <xdr:rowOff>57150</xdr:rowOff>
    </xdr:from>
    <xdr:to>
      <xdr:col>4</xdr:col>
      <xdr:colOff>1384498</xdr:colOff>
      <xdr:row>3</xdr:row>
      <xdr:rowOff>53250</xdr:rowOff>
    </xdr:to>
    <xdr:pic>
      <xdr:nvPicPr>
        <xdr:cNvPr id="4" name="Picture 3">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672227" y="57150"/>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644327</xdr:colOff>
      <xdr:row>0</xdr:row>
      <xdr:rowOff>95250</xdr:rowOff>
    </xdr:from>
    <xdr:to>
      <xdr:col>8</xdr:col>
      <xdr:colOff>1371600</xdr:colOff>
      <xdr:row>2</xdr:row>
      <xdr:rowOff>329475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32450" y="95250"/>
          <a:ext cx="727273"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6</xdr:col>
      <xdr:colOff>800100</xdr:colOff>
      <xdr:row>0</xdr:row>
      <xdr:rowOff>57150</xdr:rowOff>
    </xdr:from>
    <xdr:to>
      <xdr:col>6</xdr:col>
      <xdr:colOff>1527373</xdr:colOff>
      <xdr:row>3</xdr:row>
      <xdr:rowOff>91350</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624602" y="57150"/>
          <a:ext cx="727273"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5</xdr:col>
      <xdr:colOff>587177</xdr:colOff>
      <xdr:row>0</xdr:row>
      <xdr:rowOff>66675</xdr:rowOff>
    </xdr:from>
    <xdr:to>
      <xdr:col>5</xdr:col>
      <xdr:colOff>1314450</xdr:colOff>
      <xdr:row>2</xdr:row>
      <xdr:rowOff>91350</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151725" y="66675"/>
          <a:ext cx="727273"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542925</xdr:colOff>
      <xdr:row>0</xdr:row>
      <xdr:rowOff>85725</xdr:rowOff>
    </xdr:from>
    <xdr:to>
      <xdr:col>9</xdr:col>
      <xdr:colOff>1270198</xdr:colOff>
      <xdr:row>3</xdr:row>
      <xdr:rowOff>148500</xdr:rowOff>
    </xdr:to>
    <xdr:pic>
      <xdr:nvPicPr>
        <xdr:cNvPr id="3" name="Picture 2">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9738527" y="85725"/>
          <a:ext cx="727273"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11</xdr:col>
      <xdr:colOff>1609725</xdr:colOff>
      <xdr:row>0</xdr:row>
      <xdr:rowOff>76200</xdr:rowOff>
    </xdr:from>
    <xdr:to>
      <xdr:col>11</xdr:col>
      <xdr:colOff>2336998</xdr:colOff>
      <xdr:row>3</xdr:row>
      <xdr:rowOff>43725</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8547902" y="76200"/>
          <a:ext cx="727273" cy="720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9</xdr:col>
      <xdr:colOff>2390775</xdr:colOff>
      <xdr:row>0</xdr:row>
      <xdr:rowOff>76200</xdr:rowOff>
    </xdr:from>
    <xdr:to>
      <xdr:col>9</xdr:col>
      <xdr:colOff>3118048</xdr:colOff>
      <xdr:row>3</xdr:row>
      <xdr:rowOff>110400</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281452" y="76200"/>
          <a:ext cx="727273" cy="7200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4</xdr:col>
      <xdr:colOff>923925</xdr:colOff>
      <xdr:row>0</xdr:row>
      <xdr:rowOff>85725</xdr:rowOff>
    </xdr:from>
    <xdr:to>
      <xdr:col>4</xdr:col>
      <xdr:colOff>1651198</xdr:colOff>
      <xdr:row>3</xdr:row>
      <xdr:rowOff>148500</xdr:rowOff>
    </xdr:to>
    <xdr:pic>
      <xdr:nvPicPr>
        <xdr:cNvPr id="4" name="Picture 3">
          <a:extLst>
            <a:ext uri="{FF2B5EF4-FFF2-40B4-BE49-F238E27FC236}">
              <a16:creationId xmlns:a16="http://schemas.microsoft.com/office/drawing/2014/main" id="{00000000-0008-0000-1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3710452" y="85725"/>
          <a:ext cx="727273" cy="7200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122464</xdr:colOff>
      <xdr:row>2</xdr:row>
      <xdr:rowOff>0</xdr:rowOff>
    </xdr:from>
    <xdr:to>
      <xdr:col>11</xdr:col>
      <xdr:colOff>517071</xdr:colOff>
      <xdr:row>61</xdr:row>
      <xdr:rowOff>78441</xdr:rowOff>
    </xdr:to>
    <xdr:pic>
      <xdr:nvPicPr>
        <xdr:cNvPr id="2" name="Picture 1">
          <a:extLst>
            <a:ext uri="{FF2B5EF4-FFF2-40B4-BE49-F238E27FC236}">
              <a16:creationId xmlns:a16="http://schemas.microsoft.com/office/drawing/2014/main" id="{00000000-0008-0000-2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88" t="1096" r="1753" b="1121"/>
        <a:stretch/>
      </xdr:blipFill>
      <xdr:spPr bwMode="auto">
        <a:xfrm>
          <a:off x="9980463729" y="323850"/>
          <a:ext cx="6728732" cy="9632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4</xdr:col>
      <xdr:colOff>533400</xdr:colOff>
      <xdr:row>0</xdr:row>
      <xdr:rowOff>76200</xdr:rowOff>
    </xdr:from>
    <xdr:to>
      <xdr:col>4</xdr:col>
      <xdr:colOff>1381125</xdr:colOff>
      <xdr:row>3</xdr:row>
      <xdr:rowOff>152400</xdr:rowOff>
    </xdr:to>
    <xdr:pic>
      <xdr:nvPicPr>
        <xdr:cNvPr id="2" name="Picture 3" descr="Ministry of Development Planning and Statistics.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533400</xdr:colOff>
      <xdr:row>0</xdr:row>
      <xdr:rowOff>76200</xdr:rowOff>
    </xdr:from>
    <xdr:to>
      <xdr:col>4</xdr:col>
      <xdr:colOff>1381125</xdr:colOff>
      <xdr:row>3</xdr:row>
      <xdr:rowOff>152400</xdr:rowOff>
    </xdr:to>
    <xdr:pic>
      <xdr:nvPicPr>
        <xdr:cNvPr id="3" name="Picture 3" descr="Ministry of Development Planning and Statistics.jpg">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295275</xdr:colOff>
      <xdr:row>0</xdr:row>
      <xdr:rowOff>76200</xdr:rowOff>
    </xdr:from>
    <xdr:to>
      <xdr:col>13</xdr:col>
      <xdr:colOff>1022548</xdr:colOff>
      <xdr:row>3</xdr:row>
      <xdr:rowOff>138975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7747802" y="76200"/>
          <a:ext cx="727273"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222441" cy="5681382"/>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4" name="Picture 3">
          <a:extLst xmlns:a="http://schemas.openxmlformats.org/drawingml/2006/main">
            <a:ext uri="{FF2B5EF4-FFF2-40B4-BE49-F238E27FC236}">
              <a16:creationId xmlns:a16="http://schemas.microsoft.com/office/drawing/2014/main" id="{38D6498F-1989-E74A-BA86-854D309034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oneCell">
    <xdr:from>
      <xdr:col>9</xdr:col>
      <xdr:colOff>1866900</xdr:colOff>
      <xdr:row>0</xdr:row>
      <xdr:rowOff>85725</xdr:rowOff>
    </xdr:from>
    <xdr:to>
      <xdr:col>9</xdr:col>
      <xdr:colOff>2594173</xdr:colOff>
      <xdr:row>2</xdr:row>
      <xdr:rowOff>348525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9147977" y="85725"/>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190500</xdr:colOff>
      <xdr:row>1</xdr:row>
      <xdr:rowOff>76200</xdr:rowOff>
    </xdr:from>
    <xdr:to>
      <xdr:col>11</xdr:col>
      <xdr:colOff>917773</xdr:colOff>
      <xdr:row>4</xdr:row>
      <xdr:rowOff>110400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82127" y="76200"/>
          <a:ext cx="727273"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21</xdr:col>
      <xdr:colOff>176509</xdr:colOff>
      <xdr:row>1</xdr:row>
      <xdr:rowOff>19050</xdr:rowOff>
    </xdr:from>
    <xdr:to>
      <xdr:col>42</xdr:col>
      <xdr:colOff>142875</xdr:colOff>
      <xdr:row>30</xdr:row>
      <xdr:rowOff>84257</xdr:rowOff>
    </xdr:to>
    <xdr:pic>
      <xdr:nvPicPr>
        <xdr:cNvPr id="3" name="Picture 2">
          <a:extLst>
            <a:ext uri="{FF2B5EF4-FFF2-40B4-BE49-F238E27FC236}">
              <a16:creationId xmlns:a16="http://schemas.microsoft.com/office/drawing/2014/main" id="{E667096F-173D-4411-9E77-B00EF0E30F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14844025" y="190500"/>
          <a:ext cx="7567316" cy="5037257"/>
        </a:xfrm>
        <a:prstGeom prst="rect">
          <a:avLst/>
        </a:prstGeom>
      </xdr:spPr>
    </xdr:pic>
    <xdr:clientData/>
  </xdr:twoCellAnchor>
  <xdr:twoCellAnchor editAs="oneCell">
    <xdr:from>
      <xdr:col>10</xdr:col>
      <xdr:colOff>41751</xdr:colOff>
      <xdr:row>31</xdr:row>
      <xdr:rowOff>169050</xdr:rowOff>
    </xdr:from>
    <xdr:to>
      <xdr:col>30</xdr:col>
      <xdr:colOff>354825</xdr:colOff>
      <xdr:row>61</xdr:row>
      <xdr:rowOff>100910</xdr:rowOff>
    </xdr:to>
    <xdr:pic>
      <xdr:nvPicPr>
        <xdr:cNvPr id="8" name="Picture 7">
          <a:extLst>
            <a:ext uri="{FF2B5EF4-FFF2-40B4-BE49-F238E27FC236}">
              <a16:creationId xmlns:a16="http://schemas.microsoft.com/office/drawing/2014/main" id="{526DAB60-6206-4417-BA0F-03F4BB1E85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18975475" y="5484000"/>
          <a:ext cx="7552074" cy="5075360"/>
        </a:xfrm>
        <a:prstGeom prst="rect">
          <a:avLst/>
        </a:prstGeom>
      </xdr:spPr>
    </xdr:pic>
    <xdr:clientData/>
  </xdr:twoCellAnchor>
  <xdr:twoCellAnchor editAs="oneCell">
    <xdr:from>
      <xdr:col>0</xdr:col>
      <xdr:colOff>103198</xdr:colOff>
      <xdr:row>0</xdr:row>
      <xdr:rowOff>166650</xdr:rowOff>
    </xdr:from>
    <xdr:to>
      <xdr:col>20</xdr:col>
      <xdr:colOff>233400</xdr:colOff>
      <xdr:row>30</xdr:row>
      <xdr:rowOff>98510</xdr:rowOff>
    </xdr:to>
    <xdr:pic>
      <xdr:nvPicPr>
        <xdr:cNvPr id="10" name="Picture 9">
          <a:extLst>
            <a:ext uri="{FF2B5EF4-FFF2-40B4-BE49-F238E27FC236}">
              <a16:creationId xmlns:a16="http://schemas.microsoft.com/office/drawing/2014/main" id="{CCDCD791-9768-47CC-B097-014237A4D84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22716400" y="166650"/>
          <a:ext cx="7635902" cy="50753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tabSelected="1" view="pageBreakPreview" zoomScaleNormal="100" zoomScaleSheetLayoutView="100" workbookViewId="0">
      <selection activeCell="H7" sqref="H7"/>
    </sheetView>
  </sheetViews>
  <sheetFormatPr defaultColWidth="9.15234375" defaultRowHeight="12.45" x14ac:dyDescent="0.3"/>
  <cols>
    <col min="1" max="6" width="9.15234375" style="80"/>
    <col min="7" max="7" width="13.3046875" style="80" customWidth="1"/>
    <col min="8" max="16384" width="9.15234375" style="80"/>
  </cols>
  <sheetData/>
  <printOptions horizontalCentered="1" verticalCentered="1"/>
  <pageMargins left="0"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5"/>
  <sheetViews>
    <sheetView rightToLeft="1" view="pageBreakPreview" zoomScaleNormal="100" zoomScaleSheetLayoutView="100" workbookViewId="0">
      <selection activeCell="A4" sqref="A4:J4"/>
    </sheetView>
  </sheetViews>
  <sheetFormatPr defaultColWidth="9.15234375" defaultRowHeight="14.15" x14ac:dyDescent="0.35"/>
  <cols>
    <col min="1" max="1" width="29.69140625" style="325" customWidth="1"/>
    <col min="2" max="2" width="9.69140625" style="325" bestFit="1" customWidth="1"/>
    <col min="3" max="3" width="9.3046875" style="325" bestFit="1" customWidth="1"/>
    <col min="4" max="4" width="14.3828125" style="325" customWidth="1"/>
    <col min="5" max="5" width="10.15234375" style="325" customWidth="1"/>
    <col min="6" max="6" width="9.3046875" style="325" bestFit="1" customWidth="1"/>
    <col min="7" max="8" width="10.3828125" style="325" customWidth="1"/>
    <col min="9" max="9" width="29.69140625" style="325" customWidth="1"/>
    <col min="10" max="16384" width="9.15234375" style="325"/>
  </cols>
  <sheetData>
    <row r="1" spans="1:9" ht="17.600000000000001" x14ac:dyDescent="0.4">
      <c r="A1" s="881" t="s">
        <v>613</v>
      </c>
      <c r="B1" s="881"/>
      <c r="C1" s="881"/>
      <c r="D1" s="881"/>
      <c r="E1" s="881"/>
      <c r="F1" s="881"/>
      <c r="G1" s="881"/>
      <c r="H1" s="881"/>
      <c r="I1" s="881"/>
    </row>
    <row r="2" spans="1:9" ht="17.600000000000001" x14ac:dyDescent="0.4">
      <c r="A2" s="881" t="s">
        <v>474</v>
      </c>
      <c r="B2" s="881"/>
      <c r="C2" s="881"/>
      <c r="D2" s="881"/>
      <c r="E2" s="881"/>
      <c r="F2" s="881"/>
      <c r="G2" s="881"/>
      <c r="H2" s="881"/>
      <c r="I2" s="881"/>
    </row>
    <row r="3" spans="1:9" ht="17.600000000000001" x14ac:dyDescent="0.4">
      <c r="A3" s="887">
        <v>2019</v>
      </c>
      <c r="B3" s="887"/>
      <c r="C3" s="887"/>
      <c r="D3" s="887"/>
      <c r="E3" s="887"/>
      <c r="F3" s="887"/>
      <c r="G3" s="887"/>
      <c r="H3" s="887"/>
      <c r="I3" s="887"/>
    </row>
    <row r="4" spans="1:9" ht="15.45" x14ac:dyDescent="0.4">
      <c r="A4" s="882" t="s">
        <v>612</v>
      </c>
      <c r="B4" s="882"/>
      <c r="C4" s="882"/>
      <c r="D4" s="882"/>
      <c r="E4" s="882"/>
      <c r="F4" s="882"/>
      <c r="G4" s="882"/>
      <c r="H4" s="882"/>
      <c r="I4" s="882"/>
    </row>
    <row r="5" spans="1:9" ht="15.45" x14ac:dyDescent="0.4">
      <c r="A5" s="882" t="s">
        <v>505</v>
      </c>
      <c r="B5" s="882"/>
      <c r="C5" s="882"/>
      <c r="D5" s="882"/>
      <c r="E5" s="882"/>
      <c r="F5" s="882"/>
      <c r="G5" s="882"/>
      <c r="H5" s="882"/>
      <c r="I5" s="882"/>
    </row>
    <row r="6" spans="1:9" ht="15.45" x14ac:dyDescent="0.4">
      <c r="A6" s="882">
        <v>2019</v>
      </c>
      <c r="B6" s="882"/>
      <c r="C6" s="882"/>
      <c r="D6" s="882"/>
      <c r="E6" s="882"/>
      <c r="F6" s="882"/>
      <c r="G6" s="882"/>
      <c r="H6" s="882"/>
      <c r="I6" s="882"/>
    </row>
    <row r="7" spans="1:9" ht="15.45" x14ac:dyDescent="0.4">
      <c r="A7" s="49" t="s">
        <v>700</v>
      </c>
      <c r="B7" s="50"/>
      <c r="C7" s="51"/>
      <c r="D7" s="51"/>
      <c r="E7" s="51"/>
      <c r="F7" s="51"/>
      <c r="G7" s="51"/>
      <c r="H7" s="51"/>
      <c r="I7" s="52" t="s">
        <v>701</v>
      </c>
    </row>
    <row r="8" spans="1:9" ht="33.75" customHeight="1" x14ac:dyDescent="0.35">
      <c r="A8" s="883" t="s">
        <v>475</v>
      </c>
      <c r="B8" s="330" t="s">
        <v>407</v>
      </c>
      <c r="C8" s="330" t="s">
        <v>466</v>
      </c>
      <c r="D8" s="330" t="s">
        <v>467</v>
      </c>
      <c r="E8" s="330" t="s">
        <v>468</v>
      </c>
      <c r="F8" s="330" t="s">
        <v>469</v>
      </c>
      <c r="G8" s="330" t="s">
        <v>419</v>
      </c>
      <c r="H8" s="330" t="s">
        <v>3</v>
      </c>
      <c r="I8" s="885" t="s">
        <v>811</v>
      </c>
    </row>
    <row r="9" spans="1:9" ht="31.5" customHeight="1" x14ac:dyDescent="0.35">
      <c r="A9" s="884"/>
      <c r="B9" s="331" t="s">
        <v>408</v>
      </c>
      <c r="C9" s="331" t="s">
        <v>410</v>
      </c>
      <c r="D9" s="331" t="s">
        <v>420</v>
      </c>
      <c r="E9" s="331" t="s">
        <v>427</v>
      </c>
      <c r="F9" s="331" t="s">
        <v>421</v>
      </c>
      <c r="G9" s="331" t="s">
        <v>422</v>
      </c>
      <c r="H9" s="509" t="s">
        <v>4</v>
      </c>
      <c r="I9" s="886"/>
    </row>
    <row r="10" spans="1:9" ht="37.5" customHeight="1" thickBot="1" x14ac:dyDescent="0.4">
      <c r="A10" s="807" t="s">
        <v>325</v>
      </c>
      <c r="B10" s="808">
        <v>1</v>
      </c>
      <c r="C10" s="808">
        <v>0</v>
      </c>
      <c r="D10" s="808">
        <v>0</v>
      </c>
      <c r="E10" s="808">
        <v>0</v>
      </c>
      <c r="F10" s="808">
        <v>0</v>
      </c>
      <c r="G10" s="808">
        <v>0</v>
      </c>
      <c r="H10" s="809">
        <v>1</v>
      </c>
      <c r="I10" s="810" t="s">
        <v>728</v>
      </c>
    </row>
    <row r="11" spans="1:9" ht="37.5" customHeight="1" thickBot="1" x14ac:dyDescent="0.4">
      <c r="A11" s="329" t="s">
        <v>329</v>
      </c>
      <c r="B11" s="337">
        <v>0.86799999999999999</v>
      </c>
      <c r="C11" s="337">
        <v>0.13200000000000001</v>
      </c>
      <c r="D11" s="337">
        <v>0</v>
      </c>
      <c r="E11" s="337">
        <v>0</v>
      </c>
      <c r="F11" s="337">
        <v>0</v>
      </c>
      <c r="G11" s="337">
        <v>0</v>
      </c>
      <c r="H11" s="511">
        <v>1</v>
      </c>
      <c r="I11" s="333" t="s">
        <v>729</v>
      </c>
    </row>
    <row r="12" spans="1:9" ht="37.5" customHeight="1" thickBot="1" x14ac:dyDescent="0.4">
      <c r="A12" s="326" t="s">
        <v>326</v>
      </c>
      <c r="B12" s="338">
        <v>0.77</v>
      </c>
      <c r="C12" s="338">
        <v>0.18099999999999999</v>
      </c>
      <c r="D12" s="338">
        <v>4.1000000000000002E-2</v>
      </c>
      <c r="E12" s="338">
        <v>8.0000000000000002E-3</v>
      </c>
      <c r="F12" s="338">
        <v>0</v>
      </c>
      <c r="G12" s="338">
        <v>0</v>
      </c>
      <c r="H12" s="512">
        <v>1</v>
      </c>
      <c r="I12" s="334" t="s">
        <v>472</v>
      </c>
    </row>
    <row r="13" spans="1:9" ht="37.5" customHeight="1" thickBot="1" x14ac:dyDescent="0.4">
      <c r="A13" s="329" t="s">
        <v>327</v>
      </c>
      <c r="B13" s="337">
        <v>1</v>
      </c>
      <c r="C13" s="337">
        <v>0</v>
      </c>
      <c r="D13" s="337">
        <v>0</v>
      </c>
      <c r="E13" s="337">
        <v>0</v>
      </c>
      <c r="F13" s="337">
        <v>0</v>
      </c>
      <c r="G13" s="337">
        <v>0</v>
      </c>
      <c r="H13" s="511">
        <v>1</v>
      </c>
      <c r="I13" s="333" t="s">
        <v>249</v>
      </c>
    </row>
    <row r="14" spans="1:9" ht="37.5" customHeight="1" x14ac:dyDescent="0.35">
      <c r="A14" s="327" t="s">
        <v>328</v>
      </c>
      <c r="B14" s="339">
        <v>0.34399999999999997</v>
      </c>
      <c r="C14" s="339">
        <v>0.65300000000000002</v>
      </c>
      <c r="D14" s="339">
        <v>3.0000000000000001E-3</v>
      </c>
      <c r="E14" s="339">
        <v>0</v>
      </c>
      <c r="F14" s="339">
        <v>0</v>
      </c>
      <c r="G14" s="339">
        <v>0</v>
      </c>
      <c r="H14" s="513">
        <v>1</v>
      </c>
      <c r="I14" s="335" t="s">
        <v>473</v>
      </c>
    </row>
    <row r="15" spans="1:9" s="387" customFormat="1" ht="15.75" customHeight="1" x14ac:dyDescent="0.35">
      <c r="A15" s="386" t="s">
        <v>536</v>
      </c>
      <c r="I15" s="388" t="s">
        <v>537</v>
      </c>
    </row>
  </sheetData>
  <mergeCells count="8">
    <mergeCell ref="A1:I1"/>
    <mergeCell ref="A2:I2"/>
    <mergeCell ref="A4:I4"/>
    <mergeCell ref="A5:I5"/>
    <mergeCell ref="A8:A9"/>
    <mergeCell ref="I8:I9"/>
    <mergeCell ref="A3:I3"/>
    <mergeCell ref="A6:I6"/>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5"/>
  <sheetViews>
    <sheetView rightToLeft="1" view="pageBreakPreview" zoomScaleNormal="100" zoomScaleSheetLayoutView="100" workbookViewId="0">
      <selection activeCell="A4" sqref="A4:J4"/>
    </sheetView>
  </sheetViews>
  <sheetFormatPr defaultColWidth="9.15234375" defaultRowHeight="14.15" x14ac:dyDescent="0.35"/>
  <cols>
    <col min="1" max="1" width="29.69140625" style="325" customWidth="1"/>
    <col min="2" max="2" width="9.69140625" style="325" bestFit="1" customWidth="1"/>
    <col min="3" max="3" width="9.3046875" style="325" bestFit="1" customWidth="1"/>
    <col min="4" max="4" width="14.3828125" style="325" customWidth="1"/>
    <col min="5" max="5" width="10.15234375" style="325" customWidth="1"/>
    <col min="6" max="6" width="9.3046875" style="325" bestFit="1" customWidth="1"/>
    <col min="7" max="8" width="10.3828125" style="325" customWidth="1"/>
    <col min="9" max="9" width="29.69140625" style="325" customWidth="1"/>
    <col min="10" max="16384" width="9.15234375" style="325"/>
  </cols>
  <sheetData>
    <row r="1" spans="1:9" ht="17.600000000000001" x14ac:dyDescent="0.4">
      <c r="A1" s="881" t="s">
        <v>613</v>
      </c>
      <c r="B1" s="881"/>
      <c r="C1" s="881"/>
      <c r="D1" s="881"/>
      <c r="E1" s="881"/>
      <c r="F1" s="881"/>
      <c r="G1" s="881"/>
      <c r="H1" s="881"/>
      <c r="I1" s="881"/>
    </row>
    <row r="2" spans="1:9" ht="17.600000000000001" x14ac:dyDescent="0.4">
      <c r="A2" s="881" t="s">
        <v>476</v>
      </c>
      <c r="B2" s="881"/>
      <c r="C2" s="881"/>
      <c r="D2" s="881"/>
      <c r="E2" s="881"/>
      <c r="F2" s="881"/>
      <c r="G2" s="881"/>
      <c r="H2" s="881"/>
      <c r="I2" s="881"/>
    </row>
    <row r="3" spans="1:9" ht="17.600000000000001" x14ac:dyDescent="0.4">
      <c r="A3" s="887">
        <v>2019</v>
      </c>
      <c r="B3" s="887"/>
      <c r="C3" s="887"/>
      <c r="D3" s="887"/>
      <c r="E3" s="887"/>
      <c r="F3" s="887"/>
      <c r="G3" s="887"/>
      <c r="H3" s="887"/>
      <c r="I3" s="887"/>
    </row>
    <row r="4" spans="1:9" ht="15.45" x14ac:dyDescent="0.4">
      <c r="A4" s="882" t="s">
        <v>612</v>
      </c>
      <c r="B4" s="882"/>
      <c r="C4" s="882"/>
      <c r="D4" s="882"/>
      <c r="E4" s="882"/>
      <c r="F4" s="882"/>
      <c r="G4" s="882"/>
      <c r="H4" s="882"/>
      <c r="I4" s="882"/>
    </row>
    <row r="5" spans="1:9" ht="15.45" x14ac:dyDescent="0.4">
      <c r="A5" s="882" t="s">
        <v>510</v>
      </c>
      <c r="B5" s="882"/>
      <c r="C5" s="882"/>
      <c r="D5" s="882"/>
      <c r="E5" s="882"/>
      <c r="F5" s="882"/>
      <c r="G5" s="882"/>
      <c r="H5" s="882"/>
      <c r="I5" s="882"/>
    </row>
    <row r="6" spans="1:9" ht="15.45" x14ac:dyDescent="0.4">
      <c r="A6" s="882">
        <v>2019</v>
      </c>
      <c r="B6" s="882"/>
      <c r="C6" s="882"/>
      <c r="D6" s="882"/>
      <c r="E6" s="882"/>
      <c r="F6" s="882"/>
      <c r="G6" s="882"/>
      <c r="H6" s="882"/>
      <c r="I6" s="882"/>
    </row>
    <row r="7" spans="1:9" ht="15.45" x14ac:dyDescent="0.4">
      <c r="A7" s="49" t="s">
        <v>609</v>
      </c>
      <c r="B7" s="50"/>
      <c r="C7" s="51"/>
      <c r="D7" s="51"/>
      <c r="E7" s="51"/>
      <c r="F7" s="51"/>
      <c r="G7" s="51"/>
      <c r="H7" s="51"/>
      <c r="I7" s="52" t="s">
        <v>702</v>
      </c>
    </row>
    <row r="8" spans="1:9" ht="33.75" customHeight="1" x14ac:dyDescent="0.35">
      <c r="A8" s="883" t="s">
        <v>475</v>
      </c>
      <c r="B8" s="330" t="s">
        <v>407</v>
      </c>
      <c r="C8" s="330" t="s">
        <v>466</v>
      </c>
      <c r="D8" s="330" t="s">
        <v>467</v>
      </c>
      <c r="E8" s="330" t="s">
        <v>468</v>
      </c>
      <c r="F8" s="330" t="s">
        <v>469</v>
      </c>
      <c r="G8" s="330" t="s">
        <v>419</v>
      </c>
      <c r="H8" s="330" t="s">
        <v>3</v>
      </c>
      <c r="I8" s="885" t="s">
        <v>812</v>
      </c>
    </row>
    <row r="9" spans="1:9" ht="31.5" customHeight="1" x14ac:dyDescent="0.35">
      <c r="A9" s="884"/>
      <c r="B9" s="331" t="s">
        <v>408</v>
      </c>
      <c r="C9" s="331" t="s">
        <v>410</v>
      </c>
      <c r="D9" s="331" t="s">
        <v>420</v>
      </c>
      <c r="E9" s="331" t="s">
        <v>427</v>
      </c>
      <c r="F9" s="331" t="s">
        <v>421</v>
      </c>
      <c r="G9" s="331" t="s">
        <v>422</v>
      </c>
      <c r="H9" s="509" t="s">
        <v>4</v>
      </c>
      <c r="I9" s="886"/>
    </row>
    <row r="10" spans="1:9" ht="37.5" customHeight="1" thickBot="1" x14ac:dyDescent="0.4">
      <c r="A10" s="328" t="s">
        <v>325</v>
      </c>
      <c r="B10" s="336">
        <v>1</v>
      </c>
      <c r="C10" s="336">
        <v>0</v>
      </c>
      <c r="D10" s="336">
        <v>0</v>
      </c>
      <c r="E10" s="336">
        <v>0</v>
      </c>
      <c r="F10" s="336">
        <v>0</v>
      </c>
      <c r="G10" s="336">
        <v>0</v>
      </c>
      <c r="H10" s="510">
        <v>1</v>
      </c>
      <c r="I10" s="332" t="s">
        <v>728</v>
      </c>
    </row>
    <row r="11" spans="1:9" ht="37.5" customHeight="1" thickBot="1" x14ac:dyDescent="0.4">
      <c r="A11" s="329" t="s">
        <v>329</v>
      </c>
      <c r="B11" s="337">
        <v>0.94199999999999995</v>
      </c>
      <c r="C11" s="337">
        <v>5.8000000000000003E-2</v>
      </c>
      <c r="D11" s="337">
        <v>0</v>
      </c>
      <c r="E11" s="337">
        <v>0</v>
      </c>
      <c r="F11" s="337">
        <v>0</v>
      </c>
      <c r="G11" s="337">
        <v>0</v>
      </c>
      <c r="H11" s="511">
        <v>1</v>
      </c>
      <c r="I11" s="333" t="s">
        <v>729</v>
      </c>
    </row>
    <row r="12" spans="1:9" ht="37.5" customHeight="1" thickBot="1" x14ac:dyDescent="0.4">
      <c r="A12" s="326" t="s">
        <v>326</v>
      </c>
      <c r="B12" s="338">
        <v>0.97</v>
      </c>
      <c r="C12" s="338">
        <v>0.03</v>
      </c>
      <c r="D12" s="338">
        <v>0</v>
      </c>
      <c r="E12" s="338">
        <v>0</v>
      </c>
      <c r="F12" s="338">
        <v>0</v>
      </c>
      <c r="G12" s="338">
        <v>0</v>
      </c>
      <c r="H12" s="512">
        <v>1</v>
      </c>
      <c r="I12" s="334" t="s">
        <v>472</v>
      </c>
    </row>
    <row r="13" spans="1:9" ht="37.5" customHeight="1" thickBot="1" x14ac:dyDescent="0.4">
      <c r="A13" s="329" t="s">
        <v>327</v>
      </c>
      <c r="B13" s="337">
        <v>1</v>
      </c>
      <c r="C13" s="337">
        <v>0</v>
      </c>
      <c r="D13" s="337">
        <v>0</v>
      </c>
      <c r="E13" s="337">
        <v>0</v>
      </c>
      <c r="F13" s="337">
        <v>0</v>
      </c>
      <c r="G13" s="337">
        <v>0</v>
      </c>
      <c r="H13" s="511">
        <v>1</v>
      </c>
      <c r="I13" s="333" t="s">
        <v>249</v>
      </c>
    </row>
    <row r="14" spans="1:9" ht="37.5" customHeight="1" x14ac:dyDescent="0.35">
      <c r="A14" s="327" t="s">
        <v>328</v>
      </c>
      <c r="B14" s="339">
        <v>0.28999999999999998</v>
      </c>
      <c r="C14" s="339">
        <v>0.70699999999999996</v>
      </c>
      <c r="D14" s="339">
        <v>0.3</v>
      </c>
      <c r="E14" s="339">
        <v>0</v>
      </c>
      <c r="F14" s="339">
        <v>0</v>
      </c>
      <c r="G14" s="339">
        <v>0</v>
      </c>
      <c r="H14" s="513">
        <v>1</v>
      </c>
      <c r="I14" s="335" t="s">
        <v>473</v>
      </c>
    </row>
    <row r="15" spans="1:9" s="387" customFormat="1" ht="15.75" customHeight="1" x14ac:dyDescent="0.35">
      <c r="A15" s="386" t="s">
        <v>536</v>
      </c>
      <c r="I15" s="388" t="s">
        <v>537</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5"/>
  <sheetViews>
    <sheetView rightToLeft="1" view="pageBreakPreview" zoomScaleNormal="100" zoomScaleSheetLayoutView="100" workbookViewId="0">
      <selection activeCell="A4" sqref="A4:J4"/>
    </sheetView>
  </sheetViews>
  <sheetFormatPr defaultColWidth="9.15234375" defaultRowHeight="14.15" x14ac:dyDescent="0.35"/>
  <cols>
    <col min="1" max="1" width="29.69140625" style="325" customWidth="1"/>
    <col min="2" max="2" width="9.69140625" style="325" bestFit="1" customWidth="1"/>
    <col min="3" max="3" width="9.3046875" style="325" bestFit="1" customWidth="1"/>
    <col min="4" max="4" width="14.3828125" style="325" customWidth="1"/>
    <col min="5" max="5" width="10.15234375" style="325" customWidth="1"/>
    <col min="6" max="6" width="9.3046875" style="325" bestFit="1" customWidth="1"/>
    <col min="7" max="8" width="10.3828125" style="325" customWidth="1"/>
    <col min="9" max="9" width="29.69140625" style="325" customWidth="1"/>
    <col min="10" max="16384" width="9.15234375" style="325"/>
  </cols>
  <sheetData>
    <row r="1" spans="1:9" ht="17.600000000000001" x14ac:dyDescent="0.4">
      <c r="A1" s="881" t="s">
        <v>613</v>
      </c>
      <c r="B1" s="881"/>
      <c r="C1" s="881"/>
      <c r="D1" s="881"/>
      <c r="E1" s="881"/>
      <c r="F1" s="881"/>
      <c r="G1" s="881"/>
      <c r="H1" s="881"/>
      <c r="I1" s="881"/>
    </row>
    <row r="2" spans="1:9" ht="17.600000000000001" x14ac:dyDescent="0.4">
      <c r="A2" s="881" t="s">
        <v>477</v>
      </c>
      <c r="B2" s="881"/>
      <c r="C2" s="881"/>
      <c r="D2" s="881"/>
      <c r="E2" s="881"/>
      <c r="F2" s="881"/>
      <c r="G2" s="881"/>
      <c r="H2" s="881"/>
      <c r="I2" s="881"/>
    </row>
    <row r="3" spans="1:9" ht="17.600000000000001" x14ac:dyDescent="0.4">
      <c r="A3" s="887">
        <v>2019</v>
      </c>
      <c r="B3" s="887"/>
      <c r="C3" s="887"/>
      <c r="D3" s="887"/>
      <c r="E3" s="887"/>
      <c r="F3" s="887"/>
      <c r="G3" s="887"/>
      <c r="H3" s="887"/>
      <c r="I3" s="887"/>
    </row>
    <row r="4" spans="1:9" ht="15.45" x14ac:dyDescent="0.4">
      <c r="A4" s="882" t="s">
        <v>612</v>
      </c>
      <c r="B4" s="882"/>
      <c r="C4" s="882"/>
      <c r="D4" s="882"/>
      <c r="E4" s="882"/>
      <c r="F4" s="882"/>
      <c r="G4" s="882"/>
      <c r="H4" s="882"/>
      <c r="I4" s="882"/>
    </row>
    <row r="5" spans="1:9" ht="15.45" x14ac:dyDescent="0.4">
      <c r="A5" s="882" t="s">
        <v>517</v>
      </c>
      <c r="B5" s="882"/>
      <c r="C5" s="882"/>
      <c r="D5" s="882"/>
      <c r="E5" s="882"/>
      <c r="F5" s="882"/>
      <c r="G5" s="882"/>
      <c r="H5" s="882"/>
      <c r="I5" s="882"/>
    </row>
    <row r="6" spans="1:9" ht="15.45" x14ac:dyDescent="0.4">
      <c r="A6" s="882">
        <v>2019</v>
      </c>
      <c r="B6" s="882"/>
      <c r="C6" s="882"/>
      <c r="D6" s="882"/>
      <c r="E6" s="882"/>
      <c r="F6" s="882"/>
      <c r="G6" s="882"/>
      <c r="H6" s="882"/>
      <c r="I6" s="882"/>
    </row>
    <row r="7" spans="1:9" ht="15.45" x14ac:dyDescent="0.4">
      <c r="A7" s="49" t="s">
        <v>752</v>
      </c>
      <c r="B7" s="50"/>
      <c r="C7" s="51"/>
      <c r="D7" s="51"/>
      <c r="E7" s="51"/>
      <c r="F7" s="51"/>
      <c r="G7" s="51"/>
      <c r="H7" s="51"/>
      <c r="I7" s="52" t="s">
        <v>753</v>
      </c>
    </row>
    <row r="8" spans="1:9" ht="33.75" customHeight="1" x14ac:dyDescent="0.35">
      <c r="A8" s="883" t="s">
        <v>475</v>
      </c>
      <c r="B8" s="330" t="s">
        <v>407</v>
      </c>
      <c r="C8" s="330" t="s">
        <v>466</v>
      </c>
      <c r="D8" s="330" t="s">
        <v>467</v>
      </c>
      <c r="E8" s="330" t="s">
        <v>468</v>
      </c>
      <c r="F8" s="330" t="s">
        <v>469</v>
      </c>
      <c r="G8" s="330" t="s">
        <v>419</v>
      </c>
      <c r="H8" s="330" t="s">
        <v>3</v>
      </c>
      <c r="I8" s="885" t="s">
        <v>812</v>
      </c>
    </row>
    <row r="9" spans="1:9" ht="31.5" customHeight="1" x14ac:dyDescent="0.35">
      <c r="A9" s="884"/>
      <c r="B9" s="331" t="s">
        <v>408</v>
      </c>
      <c r="C9" s="331" t="s">
        <v>410</v>
      </c>
      <c r="D9" s="331" t="s">
        <v>420</v>
      </c>
      <c r="E9" s="331" t="s">
        <v>427</v>
      </c>
      <c r="F9" s="331" t="s">
        <v>421</v>
      </c>
      <c r="G9" s="331" t="s">
        <v>422</v>
      </c>
      <c r="H9" s="509" t="s">
        <v>4</v>
      </c>
      <c r="I9" s="886"/>
    </row>
    <row r="10" spans="1:9" ht="37.5" customHeight="1" thickBot="1" x14ac:dyDescent="0.4">
      <c r="A10" s="328" t="s">
        <v>325</v>
      </c>
      <c r="B10" s="336">
        <v>1</v>
      </c>
      <c r="C10" s="336">
        <v>0</v>
      </c>
      <c r="D10" s="336">
        <v>0</v>
      </c>
      <c r="E10" s="336">
        <v>0</v>
      </c>
      <c r="F10" s="336">
        <v>0</v>
      </c>
      <c r="G10" s="336">
        <v>0</v>
      </c>
      <c r="H10" s="510">
        <v>1</v>
      </c>
      <c r="I10" s="332" t="s">
        <v>728</v>
      </c>
    </row>
    <row r="11" spans="1:9" ht="37.5" customHeight="1" thickBot="1" x14ac:dyDescent="0.4">
      <c r="A11" s="329" t="s">
        <v>329</v>
      </c>
      <c r="B11" s="337">
        <v>0.88200000000000001</v>
      </c>
      <c r="C11" s="337">
        <v>0.11799999999999999</v>
      </c>
      <c r="D11" s="337">
        <v>0</v>
      </c>
      <c r="E11" s="337">
        <v>0</v>
      </c>
      <c r="F11" s="337">
        <v>0</v>
      </c>
      <c r="G11" s="337">
        <v>0</v>
      </c>
      <c r="H11" s="511">
        <v>1</v>
      </c>
      <c r="I11" s="333" t="s">
        <v>729</v>
      </c>
    </row>
    <row r="12" spans="1:9" ht="37.5" customHeight="1" thickBot="1" x14ac:dyDescent="0.4">
      <c r="A12" s="326" t="s">
        <v>326</v>
      </c>
      <c r="B12" s="338">
        <v>0.86</v>
      </c>
      <c r="C12" s="338">
        <v>0.11799999999999999</v>
      </c>
      <c r="D12" s="338">
        <v>2.1999999999999999E-2</v>
      </c>
      <c r="E12" s="338">
        <v>0</v>
      </c>
      <c r="F12" s="338">
        <v>0</v>
      </c>
      <c r="G12" s="338">
        <v>0</v>
      </c>
      <c r="H12" s="512">
        <v>1</v>
      </c>
      <c r="I12" s="334" t="s">
        <v>472</v>
      </c>
    </row>
    <row r="13" spans="1:9" ht="37.5" customHeight="1" thickBot="1" x14ac:dyDescent="0.4">
      <c r="A13" s="329" t="s">
        <v>327</v>
      </c>
      <c r="B13" s="337">
        <v>1</v>
      </c>
      <c r="C13" s="337">
        <v>0</v>
      </c>
      <c r="D13" s="337">
        <v>0</v>
      </c>
      <c r="E13" s="337">
        <v>0</v>
      </c>
      <c r="F13" s="337">
        <v>0</v>
      </c>
      <c r="G13" s="337">
        <v>0</v>
      </c>
      <c r="H13" s="511">
        <v>1</v>
      </c>
      <c r="I13" s="333" t="s">
        <v>249</v>
      </c>
    </row>
    <row r="14" spans="1:9" ht="37.5" customHeight="1" x14ac:dyDescent="0.35">
      <c r="A14" s="327" t="s">
        <v>328</v>
      </c>
      <c r="B14" s="339">
        <v>0.51200000000000001</v>
      </c>
      <c r="C14" s="339">
        <v>0.48199999999999998</v>
      </c>
      <c r="D14" s="339">
        <v>6.0000000000000001E-3</v>
      </c>
      <c r="E14" s="339">
        <v>0</v>
      </c>
      <c r="F14" s="339">
        <v>0</v>
      </c>
      <c r="G14" s="339">
        <v>0</v>
      </c>
      <c r="H14" s="513">
        <v>1</v>
      </c>
      <c r="I14" s="335" t="s">
        <v>473</v>
      </c>
    </row>
    <row r="15" spans="1:9" s="387" customFormat="1" ht="15.75" customHeight="1" x14ac:dyDescent="0.35">
      <c r="A15" s="386" t="s">
        <v>536</v>
      </c>
      <c r="I15" s="388" t="s">
        <v>537</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pageSetUpPr fitToPage="1"/>
  </sheetPr>
  <dimension ref="A1:L17"/>
  <sheetViews>
    <sheetView rightToLeft="1" view="pageBreakPreview" zoomScaleNormal="100" zoomScaleSheetLayoutView="100" workbookViewId="0">
      <selection activeCell="A4" sqref="A4:J4"/>
    </sheetView>
  </sheetViews>
  <sheetFormatPr defaultColWidth="8.69140625" defaultRowHeight="12.45" x14ac:dyDescent="0.3"/>
  <cols>
    <col min="1" max="1" width="27.15234375" style="1" customWidth="1"/>
    <col min="2" max="5" width="14.3828125" style="1" customWidth="1"/>
    <col min="6" max="7" width="14.3828125" style="1" hidden="1" customWidth="1"/>
    <col min="8" max="8" width="20.3828125" style="1" customWidth="1"/>
    <col min="9" max="9" width="24.3046875" style="1" customWidth="1"/>
    <col min="10" max="16384" width="8.69140625" style="1"/>
  </cols>
  <sheetData>
    <row r="1" spans="1:12" s="587" customFormat="1" ht="20.149999999999999" customHeight="1" x14ac:dyDescent="0.4">
      <c r="A1" s="888" t="s">
        <v>157</v>
      </c>
      <c r="B1" s="889"/>
      <c r="C1" s="889"/>
      <c r="D1" s="889"/>
      <c r="E1" s="889"/>
      <c r="F1" s="889"/>
      <c r="G1" s="889"/>
      <c r="H1" s="890"/>
      <c r="I1" s="13"/>
      <c r="J1" s="15"/>
      <c r="K1" s="15"/>
      <c r="L1" s="15"/>
    </row>
    <row r="2" spans="1:12" s="587" customFormat="1" ht="20.149999999999999" customHeight="1" x14ac:dyDescent="0.4">
      <c r="A2" s="888" t="s">
        <v>794</v>
      </c>
      <c r="B2" s="889"/>
      <c r="C2" s="889"/>
      <c r="D2" s="889"/>
      <c r="E2" s="889"/>
      <c r="F2" s="889"/>
      <c r="G2" s="889"/>
      <c r="H2" s="890"/>
      <c r="I2" s="13"/>
      <c r="J2" s="15"/>
      <c r="K2" s="15"/>
      <c r="L2" s="15"/>
    </row>
    <row r="3" spans="1:12" s="587" customFormat="1" ht="13.5" customHeight="1" x14ac:dyDescent="0.3">
      <c r="A3" s="891" t="s">
        <v>359</v>
      </c>
      <c r="B3" s="892"/>
      <c r="C3" s="892"/>
      <c r="D3" s="892"/>
      <c r="E3" s="892"/>
      <c r="F3" s="892"/>
      <c r="G3" s="892"/>
      <c r="H3" s="893"/>
      <c r="I3" s="14"/>
    </row>
    <row r="4" spans="1:12" s="587" customFormat="1" ht="15" customHeight="1" x14ac:dyDescent="0.3">
      <c r="A4" s="894" t="s">
        <v>794</v>
      </c>
      <c r="B4" s="895"/>
      <c r="C4" s="895"/>
      <c r="D4" s="895"/>
      <c r="E4" s="895"/>
      <c r="F4" s="895"/>
      <c r="G4" s="895"/>
      <c r="H4" s="896"/>
      <c r="I4" s="14"/>
    </row>
    <row r="5" spans="1:12" s="5" customFormat="1" ht="17.149999999999999" customHeight="1" x14ac:dyDescent="0.3">
      <c r="A5" s="23" t="s">
        <v>754</v>
      </c>
      <c r="B5" s="21"/>
      <c r="C5" s="21"/>
      <c r="D5" s="21"/>
      <c r="E5" s="21"/>
      <c r="F5" s="764"/>
      <c r="G5" s="764"/>
      <c r="H5" s="22" t="s">
        <v>755</v>
      </c>
    </row>
    <row r="6" spans="1:12" s="5" customFormat="1" ht="37.4" customHeight="1" x14ac:dyDescent="0.3">
      <c r="A6" s="224" t="s">
        <v>22</v>
      </c>
      <c r="B6" s="261">
        <v>2014</v>
      </c>
      <c r="C6" s="261">
        <v>2015</v>
      </c>
      <c r="D6" s="261">
        <v>2016</v>
      </c>
      <c r="E6" s="261">
        <v>2017</v>
      </c>
      <c r="F6" s="765">
        <v>2018</v>
      </c>
      <c r="G6" s="765">
        <v>2019</v>
      </c>
      <c r="H6" s="225" t="s">
        <v>48</v>
      </c>
    </row>
    <row r="7" spans="1:12" s="390" customFormat="1" ht="32.25" customHeight="1" thickBot="1" x14ac:dyDescent="0.35">
      <c r="A7" s="588" t="s">
        <v>330</v>
      </c>
      <c r="B7" s="260">
        <v>500</v>
      </c>
      <c r="C7" s="260">
        <v>0</v>
      </c>
      <c r="D7" s="260">
        <v>88861</v>
      </c>
      <c r="E7" s="260">
        <v>112543</v>
      </c>
      <c r="F7" s="766"/>
      <c r="G7" s="766"/>
      <c r="H7" s="38" t="s">
        <v>283</v>
      </c>
    </row>
    <row r="8" spans="1:12" s="390" customFormat="1" ht="32.25" customHeight="1" thickBot="1" x14ac:dyDescent="0.35">
      <c r="A8" s="589" t="s">
        <v>89</v>
      </c>
      <c r="B8" s="81">
        <v>11680</v>
      </c>
      <c r="C8" s="81">
        <v>15477</v>
      </c>
      <c r="D8" s="81">
        <v>0</v>
      </c>
      <c r="E8" s="81">
        <v>0</v>
      </c>
      <c r="F8" s="767"/>
      <c r="G8" s="767"/>
      <c r="H8" s="40" t="s">
        <v>101</v>
      </c>
    </row>
    <row r="9" spans="1:12" s="390" customFormat="1" ht="32.25" customHeight="1" thickBot="1" x14ac:dyDescent="0.35">
      <c r="A9" s="590" t="s">
        <v>534</v>
      </c>
      <c r="B9" s="82">
        <v>30055</v>
      </c>
      <c r="C9" s="82">
        <v>85141</v>
      </c>
      <c r="D9" s="82">
        <v>0</v>
      </c>
      <c r="E9" s="82">
        <v>0</v>
      </c>
      <c r="F9" s="768"/>
      <c r="G9" s="768"/>
      <c r="H9" s="26" t="s">
        <v>446</v>
      </c>
      <c r="K9" s="591"/>
    </row>
    <row r="10" spans="1:12" s="390" customFormat="1" ht="32.25" customHeight="1" thickBot="1" x14ac:dyDescent="0.35">
      <c r="A10" s="589" t="s">
        <v>533</v>
      </c>
      <c r="B10" s="592">
        <v>500</v>
      </c>
      <c r="C10" s="592">
        <v>4682</v>
      </c>
      <c r="D10" s="592">
        <v>0</v>
      </c>
      <c r="E10" s="592">
        <v>0</v>
      </c>
      <c r="F10" s="769"/>
      <c r="G10" s="769"/>
      <c r="H10" s="593" t="s">
        <v>465</v>
      </c>
      <c r="K10" s="591"/>
    </row>
    <row r="11" spans="1:12" s="390" customFormat="1" ht="32.25" customHeight="1" x14ac:dyDescent="0.3">
      <c r="A11" s="594" t="s">
        <v>445</v>
      </c>
      <c r="B11" s="595">
        <v>9435</v>
      </c>
      <c r="C11" s="595">
        <v>24700</v>
      </c>
      <c r="D11" s="595">
        <v>0</v>
      </c>
      <c r="E11" s="595">
        <v>0</v>
      </c>
      <c r="F11" s="770"/>
      <c r="G11" s="770"/>
      <c r="H11" s="596" t="s">
        <v>447</v>
      </c>
    </row>
    <row r="12" spans="1:12" s="390" customFormat="1" ht="22.5" customHeight="1" x14ac:dyDescent="0.3">
      <c r="A12" s="380" t="s">
        <v>3</v>
      </c>
      <c r="B12" s="381">
        <v>52170</v>
      </c>
      <c r="C12" s="381">
        <v>130000</v>
      </c>
      <c r="D12" s="381">
        <v>88861</v>
      </c>
      <c r="E12" s="381">
        <v>112543</v>
      </c>
      <c r="F12" s="771"/>
      <c r="G12" s="771"/>
      <c r="H12" s="382" t="s">
        <v>4</v>
      </c>
    </row>
    <row r="13" spans="1:12" s="737" customFormat="1" x14ac:dyDescent="0.3">
      <c r="A13" s="735" t="s">
        <v>795</v>
      </c>
      <c r="B13" s="736"/>
      <c r="C13" s="736"/>
      <c r="D13" s="736"/>
      <c r="E13" s="736"/>
      <c r="F13" s="736"/>
      <c r="G13" s="736"/>
      <c r="H13" s="651" t="s">
        <v>796</v>
      </c>
      <c r="I13" s="401"/>
    </row>
    <row r="14" spans="1:12" x14ac:dyDescent="0.3">
      <c r="A14" s="486" t="s">
        <v>411</v>
      </c>
      <c r="B14" s="517"/>
      <c r="C14" s="517"/>
      <c r="D14" s="517"/>
      <c r="E14" s="517"/>
      <c r="F14" s="517"/>
      <c r="G14" s="517"/>
      <c r="H14" s="518" t="s">
        <v>412</v>
      </c>
    </row>
    <row r="15" spans="1:12" ht="13.5" customHeight="1" x14ac:dyDescent="0.3"/>
    <row r="16" spans="1:12" ht="22.5" customHeight="1" x14ac:dyDescent="0.3"/>
    <row r="17" ht="15" customHeight="1" x14ac:dyDescent="0.3"/>
  </sheetData>
  <mergeCells count="4">
    <mergeCell ref="A1:H1"/>
    <mergeCell ref="A2:H2"/>
    <mergeCell ref="A3:H3"/>
    <mergeCell ref="A4:H4"/>
  </mergeCells>
  <phoneticPr fontId="0" type="noConversion"/>
  <printOptions horizontalCentered="1" verticalCentered="1"/>
  <pageMargins left="0.15748031496063" right="0.15748031496063" top="0.27559055118110198" bottom="0.15748031496063" header="0.15748031496063" footer="0.15748031496063"/>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dimension ref="A1:M53"/>
  <sheetViews>
    <sheetView rightToLeft="1" view="pageBreakPreview" zoomScaleNormal="100" zoomScaleSheetLayoutView="100" workbookViewId="0">
      <selection activeCell="A4" sqref="A4:J4"/>
    </sheetView>
  </sheetViews>
  <sheetFormatPr defaultColWidth="8.69140625" defaultRowHeight="12.45" x14ac:dyDescent="0.3"/>
  <cols>
    <col min="1" max="1" width="21.3828125" style="136" bestFit="1" customWidth="1"/>
    <col min="2" max="2" width="6.3828125" style="607" customWidth="1"/>
    <col min="3" max="7" width="9.69140625" style="607" customWidth="1"/>
    <col min="8" max="9" width="9.69140625" style="607" hidden="1" customWidth="1"/>
    <col min="10" max="10" width="6.3046875" style="607" customWidth="1"/>
    <col min="11" max="11" width="21.69140625" style="137" bestFit="1" customWidth="1"/>
    <col min="12" max="16384" width="8.69140625" style="137"/>
  </cols>
  <sheetData>
    <row r="1" spans="1:13" s="598" customFormat="1" ht="43.4" customHeight="1" x14ac:dyDescent="0.4">
      <c r="A1" s="913" t="s">
        <v>678</v>
      </c>
      <c r="B1" s="914"/>
      <c r="C1" s="914"/>
      <c r="D1" s="914"/>
      <c r="E1" s="914"/>
      <c r="F1" s="914"/>
      <c r="G1" s="914"/>
      <c r="H1" s="914"/>
      <c r="I1" s="914"/>
      <c r="J1" s="914"/>
      <c r="K1" s="914"/>
      <c r="L1" s="597"/>
      <c r="M1" s="597"/>
    </row>
    <row r="2" spans="1:13" s="598" customFormat="1" ht="17.600000000000001" x14ac:dyDescent="0.4">
      <c r="A2" s="914" t="s">
        <v>797</v>
      </c>
      <c r="B2" s="914"/>
      <c r="C2" s="914"/>
      <c r="D2" s="914"/>
      <c r="E2" s="914"/>
      <c r="F2" s="914"/>
      <c r="G2" s="914"/>
      <c r="H2" s="914"/>
      <c r="I2" s="914"/>
      <c r="J2" s="914"/>
      <c r="K2" s="914"/>
      <c r="L2" s="597"/>
      <c r="M2" s="597"/>
    </row>
    <row r="3" spans="1:13" s="598" customFormat="1" ht="32.25" customHeight="1" x14ac:dyDescent="0.4">
      <c r="A3" s="915" t="s">
        <v>679</v>
      </c>
      <c r="B3" s="915"/>
      <c r="C3" s="915"/>
      <c r="D3" s="915"/>
      <c r="E3" s="915"/>
      <c r="F3" s="915"/>
      <c r="G3" s="915"/>
      <c r="H3" s="915"/>
      <c r="I3" s="915"/>
      <c r="J3" s="915"/>
      <c r="K3" s="915"/>
    </row>
    <row r="4" spans="1:13" s="598" customFormat="1" ht="14.9" customHeight="1" x14ac:dyDescent="0.4">
      <c r="A4" s="916" t="s">
        <v>798</v>
      </c>
      <c r="B4" s="916"/>
      <c r="C4" s="916"/>
      <c r="D4" s="916"/>
      <c r="E4" s="916"/>
      <c r="F4" s="916"/>
      <c r="G4" s="916"/>
      <c r="H4" s="916"/>
      <c r="I4" s="916"/>
      <c r="J4" s="916"/>
      <c r="K4" s="916"/>
    </row>
    <row r="5" spans="1:13" ht="18" customHeight="1" x14ac:dyDescent="0.4">
      <c r="A5" s="599" t="s">
        <v>703</v>
      </c>
      <c r="B5" s="600"/>
      <c r="C5" s="601"/>
      <c r="D5" s="601"/>
      <c r="E5" s="601"/>
      <c r="F5" s="601"/>
      <c r="G5" s="601"/>
      <c r="H5" s="601"/>
      <c r="I5" s="601"/>
      <c r="J5" s="600"/>
      <c r="K5" s="602" t="s">
        <v>704</v>
      </c>
    </row>
    <row r="6" spans="1:13" ht="10.5" customHeight="1" thickBot="1" x14ac:dyDescent="0.35">
      <c r="A6" s="910" t="s">
        <v>43</v>
      </c>
      <c r="B6" s="907" t="s">
        <v>24</v>
      </c>
      <c r="C6" s="901">
        <v>2013</v>
      </c>
      <c r="D6" s="901">
        <v>2014</v>
      </c>
      <c r="E6" s="901">
        <v>2015</v>
      </c>
      <c r="F6" s="901">
        <v>2016</v>
      </c>
      <c r="G6" s="901">
        <v>2017</v>
      </c>
      <c r="H6" s="901">
        <v>2018</v>
      </c>
      <c r="I6" s="901">
        <v>2019</v>
      </c>
      <c r="J6" s="904" t="s">
        <v>25</v>
      </c>
      <c r="K6" s="904" t="s">
        <v>23</v>
      </c>
    </row>
    <row r="7" spans="1:13" ht="10.5" customHeight="1" thickBot="1" x14ac:dyDescent="0.35">
      <c r="A7" s="911"/>
      <c r="B7" s="908"/>
      <c r="C7" s="902"/>
      <c r="D7" s="902"/>
      <c r="E7" s="902"/>
      <c r="F7" s="902"/>
      <c r="G7" s="902"/>
      <c r="H7" s="902"/>
      <c r="I7" s="902"/>
      <c r="J7" s="905"/>
      <c r="K7" s="905"/>
    </row>
    <row r="8" spans="1:13" ht="10.5" customHeight="1" x14ac:dyDescent="0.3">
      <c r="A8" s="912"/>
      <c r="B8" s="909"/>
      <c r="C8" s="903"/>
      <c r="D8" s="903"/>
      <c r="E8" s="903"/>
      <c r="F8" s="903"/>
      <c r="G8" s="903"/>
      <c r="H8" s="903"/>
      <c r="I8" s="903"/>
      <c r="J8" s="906"/>
      <c r="K8" s="906"/>
    </row>
    <row r="9" spans="1:13" s="583" customFormat="1" ht="19.5" customHeight="1" thickBot="1" x14ac:dyDescent="0.35">
      <c r="A9" s="661" t="s">
        <v>643</v>
      </c>
      <c r="B9" s="662" t="s">
        <v>69</v>
      </c>
      <c r="C9" s="392">
        <v>0</v>
      </c>
      <c r="D9" s="392">
        <v>0</v>
      </c>
      <c r="E9" s="392">
        <v>890</v>
      </c>
      <c r="F9" s="392">
        <v>116</v>
      </c>
      <c r="G9" s="392">
        <v>224</v>
      </c>
      <c r="H9" s="392"/>
      <c r="I9" s="392"/>
      <c r="J9" s="662" t="s">
        <v>152</v>
      </c>
      <c r="K9" s="663" t="s">
        <v>644</v>
      </c>
    </row>
    <row r="10" spans="1:13" s="603" customFormat="1" ht="19.5" customHeight="1" thickBot="1" x14ac:dyDescent="0.35">
      <c r="A10" s="658" t="s">
        <v>645</v>
      </c>
      <c r="B10" s="654" t="s">
        <v>69</v>
      </c>
      <c r="C10" s="659">
        <v>0</v>
      </c>
      <c r="D10" s="659">
        <v>0</v>
      </c>
      <c r="E10" s="659">
        <v>0</v>
      </c>
      <c r="F10" s="659">
        <v>132</v>
      </c>
      <c r="G10" s="659">
        <v>0</v>
      </c>
      <c r="H10" s="659"/>
      <c r="I10" s="659"/>
      <c r="J10" s="653" t="s">
        <v>152</v>
      </c>
      <c r="K10" s="660" t="s">
        <v>672</v>
      </c>
    </row>
    <row r="11" spans="1:13" s="583" customFormat="1" ht="19.5" customHeight="1" thickBot="1" x14ac:dyDescent="0.35">
      <c r="A11" s="661" t="s">
        <v>646</v>
      </c>
      <c r="B11" s="662" t="s">
        <v>69</v>
      </c>
      <c r="C11" s="392">
        <v>0</v>
      </c>
      <c r="D11" s="392">
        <v>0</v>
      </c>
      <c r="E11" s="392">
        <v>0</v>
      </c>
      <c r="F11" s="392">
        <v>56</v>
      </c>
      <c r="G11" s="392">
        <v>0</v>
      </c>
      <c r="H11" s="392"/>
      <c r="I11" s="392"/>
      <c r="J11" s="662" t="s">
        <v>152</v>
      </c>
      <c r="K11" s="663" t="s">
        <v>671</v>
      </c>
    </row>
    <row r="12" spans="1:13" s="603" customFormat="1" ht="19.5" customHeight="1" thickBot="1" x14ac:dyDescent="0.35">
      <c r="A12" s="658" t="s">
        <v>647</v>
      </c>
      <c r="B12" s="654" t="s">
        <v>69</v>
      </c>
      <c r="C12" s="659">
        <v>0</v>
      </c>
      <c r="D12" s="659">
        <v>0</v>
      </c>
      <c r="E12" s="659">
        <v>0</v>
      </c>
      <c r="F12" s="659">
        <v>7</v>
      </c>
      <c r="G12" s="659">
        <v>0</v>
      </c>
      <c r="H12" s="659"/>
      <c r="I12" s="659"/>
      <c r="J12" s="653" t="s">
        <v>152</v>
      </c>
      <c r="K12" s="660" t="s">
        <v>655</v>
      </c>
    </row>
    <row r="13" spans="1:13" s="583" customFormat="1" ht="19.5" customHeight="1" thickBot="1" x14ac:dyDescent="0.35">
      <c r="A13" s="661" t="s">
        <v>648</v>
      </c>
      <c r="B13" s="662" t="s">
        <v>69</v>
      </c>
      <c r="C13" s="392">
        <v>0</v>
      </c>
      <c r="D13" s="392">
        <v>0</v>
      </c>
      <c r="E13" s="392">
        <v>0</v>
      </c>
      <c r="F13" s="392">
        <v>25</v>
      </c>
      <c r="G13" s="392">
        <v>0</v>
      </c>
      <c r="H13" s="392"/>
      <c r="I13" s="392"/>
      <c r="J13" s="662" t="s">
        <v>152</v>
      </c>
      <c r="K13" s="663" t="s">
        <v>673</v>
      </c>
    </row>
    <row r="14" spans="1:13" s="603" customFormat="1" ht="19.5" customHeight="1" thickBot="1" x14ac:dyDescent="0.35">
      <c r="A14" s="658" t="s">
        <v>649</v>
      </c>
      <c r="B14" s="654" t="s">
        <v>69</v>
      </c>
      <c r="C14" s="659">
        <v>0</v>
      </c>
      <c r="D14" s="659">
        <v>0</v>
      </c>
      <c r="E14" s="659">
        <v>0</v>
      </c>
      <c r="F14" s="659">
        <v>16</v>
      </c>
      <c r="G14" s="659">
        <v>0</v>
      </c>
      <c r="H14" s="659"/>
      <c r="I14" s="659"/>
      <c r="J14" s="653" t="s">
        <v>152</v>
      </c>
      <c r="K14" s="660" t="s">
        <v>674</v>
      </c>
    </row>
    <row r="15" spans="1:13" s="583" customFormat="1" ht="19.5" customHeight="1" thickBot="1" x14ac:dyDescent="0.35">
      <c r="A15" s="661" t="s">
        <v>650</v>
      </c>
      <c r="B15" s="662" t="s">
        <v>70</v>
      </c>
      <c r="C15" s="392">
        <v>0</v>
      </c>
      <c r="D15" s="392">
        <v>0</v>
      </c>
      <c r="E15" s="392">
        <v>0</v>
      </c>
      <c r="F15" s="392">
        <v>10</v>
      </c>
      <c r="G15" s="392">
        <v>610</v>
      </c>
      <c r="H15" s="392"/>
      <c r="I15" s="392"/>
      <c r="J15" s="662" t="s">
        <v>151</v>
      </c>
      <c r="K15" s="663" t="s">
        <v>669</v>
      </c>
    </row>
    <row r="16" spans="1:13" s="603" customFormat="1" ht="19.5" customHeight="1" thickBot="1" x14ac:dyDescent="0.35">
      <c r="A16" s="658" t="s">
        <v>651</v>
      </c>
      <c r="B16" s="654" t="s">
        <v>69</v>
      </c>
      <c r="C16" s="659">
        <v>0</v>
      </c>
      <c r="D16" s="659">
        <v>0</v>
      </c>
      <c r="E16" s="659">
        <v>0</v>
      </c>
      <c r="F16" s="659">
        <v>0</v>
      </c>
      <c r="G16" s="659">
        <v>638</v>
      </c>
      <c r="H16" s="659"/>
      <c r="I16" s="659"/>
      <c r="J16" s="653" t="s">
        <v>152</v>
      </c>
      <c r="K16" s="660" t="s">
        <v>670</v>
      </c>
    </row>
    <row r="17" spans="1:11" s="586" customFormat="1" ht="19.5" customHeight="1" thickBot="1" x14ac:dyDescent="0.35">
      <c r="A17" s="661" t="s">
        <v>652</v>
      </c>
      <c r="B17" s="662" t="s">
        <v>69</v>
      </c>
      <c r="C17" s="392">
        <v>0</v>
      </c>
      <c r="D17" s="392">
        <v>0</v>
      </c>
      <c r="E17" s="392">
        <v>0</v>
      </c>
      <c r="F17" s="392">
        <v>14</v>
      </c>
      <c r="G17" s="392">
        <v>203</v>
      </c>
      <c r="H17" s="392"/>
      <c r="I17" s="392"/>
      <c r="J17" s="662" t="s">
        <v>152</v>
      </c>
      <c r="K17" s="663" t="s">
        <v>565</v>
      </c>
    </row>
    <row r="18" spans="1:11" s="586" customFormat="1" ht="19.5" customHeight="1" thickBot="1" x14ac:dyDescent="0.35">
      <c r="A18" s="658" t="s">
        <v>571</v>
      </c>
      <c r="B18" s="654" t="s">
        <v>70</v>
      </c>
      <c r="C18" s="659">
        <v>0</v>
      </c>
      <c r="D18" s="659">
        <v>0</v>
      </c>
      <c r="E18" s="659">
        <v>234</v>
      </c>
      <c r="F18" s="659">
        <v>28</v>
      </c>
      <c r="G18" s="659">
        <v>29</v>
      </c>
      <c r="H18" s="659"/>
      <c r="I18" s="659"/>
      <c r="J18" s="653" t="s">
        <v>151</v>
      </c>
      <c r="K18" s="660" t="s">
        <v>77</v>
      </c>
    </row>
    <row r="19" spans="1:11" s="586" customFormat="1" ht="19.5" customHeight="1" thickBot="1" x14ac:dyDescent="0.35">
      <c r="A19" s="661" t="s">
        <v>76</v>
      </c>
      <c r="B19" s="662" t="s">
        <v>70</v>
      </c>
      <c r="C19" s="392">
        <v>0</v>
      </c>
      <c r="D19" s="392">
        <v>0</v>
      </c>
      <c r="E19" s="392">
        <v>0</v>
      </c>
      <c r="F19" s="392">
        <v>0</v>
      </c>
      <c r="G19" s="392">
        <v>0</v>
      </c>
      <c r="H19" s="392"/>
      <c r="I19" s="392"/>
      <c r="J19" s="662" t="s">
        <v>151</v>
      </c>
      <c r="K19" s="663" t="s">
        <v>71</v>
      </c>
    </row>
    <row r="20" spans="1:11" s="586" customFormat="1" ht="19.5" customHeight="1" thickBot="1" x14ac:dyDescent="0.35">
      <c r="A20" s="658" t="s">
        <v>67</v>
      </c>
      <c r="B20" s="654" t="s">
        <v>69</v>
      </c>
      <c r="C20" s="659">
        <v>0</v>
      </c>
      <c r="D20" s="659">
        <v>0</v>
      </c>
      <c r="E20" s="659">
        <v>0</v>
      </c>
      <c r="F20" s="659">
        <v>0</v>
      </c>
      <c r="G20" s="659">
        <v>0</v>
      </c>
      <c r="H20" s="659"/>
      <c r="I20" s="659"/>
      <c r="J20" s="653" t="s">
        <v>152</v>
      </c>
      <c r="K20" s="660" t="s">
        <v>167</v>
      </c>
    </row>
    <row r="21" spans="1:11" s="586" customFormat="1" ht="19.5" customHeight="1" thickBot="1" x14ac:dyDescent="0.35">
      <c r="A21" s="661" t="s">
        <v>166</v>
      </c>
      <c r="B21" s="662" t="s">
        <v>69</v>
      </c>
      <c r="C21" s="392">
        <v>0</v>
      </c>
      <c r="D21" s="392">
        <v>0</v>
      </c>
      <c r="E21" s="392">
        <v>0</v>
      </c>
      <c r="F21" s="392">
        <v>0</v>
      </c>
      <c r="G21" s="392">
        <v>0</v>
      </c>
      <c r="H21" s="392"/>
      <c r="I21" s="392"/>
      <c r="J21" s="662" t="s">
        <v>152</v>
      </c>
      <c r="K21" s="663" t="s">
        <v>187</v>
      </c>
    </row>
    <row r="22" spans="1:11" s="586" customFormat="1" ht="19.5" customHeight="1" thickBot="1" x14ac:dyDescent="0.35">
      <c r="A22" s="658" t="s">
        <v>233</v>
      </c>
      <c r="B22" s="654" t="s">
        <v>69</v>
      </c>
      <c r="C22" s="659">
        <v>0</v>
      </c>
      <c r="D22" s="659">
        <v>1201</v>
      </c>
      <c r="E22" s="659">
        <v>0</v>
      </c>
      <c r="F22" s="659">
        <v>0</v>
      </c>
      <c r="G22" s="659">
        <v>253.5</v>
      </c>
      <c r="H22" s="659"/>
      <c r="I22" s="659"/>
      <c r="J22" s="653" t="s">
        <v>152</v>
      </c>
      <c r="K22" s="660" t="s">
        <v>281</v>
      </c>
    </row>
    <row r="23" spans="1:11" s="586" customFormat="1" ht="19.5" customHeight="1" thickBot="1" x14ac:dyDescent="0.35">
      <c r="A23" s="661" t="s">
        <v>260</v>
      </c>
      <c r="B23" s="662" t="s">
        <v>70</v>
      </c>
      <c r="C23" s="392">
        <v>9</v>
      </c>
      <c r="D23" s="392">
        <v>0</v>
      </c>
      <c r="E23" s="392">
        <v>0</v>
      </c>
      <c r="F23" s="392">
        <v>0</v>
      </c>
      <c r="G23" s="392">
        <v>0</v>
      </c>
      <c r="H23" s="392"/>
      <c r="I23" s="392"/>
      <c r="J23" s="662" t="s">
        <v>151</v>
      </c>
      <c r="K23" s="663" t="s">
        <v>189</v>
      </c>
    </row>
    <row r="24" spans="1:11" s="586" customFormat="1" ht="19.5" customHeight="1" thickBot="1" x14ac:dyDescent="0.35">
      <c r="A24" s="658" t="s">
        <v>234</v>
      </c>
      <c r="B24" s="654" t="s">
        <v>69</v>
      </c>
      <c r="C24" s="659">
        <v>0</v>
      </c>
      <c r="D24" s="659">
        <v>0</v>
      </c>
      <c r="E24" s="659">
        <v>0</v>
      </c>
      <c r="F24" s="659">
        <v>0</v>
      </c>
      <c r="G24" s="659">
        <v>0</v>
      </c>
      <c r="H24" s="659"/>
      <c r="I24" s="659"/>
      <c r="J24" s="653" t="s">
        <v>152</v>
      </c>
      <c r="K24" s="660" t="s">
        <v>88</v>
      </c>
    </row>
    <row r="25" spans="1:11" s="586" customFormat="1" ht="19.5" customHeight="1" thickBot="1" x14ac:dyDescent="0.35">
      <c r="A25" s="661" t="s">
        <v>83</v>
      </c>
      <c r="B25" s="662" t="s">
        <v>69</v>
      </c>
      <c r="C25" s="392">
        <v>0</v>
      </c>
      <c r="D25" s="392">
        <v>0</v>
      </c>
      <c r="E25" s="392">
        <v>0</v>
      </c>
      <c r="F25" s="392">
        <v>0</v>
      </c>
      <c r="G25" s="392">
        <v>0</v>
      </c>
      <c r="H25" s="392"/>
      <c r="I25" s="392"/>
      <c r="J25" s="662" t="s">
        <v>152</v>
      </c>
      <c r="K25" s="663" t="s">
        <v>280</v>
      </c>
    </row>
    <row r="26" spans="1:11" s="586" customFormat="1" ht="19.5" customHeight="1" thickBot="1" x14ac:dyDescent="0.35">
      <c r="A26" s="658" t="s">
        <v>125</v>
      </c>
      <c r="B26" s="654" t="s">
        <v>69</v>
      </c>
      <c r="C26" s="659">
        <v>67</v>
      </c>
      <c r="D26" s="659">
        <v>0</v>
      </c>
      <c r="E26" s="659">
        <v>0</v>
      </c>
      <c r="F26" s="659">
        <v>0</v>
      </c>
      <c r="G26" s="659">
        <v>0</v>
      </c>
      <c r="H26" s="659"/>
      <c r="I26" s="659"/>
      <c r="J26" s="653" t="s">
        <v>152</v>
      </c>
      <c r="K26" s="660" t="s">
        <v>254</v>
      </c>
    </row>
    <row r="27" spans="1:11" s="586" customFormat="1" ht="19.5" customHeight="1" thickBot="1" x14ac:dyDescent="0.35">
      <c r="A27" s="661" t="s">
        <v>264</v>
      </c>
      <c r="B27" s="662" t="s">
        <v>69</v>
      </c>
      <c r="C27" s="392">
        <v>0</v>
      </c>
      <c r="D27" s="392">
        <v>0</v>
      </c>
      <c r="E27" s="392">
        <v>0</v>
      </c>
      <c r="F27" s="392">
        <v>0</v>
      </c>
      <c r="G27" s="392">
        <v>0</v>
      </c>
      <c r="H27" s="392"/>
      <c r="I27" s="392"/>
      <c r="J27" s="662" t="s">
        <v>152</v>
      </c>
      <c r="K27" s="663" t="s">
        <v>258</v>
      </c>
    </row>
    <row r="28" spans="1:11" s="586" customFormat="1" ht="19.5" customHeight="1" thickBot="1" x14ac:dyDescent="0.35">
      <c r="A28" s="658" t="s">
        <v>266</v>
      </c>
      <c r="B28" s="654" t="s">
        <v>69</v>
      </c>
      <c r="C28" s="659">
        <v>59</v>
      </c>
      <c r="D28" s="659">
        <v>35</v>
      </c>
      <c r="E28" s="659">
        <v>0</v>
      </c>
      <c r="F28" s="659">
        <v>0</v>
      </c>
      <c r="G28" s="659">
        <v>0</v>
      </c>
      <c r="H28" s="659"/>
      <c r="I28" s="659"/>
      <c r="J28" s="653" t="s">
        <v>152</v>
      </c>
      <c r="K28" s="660" t="s">
        <v>282</v>
      </c>
    </row>
    <row r="29" spans="1:11" s="586" customFormat="1" ht="19.5" customHeight="1" thickBot="1" x14ac:dyDescent="0.35">
      <c r="A29" s="661" t="s">
        <v>81</v>
      </c>
      <c r="B29" s="662" t="s">
        <v>69</v>
      </c>
      <c r="C29" s="392">
        <v>0</v>
      </c>
      <c r="D29" s="392">
        <v>12</v>
      </c>
      <c r="E29" s="392">
        <v>0</v>
      </c>
      <c r="F29" s="392">
        <v>0</v>
      </c>
      <c r="G29" s="392">
        <v>0</v>
      </c>
      <c r="H29" s="392"/>
      <c r="I29" s="392"/>
      <c r="J29" s="662" t="s">
        <v>152</v>
      </c>
      <c r="K29" s="663" t="s">
        <v>259</v>
      </c>
    </row>
    <row r="30" spans="1:11" s="586" customFormat="1" ht="19.5" customHeight="1" thickBot="1" x14ac:dyDescent="0.35">
      <c r="A30" s="658" t="s">
        <v>269</v>
      </c>
      <c r="B30" s="654" t="s">
        <v>69</v>
      </c>
      <c r="C30" s="659">
        <v>6</v>
      </c>
      <c r="D30" s="659">
        <v>0</v>
      </c>
      <c r="E30" s="659">
        <v>0</v>
      </c>
      <c r="F30" s="659">
        <v>0</v>
      </c>
      <c r="G30" s="659">
        <v>0</v>
      </c>
      <c r="H30" s="659"/>
      <c r="I30" s="659"/>
      <c r="J30" s="653" t="s">
        <v>152</v>
      </c>
      <c r="K30" s="660" t="s">
        <v>253</v>
      </c>
    </row>
    <row r="31" spans="1:11" s="586" customFormat="1" ht="19.5" customHeight="1" thickBot="1" x14ac:dyDescent="0.35">
      <c r="A31" s="661" t="s">
        <v>262</v>
      </c>
      <c r="B31" s="662" t="s">
        <v>69</v>
      </c>
      <c r="C31" s="392">
        <v>0</v>
      </c>
      <c r="D31" s="392">
        <v>0</v>
      </c>
      <c r="E31" s="392">
        <v>0</v>
      </c>
      <c r="F31" s="392">
        <v>0</v>
      </c>
      <c r="G31" s="392">
        <v>2</v>
      </c>
      <c r="H31" s="392"/>
      <c r="I31" s="392"/>
      <c r="J31" s="662" t="s">
        <v>152</v>
      </c>
      <c r="K31" s="663" t="s">
        <v>87</v>
      </c>
    </row>
    <row r="32" spans="1:11" s="586" customFormat="1" ht="19.5" customHeight="1" thickBot="1" x14ac:dyDescent="0.35">
      <c r="A32" s="658" t="s">
        <v>82</v>
      </c>
      <c r="B32" s="654" t="s">
        <v>70</v>
      </c>
      <c r="C32" s="659">
        <v>0</v>
      </c>
      <c r="D32" s="659">
        <v>0</v>
      </c>
      <c r="E32" s="659">
        <v>0</v>
      </c>
      <c r="F32" s="659">
        <v>0</v>
      </c>
      <c r="G32" s="659">
        <v>0</v>
      </c>
      <c r="H32" s="659"/>
      <c r="I32" s="659"/>
      <c r="J32" s="653" t="s">
        <v>151</v>
      </c>
      <c r="K32" s="660" t="s">
        <v>165</v>
      </c>
    </row>
    <row r="33" spans="1:11" s="586" customFormat="1" ht="19.5" customHeight="1" thickBot="1" x14ac:dyDescent="0.35">
      <c r="A33" s="661" t="s">
        <v>164</v>
      </c>
      <c r="B33" s="662" t="s">
        <v>69</v>
      </c>
      <c r="C33" s="392">
        <v>0</v>
      </c>
      <c r="D33" s="392">
        <v>0</v>
      </c>
      <c r="E33" s="392">
        <v>0</v>
      </c>
      <c r="F33" s="392">
        <v>0</v>
      </c>
      <c r="G33" s="392">
        <v>0</v>
      </c>
      <c r="H33" s="392"/>
      <c r="I33" s="392"/>
      <c r="J33" s="662" t="s">
        <v>152</v>
      </c>
      <c r="K33" s="663" t="s">
        <v>256</v>
      </c>
    </row>
    <row r="34" spans="1:11" s="586" customFormat="1" ht="19.5" customHeight="1" thickBot="1" x14ac:dyDescent="0.35">
      <c r="A34" s="658" t="s">
        <v>267</v>
      </c>
      <c r="B34" s="654" t="s">
        <v>69</v>
      </c>
      <c r="C34" s="659">
        <v>119</v>
      </c>
      <c r="D34" s="659">
        <v>227</v>
      </c>
      <c r="E34" s="659">
        <v>0</v>
      </c>
      <c r="F34" s="659">
        <v>0</v>
      </c>
      <c r="G34" s="659">
        <v>0</v>
      </c>
      <c r="H34" s="659"/>
      <c r="I34" s="659"/>
      <c r="J34" s="653" t="s">
        <v>152</v>
      </c>
      <c r="K34" s="660" t="s">
        <v>257</v>
      </c>
    </row>
    <row r="35" spans="1:11" ht="19.5" customHeight="1" thickBot="1" x14ac:dyDescent="0.35">
      <c r="A35" s="661" t="s">
        <v>268</v>
      </c>
      <c r="B35" s="662" t="s">
        <v>70</v>
      </c>
      <c r="C35" s="392">
        <v>85</v>
      </c>
      <c r="D35" s="392">
        <v>287</v>
      </c>
      <c r="E35" s="392">
        <v>0</v>
      </c>
      <c r="F35" s="392">
        <v>0</v>
      </c>
      <c r="G35" s="392">
        <v>0</v>
      </c>
      <c r="H35" s="392"/>
      <c r="I35" s="392"/>
      <c r="J35" s="662" t="s">
        <v>151</v>
      </c>
      <c r="K35" s="663" t="s">
        <v>110</v>
      </c>
    </row>
    <row r="36" spans="1:11" ht="19.5" customHeight="1" thickBot="1" x14ac:dyDescent="0.35">
      <c r="A36" s="658" t="s">
        <v>112</v>
      </c>
      <c r="B36" s="654" t="s">
        <v>69</v>
      </c>
      <c r="C36" s="659">
        <v>0</v>
      </c>
      <c r="D36" s="659">
        <v>0</v>
      </c>
      <c r="E36" s="659">
        <v>0</v>
      </c>
      <c r="F36" s="659">
        <v>0</v>
      </c>
      <c r="G36" s="659">
        <v>0</v>
      </c>
      <c r="H36" s="659"/>
      <c r="I36" s="659"/>
      <c r="J36" s="653" t="s">
        <v>152</v>
      </c>
      <c r="K36" s="660" t="s">
        <v>74</v>
      </c>
    </row>
    <row r="37" spans="1:11" ht="19.5" customHeight="1" thickBot="1" x14ac:dyDescent="0.35">
      <c r="A37" s="661" t="s">
        <v>84</v>
      </c>
      <c r="B37" s="662" t="s">
        <v>69</v>
      </c>
      <c r="C37" s="392">
        <v>0</v>
      </c>
      <c r="D37" s="392">
        <v>0</v>
      </c>
      <c r="E37" s="392">
        <v>0</v>
      </c>
      <c r="F37" s="392">
        <v>0</v>
      </c>
      <c r="G37" s="392">
        <v>0</v>
      </c>
      <c r="H37" s="392"/>
      <c r="I37" s="392"/>
      <c r="J37" s="662" t="s">
        <v>152</v>
      </c>
      <c r="K37" s="663" t="s">
        <v>79</v>
      </c>
    </row>
    <row r="38" spans="1:11" ht="19.5" customHeight="1" thickBot="1" x14ac:dyDescent="0.35">
      <c r="A38" s="658" t="s">
        <v>78</v>
      </c>
      <c r="B38" s="654" t="s">
        <v>69</v>
      </c>
      <c r="C38" s="659">
        <v>0</v>
      </c>
      <c r="D38" s="659">
        <v>0</v>
      </c>
      <c r="E38" s="659">
        <v>0</v>
      </c>
      <c r="F38" s="659">
        <v>0</v>
      </c>
      <c r="G38" s="659">
        <v>0</v>
      </c>
      <c r="H38" s="659"/>
      <c r="I38" s="659"/>
      <c r="J38" s="653" t="s">
        <v>152</v>
      </c>
      <c r="K38" s="660" t="s">
        <v>85</v>
      </c>
    </row>
    <row r="39" spans="1:11" ht="19.5" customHeight="1" thickBot="1" x14ac:dyDescent="0.35">
      <c r="A39" s="661" t="s">
        <v>105</v>
      </c>
      <c r="B39" s="662" t="s">
        <v>70</v>
      </c>
      <c r="C39" s="392">
        <v>4</v>
      </c>
      <c r="D39" s="392">
        <v>253</v>
      </c>
      <c r="E39" s="392">
        <v>0</v>
      </c>
      <c r="F39" s="392">
        <v>0</v>
      </c>
      <c r="G39" s="392">
        <v>2</v>
      </c>
      <c r="H39" s="392"/>
      <c r="I39" s="392"/>
      <c r="J39" s="662" t="s">
        <v>151</v>
      </c>
      <c r="K39" s="663" t="s">
        <v>188</v>
      </c>
    </row>
    <row r="40" spans="1:11" ht="19.5" customHeight="1" thickBot="1" x14ac:dyDescent="0.35">
      <c r="A40" s="658" t="s">
        <v>190</v>
      </c>
      <c r="B40" s="654" t="s">
        <v>69</v>
      </c>
      <c r="C40" s="659">
        <v>0</v>
      </c>
      <c r="D40" s="659">
        <v>0</v>
      </c>
      <c r="E40" s="659">
        <v>0</v>
      </c>
      <c r="F40" s="659">
        <v>0</v>
      </c>
      <c r="G40" s="659">
        <v>0</v>
      </c>
      <c r="H40" s="659"/>
      <c r="I40" s="659"/>
      <c r="J40" s="653" t="s">
        <v>152</v>
      </c>
      <c r="K40" s="660" t="s">
        <v>109</v>
      </c>
    </row>
    <row r="41" spans="1:11" ht="19.5" customHeight="1" thickBot="1" x14ac:dyDescent="0.35">
      <c r="A41" s="661" t="s">
        <v>111</v>
      </c>
      <c r="B41" s="662" t="s">
        <v>69</v>
      </c>
      <c r="C41" s="392">
        <v>0</v>
      </c>
      <c r="D41" s="392">
        <v>0</v>
      </c>
      <c r="E41" s="392">
        <v>0</v>
      </c>
      <c r="F41" s="392">
        <v>0</v>
      </c>
      <c r="G41" s="392">
        <v>0</v>
      </c>
      <c r="H41" s="392"/>
      <c r="I41" s="392"/>
      <c r="J41" s="662" t="s">
        <v>152</v>
      </c>
      <c r="K41" s="663" t="s">
        <v>252</v>
      </c>
    </row>
    <row r="42" spans="1:11" ht="19.5" customHeight="1" thickBot="1" x14ac:dyDescent="0.35">
      <c r="A42" s="658" t="s">
        <v>107</v>
      </c>
      <c r="B42" s="654" t="s">
        <v>69</v>
      </c>
      <c r="C42" s="659">
        <v>0</v>
      </c>
      <c r="D42" s="659">
        <v>0</v>
      </c>
      <c r="E42" s="659">
        <v>0</v>
      </c>
      <c r="F42" s="659">
        <v>0</v>
      </c>
      <c r="G42" s="659">
        <v>0</v>
      </c>
      <c r="H42" s="659"/>
      <c r="I42" s="659"/>
      <c r="J42" s="653" t="s">
        <v>152</v>
      </c>
      <c r="K42" s="660" t="s">
        <v>86</v>
      </c>
    </row>
    <row r="43" spans="1:11" ht="19.5" customHeight="1" thickBot="1" x14ac:dyDescent="0.35">
      <c r="A43" s="661" t="s">
        <v>80</v>
      </c>
      <c r="B43" s="662" t="s">
        <v>69</v>
      </c>
      <c r="C43" s="392">
        <v>0</v>
      </c>
      <c r="D43" s="392">
        <v>0</v>
      </c>
      <c r="E43" s="392">
        <v>0</v>
      </c>
      <c r="F43" s="392">
        <v>0</v>
      </c>
      <c r="G43" s="392">
        <v>0</v>
      </c>
      <c r="H43" s="392"/>
      <c r="I43" s="392"/>
      <c r="J43" s="662" t="s">
        <v>152</v>
      </c>
      <c r="K43" s="663" t="s">
        <v>108</v>
      </c>
    </row>
    <row r="44" spans="1:11" ht="19.5" customHeight="1" thickBot="1" x14ac:dyDescent="0.35">
      <c r="A44" s="658" t="s">
        <v>106</v>
      </c>
      <c r="B44" s="654" t="s">
        <v>70</v>
      </c>
      <c r="C44" s="659">
        <v>197</v>
      </c>
      <c r="D44" s="659">
        <v>0</v>
      </c>
      <c r="E44" s="659">
        <v>0</v>
      </c>
      <c r="F44" s="659">
        <v>0</v>
      </c>
      <c r="G44" s="659">
        <v>0</v>
      </c>
      <c r="H44" s="659"/>
      <c r="I44" s="659"/>
      <c r="J44" s="653" t="s">
        <v>151</v>
      </c>
      <c r="K44" s="660" t="s">
        <v>393</v>
      </c>
    </row>
    <row r="45" spans="1:11" ht="19.5" customHeight="1" thickBot="1" x14ac:dyDescent="0.35">
      <c r="A45" s="661" t="s">
        <v>392</v>
      </c>
      <c r="B45" s="662" t="s">
        <v>69</v>
      </c>
      <c r="C45" s="392">
        <v>0</v>
      </c>
      <c r="D45" s="392">
        <v>96</v>
      </c>
      <c r="E45" s="392">
        <v>0</v>
      </c>
      <c r="F45" s="392">
        <v>0</v>
      </c>
      <c r="G45" s="392">
        <v>0</v>
      </c>
      <c r="H45" s="392"/>
      <c r="I45" s="392"/>
      <c r="J45" s="662" t="s">
        <v>152</v>
      </c>
      <c r="K45" s="663" t="s">
        <v>395</v>
      </c>
    </row>
    <row r="46" spans="1:11" ht="19.5" customHeight="1" thickBot="1" x14ac:dyDescent="0.35">
      <c r="A46" s="658" t="s">
        <v>394</v>
      </c>
      <c r="B46" s="654" t="s">
        <v>70</v>
      </c>
      <c r="C46" s="659">
        <v>0</v>
      </c>
      <c r="D46" s="659">
        <v>19</v>
      </c>
      <c r="E46" s="659">
        <v>0</v>
      </c>
      <c r="F46" s="659">
        <v>0</v>
      </c>
      <c r="G46" s="659">
        <v>0</v>
      </c>
      <c r="H46" s="659"/>
      <c r="I46" s="659"/>
      <c r="J46" s="653" t="s">
        <v>151</v>
      </c>
      <c r="K46" s="660" t="s">
        <v>397</v>
      </c>
    </row>
    <row r="47" spans="1:11" s="364" customFormat="1" ht="15.9" thickBot="1" x14ac:dyDescent="0.35">
      <c r="A47" s="661" t="s">
        <v>396</v>
      </c>
      <c r="B47" s="662" t="s">
        <v>70</v>
      </c>
      <c r="C47" s="392">
        <v>0</v>
      </c>
      <c r="D47" s="392">
        <v>1144</v>
      </c>
      <c r="E47" s="392">
        <v>0</v>
      </c>
      <c r="F47" s="392">
        <v>0</v>
      </c>
      <c r="G47" s="392">
        <v>0</v>
      </c>
      <c r="H47" s="392"/>
      <c r="I47" s="392"/>
      <c r="J47" s="662" t="s">
        <v>151</v>
      </c>
      <c r="K47" s="663" t="s">
        <v>72</v>
      </c>
    </row>
    <row r="48" spans="1:11" ht="15.9" thickBot="1" x14ac:dyDescent="0.35">
      <c r="A48" s="658" t="s">
        <v>68</v>
      </c>
      <c r="B48" s="654" t="s">
        <v>70</v>
      </c>
      <c r="C48" s="659">
        <v>0</v>
      </c>
      <c r="D48" s="659">
        <v>0</v>
      </c>
      <c r="E48" s="659">
        <v>0</v>
      </c>
      <c r="F48" s="659">
        <v>0</v>
      </c>
      <c r="G48" s="659">
        <v>0</v>
      </c>
      <c r="H48" s="659"/>
      <c r="I48" s="659"/>
      <c r="J48" s="653" t="s">
        <v>151</v>
      </c>
      <c r="K48" s="660" t="s">
        <v>255</v>
      </c>
    </row>
    <row r="49" spans="1:11" ht="15.45" x14ac:dyDescent="0.3">
      <c r="A49" s="669" t="s">
        <v>265</v>
      </c>
      <c r="B49" s="670" t="s">
        <v>69</v>
      </c>
      <c r="C49" s="671">
        <v>0</v>
      </c>
      <c r="D49" s="671">
        <v>0</v>
      </c>
      <c r="E49" s="671">
        <v>0</v>
      </c>
      <c r="F49" s="671">
        <v>0</v>
      </c>
      <c r="G49" s="671">
        <v>0</v>
      </c>
      <c r="H49" s="671"/>
      <c r="I49" s="671"/>
      <c r="J49" s="670" t="s">
        <v>152</v>
      </c>
      <c r="K49" s="672"/>
    </row>
    <row r="50" spans="1:11" ht="17.25" customHeight="1" thickBot="1" x14ac:dyDescent="0.35">
      <c r="A50" s="899" t="s">
        <v>3</v>
      </c>
      <c r="B50" s="709" t="s">
        <v>69</v>
      </c>
      <c r="C50" s="710">
        <f>C20+C21+C22+C24+C25+C26+C27+C28+C29+C30+C31+C33+C34+C36+C37+C38+C40+C41+C42+C43+C45+C49</f>
        <v>251</v>
      </c>
      <c r="D50" s="710">
        <f>D20+D21+D22+D24+D25+D26+D27+D28+D29+D30+D31+D33+D34+D36+D37+D38+D40+D41+D42+D43+D45+D49</f>
        <v>1571</v>
      </c>
      <c r="E50" s="710">
        <v>890</v>
      </c>
      <c r="F50" s="710">
        <v>366</v>
      </c>
      <c r="G50" s="710">
        <v>1321</v>
      </c>
      <c r="H50" s="710"/>
      <c r="I50" s="710"/>
      <c r="J50" s="709" t="s">
        <v>152</v>
      </c>
      <c r="K50" s="897" t="s">
        <v>4</v>
      </c>
    </row>
    <row r="51" spans="1:11" ht="15.75" customHeight="1" x14ac:dyDescent="0.3">
      <c r="A51" s="900"/>
      <c r="B51" s="711" t="s">
        <v>70</v>
      </c>
      <c r="C51" s="712">
        <f>C19+C23+C32+C35+C39+C44+C46+C48</f>
        <v>295</v>
      </c>
      <c r="D51" s="712">
        <f>D19+D23+D32+D35+D39+D44+D46+D48</f>
        <v>559</v>
      </c>
      <c r="E51" s="712">
        <v>234</v>
      </c>
      <c r="F51" s="712">
        <v>38</v>
      </c>
      <c r="G51" s="712">
        <v>641</v>
      </c>
      <c r="H51" s="712"/>
      <c r="I51" s="712"/>
      <c r="J51" s="713" t="s">
        <v>151</v>
      </c>
      <c r="K51" s="898"/>
    </row>
    <row r="52" spans="1:11" x14ac:dyDescent="0.3">
      <c r="A52" s="801" t="s">
        <v>795</v>
      </c>
      <c r="B52" s="736"/>
      <c r="C52" s="736"/>
      <c r="D52" s="736"/>
      <c r="E52" s="736"/>
      <c r="F52" s="736"/>
      <c r="G52" s="736"/>
      <c r="H52" s="651" t="s">
        <v>796</v>
      </c>
      <c r="K52" s="651" t="s">
        <v>796</v>
      </c>
    </row>
    <row r="53" spans="1:11" s="586" customFormat="1" x14ac:dyDescent="0.3">
      <c r="A53" s="738" t="s">
        <v>536</v>
      </c>
      <c r="B53" s="604"/>
      <c r="C53" s="605"/>
      <c r="D53" s="605"/>
      <c r="E53" s="605"/>
      <c r="F53" s="605"/>
      <c r="G53" s="605"/>
      <c r="H53" s="605"/>
      <c r="I53" s="605"/>
      <c r="J53" s="739"/>
      <c r="K53" s="606" t="s">
        <v>412</v>
      </c>
    </row>
  </sheetData>
  <mergeCells count="17">
    <mergeCell ref="A1:K1"/>
    <mergeCell ref="A2:K2"/>
    <mergeCell ref="A3:K3"/>
    <mergeCell ref="A4:K4"/>
    <mergeCell ref="K6:K8"/>
    <mergeCell ref="H6:H8"/>
    <mergeCell ref="I6:I8"/>
    <mergeCell ref="K50:K51"/>
    <mergeCell ref="A50:A51"/>
    <mergeCell ref="E6:E8"/>
    <mergeCell ref="J6:J8"/>
    <mergeCell ref="B6:B8"/>
    <mergeCell ref="A6:A8"/>
    <mergeCell ref="G6:G8"/>
    <mergeCell ref="F6:F8"/>
    <mergeCell ref="C6:C8"/>
    <mergeCell ref="D6:D8"/>
  </mergeCells>
  <phoneticPr fontId="0" type="noConversion"/>
  <printOptions horizontalCentered="1" verticalCentered="1"/>
  <pageMargins left="0" right="0" top="0" bottom="0" header="0" footer="0"/>
  <pageSetup paperSize="9" scale="80" fitToWidth="0"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M58"/>
  <sheetViews>
    <sheetView rightToLeft="1" view="pageBreakPreview" zoomScaleNormal="100" zoomScaleSheetLayoutView="100" workbookViewId="0">
      <selection activeCell="A4" sqref="A4:J4"/>
    </sheetView>
  </sheetViews>
  <sheetFormatPr defaultColWidth="8.69140625" defaultRowHeight="12.45" x14ac:dyDescent="0.3"/>
  <cols>
    <col min="1" max="1" width="23.3828125" style="612" customWidth="1"/>
    <col min="2" max="2" width="5.69140625" style="607" bestFit="1" customWidth="1"/>
    <col min="3" max="7" width="9" style="607" customWidth="1"/>
    <col min="8" max="9" width="9" style="607" hidden="1" customWidth="1"/>
    <col min="10" max="10" width="6.3046875" style="607" customWidth="1"/>
    <col min="11" max="11" width="21.69140625" style="137" customWidth="1"/>
    <col min="12" max="16384" width="8.69140625" style="137"/>
  </cols>
  <sheetData>
    <row r="1" spans="1:13" s="598" customFormat="1" ht="22.4" customHeight="1" x14ac:dyDescent="0.4">
      <c r="A1" s="914" t="s">
        <v>680</v>
      </c>
      <c r="B1" s="914"/>
      <c r="C1" s="914"/>
      <c r="D1" s="914"/>
      <c r="E1" s="914"/>
      <c r="F1" s="914"/>
      <c r="G1" s="914"/>
      <c r="H1" s="914"/>
      <c r="I1" s="914"/>
      <c r="J1" s="914"/>
      <c r="K1" s="914"/>
      <c r="L1" s="597"/>
      <c r="M1" s="597"/>
    </row>
    <row r="2" spans="1:13" s="598" customFormat="1" ht="17.600000000000001" x14ac:dyDescent="0.4">
      <c r="A2" s="914" t="s">
        <v>797</v>
      </c>
      <c r="B2" s="914"/>
      <c r="C2" s="914"/>
      <c r="D2" s="914"/>
      <c r="E2" s="914"/>
      <c r="F2" s="914"/>
      <c r="G2" s="914"/>
      <c r="H2" s="914"/>
      <c r="I2" s="914"/>
      <c r="J2" s="914"/>
      <c r="K2" s="914"/>
      <c r="L2" s="597"/>
      <c r="M2" s="597"/>
    </row>
    <row r="3" spans="1:13" s="598" customFormat="1" ht="32.25" customHeight="1" x14ac:dyDescent="0.3">
      <c r="A3" s="921" t="s">
        <v>681</v>
      </c>
      <c r="B3" s="921"/>
      <c r="C3" s="921"/>
      <c r="D3" s="921"/>
      <c r="E3" s="921"/>
      <c r="F3" s="921"/>
      <c r="G3" s="921"/>
      <c r="H3" s="921"/>
      <c r="I3" s="921"/>
      <c r="J3" s="921"/>
      <c r="K3" s="921"/>
    </row>
    <row r="4" spans="1:13" s="598" customFormat="1" ht="14.9" customHeight="1" x14ac:dyDescent="0.4">
      <c r="A4" s="916" t="s">
        <v>798</v>
      </c>
      <c r="B4" s="916"/>
      <c r="C4" s="916"/>
      <c r="D4" s="916"/>
      <c r="E4" s="916"/>
      <c r="F4" s="916"/>
      <c r="G4" s="916"/>
      <c r="H4" s="916"/>
      <c r="I4" s="916"/>
      <c r="J4" s="916"/>
      <c r="K4" s="916"/>
    </row>
    <row r="5" spans="1:13" ht="18" customHeight="1" x14ac:dyDescent="0.4">
      <c r="A5" s="608" t="s">
        <v>757</v>
      </c>
      <c r="B5" s="609"/>
      <c r="C5" s="610"/>
      <c r="D5" s="610"/>
      <c r="E5" s="610"/>
      <c r="F5" s="610"/>
      <c r="G5" s="610"/>
      <c r="H5" s="610"/>
      <c r="I5" s="610"/>
      <c r="J5" s="609"/>
      <c r="K5" s="611" t="s">
        <v>756</v>
      </c>
    </row>
    <row r="6" spans="1:13" ht="10.5" customHeight="1" thickBot="1" x14ac:dyDescent="0.35">
      <c r="A6" s="910" t="s">
        <v>43</v>
      </c>
      <c r="B6" s="907" t="s">
        <v>24</v>
      </c>
      <c r="C6" s="901">
        <v>2013</v>
      </c>
      <c r="D6" s="901">
        <v>2014</v>
      </c>
      <c r="E6" s="901">
        <v>2015</v>
      </c>
      <c r="F6" s="901">
        <v>2016</v>
      </c>
      <c r="G6" s="901">
        <v>2017</v>
      </c>
      <c r="H6" s="901">
        <v>2018</v>
      </c>
      <c r="I6" s="901">
        <v>2019</v>
      </c>
      <c r="J6" s="904" t="s">
        <v>25</v>
      </c>
      <c r="K6" s="904" t="s">
        <v>23</v>
      </c>
    </row>
    <row r="7" spans="1:13" ht="10.5" customHeight="1" thickBot="1" x14ac:dyDescent="0.35">
      <c r="A7" s="911"/>
      <c r="B7" s="908"/>
      <c r="C7" s="902"/>
      <c r="D7" s="902"/>
      <c r="E7" s="902"/>
      <c r="F7" s="902"/>
      <c r="G7" s="902"/>
      <c r="H7" s="902"/>
      <c r="I7" s="902"/>
      <c r="J7" s="905"/>
      <c r="K7" s="905"/>
    </row>
    <row r="8" spans="1:13" ht="10.5" customHeight="1" x14ac:dyDescent="0.3">
      <c r="A8" s="912"/>
      <c r="B8" s="909"/>
      <c r="C8" s="903"/>
      <c r="D8" s="903"/>
      <c r="E8" s="903"/>
      <c r="F8" s="903"/>
      <c r="G8" s="903"/>
      <c r="H8" s="903"/>
      <c r="I8" s="903"/>
      <c r="J8" s="906"/>
      <c r="K8" s="906"/>
    </row>
    <row r="9" spans="1:13" ht="15.75" customHeight="1" thickBot="1" x14ac:dyDescent="0.35">
      <c r="A9" s="661" t="s">
        <v>653</v>
      </c>
      <c r="B9" s="662" t="s">
        <v>70</v>
      </c>
      <c r="C9" s="392">
        <v>0</v>
      </c>
      <c r="D9" s="392">
        <v>0</v>
      </c>
      <c r="E9" s="392">
        <v>0</v>
      </c>
      <c r="F9" s="392">
        <v>0</v>
      </c>
      <c r="G9" s="392">
        <v>50</v>
      </c>
      <c r="H9" s="392"/>
      <c r="I9" s="392"/>
      <c r="J9" s="662" t="s">
        <v>151</v>
      </c>
      <c r="K9" s="663" t="s">
        <v>654</v>
      </c>
    </row>
    <row r="10" spans="1:13" s="364" customFormat="1" ht="15.75" customHeight="1" thickBot="1" x14ac:dyDescent="0.35">
      <c r="A10" s="658" t="s">
        <v>652</v>
      </c>
      <c r="B10" s="654" t="s">
        <v>69</v>
      </c>
      <c r="C10" s="659">
        <v>0</v>
      </c>
      <c r="D10" s="659">
        <v>0</v>
      </c>
      <c r="E10" s="659">
        <v>0</v>
      </c>
      <c r="F10" s="659">
        <v>11</v>
      </c>
      <c r="G10" s="659">
        <v>650</v>
      </c>
      <c r="H10" s="659"/>
      <c r="I10" s="659"/>
      <c r="J10" s="653" t="s">
        <v>152</v>
      </c>
      <c r="K10" s="660" t="s">
        <v>668</v>
      </c>
    </row>
    <row r="11" spans="1:13" ht="15.75" customHeight="1" thickBot="1" x14ac:dyDescent="0.35">
      <c r="A11" s="655" t="s">
        <v>650</v>
      </c>
      <c r="B11" s="652" t="s">
        <v>70</v>
      </c>
      <c r="C11" s="656">
        <v>0</v>
      </c>
      <c r="D11" s="656">
        <v>0</v>
      </c>
      <c r="E11" s="656">
        <v>0</v>
      </c>
      <c r="F11" s="656">
        <v>19</v>
      </c>
      <c r="G11" s="656">
        <v>1252</v>
      </c>
      <c r="H11" s="656"/>
      <c r="I11" s="656"/>
      <c r="J11" s="652" t="s">
        <v>151</v>
      </c>
      <c r="K11" s="657" t="s">
        <v>669</v>
      </c>
    </row>
    <row r="12" spans="1:13" s="364" customFormat="1" ht="16.5" customHeight="1" thickBot="1" x14ac:dyDescent="0.35">
      <c r="A12" s="658" t="s">
        <v>651</v>
      </c>
      <c r="B12" s="654" t="s">
        <v>69</v>
      </c>
      <c r="C12" s="659">
        <v>0</v>
      </c>
      <c r="D12" s="659">
        <v>0</v>
      </c>
      <c r="E12" s="659">
        <v>0</v>
      </c>
      <c r="F12" s="659">
        <v>0</v>
      </c>
      <c r="G12" s="659">
        <v>2072</v>
      </c>
      <c r="H12" s="659"/>
      <c r="I12" s="659"/>
      <c r="J12" s="653" t="s">
        <v>152</v>
      </c>
      <c r="K12" s="660" t="s">
        <v>670</v>
      </c>
    </row>
    <row r="13" spans="1:13" ht="15.75" customHeight="1" thickBot="1" x14ac:dyDescent="0.35">
      <c r="A13" s="655" t="s">
        <v>646</v>
      </c>
      <c r="B13" s="652" t="s">
        <v>69</v>
      </c>
      <c r="C13" s="656">
        <v>0</v>
      </c>
      <c r="D13" s="656">
        <v>0</v>
      </c>
      <c r="E13" s="656">
        <v>0</v>
      </c>
      <c r="F13" s="656">
        <v>51</v>
      </c>
      <c r="G13" s="656">
        <v>0</v>
      </c>
      <c r="H13" s="656"/>
      <c r="I13" s="656"/>
      <c r="J13" s="652" t="s">
        <v>152</v>
      </c>
      <c r="K13" s="657" t="s">
        <v>671</v>
      </c>
    </row>
    <row r="14" spans="1:13" s="364" customFormat="1" ht="15.75" customHeight="1" thickBot="1" x14ac:dyDescent="0.35">
      <c r="A14" s="658" t="s">
        <v>647</v>
      </c>
      <c r="B14" s="654" t="s">
        <v>69</v>
      </c>
      <c r="C14" s="659">
        <v>0</v>
      </c>
      <c r="D14" s="659">
        <v>0</v>
      </c>
      <c r="E14" s="659">
        <v>0</v>
      </c>
      <c r="F14" s="659">
        <v>30</v>
      </c>
      <c r="G14" s="659">
        <v>0</v>
      </c>
      <c r="H14" s="659"/>
      <c r="I14" s="659"/>
      <c r="J14" s="653" t="s">
        <v>152</v>
      </c>
      <c r="K14" s="660" t="s">
        <v>655</v>
      </c>
    </row>
    <row r="15" spans="1:13" ht="15.75" customHeight="1" thickBot="1" x14ac:dyDescent="0.35">
      <c r="A15" s="655" t="s">
        <v>648</v>
      </c>
      <c r="B15" s="652" t="s">
        <v>69</v>
      </c>
      <c r="C15" s="656">
        <v>0</v>
      </c>
      <c r="D15" s="656">
        <v>0</v>
      </c>
      <c r="E15" s="656">
        <v>0</v>
      </c>
      <c r="F15" s="656">
        <v>147</v>
      </c>
      <c r="G15" s="656">
        <v>0</v>
      </c>
      <c r="H15" s="656"/>
      <c r="I15" s="656"/>
      <c r="J15" s="652" t="s">
        <v>152</v>
      </c>
      <c r="K15" s="657" t="s">
        <v>656</v>
      </c>
    </row>
    <row r="16" spans="1:13" s="586" customFormat="1" ht="15.9" thickBot="1" x14ac:dyDescent="0.35">
      <c r="A16" s="658" t="s">
        <v>123</v>
      </c>
      <c r="B16" s="654" t="s">
        <v>69</v>
      </c>
      <c r="C16" s="659">
        <v>0</v>
      </c>
      <c r="D16" s="659">
        <v>0</v>
      </c>
      <c r="E16" s="659">
        <v>0</v>
      </c>
      <c r="F16" s="659">
        <v>0</v>
      </c>
      <c r="G16" s="659">
        <v>0</v>
      </c>
      <c r="H16" s="659"/>
      <c r="I16" s="659"/>
      <c r="J16" s="653" t="s">
        <v>152</v>
      </c>
      <c r="K16" s="660" t="s">
        <v>124</v>
      </c>
    </row>
    <row r="17" spans="1:11" s="586" customFormat="1" ht="15.9" thickBot="1" x14ac:dyDescent="0.35">
      <c r="A17" s="655" t="s">
        <v>192</v>
      </c>
      <c r="B17" s="652" t="s">
        <v>70</v>
      </c>
      <c r="C17" s="656">
        <v>0</v>
      </c>
      <c r="D17" s="656">
        <v>0</v>
      </c>
      <c r="E17" s="656">
        <v>0</v>
      </c>
      <c r="F17" s="656">
        <v>0</v>
      </c>
      <c r="G17" s="656">
        <v>0</v>
      </c>
      <c r="H17" s="656"/>
      <c r="I17" s="656"/>
      <c r="J17" s="652" t="s">
        <v>151</v>
      </c>
      <c r="K17" s="657" t="s">
        <v>193</v>
      </c>
    </row>
    <row r="18" spans="1:11" s="586" customFormat="1" ht="15.9" thickBot="1" x14ac:dyDescent="0.35">
      <c r="A18" s="658" t="s">
        <v>127</v>
      </c>
      <c r="B18" s="654" t="s">
        <v>69</v>
      </c>
      <c r="C18" s="659">
        <v>0</v>
      </c>
      <c r="D18" s="659">
        <v>0</v>
      </c>
      <c r="E18" s="659">
        <v>0</v>
      </c>
      <c r="F18" s="659">
        <v>0</v>
      </c>
      <c r="G18" s="659">
        <v>0</v>
      </c>
      <c r="H18" s="659"/>
      <c r="I18" s="659"/>
      <c r="J18" s="653" t="s">
        <v>152</v>
      </c>
      <c r="K18" s="660" t="s">
        <v>128</v>
      </c>
    </row>
    <row r="19" spans="1:11" s="586" customFormat="1" ht="15.9" thickBot="1" x14ac:dyDescent="0.35">
      <c r="A19" s="655" t="s">
        <v>260</v>
      </c>
      <c r="B19" s="652" t="s">
        <v>70</v>
      </c>
      <c r="C19" s="656">
        <v>1044</v>
      </c>
      <c r="D19" s="656">
        <v>886</v>
      </c>
      <c r="E19" s="656">
        <v>0</v>
      </c>
      <c r="F19" s="656">
        <v>0</v>
      </c>
      <c r="G19" s="656">
        <v>0</v>
      </c>
      <c r="H19" s="656"/>
      <c r="I19" s="656"/>
      <c r="J19" s="652" t="s">
        <v>151</v>
      </c>
      <c r="K19" s="657" t="s">
        <v>281</v>
      </c>
    </row>
    <row r="20" spans="1:11" s="586" customFormat="1" ht="15.9" thickBot="1" x14ac:dyDescent="0.35">
      <c r="A20" s="658" t="s">
        <v>191</v>
      </c>
      <c r="B20" s="654" t="s">
        <v>69</v>
      </c>
      <c r="C20" s="659">
        <v>0</v>
      </c>
      <c r="D20" s="659">
        <v>0</v>
      </c>
      <c r="E20" s="659">
        <v>0</v>
      </c>
      <c r="F20" s="659">
        <v>0</v>
      </c>
      <c r="G20" s="659">
        <v>0</v>
      </c>
      <c r="H20" s="659"/>
      <c r="I20" s="659"/>
      <c r="J20" s="653" t="s">
        <v>152</v>
      </c>
      <c r="K20" s="660" t="s">
        <v>189</v>
      </c>
    </row>
    <row r="21" spans="1:11" s="586" customFormat="1" ht="15.9" thickBot="1" x14ac:dyDescent="0.35">
      <c r="A21" s="655" t="s">
        <v>125</v>
      </c>
      <c r="B21" s="652" t="s">
        <v>69</v>
      </c>
      <c r="C21" s="656">
        <v>3221.5</v>
      </c>
      <c r="D21" s="656">
        <v>0</v>
      </c>
      <c r="E21" s="656">
        <v>0</v>
      </c>
      <c r="F21" s="656">
        <v>0</v>
      </c>
      <c r="G21" s="656">
        <v>0</v>
      </c>
      <c r="H21" s="656"/>
      <c r="I21" s="656"/>
      <c r="J21" s="652" t="s">
        <v>152</v>
      </c>
      <c r="K21" s="657" t="s">
        <v>126</v>
      </c>
    </row>
    <row r="22" spans="1:11" s="586" customFormat="1" ht="15.9" thickBot="1" x14ac:dyDescent="0.35">
      <c r="A22" s="658" t="s">
        <v>264</v>
      </c>
      <c r="B22" s="654" t="s">
        <v>69</v>
      </c>
      <c r="C22" s="659">
        <v>0</v>
      </c>
      <c r="D22" s="659">
        <v>0</v>
      </c>
      <c r="E22" s="659">
        <v>0</v>
      </c>
      <c r="F22" s="659">
        <v>0</v>
      </c>
      <c r="G22" s="659">
        <v>0</v>
      </c>
      <c r="H22" s="659"/>
      <c r="I22" s="659"/>
      <c r="J22" s="653" t="s">
        <v>152</v>
      </c>
      <c r="K22" s="660" t="s">
        <v>254</v>
      </c>
    </row>
    <row r="23" spans="1:11" s="586" customFormat="1" ht="15.9" thickBot="1" x14ac:dyDescent="0.35">
      <c r="A23" s="655" t="s">
        <v>266</v>
      </c>
      <c r="B23" s="652" t="s">
        <v>69</v>
      </c>
      <c r="C23" s="656">
        <v>3513</v>
      </c>
      <c r="D23" s="656">
        <v>1507</v>
      </c>
      <c r="E23" s="656">
        <v>0</v>
      </c>
      <c r="F23" s="656">
        <v>0</v>
      </c>
      <c r="G23" s="656">
        <v>0</v>
      </c>
      <c r="H23" s="656"/>
      <c r="I23" s="656"/>
      <c r="J23" s="652" t="s">
        <v>152</v>
      </c>
      <c r="K23" s="657" t="s">
        <v>258</v>
      </c>
    </row>
    <row r="24" spans="1:11" s="586" customFormat="1" ht="15.9" thickBot="1" x14ac:dyDescent="0.35">
      <c r="A24" s="658" t="s">
        <v>269</v>
      </c>
      <c r="B24" s="654" t="s">
        <v>69</v>
      </c>
      <c r="C24" s="659">
        <v>730</v>
      </c>
      <c r="D24" s="659">
        <v>69</v>
      </c>
      <c r="E24" s="659">
        <v>0</v>
      </c>
      <c r="F24" s="659">
        <v>0</v>
      </c>
      <c r="G24" s="659">
        <v>0</v>
      </c>
      <c r="H24" s="659"/>
      <c r="I24" s="659"/>
      <c r="J24" s="653" t="s">
        <v>152</v>
      </c>
      <c r="K24" s="660" t="s">
        <v>259</v>
      </c>
    </row>
    <row r="25" spans="1:11" s="586" customFormat="1" ht="15.9" thickBot="1" x14ac:dyDescent="0.35">
      <c r="A25" s="655" t="s">
        <v>262</v>
      </c>
      <c r="B25" s="652" t="s">
        <v>69</v>
      </c>
      <c r="C25" s="656">
        <v>1676</v>
      </c>
      <c r="D25" s="656">
        <v>638</v>
      </c>
      <c r="E25" s="656">
        <v>2571.5</v>
      </c>
      <c r="F25" s="656">
        <v>2</v>
      </c>
      <c r="G25" s="656">
        <v>234</v>
      </c>
      <c r="H25" s="656"/>
      <c r="I25" s="656"/>
      <c r="J25" s="652" t="s">
        <v>152</v>
      </c>
      <c r="K25" s="657" t="s">
        <v>253</v>
      </c>
    </row>
    <row r="26" spans="1:11" s="586" customFormat="1" ht="15.9" thickBot="1" x14ac:dyDescent="0.35">
      <c r="A26" s="658" t="s">
        <v>164</v>
      </c>
      <c r="B26" s="654" t="s">
        <v>69</v>
      </c>
      <c r="C26" s="659">
        <v>0</v>
      </c>
      <c r="D26" s="659">
        <v>0</v>
      </c>
      <c r="E26" s="659">
        <v>0</v>
      </c>
      <c r="F26" s="659">
        <v>0</v>
      </c>
      <c r="G26" s="659">
        <v>0</v>
      </c>
      <c r="H26" s="659"/>
      <c r="I26" s="659"/>
      <c r="J26" s="653" t="s">
        <v>152</v>
      </c>
      <c r="K26" s="660" t="s">
        <v>165</v>
      </c>
    </row>
    <row r="27" spans="1:11" s="586" customFormat="1" ht="15.9" thickBot="1" x14ac:dyDescent="0.35">
      <c r="A27" s="655" t="s">
        <v>267</v>
      </c>
      <c r="B27" s="652" t="s">
        <v>69</v>
      </c>
      <c r="C27" s="656">
        <v>3236</v>
      </c>
      <c r="D27" s="656">
        <v>333</v>
      </c>
      <c r="E27" s="656">
        <v>0</v>
      </c>
      <c r="F27" s="656">
        <v>0</v>
      </c>
      <c r="G27" s="656">
        <v>0</v>
      </c>
      <c r="H27" s="656"/>
      <c r="I27" s="656"/>
      <c r="J27" s="652" t="s">
        <v>152</v>
      </c>
      <c r="K27" s="657" t="s">
        <v>256</v>
      </c>
    </row>
    <row r="28" spans="1:11" s="586" customFormat="1" ht="15.9" thickBot="1" x14ac:dyDescent="0.35">
      <c r="A28" s="658" t="s">
        <v>268</v>
      </c>
      <c r="B28" s="654" t="s">
        <v>70</v>
      </c>
      <c r="C28" s="659">
        <v>1539</v>
      </c>
      <c r="D28" s="659">
        <v>2153</v>
      </c>
      <c r="E28" s="659">
        <v>0</v>
      </c>
      <c r="F28" s="659">
        <v>0</v>
      </c>
      <c r="G28" s="659">
        <v>0</v>
      </c>
      <c r="H28" s="659"/>
      <c r="I28" s="659"/>
      <c r="J28" s="653" t="s">
        <v>151</v>
      </c>
      <c r="K28" s="660" t="s">
        <v>257</v>
      </c>
    </row>
    <row r="29" spans="1:11" s="586" customFormat="1" ht="15.9" thickBot="1" x14ac:dyDescent="0.35">
      <c r="A29" s="655" t="s">
        <v>116</v>
      </c>
      <c r="B29" s="652" t="s">
        <v>69</v>
      </c>
      <c r="C29" s="656">
        <v>0</v>
      </c>
      <c r="D29" s="656">
        <v>0</v>
      </c>
      <c r="E29" s="656">
        <v>0</v>
      </c>
      <c r="F29" s="656">
        <v>0</v>
      </c>
      <c r="G29" s="656">
        <v>0</v>
      </c>
      <c r="H29" s="656"/>
      <c r="I29" s="656"/>
      <c r="J29" s="652" t="s">
        <v>152</v>
      </c>
      <c r="K29" s="657" t="s">
        <v>251</v>
      </c>
    </row>
    <row r="30" spans="1:11" s="586" customFormat="1" ht="15.9" thickBot="1" x14ac:dyDescent="0.35">
      <c r="A30" s="658" t="s">
        <v>121</v>
      </c>
      <c r="B30" s="654" t="s">
        <v>69</v>
      </c>
      <c r="C30" s="659">
        <v>0</v>
      </c>
      <c r="D30" s="659">
        <v>0</v>
      </c>
      <c r="E30" s="659">
        <v>0</v>
      </c>
      <c r="F30" s="659">
        <v>0</v>
      </c>
      <c r="G30" s="659">
        <v>0</v>
      </c>
      <c r="H30" s="659"/>
      <c r="I30" s="659"/>
      <c r="J30" s="653" t="s">
        <v>152</v>
      </c>
      <c r="K30" s="660" t="s">
        <v>122</v>
      </c>
    </row>
    <row r="31" spans="1:11" s="586" customFormat="1" ht="15.9" thickBot="1" x14ac:dyDescent="0.35">
      <c r="A31" s="655" t="s">
        <v>114</v>
      </c>
      <c r="B31" s="652" t="s">
        <v>70</v>
      </c>
      <c r="C31" s="656">
        <v>0</v>
      </c>
      <c r="D31" s="656">
        <v>0</v>
      </c>
      <c r="E31" s="656">
        <v>0</v>
      </c>
      <c r="F31" s="656">
        <v>0</v>
      </c>
      <c r="G31" s="656">
        <v>0</v>
      </c>
      <c r="H31" s="656"/>
      <c r="I31" s="656"/>
      <c r="J31" s="652" t="s">
        <v>151</v>
      </c>
      <c r="K31" s="657" t="s">
        <v>115</v>
      </c>
    </row>
    <row r="32" spans="1:11" s="586" customFormat="1" ht="15.9" thickBot="1" x14ac:dyDescent="0.35">
      <c r="A32" s="658" t="s">
        <v>263</v>
      </c>
      <c r="B32" s="654" t="s">
        <v>70</v>
      </c>
      <c r="C32" s="659">
        <v>181</v>
      </c>
      <c r="D32" s="659">
        <v>0</v>
      </c>
      <c r="E32" s="659">
        <v>0</v>
      </c>
      <c r="F32" s="659">
        <v>0</v>
      </c>
      <c r="G32" s="659">
        <v>4</v>
      </c>
      <c r="H32" s="659"/>
      <c r="I32" s="659"/>
      <c r="J32" s="653" t="s">
        <v>151</v>
      </c>
      <c r="K32" s="660" t="s">
        <v>85</v>
      </c>
    </row>
    <row r="33" spans="1:11" s="586" customFormat="1" ht="15.9" thickBot="1" x14ac:dyDescent="0.35">
      <c r="A33" s="655" t="s">
        <v>117</v>
      </c>
      <c r="B33" s="652" t="s">
        <v>69</v>
      </c>
      <c r="C33" s="656">
        <v>0</v>
      </c>
      <c r="D33" s="656">
        <v>0</v>
      </c>
      <c r="E33" s="656">
        <v>0</v>
      </c>
      <c r="F33" s="656">
        <v>0</v>
      </c>
      <c r="G33" s="656">
        <v>0</v>
      </c>
      <c r="H33" s="656"/>
      <c r="I33" s="656"/>
      <c r="J33" s="652" t="s">
        <v>152</v>
      </c>
      <c r="K33" s="657" t="s">
        <v>118</v>
      </c>
    </row>
    <row r="34" spans="1:11" s="586" customFormat="1" ht="15.9" thickBot="1" x14ac:dyDescent="0.35">
      <c r="A34" s="658" t="s">
        <v>119</v>
      </c>
      <c r="B34" s="654" t="s">
        <v>69</v>
      </c>
      <c r="C34" s="659">
        <v>0</v>
      </c>
      <c r="D34" s="659">
        <v>0</v>
      </c>
      <c r="E34" s="659">
        <v>0</v>
      </c>
      <c r="F34" s="659">
        <v>0</v>
      </c>
      <c r="G34" s="659">
        <v>0</v>
      </c>
      <c r="H34" s="659"/>
      <c r="I34" s="659"/>
      <c r="J34" s="653" t="s">
        <v>152</v>
      </c>
      <c r="K34" s="660" t="s">
        <v>120</v>
      </c>
    </row>
    <row r="35" spans="1:11" s="586" customFormat="1" ht="15.9" thickBot="1" x14ac:dyDescent="0.35">
      <c r="A35" s="655" t="s">
        <v>190</v>
      </c>
      <c r="B35" s="652" t="s">
        <v>69</v>
      </c>
      <c r="C35" s="656">
        <v>0</v>
      </c>
      <c r="D35" s="656">
        <v>0</v>
      </c>
      <c r="E35" s="656">
        <v>0</v>
      </c>
      <c r="F35" s="656">
        <v>0</v>
      </c>
      <c r="G35" s="656">
        <v>0</v>
      </c>
      <c r="H35" s="656"/>
      <c r="I35" s="656"/>
      <c r="J35" s="652" t="s">
        <v>152</v>
      </c>
      <c r="K35" s="657" t="s">
        <v>194</v>
      </c>
    </row>
    <row r="36" spans="1:11" s="586" customFormat="1" ht="15.9" thickBot="1" x14ac:dyDescent="0.35">
      <c r="A36" s="658" t="s">
        <v>129</v>
      </c>
      <c r="B36" s="654" t="s">
        <v>69</v>
      </c>
      <c r="C36" s="659">
        <v>0</v>
      </c>
      <c r="D36" s="659">
        <v>0</v>
      </c>
      <c r="E36" s="659">
        <v>0</v>
      </c>
      <c r="F36" s="659">
        <v>0</v>
      </c>
      <c r="G36" s="659">
        <v>0</v>
      </c>
      <c r="H36" s="659"/>
      <c r="I36" s="659"/>
      <c r="J36" s="653" t="s">
        <v>152</v>
      </c>
      <c r="K36" s="660" t="s">
        <v>130</v>
      </c>
    </row>
    <row r="37" spans="1:11" s="586" customFormat="1" ht="15.9" thickBot="1" x14ac:dyDescent="0.35">
      <c r="A37" s="655" t="s">
        <v>261</v>
      </c>
      <c r="B37" s="652" t="s">
        <v>69</v>
      </c>
      <c r="C37" s="656">
        <v>0</v>
      </c>
      <c r="D37" s="656">
        <v>0</v>
      </c>
      <c r="E37" s="656">
        <v>0</v>
      </c>
      <c r="F37" s="656">
        <v>0</v>
      </c>
      <c r="G37" s="656">
        <v>0</v>
      </c>
      <c r="H37" s="656"/>
      <c r="I37" s="656"/>
      <c r="J37" s="652" t="s">
        <v>152</v>
      </c>
      <c r="K37" s="657" t="s">
        <v>252</v>
      </c>
    </row>
    <row r="38" spans="1:11" s="586" customFormat="1" ht="15.9" thickBot="1" x14ac:dyDescent="0.35">
      <c r="A38" s="658" t="s">
        <v>392</v>
      </c>
      <c r="B38" s="654" t="s">
        <v>69</v>
      </c>
      <c r="C38" s="659">
        <v>0</v>
      </c>
      <c r="D38" s="659">
        <v>3215</v>
      </c>
      <c r="E38" s="659">
        <v>0</v>
      </c>
      <c r="F38" s="659">
        <v>0</v>
      </c>
      <c r="G38" s="659">
        <v>0</v>
      </c>
      <c r="H38" s="659"/>
      <c r="I38" s="659"/>
      <c r="J38" s="653" t="s">
        <v>152</v>
      </c>
      <c r="K38" s="660" t="s">
        <v>393</v>
      </c>
    </row>
    <row r="39" spans="1:11" s="586" customFormat="1" ht="15.9" thickBot="1" x14ac:dyDescent="0.35">
      <c r="A39" s="655" t="s">
        <v>398</v>
      </c>
      <c r="B39" s="652" t="s">
        <v>69</v>
      </c>
      <c r="C39" s="656">
        <v>0</v>
      </c>
      <c r="D39" s="656">
        <v>941.5</v>
      </c>
      <c r="E39" s="656">
        <v>0</v>
      </c>
      <c r="F39" s="656">
        <v>0</v>
      </c>
      <c r="G39" s="656">
        <v>0</v>
      </c>
      <c r="H39" s="656"/>
      <c r="I39" s="656"/>
      <c r="J39" s="652" t="s">
        <v>152</v>
      </c>
      <c r="K39" s="657" t="s">
        <v>406</v>
      </c>
    </row>
    <row r="40" spans="1:11" s="586" customFormat="1" ht="15.9" thickBot="1" x14ac:dyDescent="0.35">
      <c r="A40" s="658" t="s">
        <v>399</v>
      </c>
      <c r="B40" s="654" t="s">
        <v>70</v>
      </c>
      <c r="C40" s="659">
        <v>0</v>
      </c>
      <c r="D40" s="659">
        <v>18</v>
      </c>
      <c r="E40" s="659">
        <v>0</v>
      </c>
      <c r="F40" s="659">
        <v>0</v>
      </c>
      <c r="G40" s="659">
        <v>0</v>
      </c>
      <c r="H40" s="659"/>
      <c r="I40" s="659"/>
      <c r="J40" s="653" t="s">
        <v>151</v>
      </c>
      <c r="K40" s="660" t="s">
        <v>404</v>
      </c>
    </row>
    <row r="41" spans="1:11" s="586" customFormat="1" ht="15.9" thickBot="1" x14ac:dyDescent="0.35">
      <c r="A41" s="655" t="s">
        <v>400</v>
      </c>
      <c r="B41" s="652" t="s">
        <v>69</v>
      </c>
      <c r="C41" s="656">
        <v>0</v>
      </c>
      <c r="D41" s="656">
        <v>32</v>
      </c>
      <c r="E41" s="656">
        <v>0</v>
      </c>
      <c r="F41" s="656">
        <v>0</v>
      </c>
      <c r="G41" s="656">
        <v>0</v>
      </c>
      <c r="H41" s="656"/>
      <c r="I41" s="656"/>
      <c r="J41" s="652" t="s">
        <v>152</v>
      </c>
      <c r="K41" s="657" t="s">
        <v>405</v>
      </c>
    </row>
    <row r="42" spans="1:11" s="586" customFormat="1" ht="15.9" thickBot="1" x14ac:dyDescent="0.35">
      <c r="A42" s="658" t="s">
        <v>394</v>
      </c>
      <c r="B42" s="654" t="s">
        <v>70</v>
      </c>
      <c r="C42" s="659">
        <v>0</v>
      </c>
      <c r="D42" s="659">
        <v>7</v>
      </c>
      <c r="E42" s="659">
        <v>0</v>
      </c>
      <c r="F42" s="659">
        <v>0</v>
      </c>
      <c r="G42" s="659">
        <v>0</v>
      </c>
      <c r="H42" s="659"/>
      <c r="I42" s="659"/>
      <c r="J42" s="653" t="s">
        <v>151</v>
      </c>
      <c r="K42" s="660" t="s">
        <v>395</v>
      </c>
    </row>
    <row r="43" spans="1:11" s="586" customFormat="1" ht="15.9" thickBot="1" x14ac:dyDescent="0.35">
      <c r="A43" s="655" t="s">
        <v>401</v>
      </c>
      <c r="B43" s="652" t="s">
        <v>69</v>
      </c>
      <c r="C43" s="656">
        <v>0</v>
      </c>
      <c r="D43" s="656">
        <v>868</v>
      </c>
      <c r="E43" s="656">
        <v>0</v>
      </c>
      <c r="F43" s="656">
        <v>0</v>
      </c>
      <c r="G43" s="656">
        <v>0</v>
      </c>
      <c r="H43" s="656"/>
      <c r="I43" s="656"/>
      <c r="J43" s="652" t="s">
        <v>152</v>
      </c>
      <c r="K43" s="657" t="s">
        <v>282</v>
      </c>
    </row>
    <row r="44" spans="1:11" s="586" customFormat="1" ht="15.9" thickBot="1" x14ac:dyDescent="0.35">
      <c r="A44" s="658" t="s">
        <v>402</v>
      </c>
      <c r="B44" s="654" t="s">
        <v>69</v>
      </c>
      <c r="C44" s="659">
        <v>0</v>
      </c>
      <c r="D44" s="659">
        <v>15</v>
      </c>
      <c r="E44" s="659">
        <v>0</v>
      </c>
      <c r="F44" s="659">
        <v>0</v>
      </c>
      <c r="G44" s="659">
        <v>0</v>
      </c>
      <c r="H44" s="659"/>
      <c r="I44" s="659"/>
      <c r="J44" s="653" t="s">
        <v>152</v>
      </c>
      <c r="K44" s="660" t="s">
        <v>403</v>
      </c>
    </row>
    <row r="45" spans="1:11" s="586" customFormat="1" ht="15.9" thickBot="1" x14ac:dyDescent="0.35">
      <c r="A45" s="655" t="s">
        <v>113</v>
      </c>
      <c r="B45" s="652" t="s">
        <v>70</v>
      </c>
      <c r="C45" s="656">
        <v>1618</v>
      </c>
      <c r="D45" s="656">
        <v>190</v>
      </c>
      <c r="E45" s="656">
        <v>0</v>
      </c>
      <c r="F45" s="656">
        <v>0</v>
      </c>
      <c r="G45" s="656">
        <v>0</v>
      </c>
      <c r="H45" s="656"/>
      <c r="I45" s="656"/>
      <c r="J45" s="652" t="s">
        <v>151</v>
      </c>
      <c r="K45" s="657" t="s">
        <v>73</v>
      </c>
    </row>
    <row r="46" spans="1:11" s="586" customFormat="1" ht="15.9" thickBot="1" x14ac:dyDescent="0.35">
      <c r="A46" s="658" t="s">
        <v>265</v>
      </c>
      <c r="B46" s="654" t="s">
        <v>69</v>
      </c>
      <c r="C46" s="659">
        <v>0</v>
      </c>
      <c r="D46" s="659">
        <v>0</v>
      </c>
      <c r="E46" s="659">
        <v>0</v>
      </c>
      <c r="F46" s="659">
        <v>0</v>
      </c>
      <c r="G46" s="659">
        <v>0</v>
      </c>
      <c r="H46" s="659"/>
      <c r="I46" s="659"/>
      <c r="J46" s="653" t="s">
        <v>152</v>
      </c>
      <c r="K46" s="660" t="s">
        <v>255</v>
      </c>
    </row>
    <row r="47" spans="1:11" s="586" customFormat="1" ht="17.25" customHeight="1" thickBot="1" x14ac:dyDescent="0.35">
      <c r="A47" s="655" t="s">
        <v>567</v>
      </c>
      <c r="B47" s="652" t="s">
        <v>69</v>
      </c>
      <c r="C47" s="656">
        <v>0</v>
      </c>
      <c r="D47" s="656">
        <v>0</v>
      </c>
      <c r="E47" s="656">
        <v>2849.5</v>
      </c>
      <c r="F47" s="656">
        <v>0</v>
      </c>
      <c r="G47" s="656">
        <v>606</v>
      </c>
      <c r="H47" s="656"/>
      <c r="I47" s="656"/>
      <c r="J47" s="652" t="s">
        <v>152</v>
      </c>
      <c r="K47" s="657" t="s">
        <v>187</v>
      </c>
    </row>
    <row r="48" spans="1:11" s="586" customFormat="1" ht="15.9" thickBot="1" x14ac:dyDescent="0.35">
      <c r="A48" s="658" t="s">
        <v>568</v>
      </c>
      <c r="B48" s="654" t="s">
        <v>70</v>
      </c>
      <c r="C48" s="659">
        <v>0</v>
      </c>
      <c r="D48" s="659">
        <v>0</v>
      </c>
      <c r="E48" s="659">
        <v>1476.5</v>
      </c>
      <c r="F48" s="659">
        <v>0</v>
      </c>
      <c r="G48" s="659">
        <v>0</v>
      </c>
      <c r="H48" s="659"/>
      <c r="I48" s="659"/>
      <c r="J48" s="653" t="s">
        <v>151</v>
      </c>
      <c r="K48" s="660" t="s">
        <v>561</v>
      </c>
    </row>
    <row r="49" spans="1:11" s="586" customFormat="1" ht="15.9" thickBot="1" x14ac:dyDescent="0.35">
      <c r="A49" s="655" t="s">
        <v>573</v>
      </c>
      <c r="B49" s="652" t="s">
        <v>70</v>
      </c>
      <c r="C49" s="656">
        <v>0</v>
      </c>
      <c r="D49" s="656">
        <v>0</v>
      </c>
      <c r="E49" s="656">
        <v>1084</v>
      </c>
      <c r="F49" s="656">
        <v>0</v>
      </c>
      <c r="G49" s="656">
        <v>0</v>
      </c>
      <c r="H49" s="656"/>
      <c r="I49" s="656"/>
      <c r="J49" s="652" t="s">
        <v>151</v>
      </c>
      <c r="K49" s="657" t="s">
        <v>562</v>
      </c>
    </row>
    <row r="50" spans="1:11" s="586" customFormat="1" ht="15.9" thickBot="1" x14ac:dyDescent="0.35">
      <c r="A50" s="658" t="s">
        <v>569</v>
      </c>
      <c r="B50" s="654" t="s">
        <v>69</v>
      </c>
      <c r="C50" s="659">
        <v>0</v>
      </c>
      <c r="D50" s="659">
        <v>0</v>
      </c>
      <c r="E50" s="659">
        <v>253.1</v>
      </c>
      <c r="F50" s="659">
        <v>25</v>
      </c>
      <c r="G50" s="659">
        <v>0</v>
      </c>
      <c r="H50" s="659"/>
      <c r="I50" s="659"/>
      <c r="J50" s="653" t="s">
        <v>152</v>
      </c>
      <c r="K50" s="660" t="s">
        <v>563</v>
      </c>
    </row>
    <row r="51" spans="1:11" s="586" customFormat="1" ht="15.9" thickBot="1" x14ac:dyDescent="0.35">
      <c r="A51" s="655" t="s">
        <v>570</v>
      </c>
      <c r="B51" s="652" t="s">
        <v>69</v>
      </c>
      <c r="C51" s="656">
        <v>0</v>
      </c>
      <c r="D51" s="656">
        <v>0</v>
      </c>
      <c r="E51" s="656">
        <v>3102</v>
      </c>
      <c r="F51" s="656">
        <v>798</v>
      </c>
      <c r="G51" s="656">
        <v>0</v>
      </c>
      <c r="H51" s="656"/>
      <c r="I51" s="656"/>
      <c r="J51" s="652" t="s">
        <v>152</v>
      </c>
      <c r="K51" s="657" t="s">
        <v>564</v>
      </c>
    </row>
    <row r="52" spans="1:11" s="586" customFormat="1" ht="15.9" thickBot="1" x14ac:dyDescent="0.35">
      <c r="A52" s="658" t="s">
        <v>643</v>
      </c>
      <c r="B52" s="654" t="s">
        <v>69</v>
      </c>
      <c r="C52" s="659">
        <v>0</v>
      </c>
      <c r="D52" s="659">
        <v>0</v>
      </c>
      <c r="E52" s="659">
        <v>890</v>
      </c>
      <c r="F52" s="659">
        <v>277</v>
      </c>
      <c r="G52" s="659">
        <v>234</v>
      </c>
      <c r="H52" s="659"/>
      <c r="I52" s="659"/>
      <c r="J52" s="653" t="s">
        <v>152</v>
      </c>
      <c r="K52" s="660" t="s">
        <v>644</v>
      </c>
    </row>
    <row r="53" spans="1:11" s="586" customFormat="1" ht="15.9" thickBot="1" x14ac:dyDescent="0.35">
      <c r="A53" s="655" t="s">
        <v>571</v>
      </c>
      <c r="B53" s="652" t="s">
        <v>70</v>
      </c>
      <c r="C53" s="656">
        <v>0</v>
      </c>
      <c r="D53" s="656">
        <v>0</v>
      </c>
      <c r="E53" s="656">
        <v>234</v>
      </c>
      <c r="F53" s="656">
        <v>7</v>
      </c>
      <c r="G53" s="656">
        <v>226</v>
      </c>
      <c r="H53" s="656"/>
      <c r="I53" s="656"/>
      <c r="J53" s="652" t="s">
        <v>151</v>
      </c>
      <c r="K53" s="657" t="s">
        <v>565</v>
      </c>
    </row>
    <row r="54" spans="1:11" s="586" customFormat="1" ht="30.9" x14ac:dyDescent="0.3">
      <c r="A54" s="664" t="s">
        <v>572</v>
      </c>
      <c r="B54" s="665" t="s">
        <v>70</v>
      </c>
      <c r="C54" s="666">
        <v>0</v>
      </c>
      <c r="D54" s="666">
        <v>0</v>
      </c>
      <c r="E54" s="666">
        <v>320</v>
      </c>
      <c r="F54" s="666">
        <v>0</v>
      </c>
      <c r="G54" s="666">
        <v>0</v>
      </c>
      <c r="H54" s="666"/>
      <c r="I54" s="666"/>
      <c r="J54" s="667" t="s">
        <v>151</v>
      </c>
      <c r="K54" s="668" t="s">
        <v>566</v>
      </c>
    </row>
    <row r="55" spans="1:11" s="586" customFormat="1" ht="19.5" customHeight="1" thickBot="1" x14ac:dyDescent="0.35">
      <c r="A55" s="917" t="s">
        <v>3</v>
      </c>
      <c r="B55" s="704" t="s">
        <v>69</v>
      </c>
      <c r="C55" s="705">
        <f>C16+C18+C20+C21+C22+C23+C24+C25+C26+C27+C29+C30+C33+C34+C35+C36+C37+C38+C39+C41+C43+C44+C46+C47+C50+C51+C52</f>
        <v>12376.5</v>
      </c>
      <c r="D55" s="705">
        <f>D16+D18+D20+D21+D22+D23+D24+D25+D26+D27+D29+D30+D33+D34+D35+D36+D37+D38+D39+D41+D43+D44+D46+D47+D50+D51+D52</f>
        <v>7618.5</v>
      </c>
      <c r="E55" s="705">
        <f>E16+E18+E20+E21+E22+E23+E24+E25+E26+E27+E29+E30+E33+E34+E35+E36+E37+E38+E39+E41+E43+E44+E46+E47+E50+E51+E52</f>
        <v>9666.1</v>
      </c>
      <c r="F55" s="705">
        <v>1341</v>
      </c>
      <c r="G55" s="705">
        <v>3796</v>
      </c>
      <c r="H55" s="705"/>
      <c r="I55" s="705"/>
      <c r="J55" s="704" t="s">
        <v>152</v>
      </c>
      <c r="K55" s="919" t="s">
        <v>4</v>
      </c>
    </row>
    <row r="56" spans="1:11" s="586" customFormat="1" ht="18" customHeight="1" x14ac:dyDescent="0.3">
      <c r="A56" s="918"/>
      <c r="B56" s="706" t="s">
        <v>70</v>
      </c>
      <c r="C56" s="707">
        <f>C17+C19+C28+C31+C32+C40+C42+C45+C48+C49</f>
        <v>4382</v>
      </c>
      <c r="D56" s="707">
        <f>D17+D19+D28+D31+D32+D40+D42+D45+D48+D49</f>
        <v>3254</v>
      </c>
      <c r="E56" s="707">
        <f>E17+E19+E28+E31+E32+E40+E42+E45+E48+E49</f>
        <v>2560.5</v>
      </c>
      <c r="F56" s="707">
        <v>26</v>
      </c>
      <c r="G56" s="707">
        <v>1532</v>
      </c>
      <c r="H56" s="707"/>
      <c r="I56" s="707"/>
      <c r="J56" s="708" t="s">
        <v>151</v>
      </c>
      <c r="K56" s="920"/>
    </row>
    <row r="57" spans="1:11" s="364" customFormat="1" ht="12" customHeight="1" x14ac:dyDescent="0.3">
      <c r="A57" s="801" t="s">
        <v>795</v>
      </c>
      <c r="B57" s="736"/>
      <c r="C57" s="736"/>
      <c r="D57" s="736"/>
      <c r="E57" s="736"/>
      <c r="F57" s="736"/>
      <c r="G57" s="736"/>
      <c r="H57" s="651" t="s">
        <v>796</v>
      </c>
      <c r="I57" s="607"/>
      <c r="J57" s="607"/>
      <c r="K57" s="651" t="s">
        <v>796</v>
      </c>
    </row>
    <row r="58" spans="1:11" x14ac:dyDescent="0.3">
      <c r="A58" s="738" t="s">
        <v>536</v>
      </c>
      <c r="B58" s="604"/>
      <c r="C58" s="605"/>
      <c r="D58" s="605"/>
      <c r="E58" s="605"/>
      <c r="F58" s="605"/>
      <c r="G58" s="605"/>
      <c r="H58" s="605"/>
      <c r="I58" s="605"/>
      <c r="J58" s="739"/>
      <c r="K58" s="606" t="s">
        <v>412</v>
      </c>
    </row>
  </sheetData>
  <mergeCells count="17">
    <mergeCell ref="A1:K1"/>
    <mergeCell ref="A2:K2"/>
    <mergeCell ref="A3:K3"/>
    <mergeCell ref="A4:K4"/>
    <mergeCell ref="K6:K8"/>
    <mergeCell ref="F6:F8"/>
    <mergeCell ref="G6:G8"/>
    <mergeCell ref="D6:D8"/>
    <mergeCell ref="C6:C8"/>
    <mergeCell ref="H6:H8"/>
    <mergeCell ref="I6:I8"/>
    <mergeCell ref="A55:A56"/>
    <mergeCell ref="K55:K56"/>
    <mergeCell ref="A6:A8"/>
    <mergeCell ref="J6:J8"/>
    <mergeCell ref="B6:B8"/>
    <mergeCell ref="E6:E8"/>
  </mergeCells>
  <phoneticPr fontId="27" type="noConversion"/>
  <printOptions horizontalCentered="1" verticalCentered="1"/>
  <pageMargins left="0" right="0" top="0" bottom="0" header="0" footer="0"/>
  <pageSetup paperSize="9" scale="80" fitToWidth="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dimension ref="A1:N13"/>
  <sheetViews>
    <sheetView rightToLeft="1" view="pageBreakPreview" zoomScaleNormal="100" zoomScaleSheetLayoutView="100" workbookViewId="0">
      <selection activeCell="A4" sqref="A4:J4"/>
    </sheetView>
  </sheetViews>
  <sheetFormatPr defaultColWidth="8.69140625" defaultRowHeight="12.45" x14ac:dyDescent="0.3"/>
  <cols>
    <col min="1" max="1" width="30.15234375" style="1" customWidth="1"/>
    <col min="2" max="7" width="9" style="1" customWidth="1"/>
    <col min="8" max="11" width="9" style="1" hidden="1" customWidth="1"/>
    <col min="12" max="12" width="30.15234375" style="1" customWidth="1"/>
    <col min="13" max="16384" width="8.69140625" style="1"/>
  </cols>
  <sheetData>
    <row r="1" spans="1:14" s="12" customFormat="1" ht="24" customHeight="1" x14ac:dyDescent="0.4">
      <c r="A1" s="923" t="s">
        <v>682</v>
      </c>
      <c r="B1" s="923"/>
      <c r="C1" s="923"/>
      <c r="D1" s="923"/>
      <c r="E1" s="923"/>
      <c r="F1" s="923"/>
      <c r="G1" s="923"/>
      <c r="H1" s="923"/>
      <c r="I1" s="923"/>
      <c r="J1" s="923"/>
      <c r="K1" s="923"/>
      <c r="L1" s="923"/>
    </row>
    <row r="2" spans="1:14" s="12" customFormat="1" ht="17.600000000000001" x14ac:dyDescent="0.4">
      <c r="A2" s="923" t="s">
        <v>799</v>
      </c>
      <c r="B2" s="923"/>
      <c r="C2" s="923"/>
      <c r="D2" s="923"/>
      <c r="E2" s="923"/>
      <c r="F2" s="923"/>
      <c r="G2" s="923"/>
      <c r="H2" s="923"/>
      <c r="I2" s="923"/>
      <c r="J2" s="923"/>
      <c r="K2" s="923"/>
      <c r="L2" s="923"/>
    </row>
    <row r="3" spans="1:14" s="12" customFormat="1" ht="15.45" x14ac:dyDescent="0.4">
      <c r="A3" s="922" t="s">
        <v>683</v>
      </c>
      <c r="B3" s="922"/>
      <c r="C3" s="922"/>
      <c r="D3" s="922"/>
      <c r="E3" s="922"/>
      <c r="F3" s="922"/>
      <c r="G3" s="922"/>
      <c r="H3" s="922"/>
      <c r="I3" s="922"/>
      <c r="J3" s="922"/>
      <c r="K3" s="922"/>
      <c r="L3" s="922"/>
    </row>
    <row r="4" spans="1:14" s="12" customFormat="1" ht="15.45" x14ac:dyDescent="0.4">
      <c r="A4" s="924" t="s">
        <v>800</v>
      </c>
      <c r="B4" s="924"/>
      <c r="C4" s="924"/>
      <c r="D4" s="924"/>
      <c r="E4" s="924"/>
      <c r="F4" s="924"/>
      <c r="G4" s="924"/>
      <c r="H4" s="924"/>
      <c r="I4" s="924"/>
      <c r="J4" s="924"/>
      <c r="K4" s="924"/>
      <c r="L4" s="924"/>
    </row>
    <row r="5" spans="1:14" s="9" customFormat="1" ht="15.45" x14ac:dyDescent="0.3">
      <c r="A5" s="66" t="s">
        <v>759</v>
      </c>
      <c r="B5" s="70"/>
      <c r="C5" s="70"/>
      <c r="D5" s="70"/>
      <c r="E5" s="70"/>
      <c r="F5" s="70"/>
      <c r="G5" s="70"/>
      <c r="H5" s="70"/>
      <c r="I5" s="70"/>
      <c r="J5" s="70"/>
      <c r="K5" s="70"/>
      <c r="L5" s="71" t="s">
        <v>758</v>
      </c>
    </row>
    <row r="6" spans="1:14" ht="33.75" customHeight="1" x14ac:dyDescent="0.3">
      <c r="A6" s="36" t="s">
        <v>61</v>
      </c>
      <c r="B6" s="69">
        <v>2010</v>
      </c>
      <c r="C6" s="69">
        <v>2011</v>
      </c>
      <c r="D6" s="69">
        <v>2012</v>
      </c>
      <c r="E6" s="69">
        <v>2013</v>
      </c>
      <c r="F6" s="69">
        <v>2014</v>
      </c>
      <c r="G6" s="69">
        <v>2015</v>
      </c>
      <c r="H6" s="69">
        <v>2016</v>
      </c>
      <c r="I6" s="69">
        <v>2017</v>
      </c>
      <c r="J6" s="69">
        <v>2018</v>
      </c>
      <c r="K6" s="69">
        <v>2019</v>
      </c>
      <c r="L6" s="42" t="s">
        <v>235</v>
      </c>
    </row>
    <row r="7" spans="1:14" ht="35.15" customHeight="1" thickBot="1" x14ac:dyDescent="0.35">
      <c r="A7" s="35" t="s">
        <v>64</v>
      </c>
      <c r="B7" s="76">
        <v>12814</v>
      </c>
      <c r="C7" s="76">
        <v>1024</v>
      </c>
      <c r="D7" s="76">
        <v>9012</v>
      </c>
      <c r="E7" s="76">
        <v>1743</v>
      </c>
      <c r="F7" s="76">
        <v>0</v>
      </c>
      <c r="G7" s="392">
        <v>0</v>
      </c>
      <c r="H7" s="772"/>
      <c r="I7" s="772"/>
      <c r="J7" s="772"/>
      <c r="K7" s="772"/>
      <c r="L7" s="43" t="s">
        <v>148</v>
      </c>
    </row>
    <row r="8" spans="1:14" ht="35.15" customHeight="1" thickBot="1" x14ac:dyDescent="0.35">
      <c r="A8" s="37" t="s">
        <v>65</v>
      </c>
      <c r="B8" s="77">
        <v>0</v>
      </c>
      <c r="C8" s="77">
        <v>3528</v>
      </c>
      <c r="D8" s="77">
        <v>0</v>
      </c>
      <c r="E8" s="77">
        <v>0</v>
      </c>
      <c r="F8" s="77">
        <v>0</v>
      </c>
      <c r="G8" s="393">
        <v>0</v>
      </c>
      <c r="H8" s="773"/>
      <c r="I8" s="773"/>
      <c r="J8" s="773"/>
      <c r="K8" s="773"/>
      <c r="L8" s="44" t="s">
        <v>149</v>
      </c>
    </row>
    <row r="9" spans="1:14" ht="35.15" customHeight="1" thickBot="1" x14ac:dyDescent="0.35">
      <c r="A9" s="221" t="s">
        <v>66</v>
      </c>
      <c r="B9" s="222">
        <v>1326</v>
      </c>
      <c r="C9" s="222">
        <v>0</v>
      </c>
      <c r="D9" s="222">
        <v>0</v>
      </c>
      <c r="E9" s="222">
        <v>0</v>
      </c>
      <c r="F9" s="222">
        <v>0</v>
      </c>
      <c r="G9" s="394">
        <v>0</v>
      </c>
      <c r="H9" s="774"/>
      <c r="I9" s="774"/>
      <c r="J9" s="774"/>
      <c r="K9" s="774"/>
      <c r="L9" s="223" t="s">
        <v>150</v>
      </c>
    </row>
    <row r="10" spans="1:14" ht="35.15" customHeight="1" x14ac:dyDescent="0.3">
      <c r="A10" s="296" t="s">
        <v>560</v>
      </c>
      <c r="B10" s="395">
        <v>0</v>
      </c>
      <c r="C10" s="395">
        <v>0</v>
      </c>
      <c r="D10" s="395">
        <v>0</v>
      </c>
      <c r="E10" s="395">
        <v>0</v>
      </c>
      <c r="F10" s="395">
        <v>0</v>
      </c>
      <c r="G10" s="395">
        <v>22</v>
      </c>
      <c r="H10" s="775"/>
      <c r="I10" s="775"/>
      <c r="J10" s="775"/>
      <c r="K10" s="775"/>
      <c r="L10" s="397" t="s">
        <v>574</v>
      </c>
    </row>
    <row r="11" spans="1:14" s="228" customFormat="1" ht="23.25" customHeight="1" x14ac:dyDescent="0.3">
      <c r="A11" s="396" t="s">
        <v>3</v>
      </c>
      <c r="B11" s="497">
        <f t="shared" ref="B11:G11" si="0">SUM(B7:B10)</f>
        <v>14140</v>
      </c>
      <c r="C11" s="497">
        <f t="shared" si="0"/>
        <v>4552</v>
      </c>
      <c r="D11" s="497">
        <f t="shared" si="0"/>
        <v>9012</v>
      </c>
      <c r="E11" s="497">
        <f t="shared" si="0"/>
        <v>1743</v>
      </c>
      <c r="F11" s="497">
        <f t="shared" si="0"/>
        <v>0</v>
      </c>
      <c r="G11" s="497">
        <f t="shared" si="0"/>
        <v>22</v>
      </c>
      <c r="H11" s="497"/>
      <c r="I11" s="497"/>
      <c r="J11" s="497"/>
      <c r="K11" s="497"/>
      <c r="L11" s="498" t="s">
        <v>4</v>
      </c>
    </row>
    <row r="12" spans="1:14" s="33" customFormat="1" ht="14.6" x14ac:dyDescent="0.4">
      <c r="A12" s="505" t="s">
        <v>801</v>
      </c>
      <c r="B12" s="506"/>
      <c r="C12" s="506"/>
      <c r="D12" s="506"/>
      <c r="E12" s="506"/>
      <c r="F12" s="507"/>
      <c r="G12" s="489"/>
      <c r="H12" s="489"/>
      <c r="I12" s="489"/>
      <c r="J12" s="489"/>
      <c r="K12" s="489"/>
      <c r="L12" s="508" t="s">
        <v>802</v>
      </c>
      <c r="M12" s="401"/>
      <c r="N12" s="401"/>
    </row>
    <row r="13" spans="1:14" s="228" customFormat="1" x14ac:dyDescent="0.3">
      <c r="A13" s="234" t="s">
        <v>411</v>
      </c>
      <c r="B13" s="275"/>
      <c r="C13" s="275"/>
      <c r="D13" s="275"/>
      <c r="E13" s="275"/>
      <c r="F13" s="275"/>
      <c r="G13" s="275"/>
      <c r="H13" s="275"/>
      <c r="I13" s="275"/>
      <c r="J13" s="275"/>
      <c r="K13" s="275"/>
      <c r="L13" s="232" t="s">
        <v>412</v>
      </c>
    </row>
  </sheetData>
  <mergeCells count="4">
    <mergeCell ref="A3:L3"/>
    <mergeCell ref="A1:L1"/>
    <mergeCell ref="A4:L4"/>
    <mergeCell ref="A2:L2"/>
  </mergeCells>
  <phoneticPr fontId="0"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1"/>
  <sheetViews>
    <sheetView rightToLeft="1" view="pageBreakPreview" zoomScaleNormal="100" zoomScaleSheetLayoutView="100" workbookViewId="0">
      <selection activeCell="A4" sqref="A4:J4"/>
    </sheetView>
  </sheetViews>
  <sheetFormatPr defaultColWidth="8.69140625" defaultRowHeight="12.45" x14ac:dyDescent="0.3"/>
  <cols>
    <col min="1" max="1" width="22.69140625" customWidth="1"/>
    <col min="2" max="7" width="12" customWidth="1"/>
    <col min="8" max="8" width="12" hidden="1" customWidth="1"/>
    <col min="9" max="9" width="29.3828125" customWidth="1"/>
  </cols>
  <sheetData>
    <row r="1" spans="1:9" ht="21" customHeight="1" x14ac:dyDescent="0.3">
      <c r="A1" s="925" t="s">
        <v>685</v>
      </c>
      <c r="B1" s="925"/>
      <c r="C1" s="925"/>
      <c r="D1" s="925"/>
      <c r="E1" s="925"/>
      <c r="F1" s="925"/>
      <c r="G1" s="925"/>
      <c r="H1" s="925"/>
      <c r="I1" s="925"/>
    </row>
    <row r="2" spans="1:9" ht="17.600000000000001" x14ac:dyDescent="0.3">
      <c r="A2" s="925" t="s">
        <v>803</v>
      </c>
      <c r="B2" s="925"/>
      <c r="C2" s="925"/>
      <c r="D2" s="925"/>
      <c r="E2" s="925"/>
      <c r="F2" s="925"/>
      <c r="G2" s="925"/>
      <c r="H2" s="925"/>
      <c r="I2" s="925"/>
    </row>
    <row r="3" spans="1:9" ht="15.45" x14ac:dyDescent="0.3">
      <c r="A3" s="926" t="s">
        <v>684</v>
      </c>
      <c r="B3" s="926"/>
      <c r="C3" s="926"/>
      <c r="D3" s="926"/>
      <c r="E3" s="926"/>
      <c r="F3" s="926"/>
      <c r="G3" s="926"/>
      <c r="H3" s="926"/>
      <c r="I3" s="926"/>
    </row>
    <row r="4" spans="1:9" ht="15.45" x14ac:dyDescent="0.3">
      <c r="A4" s="927" t="s">
        <v>803</v>
      </c>
      <c r="B4" s="927"/>
      <c r="C4" s="927"/>
      <c r="D4" s="927"/>
      <c r="E4" s="927"/>
      <c r="F4" s="927"/>
      <c r="G4" s="927"/>
      <c r="H4" s="927"/>
      <c r="I4" s="927"/>
    </row>
    <row r="5" spans="1:9" s="80" customFormat="1" ht="17.600000000000001" x14ac:dyDescent="0.3">
      <c r="A5" s="66" t="s">
        <v>760</v>
      </c>
      <c r="B5" s="70"/>
      <c r="C5" s="70"/>
      <c r="E5" s="274"/>
      <c r="F5" s="274"/>
      <c r="G5" s="274"/>
      <c r="H5" s="274"/>
      <c r="I5" s="71" t="s">
        <v>705</v>
      </c>
    </row>
    <row r="6" spans="1:9" ht="42.65" customHeight="1" x14ac:dyDescent="0.3">
      <c r="A6" s="276" t="s">
        <v>372</v>
      </c>
      <c r="B6" s="279">
        <v>2013</v>
      </c>
      <c r="C6" s="279">
        <v>2014</v>
      </c>
      <c r="D6" s="279">
        <v>2015</v>
      </c>
      <c r="E6" s="279">
        <v>2016</v>
      </c>
      <c r="F6" s="279">
        <v>2017</v>
      </c>
      <c r="G6" s="279">
        <v>2018</v>
      </c>
      <c r="H6" s="776">
        <v>2019</v>
      </c>
      <c r="I6" s="277" t="s">
        <v>373</v>
      </c>
    </row>
    <row r="7" spans="1:9" ht="26.25" customHeight="1" thickBot="1" x14ac:dyDescent="0.35">
      <c r="A7" s="281" t="s">
        <v>374</v>
      </c>
      <c r="B7" s="499">
        <v>32</v>
      </c>
      <c r="C7" s="499">
        <v>46</v>
      </c>
      <c r="D7" s="499">
        <v>38</v>
      </c>
      <c r="E7" s="614">
        <v>97</v>
      </c>
      <c r="F7" s="614">
        <v>75</v>
      </c>
      <c r="G7" s="614">
        <v>31</v>
      </c>
      <c r="H7" s="614"/>
      <c r="I7" s="284" t="s">
        <v>375</v>
      </c>
    </row>
    <row r="8" spans="1:9" ht="26.25" customHeight="1" thickBot="1" x14ac:dyDescent="0.35">
      <c r="A8" s="282" t="s">
        <v>376</v>
      </c>
      <c r="B8" s="500">
        <v>2</v>
      </c>
      <c r="C8" s="500">
        <v>18</v>
      </c>
      <c r="D8" s="500">
        <v>11</v>
      </c>
      <c r="E8" s="615">
        <v>6</v>
      </c>
      <c r="F8" s="615">
        <v>5</v>
      </c>
      <c r="G8" s="615">
        <v>8</v>
      </c>
      <c r="H8" s="615"/>
      <c r="I8" s="285" t="s">
        <v>377</v>
      </c>
    </row>
    <row r="9" spans="1:9" ht="29.25" customHeight="1" thickBot="1" x14ac:dyDescent="0.35">
      <c r="A9" s="283" t="s">
        <v>378</v>
      </c>
      <c r="B9" s="501">
        <v>16</v>
      </c>
      <c r="C9" s="501">
        <v>22</v>
      </c>
      <c r="D9" s="501">
        <v>26</v>
      </c>
      <c r="E9" s="616">
        <v>0</v>
      </c>
      <c r="F9" s="616">
        <v>0</v>
      </c>
      <c r="G9" s="616">
        <v>0</v>
      </c>
      <c r="H9" s="616"/>
      <c r="I9" s="286" t="s">
        <v>379</v>
      </c>
    </row>
    <row r="10" spans="1:9" ht="26.25" customHeight="1" thickBot="1" x14ac:dyDescent="0.35">
      <c r="A10" s="282" t="s">
        <v>380</v>
      </c>
      <c r="B10" s="500">
        <v>4</v>
      </c>
      <c r="C10" s="500">
        <v>19</v>
      </c>
      <c r="D10" s="500">
        <v>201</v>
      </c>
      <c r="E10" s="615">
        <v>32</v>
      </c>
      <c r="F10" s="615">
        <v>27</v>
      </c>
      <c r="G10" s="615">
        <v>116</v>
      </c>
      <c r="H10" s="615"/>
      <c r="I10" s="285" t="s">
        <v>381</v>
      </c>
    </row>
    <row r="11" spans="1:9" ht="26.25" customHeight="1" thickBot="1" x14ac:dyDescent="0.35">
      <c r="A11" s="283" t="s">
        <v>382</v>
      </c>
      <c r="B11" s="501">
        <v>8</v>
      </c>
      <c r="C11" s="501">
        <v>11</v>
      </c>
      <c r="D11" s="501">
        <v>85</v>
      </c>
      <c r="E11" s="616">
        <v>167</v>
      </c>
      <c r="F11" s="616">
        <v>180</v>
      </c>
      <c r="G11" s="616">
        <v>110</v>
      </c>
      <c r="H11" s="616"/>
      <c r="I11" s="286" t="s">
        <v>383</v>
      </c>
    </row>
    <row r="12" spans="1:9" ht="26.25" customHeight="1" thickBot="1" x14ac:dyDescent="0.35">
      <c r="A12" s="282" t="s">
        <v>384</v>
      </c>
      <c r="B12" s="500">
        <v>3</v>
      </c>
      <c r="C12" s="500">
        <v>5</v>
      </c>
      <c r="D12" s="500">
        <v>2</v>
      </c>
      <c r="E12" s="615">
        <v>1</v>
      </c>
      <c r="F12" s="615">
        <v>2</v>
      </c>
      <c r="G12" s="615">
        <v>6</v>
      </c>
      <c r="H12" s="615"/>
      <c r="I12" s="285" t="s">
        <v>385</v>
      </c>
    </row>
    <row r="13" spans="1:9" ht="29.25" customHeight="1" thickBot="1" x14ac:dyDescent="0.35">
      <c r="A13" s="283" t="s">
        <v>386</v>
      </c>
      <c r="B13" s="501">
        <v>16</v>
      </c>
      <c r="C13" s="501">
        <v>19</v>
      </c>
      <c r="D13" s="501">
        <v>18</v>
      </c>
      <c r="E13" s="616">
        <v>14</v>
      </c>
      <c r="F13" s="616">
        <v>9</v>
      </c>
      <c r="G13" s="616">
        <v>26</v>
      </c>
      <c r="H13" s="616"/>
      <c r="I13" s="286" t="s">
        <v>387</v>
      </c>
    </row>
    <row r="14" spans="1:9" ht="26.25" customHeight="1" thickBot="1" x14ac:dyDescent="0.35">
      <c r="A14" s="282" t="s">
        <v>388</v>
      </c>
      <c r="B14" s="500">
        <v>4</v>
      </c>
      <c r="C14" s="500">
        <v>9</v>
      </c>
      <c r="D14" s="500">
        <v>5</v>
      </c>
      <c r="E14" s="615">
        <v>18</v>
      </c>
      <c r="F14" s="615">
        <v>27</v>
      </c>
      <c r="G14" s="615">
        <v>19</v>
      </c>
      <c r="H14" s="615"/>
      <c r="I14" s="285" t="s">
        <v>389</v>
      </c>
    </row>
    <row r="15" spans="1:9" ht="26.25" customHeight="1" thickBot="1" x14ac:dyDescent="0.35">
      <c r="A15" s="283" t="s">
        <v>390</v>
      </c>
      <c r="B15" s="501">
        <v>0</v>
      </c>
      <c r="C15" s="501">
        <v>0</v>
      </c>
      <c r="D15" s="501">
        <v>0</v>
      </c>
      <c r="E15" s="616">
        <v>0</v>
      </c>
      <c r="F15" s="616">
        <v>0</v>
      </c>
      <c r="G15" s="616">
        <v>0</v>
      </c>
      <c r="H15" s="616"/>
      <c r="I15" s="286" t="s">
        <v>391</v>
      </c>
    </row>
    <row r="16" spans="1:9" s="1" customFormat="1" ht="26.25" customHeight="1" x14ac:dyDescent="0.3">
      <c r="A16" s="321" t="s">
        <v>453</v>
      </c>
      <c r="B16" s="502">
        <v>245</v>
      </c>
      <c r="C16" s="502">
        <v>401</v>
      </c>
      <c r="D16" s="502">
        <v>75</v>
      </c>
      <c r="E16" s="617">
        <v>13</v>
      </c>
      <c r="F16" s="617">
        <v>15</v>
      </c>
      <c r="G16" s="617">
        <v>48</v>
      </c>
      <c r="H16" s="617"/>
      <c r="I16" s="322" t="s">
        <v>289</v>
      </c>
    </row>
    <row r="17" spans="1:9" ht="23.25" customHeight="1" x14ac:dyDescent="0.3">
      <c r="A17" s="278" t="s">
        <v>3</v>
      </c>
      <c r="B17" s="280">
        <f t="shared" ref="B17:G17" si="0">SUM(B7:B16)</f>
        <v>330</v>
      </c>
      <c r="C17" s="280">
        <f t="shared" si="0"/>
        <v>550</v>
      </c>
      <c r="D17" s="280">
        <f t="shared" si="0"/>
        <v>461</v>
      </c>
      <c r="E17" s="280">
        <f t="shared" si="0"/>
        <v>348</v>
      </c>
      <c r="F17" s="280">
        <f t="shared" si="0"/>
        <v>340</v>
      </c>
      <c r="G17" s="280">
        <f t="shared" si="0"/>
        <v>364</v>
      </c>
      <c r="H17" s="777"/>
      <c r="I17" s="317" t="s">
        <v>4</v>
      </c>
    </row>
    <row r="18" spans="1:9" ht="14.6" x14ac:dyDescent="0.4">
      <c r="A18" s="505" t="s">
        <v>805</v>
      </c>
      <c r="B18" s="506"/>
      <c r="C18" s="506"/>
      <c r="D18" s="506"/>
      <c r="E18" s="506"/>
      <c r="F18" s="507"/>
      <c r="G18" s="489"/>
      <c r="H18" s="489"/>
      <c r="I18" s="508" t="s">
        <v>804</v>
      </c>
    </row>
    <row r="19" spans="1:9" s="678" customFormat="1" x14ac:dyDescent="0.3">
      <c r="A19" s="78" t="s">
        <v>536</v>
      </c>
      <c r="B19" s="275"/>
      <c r="C19" s="275"/>
      <c r="I19" s="679" t="s">
        <v>537</v>
      </c>
    </row>
    <row r="21" spans="1:9" ht="14.6" x14ac:dyDescent="0.4">
      <c r="A21" s="220"/>
      <c r="B21" s="220"/>
      <c r="C21" s="220"/>
      <c r="D21" s="220"/>
      <c r="E21" s="220"/>
      <c r="F21" s="220"/>
      <c r="G21" s="220"/>
      <c r="H21" s="220"/>
      <c r="I21" s="220"/>
    </row>
  </sheetData>
  <mergeCells count="4">
    <mergeCell ref="A1:I1"/>
    <mergeCell ref="A2:I2"/>
    <mergeCell ref="A3:I3"/>
    <mergeCell ref="A4:I4"/>
  </mergeCells>
  <printOptions horizontalCentered="1" verticalCentered="1"/>
  <pageMargins left="0" right="0" top="0" bottom="0" header="0" footer="0"/>
  <pageSetup paperSize="9"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6"/>
  <sheetViews>
    <sheetView rightToLeft="1" view="pageBreakPreview" zoomScaleNormal="100" zoomScaleSheetLayoutView="100" workbookViewId="0">
      <selection activeCell="A4" sqref="A4:J4"/>
    </sheetView>
  </sheetViews>
  <sheetFormatPr defaultColWidth="8.69140625" defaultRowHeight="12.45" x14ac:dyDescent="0.3"/>
  <cols>
    <col min="1" max="1" width="12.15234375" style="145" customWidth="1"/>
    <col min="2" max="3" width="12.69140625" style="145" customWidth="1"/>
    <col min="4" max="10" width="12.15234375" style="145" customWidth="1"/>
    <col min="11" max="11" width="13.3046875" style="586" customWidth="1"/>
    <col min="12" max="12" width="7" style="145" customWidth="1"/>
    <col min="13" max="16" width="8.69140625" style="145"/>
    <col min="17" max="17" width="8.69140625" style="145" customWidth="1"/>
    <col min="18" max="18" width="14.3828125" style="145" customWidth="1"/>
    <col min="19" max="19" width="6" style="145" customWidth="1"/>
    <col min="20" max="16384" width="8.69140625" style="145"/>
  </cols>
  <sheetData>
    <row r="1" spans="1:18" s="143" customFormat="1" ht="17.600000000000001" x14ac:dyDescent="0.3">
      <c r="A1" s="928" t="s">
        <v>356</v>
      </c>
      <c r="B1" s="928"/>
      <c r="C1" s="928"/>
      <c r="D1" s="928"/>
      <c r="E1" s="928"/>
      <c r="F1" s="928"/>
      <c r="G1" s="928"/>
      <c r="H1" s="928"/>
      <c r="I1" s="928"/>
      <c r="J1" s="928"/>
      <c r="K1" s="928"/>
      <c r="L1" s="928"/>
      <c r="R1" s="144"/>
    </row>
    <row r="2" spans="1:18" s="143" customFormat="1" ht="17.600000000000001" x14ac:dyDescent="0.3">
      <c r="A2" s="928">
        <v>2017</v>
      </c>
      <c r="B2" s="928"/>
      <c r="C2" s="928"/>
      <c r="D2" s="928"/>
      <c r="E2" s="928"/>
      <c r="F2" s="928"/>
      <c r="G2" s="928"/>
      <c r="H2" s="928"/>
      <c r="I2" s="928"/>
      <c r="J2" s="928"/>
      <c r="K2" s="928"/>
      <c r="L2" s="928"/>
      <c r="R2" s="144"/>
    </row>
    <row r="3" spans="1:18" s="143" customFormat="1" ht="18" x14ac:dyDescent="0.3">
      <c r="A3" s="929" t="s">
        <v>456</v>
      </c>
      <c r="B3" s="929"/>
      <c r="C3" s="929"/>
      <c r="D3" s="929"/>
      <c r="E3" s="929"/>
      <c r="F3" s="929"/>
      <c r="G3" s="929"/>
      <c r="H3" s="929"/>
      <c r="I3" s="929"/>
      <c r="J3" s="929"/>
      <c r="K3" s="929"/>
      <c r="L3" s="929"/>
    </row>
    <row r="4" spans="1:18" s="143" customFormat="1" ht="15.45" x14ac:dyDescent="0.3">
      <c r="A4" s="929">
        <v>2017</v>
      </c>
      <c r="B4" s="929"/>
      <c r="C4" s="929"/>
      <c r="D4" s="929"/>
      <c r="E4" s="929"/>
      <c r="F4" s="929"/>
      <c r="G4" s="929"/>
      <c r="H4" s="929"/>
      <c r="I4" s="929"/>
      <c r="J4" s="929"/>
      <c r="K4" s="929"/>
      <c r="L4" s="929"/>
    </row>
    <row r="5" spans="1:18" s="236" customFormat="1" ht="15.75" customHeight="1" x14ac:dyDescent="0.3">
      <c r="A5" s="398" t="s">
        <v>761</v>
      </c>
      <c r="B5" s="399"/>
      <c r="C5" s="399"/>
      <c r="D5" s="399"/>
      <c r="E5" s="399"/>
      <c r="H5" s="399"/>
      <c r="K5" s="486"/>
      <c r="L5" s="400" t="s">
        <v>706</v>
      </c>
    </row>
    <row r="6" spans="1:18" ht="33.75" customHeight="1" thickBot="1" x14ac:dyDescent="0.4">
      <c r="A6" s="930" t="s">
        <v>355</v>
      </c>
      <c r="B6" s="931"/>
      <c r="C6" s="146" t="s">
        <v>26</v>
      </c>
      <c r="D6" s="147" t="s">
        <v>331</v>
      </c>
      <c r="E6" s="147" t="s">
        <v>333</v>
      </c>
      <c r="F6" s="147" t="s">
        <v>332</v>
      </c>
      <c r="G6" s="147" t="s">
        <v>27</v>
      </c>
      <c r="H6" s="147" t="s">
        <v>334</v>
      </c>
      <c r="I6" s="147" t="s">
        <v>336</v>
      </c>
      <c r="J6" s="147" t="s">
        <v>337</v>
      </c>
      <c r="K6" s="934" t="s">
        <v>221</v>
      </c>
      <c r="L6" s="935"/>
    </row>
    <row r="7" spans="1:18" ht="41.25" customHeight="1" x14ac:dyDescent="0.3">
      <c r="A7" s="932"/>
      <c r="B7" s="933"/>
      <c r="C7" s="148" t="s">
        <v>222</v>
      </c>
      <c r="D7" s="149" t="s">
        <v>275</v>
      </c>
      <c r="E7" s="149" t="s">
        <v>274</v>
      </c>
      <c r="F7" s="149" t="s">
        <v>273</v>
      </c>
      <c r="G7" s="149" t="s">
        <v>28</v>
      </c>
      <c r="H7" s="149" t="s">
        <v>272</v>
      </c>
      <c r="I7" s="149" t="s">
        <v>335</v>
      </c>
      <c r="J7" s="149" t="s">
        <v>271</v>
      </c>
      <c r="K7" s="936"/>
      <c r="L7" s="937"/>
    </row>
    <row r="8" spans="1:18" ht="20.25" customHeight="1" thickBot="1" x14ac:dyDescent="0.35">
      <c r="A8" s="948" t="s">
        <v>230</v>
      </c>
      <c r="B8" s="949"/>
      <c r="C8" s="150">
        <f>SUM(C9:C15)</f>
        <v>1152</v>
      </c>
      <c r="D8" s="150">
        <f t="shared" ref="D8:J8" si="0">SUM(D9:D15)</f>
        <v>2</v>
      </c>
      <c r="E8" s="150">
        <f t="shared" si="0"/>
        <v>0</v>
      </c>
      <c r="F8" s="150">
        <f t="shared" si="0"/>
        <v>0</v>
      </c>
      <c r="G8" s="150">
        <f t="shared" si="0"/>
        <v>14</v>
      </c>
      <c r="H8" s="150">
        <f t="shared" si="0"/>
        <v>171</v>
      </c>
      <c r="I8" s="150">
        <f t="shared" si="0"/>
        <v>0</v>
      </c>
      <c r="J8" s="150">
        <f t="shared" si="0"/>
        <v>965</v>
      </c>
      <c r="K8" s="950" t="s">
        <v>223</v>
      </c>
      <c r="L8" s="951"/>
    </row>
    <row r="9" spans="1:18" ht="20.25" customHeight="1" thickBot="1" x14ac:dyDescent="0.35">
      <c r="A9" s="938"/>
      <c r="B9" s="151" t="s">
        <v>225</v>
      </c>
      <c r="C9" s="152">
        <v>422</v>
      </c>
      <c r="D9" s="641">
        <v>0</v>
      </c>
      <c r="E9" s="641">
        <v>0</v>
      </c>
      <c r="F9" s="642" t="s">
        <v>808</v>
      </c>
      <c r="G9" s="642">
        <v>4</v>
      </c>
      <c r="H9" s="642" t="s">
        <v>808</v>
      </c>
      <c r="I9" s="642" t="s">
        <v>808</v>
      </c>
      <c r="J9" s="642">
        <v>418</v>
      </c>
      <c r="K9" s="153" t="s">
        <v>224</v>
      </c>
      <c r="L9" s="941"/>
    </row>
    <row r="10" spans="1:18" ht="20.25" customHeight="1" thickBot="1" x14ac:dyDescent="0.35">
      <c r="A10" s="952"/>
      <c r="B10" s="154" t="s">
        <v>40</v>
      </c>
      <c r="C10" s="154">
        <v>142</v>
      </c>
      <c r="D10" s="643">
        <v>0</v>
      </c>
      <c r="E10" s="643">
        <v>0</v>
      </c>
      <c r="F10" s="644" t="s">
        <v>808</v>
      </c>
      <c r="G10" s="644" t="s">
        <v>808</v>
      </c>
      <c r="H10" s="644" t="s">
        <v>808</v>
      </c>
      <c r="I10" s="644" t="s">
        <v>808</v>
      </c>
      <c r="J10" s="644">
        <v>142</v>
      </c>
      <c r="K10" s="155" t="s">
        <v>29</v>
      </c>
      <c r="L10" s="942"/>
    </row>
    <row r="11" spans="1:18" ht="20.25" customHeight="1" thickBot="1" x14ac:dyDescent="0.35">
      <c r="A11" s="952"/>
      <c r="B11" s="151" t="s">
        <v>227</v>
      </c>
      <c r="C11" s="151">
        <v>8</v>
      </c>
      <c r="D11" s="645">
        <v>0</v>
      </c>
      <c r="E11" s="645">
        <v>0</v>
      </c>
      <c r="F11" s="646" t="s">
        <v>808</v>
      </c>
      <c r="G11" s="645">
        <v>5</v>
      </c>
      <c r="H11" s="645">
        <v>1</v>
      </c>
      <c r="I11" s="646" t="s">
        <v>808</v>
      </c>
      <c r="J11" s="646">
        <v>2</v>
      </c>
      <c r="K11" s="153" t="s">
        <v>226</v>
      </c>
      <c r="L11" s="942"/>
    </row>
    <row r="12" spans="1:18" ht="20.25" customHeight="1" thickBot="1" x14ac:dyDescent="0.35">
      <c r="A12" s="952"/>
      <c r="B12" s="154" t="s">
        <v>168</v>
      </c>
      <c r="C12" s="154">
        <v>1</v>
      </c>
      <c r="D12" s="643">
        <v>0</v>
      </c>
      <c r="E12" s="643">
        <v>0</v>
      </c>
      <c r="F12" s="644" t="s">
        <v>808</v>
      </c>
      <c r="G12" s="644" t="s">
        <v>808</v>
      </c>
      <c r="H12" s="644" t="s">
        <v>808</v>
      </c>
      <c r="I12" s="644" t="s">
        <v>808</v>
      </c>
      <c r="J12" s="644">
        <v>1</v>
      </c>
      <c r="K12" s="155" t="s">
        <v>174</v>
      </c>
      <c r="L12" s="942"/>
    </row>
    <row r="13" spans="1:18" ht="20.25" customHeight="1" thickBot="1" x14ac:dyDescent="0.35">
      <c r="A13" s="952"/>
      <c r="B13" s="151" t="s">
        <v>170</v>
      </c>
      <c r="C13" s="151">
        <v>29</v>
      </c>
      <c r="D13" s="645">
        <v>0</v>
      </c>
      <c r="E13" s="645">
        <v>0</v>
      </c>
      <c r="F13" s="646" t="s">
        <v>808</v>
      </c>
      <c r="G13" s="646" t="s">
        <v>808</v>
      </c>
      <c r="H13" s="646" t="s">
        <v>808</v>
      </c>
      <c r="I13" s="646" t="s">
        <v>808</v>
      </c>
      <c r="J13" s="646">
        <v>29</v>
      </c>
      <c r="K13" s="153" t="s">
        <v>175</v>
      </c>
      <c r="L13" s="942"/>
    </row>
    <row r="14" spans="1:18" ht="20.25" customHeight="1" thickBot="1" x14ac:dyDescent="0.35">
      <c r="A14" s="952"/>
      <c r="B14" s="154" t="s">
        <v>171</v>
      </c>
      <c r="C14" s="154">
        <v>322</v>
      </c>
      <c r="D14" s="643">
        <v>2</v>
      </c>
      <c r="E14" s="643">
        <v>0</v>
      </c>
      <c r="F14" s="644" t="s">
        <v>808</v>
      </c>
      <c r="G14" s="643">
        <v>5</v>
      </c>
      <c r="H14" s="643">
        <v>0</v>
      </c>
      <c r="I14" s="643">
        <v>0</v>
      </c>
      <c r="J14" s="643">
        <v>315</v>
      </c>
      <c r="K14" s="155" t="s">
        <v>176</v>
      </c>
      <c r="L14" s="942"/>
    </row>
    <row r="15" spans="1:18" ht="20.25" customHeight="1" x14ac:dyDescent="0.3">
      <c r="A15" s="953"/>
      <c r="B15" s="156" t="s">
        <v>169</v>
      </c>
      <c r="C15" s="156">
        <v>228</v>
      </c>
      <c r="D15" s="647">
        <v>0</v>
      </c>
      <c r="E15" s="647">
        <v>0</v>
      </c>
      <c r="F15" s="648" t="s">
        <v>808</v>
      </c>
      <c r="G15" s="648" t="s">
        <v>808</v>
      </c>
      <c r="H15" s="648">
        <v>170</v>
      </c>
      <c r="I15" s="648">
        <v>0</v>
      </c>
      <c r="J15" s="648">
        <v>58</v>
      </c>
      <c r="K15" s="157" t="s">
        <v>228</v>
      </c>
      <c r="L15" s="942"/>
    </row>
    <row r="16" spans="1:18" ht="20.25" customHeight="1" thickBot="1" x14ac:dyDescent="0.35">
      <c r="A16" s="954" t="s">
        <v>231</v>
      </c>
      <c r="B16" s="955"/>
      <c r="C16" s="150">
        <f>SUM(C17:C22)</f>
        <v>888</v>
      </c>
      <c r="D16" s="150">
        <f t="shared" ref="D16:J16" si="1">SUM(D17:D22)</f>
        <v>0</v>
      </c>
      <c r="E16" s="150">
        <f t="shared" si="1"/>
        <v>0</v>
      </c>
      <c r="F16" s="150">
        <f t="shared" si="1"/>
        <v>0</v>
      </c>
      <c r="G16" s="150">
        <f t="shared" si="1"/>
        <v>6</v>
      </c>
      <c r="H16" s="150">
        <f t="shared" si="1"/>
        <v>22</v>
      </c>
      <c r="I16" s="150">
        <f t="shared" si="1"/>
        <v>7</v>
      </c>
      <c r="J16" s="150">
        <f t="shared" si="1"/>
        <v>853</v>
      </c>
      <c r="K16" s="956" t="s">
        <v>201</v>
      </c>
      <c r="L16" s="957"/>
    </row>
    <row r="17" spans="1:12" ht="20.25" customHeight="1" thickBot="1" x14ac:dyDescent="0.35">
      <c r="A17" s="938"/>
      <c r="B17" s="151" t="s">
        <v>225</v>
      </c>
      <c r="C17" s="152">
        <v>402</v>
      </c>
      <c r="D17" s="641">
        <v>0</v>
      </c>
      <c r="E17" s="641">
        <v>0</v>
      </c>
      <c r="F17" s="641">
        <v>0</v>
      </c>
      <c r="G17" s="641">
        <v>0</v>
      </c>
      <c r="H17" s="641">
        <v>0</v>
      </c>
      <c r="I17" s="641">
        <v>0</v>
      </c>
      <c r="J17" s="641">
        <v>402</v>
      </c>
      <c r="K17" s="153" t="s">
        <v>224</v>
      </c>
      <c r="L17" s="941"/>
    </row>
    <row r="18" spans="1:12" ht="20.25" customHeight="1" thickBot="1" x14ac:dyDescent="0.35">
      <c r="A18" s="939"/>
      <c r="B18" s="154" t="s">
        <v>177</v>
      </c>
      <c r="C18" s="154">
        <v>57</v>
      </c>
      <c r="D18" s="643">
        <v>0</v>
      </c>
      <c r="E18" s="643">
        <v>0</v>
      </c>
      <c r="F18" s="643">
        <v>0</v>
      </c>
      <c r="G18" s="643">
        <v>1</v>
      </c>
      <c r="H18" s="643">
        <v>2</v>
      </c>
      <c r="I18" s="643">
        <v>7</v>
      </c>
      <c r="J18" s="643">
        <v>47</v>
      </c>
      <c r="K18" s="155" t="s">
        <v>229</v>
      </c>
      <c r="L18" s="942"/>
    </row>
    <row r="19" spans="1:12" ht="20.25" customHeight="1" thickBot="1" x14ac:dyDescent="0.35">
      <c r="A19" s="939"/>
      <c r="B19" s="151" t="s">
        <v>227</v>
      </c>
      <c r="C19" s="151">
        <v>15</v>
      </c>
      <c r="D19" s="645">
        <v>0</v>
      </c>
      <c r="E19" s="646" t="s">
        <v>808</v>
      </c>
      <c r="F19" s="645">
        <v>0</v>
      </c>
      <c r="G19" s="645">
        <v>4</v>
      </c>
      <c r="H19" s="645">
        <v>11</v>
      </c>
      <c r="I19" s="645">
        <v>0</v>
      </c>
      <c r="J19" s="645">
        <v>0</v>
      </c>
      <c r="K19" s="153" t="s">
        <v>226</v>
      </c>
      <c r="L19" s="942"/>
    </row>
    <row r="20" spans="1:12" ht="19.5" customHeight="1" thickBot="1" x14ac:dyDescent="0.35">
      <c r="A20" s="939"/>
      <c r="B20" s="154" t="s">
        <v>169</v>
      </c>
      <c r="C20" s="154">
        <v>379</v>
      </c>
      <c r="D20" s="643">
        <v>0</v>
      </c>
      <c r="E20" s="644" t="s">
        <v>808</v>
      </c>
      <c r="F20" s="643">
        <v>0</v>
      </c>
      <c r="G20" s="643">
        <v>0</v>
      </c>
      <c r="H20" s="643">
        <v>0</v>
      </c>
      <c r="I20" s="643">
        <v>0</v>
      </c>
      <c r="J20" s="643">
        <v>379</v>
      </c>
      <c r="K20" s="155" t="s">
        <v>228</v>
      </c>
      <c r="L20" s="942"/>
    </row>
    <row r="21" spans="1:12" ht="20.25" customHeight="1" thickBot="1" x14ac:dyDescent="0.35">
      <c r="A21" s="939"/>
      <c r="B21" s="154" t="s">
        <v>171</v>
      </c>
      <c r="C21" s="154">
        <v>15</v>
      </c>
      <c r="D21" s="643">
        <v>0</v>
      </c>
      <c r="E21" s="643">
        <v>0</v>
      </c>
      <c r="F21" s="644" t="s">
        <v>808</v>
      </c>
      <c r="G21" s="643">
        <v>1</v>
      </c>
      <c r="H21" s="643">
        <v>9</v>
      </c>
      <c r="I21" s="643">
        <v>0</v>
      </c>
      <c r="J21" s="643">
        <v>5</v>
      </c>
      <c r="K21" s="155" t="s">
        <v>176</v>
      </c>
      <c r="L21" s="942"/>
    </row>
    <row r="22" spans="1:12" ht="19.5" customHeight="1" x14ac:dyDescent="0.3">
      <c r="A22" s="940"/>
      <c r="B22" s="158" t="s">
        <v>170</v>
      </c>
      <c r="C22" s="158">
        <v>20</v>
      </c>
      <c r="D22" s="649">
        <v>0</v>
      </c>
      <c r="E22" s="650" t="s">
        <v>808</v>
      </c>
      <c r="F22" s="649">
        <v>0</v>
      </c>
      <c r="G22" s="649">
        <v>0</v>
      </c>
      <c r="H22" s="649">
        <v>0</v>
      </c>
      <c r="I22" s="650" t="s">
        <v>808</v>
      </c>
      <c r="J22" s="650">
        <v>20</v>
      </c>
      <c r="K22" s="159" t="s">
        <v>175</v>
      </c>
      <c r="L22" s="943"/>
    </row>
    <row r="23" spans="1:12" ht="25.5" customHeight="1" x14ac:dyDescent="0.3">
      <c r="A23" s="944" t="s">
        <v>236</v>
      </c>
      <c r="B23" s="945"/>
      <c r="C23" s="160">
        <f>C16+C8</f>
        <v>2040</v>
      </c>
      <c r="D23" s="160">
        <f t="shared" ref="D23:J23" si="2">D16+D8</f>
        <v>2</v>
      </c>
      <c r="E23" s="160">
        <f t="shared" si="2"/>
        <v>0</v>
      </c>
      <c r="F23" s="160">
        <f t="shared" si="2"/>
        <v>0</v>
      </c>
      <c r="G23" s="160">
        <f t="shared" si="2"/>
        <v>20</v>
      </c>
      <c r="H23" s="160">
        <f t="shared" si="2"/>
        <v>193</v>
      </c>
      <c r="I23" s="160">
        <f t="shared" si="2"/>
        <v>7</v>
      </c>
      <c r="J23" s="160">
        <f t="shared" si="2"/>
        <v>1818</v>
      </c>
      <c r="K23" s="946" t="s">
        <v>270</v>
      </c>
      <c r="L23" s="947"/>
    </row>
    <row r="24" spans="1:12" s="236" customFormat="1" ht="17.899999999999999" customHeight="1" x14ac:dyDescent="0.3">
      <c r="A24" s="235" t="s">
        <v>541</v>
      </c>
      <c r="K24" s="486"/>
      <c r="L24" s="651" t="s">
        <v>542</v>
      </c>
    </row>
    <row r="25" spans="1:12" s="236" customFormat="1" x14ac:dyDescent="0.3">
      <c r="A25" s="735" t="s">
        <v>809</v>
      </c>
      <c r="B25" s="736"/>
      <c r="C25" s="736"/>
      <c r="D25" s="736"/>
      <c r="E25" s="736"/>
      <c r="F25" s="607"/>
      <c r="G25" s="607"/>
      <c r="H25" s="607"/>
      <c r="K25" s="486"/>
      <c r="L25" s="651" t="s">
        <v>810</v>
      </c>
    </row>
    <row r="26" spans="1:12" s="236" customFormat="1" x14ac:dyDescent="0.3">
      <c r="A26" s="486" t="s">
        <v>536</v>
      </c>
      <c r="B26" s="486"/>
      <c r="C26" s="486"/>
      <c r="D26" s="486"/>
      <c r="E26" s="486"/>
      <c r="F26" s="486"/>
      <c r="K26" s="486"/>
      <c r="L26" s="518" t="s">
        <v>537</v>
      </c>
    </row>
  </sheetData>
  <mergeCells count="16">
    <mergeCell ref="A17:A22"/>
    <mergeCell ref="L17:L22"/>
    <mergeCell ref="A23:B23"/>
    <mergeCell ref="K23:L23"/>
    <mergeCell ref="A8:B8"/>
    <mergeCell ref="K8:L8"/>
    <mergeCell ref="A9:A15"/>
    <mergeCell ref="L9:L15"/>
    <mergeCell ref="A16:B16"/>
    <mergeCell ref="K16:L16"/>
    <mergeCell ref="A1:L1"/>
    <mergeCell ref="A2:L2"/>
    <mergeCell ref="A3:L3"/>
    <mergeCell ref="A4:L4"/>
    <mergeCell ref="A6:B7"/>
    <mergeCell ref="K6:L7"/>
  </mergeCells>
  <printOptions horizontalCentered="1" verticalCentered="1"/>
  <pageMargins left="0" right="0" top="0" bottom="0" header="0" footer="0"/>
  <pageSetup paperSize="9" scale="9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dimension ref="A1:Z41"/>
  <sheetViews>
    <sheetView rightToLeft="1" view="pageBreakPreview" zoomScaleNormal="100" zoomScaleSheetLayoutView="100" workbookViewId="0">
      <selection activeCell="A4" sqref="A4:J4"/>
    </sheetView>
  </sheetViews>
  <sheetFormatPr defaultColWidth="8.69140625" defaultRowHeight="12.45" x14ac:dyDescent="0.3"/>
  <cols>
    <col min="1" max="1" width="18.69140625" style="2" customWidth="1"/>
    <col min="2" max="19" width="6.69140625" style="2" customWidth="1"/>
    <col min="20" max="22" width="6.69140625" style="2" hidden="1" customWidth="1"/>
    <col min="23" max="23" width="19.69140625" style="2" customWidth="1"/>
    <col min="24" max="24" width="8.69140625" style="2" hidden="1" customWidth="1"/>
    <col min="25" max="16384" width="8.69140625" style="2"/>
  </cols>
  <sheetData>
    <row r="1" spans="1:26" s="19" customFormat="1" ht="23.9" customHeight="1" x14ac:dyDescent="0.3">
      <c r="A1" s="958" t="s">
        <v>45</v>
      </c>
      <c r="B1" s="958"/>
      <c r="C1" s="958"/>
      <c r="D1" s="958"/>
      <c r="E1" s="958"/>
      <c r="F1" s="958"/>
      <c r="G1" s="958"/>
      <c r="H1" s="958"/>
      <c r="I1" s="958"/>
      <c r="J1" s="958"/>
      <c r="K1" s="958"/>
      <c r="L1" s="958"/>
      <c r="M1" s="958"/>
      <c r="N1" s="958"/>
      <c r="O1" s="958"/>
      <c r="P1" s="958"/>
      <c r="Q1" s="958"/>
      <c r="R1" s="958"/>
      <c r="S1" s="958"/>
      <c r="T1" s="958"/>
      <c r="U1" s="958"/>
      <c r="V1" s="958"/>
      <c r="W1" s="958"/>
      <c r="X1" s="18"/>
      <c r="Y1" s="18"/>
      <c r="Z1" s="18"/>
    </row>
    <row r="2" spans="1:26" s="19" customFormat="1" ht="17.600000000000001" x14ac:dyDescent="0.3">
      <c r="A2" s="958" t="s">
        <v>814</v>
      </c>
      <c r="B2" s="958"/>
      <c r="C2" s="958"/>
      <c r="D2" s="958"/>
      <c r="E2" s="958"/>
      <c r="F2" s="958"/>
      <c r="G2" s="958"/>
      <c r="H2" s="958"/>
      <c r="I2" s="958"/>
      <c r="J2" s="958"/>
      <c r="K2" s="958"/>
      <c r="L2" s="958"/>
      <c r="M2" s="958"/>
      <c r="N2" s="958"/>
      <c r="O2" s="958"/>
      <c r="P2" s="958"/>
      <c r="Q2" s="958"/>
      <c r="R2" s="958"/>
      <c r="S2" s="958"/>
      <c r="T2" s="958"/>
      <c r="U2" s="958"/>
      <c r="V2" s="958"/>
      <c r="W2" s="958"/>
      <c r="X2" s="18"/>
      <c r="Y2" s="18"/>
      <c r="Z2" s="18"/>
    </row>
    <row r="3" spans="1:26" s="19" customFormat="1" ht="15.45" x14ac:dyDescent="0.3">
      <c r="A3" s="959" t="s">
        <v>196</v>
      </c>
      <c r="B3" s="959"/>
      <c r="C3" s="959"/>
      <c r="D3" s="959"/>
      <c r="E3" s="959"/>
      <c r="F3" s="959"/>
      <c r="G3" s="959"/>
      <c r="H3" s="959"/>
      <c r="I3" s="959"/>
      <c r="J3" s="959"/>
      <c r="K3" s="959"/>
      <c r="L3" s="959"/>
      <c r="M3" s="959"/>
      <c r="N3" s="959"/>
      <c r="O3" s="959"/>
      <c r="P3" s="959"/>
      <c r="Q3" s="959"/>
      <c r="R3" s="959"/>
      <c r="S3" s="959"/>
      <c r="T3" s="959"/>
      <c r="U3" s="959"/>
      <c r="V3" s="959"/>
      <c r="W3" s="959"/>
    </row>
    <row r="4" spans="1:26" s="19" customFormat="1" ht="15.45" x14ac:dyDescent="0.3">
      <c r="A4" s="959" t="s">
        <v>814</v>
      </c>
      <c r="B4" s="959"/>
      <c r="C4" s="959"/>
      <c r="D4" s="959"/>
      <c r="E4" s="959"/>
      <c r="F4" s="959"/>
      <c r="G4" s="959"/>
      <c r="H4" s="959"/>
      <c r="I4" s="959"/>
      <c r="J4" s="959"/>
      <c r="K4" s="959"/>
      <c r="L4" s="959"/>
      <c r="M4" s="959"/>
      <c r="N4" s="959"/>
      <c r="O4" s="959"/>
      <c r="P4" s="959"/>
      <c r="Q4" s="959"/>
      <c r="R4" s="959"/>
      <c r="S4" s="959"/>
      <c r="T4" s="959"/>
      <c r="U4" s="959"/>
      <c r="V4" s="959"/>
      <c r="W4" s="959"/>
    </row>
    <row r="5" spans="1:26" ht="15.45" x14ac:dyDescent="0.3">
      <c r="A5" s="72" t="s">
        <v>762</v>
      </c>
      <c r="B5" s="73"/>
      <c r="C5" s="73"/>
      <c r="D5" s="73"/>
      <c r="E5" s="73"/>
      <c r="F5" s="73"/>
      <c r="G5" s="73"/>
      <c r="H5" s="73"/>
      <c r="I5" s="73"/>
      <c r="J5" s="73"/>
      <c r="K5" s="73"/>
      <c r="L5" s="73"/>
      <c r="M5" s="73"/>
      <c r="N5" s="73"/>
      <c r="O5" s="73"/>
      <c r="P5" s="73"/>
      <c r="Q5" s="73"/>
      <c r="R5" s="73"/>
      <c r="S5" s="73"/>
      <c r="T5" s="73"/>
      <c r="U5" s="73"/>
      <c r="V5" s="73"/>
      <c r="W5" s="74" t="s">
        <v>707</v>
      </c>
    </row>
    <row r="6" spans="1:26" ht="21" customHeight="1" thickBot="1" x14ac:dyDescent="0.35">
      <c r="A6" s="964" t="s">
        <v>30</v>
      </c>
      <c r="B6" s="960">
        <v>2014</v>
      </c>
      <c r="C6" s="960"/>
      <c r="D6" s="960"/>
      <c r="E6" s="960">
        <v>2015</v>
      </c>
      <c r="F6" s="960"/>
      <c r="G6" s="960"/>
      <c r="H6" s="960">
        <v>2016</v>
      </c>
      <c r="I6" s="960"/>
      <c r="J6" s="960"/>
      <c r="K6" s="960">
        <v>2017</v>
      </c>
      <c r="L6" s="960"/>
      <c r="M6" s="960"/>
      <c r="N6" s="960">
        <v>2018</v>
      </c>
      <c r="O6" s="960"/>
      <c r="P6" s="960"/>
      <c r="Q6" s="960">
        <v>2019</v>
      </c>
      <c r="R6" s="960"/>
      <c r="S6" s="960"/>
      <c r="T6" s="960">
        <v>2019</v>
      </c>
      <c r="U6" s="960"/>
      <c r="V6" s="960"/>
      <c r="W6" s="961" t="s">
        <v>195</v>
      </c>
    </row>
    <row r="7" spans="1:26" ht="18" customHeight="1" thickBot="1" x14ac:dyDescent="0.35">
      <c r="A7" s="965"/>
      <c r="B7" s="48" t="s">
        <v>31</v>
      </c>
      <c r="C7" s="48" t="s">
        <v>32</v>
      </c>
      <c r="D7" s="39" t="s">
        <v>3</v>
      </c>
      <c r="E7" s="48" t="s">
        <v>31</v>
      </c>
      <c r="F7" s="48" t="s">
        <v>32</v>
      </c>
      <c r="G7" s="39" t="s">
        <v>3</v>
      </c>
      <c r="H7" s="48" t="s">
        <v>31</v>
      </c>
      <c r="I7" s="48" t="s">
        <v>32</v>
      </c>
      <c r="J7" s="39" t="s">
        <v>3</v>
      </c>
      <c r="K7" s="48" t="s">
        <v>31</v>
      </c>
      <c r="L7" s="48" t="s">
        <v>32</v>
      </c>
      <c r="M7" s="297" t="s">
        <v>3</v>
      </c>
      <c r="N7" s="48" t="s">
        <v>31</v>
      </c>
      <c r="O7" s="48" t="s">
        <v>32</v>
      </c>
      <c r="P7" s="297" t="s">
        <v>3</v>
      </c>
      <c r="Q7" s="48" t="s">
        <v>31</v>
      </c>
      <c r="R7" s="48" t="s">
        <v>32</v>
      </c>
      <c r="S7" s="297" t="s">
        <v>3</v>
      </c>
      <c r="T7" s="48" t="s">
        <v>31</v>
      </c>
      <c r="U7" s="48" t="s">
        <v>32</v>
      </c>
      <c r="V7" s="297" t="s">
        <v>3</v>
      </c>
      <c r="W7" s="962"/>
    </row>
    <row r="8" spans="1:26" ht="18" customHeight="1" x14ac:dyDescent="0.3">
      <c r="A8" s="966"/>
      <c r="B8" s="47" t="s">
        <v>159</v>
      </c>
      <c r="C8" s="47" t="s">
        <v>158</v>
      </c>
      <c r="D8" s="46" t="s">
        <v>4</v>
      </c>
      <c r="E8" s="47" t="s">
        <v>159</v>
      </c>
      <c r="F8" s="47" t="s">
        <v>158</v>
      </c>
      <c r="G8" s="46" t="s">
        <v>4</v>
      </c>
      <c r="H8" s="47" t="s">
        <v>159</v>
      </c>
      <c r="I8" s="47" t="s">
        <v>158</v>
      </c>
      <c r="J8" s="46" t="s">
        <v>4</v>
      </c>
      <c r="K8" s="47" t="s">
        <v>159</v>
      </c>
      <c r="L8" s="47" t="s">
        <v>158</v>
      </c>
      <c r="M8" s="298" t="s">
        <v>4</v>
      </c>
      <c r="N8" s="47" t="s">
        <v>159</v>
      </c>
      <c r="O8" s="47" t="s">
        <v>158</v>
      </c>
      <c r="P8" s="298" t="s">
        <v>4</v>
      </c>
      <c r="Q8" s="47" t="s">
        <v>159</v>
      </c>
      <c r="R8" s="47" t="s">
        <v>158</v>
      </c>
      <c r="S8" s="298" t="s">
        <v>4</v>
      </c>
      <c r="T8" s="47" t="s">
        <v>159</v>
      </c>
      <c r="U8" s="47" t="s">
        <v>158</v>
      </c>
      <c r="V8" s="298" t="s">
        <v>4</v>
      </c>
      <c r="W8" s="963"/>
    </row>
    <row r="9" spans="1:26" ht="22.5" customHeight="1" thickBot="1" x14ac:dyDescent="0.35">
      <c r="A9" s="291" t="s">
        <v>33</v>
      </c>
      <c r="B9" s="292">
        <v>104</v>
      </c>
      <c r="C9" s="292">
        <v>253</v>
      </c>
      <c r="D9" s="294">
        <f>B9+C9</f>
        <v>357</v>
      </c>
      <c r="E9" s="293">
        <v>103</v>
      </c>
      <c r="F9" s="293">
        <v>195</v>
      </c>
      <c r="G9" s="294">
        <f>E9+F9</f>
        <v>298</v>
      </c>
      <c r="H9" s="292">
        <v>126</v>
      </c>
      <c r="I9" s="292">
        <v>219</v>
      </c>
      <c r="J9" s="294">
        <f>H9+I9</f>
        <v>345</v>
      </c>
      <c r="K9" s="292">
        <v>119</v>
      </c>
      <c r="L9" s="292">
        <v>225</v>
      </c>
      <c r="M9" s="294">
        <f>K9+L9</f>
        <v>344</v>
      </c>
      <c r="N9" s="618">
        <v>90</v>
      </c>
      <c r="O9" s="618">
        <v>195</v>
      </c>
      <c r="P9" s="618">
        <f>SUM(N9:O9)</f>
        <v>285</v>
      </c>
      <c r="Q9" s="618">
        <v>79</v>
      </c>
      <c r="R9" s="618">
        <v>232</v>
      </c>
      <c r="S9" s="618">
        <f>SUM(Q9:R9)</f>
        <v>311</v>
      </c>
      <c r="T9" s="618"/>
      <c r="U9" s="618"/>
      <c r="V9" s="618"/>
      <c r="W9" s="295" t="s">
        <v>131</v>
      </c>
    </row>
    <row r="10" spans="1:26" ht="22.5" customHeight="1" thickBot="1" x14ac:dyDescent="0.35">
      <c r="A10" s="288" t="s">
        <v>34</v>
      </c>
      <c r="B10" s="98">
        <v>323</v>
      </c>
      <c r="C10" s="98">
        <v>440</v>
      </c>
      <c r="D10" s="290">
        <f t="shared" ref="D10:D16" si="0">B10+C10</f>
        <v>763</v>
      </c>
      <c r="E10" s="99">
        <v>339</v>
      </c>
      <c r="F10" s="99">
        <v>479</v>
      </c>
      <c r="G10" s="290">
        <f t="shared" ref="G10:G15" si="1">E10+F10</f>
        <v>818</v>
      </c>
      <c r="H10" s="98">
        <v>334</v>
      </c>
      <c r="I10" s="98">
        <v>453</v>
      </c>
      <c r="J10" s="290">
        <f t="shared" ref="J10:J16" si="2">H10+I10</f>
        <v>787</v>
      </c>
      <c r="K10" s="98">
        <v>305</v>
      </c>
      <c r="L10" s="98">
        <v>411</v>
      </c>
      <c r="M10" s="290">
        <f t="shared" ref="M10:M16" si="3">K10+L10</f>
        <v>716</v>
      </c>
      <c r="N10" s="619">
        <v>289</v>
      </c>
      <c r="O10" s="619">
        <v>410</v>
      </c>
      <c r="P10" s="619">
        <f t="shared" ref="P10:P21" si="4">SUM(N10:O10)</f>
        <v>699</v>
      </c>
      <c r="Q10" s="619">
        <v>287</v>
      </c>
      <c r="R10" s="619">
        <v>419</v>
      </c>
      <c r="S10" s="619">
        <f t="shared" ref="S10:S18" si="5">SUM(Q10:R10)</f>
        <v>706</v>
      </c>
      <c r="T10" s="619"/>
      <c r="U10" s="619"/>
      <c r="V10" s="619"/>
      <c r="W10" s="40" t="s">
        <v>132</v>
      </c>
    </row>
    <row r="11" spans="1:26" ht="22.5" customHeight="1" thickBot="1" x14ac:dyDescent="0.35">
      <c r="A11" s="34" t="s">
        <v>133</v>
      </c>
      <c r="B11" s="98">
        <v>54</v>
      </c>
      <c r="C11" s="98">
        <v>107</v>
      </c>
      <c r="D11" s="290">
        <f t="shared" si="0"/>
        <v>161</v>
      </c>
      <c r="E11" s="99">
        <v>45</v>
      </c>
      <c r="F11" s="99">
        <v>102</v>
      </c>
      <c r="G11" s="290">
        <f t="shared" si="1"/>
        <v>147</v>
      </c>
      <c r="H11" s="98">
        <v>0</v>
      </c>
      <c r="I11" s="98">
        <v>0</v>
      </c>
      <c r="J11" s="290">
        <f t="shared" si="2"/>
        <v>0</v>
      </c>
      <c r="K11" s="98">
        <v>33</v>
      </c>
      <c r="L11" s="98">
        <v>92</v>
      </c>
      <c r="M11" s="290">
        <f t="shared" si="3"/>
        <v>125</v>
      </c>
      <c r="N11" s="619">
        <v>31</v>
      </c>
      <c r="O11" s="619">
        <v>89</v>
      </c>
      <c r="P11" s="619">
        <f t="shared" si="4"/>
        <v>120</v>
      </c>
      <c r="Q11" s="619">
        <v>2</v>
      </c>
      <c r="R11" s="619">
        <v>2</v>
      </c>
      <c r="S11" s="619">
        <f t="shared" si="5"/>
        <v>4</v>
      </c>
      <c r="T11" s="619"/>
      <c r="U11" s="619"/>
      <c r="V11" s="619"/>
      <c r="W11" s="40" t="s">
        <v>276</v>
      </c>
      <c r="X11" s="4"/>
    </row>
    <row r="12" spans="1:26" ht="22.5" customHeight="1" thickBot="1" x14ac:dyDescent="0.35">
      <c r="A12" s="24" t="s">
        <v>538</v>
      </c>
      <c r="B12" s="100">
        <v>2</v>
      </c>
      <c r="C12" s="100">
        <v>2</v>
      </c>
      <c r="D12" s="287">
        <f t="shared" si="0"/>
        <v>4</v>
      </c>
      <c r="E12" s="101">
        <v>2</v>
      </c>
      <c r="F12" s="101">
        <v>3</v>
      </c>
      <c r="G12" s="287">
        <f t="shared" si="1"/>
        <v>5</v>
      </c>
      <c r="H12" s="100">
        <v>68</v>
      </c>
      <c r="I12" s="100">
        <v>108</v>
      </c>
      <c r="J12" s="287">
        <f t="shared" si="2"/>
        <v>176</v>
      </c>
      <c r="K12" s="100">
        <v>2</v>
      </c>
      <c r="L12" s="100">
        <v>2</v>
      </c>
      <c r="M12" s="287">
        <f t="shared" si="3"/>
        <v>4</v>
      </c>
      <c r="N12" s="620">
        <v>2</v>
      </c>
      <c r="O12" s="620">
        <v>2</v>
      </c>
      <c r="P12" s="620">
        <f t="shared" si="4"/>
        <v>4</v>
      </c>
      <c r="Q12" s="620">
        <v>0</v>
      </c>
      <c r="R12" s="620">
        <v>0</v>
      </c>
      <c r="S12" s="620">
        <f t="shared" si="5"/>
        <v>0</v>
      </c>
      <c r="T12" s="620"/>
      <c r="U12" s="620"/>
      <c r="V12" s="620"/>
      <c r="W12" s="26" t="s">
        <v>277</v>
      </c>
      <c r="X12" s="4"/>
    </row>
    <row r="13" spans="1:26" ht="22.5" customHeight="1" thickBot="1" x14ac:dyDescent="0.35">
      <c r="A13" s="34" t="s">
        <v>539</v>
      </c>
      <c r="B13" s="98">
        <v>12</v>
      </c>
      <c r="C13" s="98">
        <v>15</v>
      </c>
      <c r="D13" s="290">
        <f t="shared" si="0"/>
        <v>27</v>
      </c>
      <c r="E13" s="99">
        <v>12</v>
      </c>
      <c r="F13" s="99">
        <v>15</v>
      </c>
      <c r="G13" s="290">
        <f t="shared" si="1"/>
        <v>27</v>
      </c>
      <c r="H13" s="98">
        <v>2</v>
      </c>
      <c r="I13" s="98">
        <v>3</v>
      </c>
      <c r="J13" s="290">
        <f t="shared" si="2"/>
        <v>5</v>
      </c>
      <c r="K13" s="98">
        <v>23</v>
      </c>
      <c r="L13" s="98">
        <v>28</v>
      </c>
      <c r="M13" s="290">
        <f t="shared" si="3"/>
        <v>51</v>
      </c>
      <c r="N13" s="619">
        <v>14</v>
      </c>
      <c r="O13" s="619">
        <v>28</v>
      </c>
      <c r="P13" s="619">
        <f t="shared" si="4"/>
        <v>42</v>
      </c>
      <c r="Q13" s="619">
        <v>7</v>
      </c>
      <c r="R13" s="619">
        <v>7</v>
      </c>
      <c r="S13" s="619">
        <f t="shared" si="5"/>
        <v>14</v>
      </c>
      <c r="T13" s="619"/>
      <c r="U13" s="619"/>
      <c r="V13" s="619"/>
      <c r="W13" s="40" t="s">
        <v>278</v>
      </c>
      <c r="X13" s="4"/>
    </row>
    <row r="14" spans="1:26" ht="22.5" customHeight="1" thickBot="1" x14ac:dyDescent="0.35">
      <c r="A14" s="24" t="s">
        <v>540</v>
      </c>
      <c r="B14" s="100">
        <v>4</v>
      </c>
      <c r="C14" s="100">
        <v>17</v>
      </c>
      <c r="D14" s="287">
        <f t="shared" si="0"/>
        <v>21</v>
      </c>
      <c r="E14" s="101">
        <v>4</v>
      </c>
      <c r="F14" s="101">
        <v>20</v>
      </c>
      <c r="G14" s="287">
        <f t="shared" si="1"/>
        <v>24</v>
      </c>
      <c r="H14" s="100">
        <v>19</v>
      </c>
      <c r="I14" s="100">
        <v>26</v>
      </c>
      <c r="J14" s="287">
        <f t="shared" si="2"/>
        <v>45</v>
      </c>
      <c r="K14" s="100">
        <v>5</v>
      </c>
      <c r="L14" s="100">
        <v>23</v>
      </c>
      <c r="M14" s="287">
        <f t="shared" si="3"/>
        <v>28</v>
      </c>
      <c r="N14" s="620">
        <v>9</v>
      </c>
      <c r="O14" s="620">
        <v>29</v>
      </c>
      <c r="P14" s="620">
        <f t="shared" si="4"/>
        <v>38</v>
      </c>
      <c r="Q14" s="620">
        <v>9</v>
      </c>
      <c r="R14" s="620">
        <v>23</v>
      </c>
      <c r="S14" s="620">
        <f t="shared" si="5"/>
        <v>32</v>
      </c>
      <c r="T14" s="620"/>
      <c r="U14" s="620"/>
      <c r="V14" s="620"/>
      <c r="W14" s="26" t="s">
        <v>279</v>
      </c>
      <c r="X14" s="4"/>
    </row>
    <row r="15" spans="1:26" ht="22.5" customHeight="1" thickBot="1" x14ac:dyDescent="0.35">
      <c r="A15" s="34" t="s">
        <v>134</v>
      </c>
      <c r="B15" s="98">
        <v>2</v>
      </c>
      <c r="C15" s="98">
        <v>2</v>
      </c>
      <c r="D15" s="290">
        <f t="shared" si="0"/>
        <v>4</v>
      </c>
      <c r="E15" s="99">
        <v>2</v>
      </c>
      <c r="F15" s="99">
        <v>2</v>
      </c>
      <c r="G15" s="290">
        <f t="shared" si="1"/>
        <v>4</v>
      </c>
      <c r="H15" s="98">
        <v>5</v>
      </c>
      <c r="I15" s="98">
        <v>23</v>
      </c>
      <c r="J15" s="290">
        <f t="shared" si="2"/>
        <v>28</v>
      </c>
      <c r="K15" s="98">
        <v>2</v>
      </c>
      <c r="L15" s="98">
        <v>2</v>
      </c>
      <c r="M15" s="290">
        <f t="shared" si="3"/>
        <v>4</v>
      </c>
      <c r="N15" s="619">
        <v>2</v>
      </c>
      <c r="O15" s="619">
        <v>2</v>
      </c>
      <c r="P15" s="619">
        <f t="shared" si="4"/>
        <v>4</v>
      </c>
      <c r="Q15" s="619">
        <v>9</v>
      </c>
      <c r="R15" s="619">
        <v>28</v>
      </c>
      <c r="S15" s="619">
        <f t="shared" si="5"/>
        <v>37</v>
      </c>
      <c r="T15" s="619"/>
      <c r="U15" s="619"/>
      <c r="V15" s="619"/>
      <c r="W15" s="40" t="s">
        <v>53</v>
      </c>
      <c r="X15" s="4"/>
    </row>
    <row r="16" spans="1:26" ht="22.5" customHeight="1" thickBot="1" x14ac:dyDescent="0.35">
      <c r="A16" s="24" t="s">
        <v>604</v>
      </c>
      <c r="B16" s="100">
        <v>123</v>
      </c>
      <c r="C16" s="100">
        <v>48</v>
      </c>
      <c r="D16" s="287">
        <f t="shared" si="0"/>
        <v>171</v>
      </c>
      <c r="E16" s="101">
        <v>108</v>
      </c>
      <c r="F16" s="101">
        <v>44</v>
      </c>
      <c r="G16" s="287">
        <f>E16+F16</f>
        <v>152</v>
      </c>
      <c r="H16" s="100">
        <v>2</v>
      </c>
      <c r="I16" s="100">
        <v>2</v>
      </c>
      <c r="J16" s="287">
        <f t="shared" si="2"/>
        <v>4</v>
      </c>
      <c r="K16" s="100">
        <v>99</v>
      </c>
      <c r="L16" s="100">
        <v>64</v>
      </c>
      <c r="M16" s="287">
        <f t="shared" si="3"/>
        <v>163</v>
      </c>
      <c r="N16" s="620">
        <v>73</v>
      </c>
      <c r="O16" s="620">
        <v>15</v>
      </c>
      <c r="P16" s="620">
        <f t="shared" si="4"/>
        <v>88</v>
      </c>
      <c r="Q16" s="620">
        <v>2</v>
      </c>
      <c r="R16" s="620">
        <v>2</v>
      </c>
      <c r="S16" s="620">
        <f t="shared" si="5"/>
        <v>4</v>
      </c>
      <c r="T16" s="620"/>
      <c r="U16" s="620"/>
      <c r="V16" s="620"/>
      <c r="W16" s="26" t="s">
        <v>605</v>
      </c>
      <c r="X16" s="4"/>
    </row>
    <row r="17" spans="1:24" s="238" customFormat="1" ht="22.5" customHeight="1" thickBot="1" x14ac:dyDescent="0.35">
      <c r="A17" s="34" t="s">
        <v>181</v>
      </c>
      <c r="B17" s="98">
        <v>9</v>
      </c>
      <c r="C17" s="98">
        <v>14</v>
      </c>
      <c r="D17" s="289" t="s">
        <v>459</v>
      </c>
      <c r="E17" s="99">
        <v>39</v>
      </c>
      <c r="F17" s="99">
        <v>36</v>
      </c>
      <c r="G17" s="290">
        <f>SUM(E17:F17)</f>
        <v>75</v>
      </c>
      <c r="H17" s="98">
        <v>89</v>
      </c>
      <c r="I17" s="98">
        <v>50</v>
      </c>
      <c r="J17" s="290">
        <f>SUM(H17:I17)</f>
        <v>139</v>
      </c>
      <c r="K17" s="98">
        <v>22</v>
      </c>
      <c r="L17" s="98">
        <v>23</v>
      </c>
      <c r="M17" s="290">
        <f>SUM(K17:L17)</f>
        <v>45</v>
      </c>
      <c r="N17" s="619">
        <v>0</v>
      </c>
      <c r="O17" s="619">
        <v>0</v>
      </c>
      <c r="P17" s="619">
        <f t="shared" si="4"/>
        <v>0</v>
      </c>
      <c r="Q17" s="619">
        <v>86</v>
      </c>
      <c r="R17" s="619">
        <v>23</v>
      </c>
      <c r="S17" s="619">
        <f t="shared" si="5"/>
        <v>109</v>
      </c>
      <c r="T17" s="619"/>
      <c r="U17" s="619"/>
      <c r="V17" s="619"/>
      <c r="W17" s="40" t="s">
        <v>526</v>
      </c>
      <c r="X17" s="383"/>
    </row>
    <row r="18" spans="1:24" s="238" customFormat="1" ht="22.5" customHeight="1" thickBot="1" x14ac:dyDescent="0.35">
      <c r="A18" s="389" t="s">
        <v>576</v>
      </c>
      <c r="B18" s="468" t="s">
        <v>459</v>
      </c>
      <c r="C18" s="468" t="s">
        <v>459</v>
      </c>
      <c r="D18" s="469" t="s">
        <v>459</v>
      </c>
      <c r="E18" s="470" t="s">
        <v>459</v>
      </c>
      <c r="F18" s="470" t="s">
        <v>459</v>
      </c>
      <c r="G18" s="469" t="s">
        <v>459</v>
      </c>
      <c r="H18" s="468">
        <v>16</v>
      </c>
      <c r="I18" s="468">
        <v>18</v>
      </c>
      <c r="J18" s="469" t="s">
        <v>459</v>
      </c>
      <c r="K18" s="468">
        <v>29</v>
      </c>
      <c r="L18" s="468">
        <v>65</v>
      </c>
      <c r="M18" s="471">
        <f>SUM(K18:L18)</f>
        <v>94</v>
      </c>
      <c r="N18" s="621">
        <v>91</v>
      </c>
      <c r="O18" s="621">
        <v>124</v>
      </c>
      <c r="P18" s="621">
        <f t="shared" si="4"/>
        <v>215</v>
      </c>
      <c r="Q18" s="621">
        <v>1</v>
      </c>
      <c r="R18" s="621">
        <v>4</v>
      </c>
      <c r="S18" s="621">
        <f t="shared" si="5"/>
        <v>5</v>
      </c>
      <c r="T18" s="621"/>
      <c r="U18" s="621"/>
      <c r="V18" s="621"/>
      <c r="W18" s="472" t="s">
        <v>577</v>
      </c>
      <c r="X18" s="383"/>
    </row>
    <row r="19" spans="1:24" s="238" customFormat="1" ht="22.5" customHeight="1" thickBot="1" x14ac:dyDescent="0.35">
      <c r="A19" s="34" t="s">
        <v>179</v>
      </c>
      <c r="B19" s="98" t="s">
        <v>459</v>
      </c>
      <c r="C19" s="98" t="s">
        <v>459</v>
      </c>
      <c r="D19" s="289" t="s">
        <v>459</v>
      </c>
      <c r="E19" s="99" t="s">
        <v>459</v>
      </c>
      <c r="F19" s="99" t="s">
        <v>459</v>
      </c>
      <c r="G19" s="290" t="s">
        <v>459</v>
      </c>
      <c r="H19" s="98" t="s">
        <v>459</v>
      </c>
      <c r="I19" s="98" t="s">
        <v>459</v>
      </c>
      <c r="J19" s="290" t="s">
        <v>459</v>
      </c>
      <c r="K19" s="290">
        <v>7</v>
      </c>
      <c r="L19" s="290">
        <v>5</v>
      </c>
      <c r="M19" s="290" t="s">
        <v>459</v>
      </c>
      <c r="N19" s="619" t="s">
        <v>459</v>
      </c>
      <c r="O19" s="619" t="s">
        <v>459</v>
      </c>
      <c r="P19" s="619">
        <f t="shared" si="4"/>
        <v>0</v>
      </c>
      <c r="Q19" s="290">
        <v>53</v>
      </c>
      <c r="R19" s="290">
        <v>88</v>
      </c>
      <c r="S19" s="290" t="s">
        <v>459</v>
      </c>
      <c r="T19" s="619"/>
      <c r="U19" s="619"/>
      <c r="V19" s="619"/>
      <c r="W19" s="40" t="s">
        <v>180</v>
      </c>
      <c r="X19" s="383"/>
    </row>
    <row r="20" spans="1:24" s="238" customFormat="1" ht="22.5" customHeight="1" thickBot="1" x14ac:dyDescent="0.35">
      <c r="A20" s="389" t="s">
        <v>659</v>
      </c>
      <c r="B20" s="468" t="s">
        <v>459</v>
      </c>
      <c r="C20" s="468" t="s">
        <v>459</v>
      </c>
      <c r="D20" s="469" t="s">
        <v>459</v>
      </c>
      <c r="E20" s="470" t="s">
        <v>459</v>
      </c>
      <c r="F20" s="470" t="s">
        <v>459</v>
      </c>
      <c r="G20" s="469" t="s">
        <v>459</v>
      </c>
      <c r="H20" s="468" t="s">
        <v>459</v>
      </c>
      <c r="I20" s="468" t="s">
        <v>459</v>
      </c>
      <c r="J20" s="469" t="s">
        <v>459</v>
      </c>
      <c r="K20" s="469">
        <v>5</v>
      </c>
      <c r="L20" s="469">
        <v>5</v>
      </c>
      <c r="M20" s="469" t="s">
        <v>459</v>
      </c>
      <c r="N20" s="621" t="s">
        <v>459</v>
      </c>
      <c r="O20" s="621" t="s">
        <v>459</v>
      </c>
      <c r="P20" s="621">
        <f t="shared" si="4"/>
        <v>0</v>
      </c>
      <c r="Q20" s="469" t="s">
        <v>459</v>
      </c>
      <c r="R20" s="469" t="s">
        <v>459</v>
      </c>
      <c r="S20" s="469" t="s">
        <v>459</v>
      </c>
      <c r="T20" s="778"/>
      <c r="U20" s="778"/>
      <c r="V20" s="778"/>
      <c r="W20" s="472" t="s">
        <v>184</v>
      </c>
      <c r="X20" s="383"/>
    </row>
    <row r="21" spans="1:24" s="238" customFormat="1" ht="22.5" customHeight="1" x14ac:dyDescent="0.3">
      <c r="A21" s="296" t="s">
        <v>660</v>
      </c>
      <c r="B21" s="626" t="s">
        <v>459</v>
      </c>
      <c r="C21" s="626" t="s">
        <v>459</v>
      </c>
      <c r="D21" s="627" t="s">
        <v>459</v>
      </c>
      <c r="E21" s="628" t="s">
        <v>459</v>
      </c>
      <c r="F21" s="628" t="s">
        <v>459</v>
      </c>
      <c r="G21" s="629" t="s">
        <v>459</v>
      </c>
      <c r="H21" s="626" t="s">
        <v>459</v>
      </c>
      <c r="I21" s="626" t="s">
        <v>459</v>
      </c>
      <c r="J21" s="629" t="s">
        <v>459</v>
      </c>
      <c r="K21" s="629">
        <v>15</v>
      </c>
      <c r="L21" s="629">
        <v>15</v>
      </c>
      <c r="M21" s="629" t="s">
        <v>459</v>
      </c>
      <c r="N21" s="630" t="s">
        <v>459</v>
      </c>
      <c r="O21" s="630" t="s">
        <v>459</v>
      </c>
      <c r="P21" s="630">
        <f t="shared" si="4"/>
        <v>0</v>
      </c>
      <c r="Q21" s="629" t="s">
        <v>459</v>
      </c>
      <c r="R21" s="629" t="s">
        <v>459</v>
      </c>
      <c r="S21" s="629" t="s">
        <v>459</v>
      </c>
      <c r="T21" s="630"/>
      <c r="U21" s="630"/>
      <c r="V21" s="630"/>
      <c r="W21" s="631" t="s">
        <v>661</v>
      </c>
      <c r="X21" s="383"/>
    </row>
    <row r="22" spans="1:24" s="385" customFormat="1" ht="22.5" customHeight="1" x14ac:dyDescent="0.3">
      <c r="A22" s="622" t="s">
        <v>35</v>
      </c>
      <c r="B22" s="623">
        <f t="shared" ref="B22:M22" si="6">SUM(B9:B18)</f>
        <v>633</v>
      </c>
      <c r="C22" s="623">
        <f t="shared" si="6"/>
        <v>898</v>
      </c>
      <c r="D22" s="623">
        <f t="shared" si="6"/>
        <v>1508</v>
      </c>
      <c r="E22" s="623">
        <f t="shared" si="6"/>
        <v>654</v>
      </c>
      <c r="F22" s="623">
        <f t="shared" si="6"/>
        <v>896</v>
      </c>
      <c r="G22" s="623">
        <f t="shared" si="6"/>
        <v>1550</v>
      </c>
      <c r="H22" s="623">
        <f t="shared" si="6"/>
        <v>661</v>
      </c>
      <c r="I22" s="623">
        <f t="shared" si="6"/>
        <v>902</v>
      </c>
      <c r="J22" s="623">
        <f t="shared" si="6"/>
        <v>1529</v>
      </c>
      <c r="K22" s="623">
        <f t="shared" si="6"/>
        <v>639</v>
      </c>
      <c r="L22" s="623">
        <f t="shared" si="6"/>
        <v>935</v>
      </c>
      <c r="M22" s="623">
        <f t="shared" si="6"/>
        <v>1574</v>
      </c>
      <c r="N22" s="624">
        <f>SUM(N9:N21)</f>
        <v>601</v>
      </c>
      <c r="O22" s="624">
        <f>SUM(O9:O21)</f>
        <v>894</v>
      </c>
      <c r="P22" s="624">
        <f>SUM(N22:O22)</f>
        <v>1495</v>
      </c>
      <c r="Q22" s="624">
        <f>SUM(Q9:Q21)</f>
        <v>535</v>
      </c>
      <c r="R22" s="624">
        <f>SUM(R9:R21)</f>
        <v>828</v>
      </c>
      <c r="S22" s="624">
        <f>SUM(Q22:R22)</f>
        <v>1363</v>
      </c>
      <c r="T22" s="624"/>
      <c r="U22" s="624"/>
      <c r="V22" s="624"/>
      <c r="W22" s="625" t="s">
        <v>4</v>
      </c>
      <c r="X22" s="384"/>
    </row>
    <row r="23" spans="1:24" s="385" customFormat="1" ht="22.5" customHeight="1" x14ac:dyDescent="0.4">
      <c r="A23" s="505" t="s">
        <v>805</v>
      </c>
      <c r="B23" s="506"/>
      <c r="C23" s="506"/>
      <c r="D23" s="506"/>
      <c r="E23" s="506"/>
      <c r="F23" s="507"/>
      <c r="G23" s="489"/>
      <c r="H23" s="489"/>
      <c r="J23" s="805"/>
      <c r="K23" s="805"/>
      <c r="L23" s="805"/>
      <c r="M23" s="805"/>
      <c r="N23" s="805"/>
      <c r="O23" s="805"/>
      <c r="P23" s="805"/>
      <c r="Q23" s="805"/>
      <c r="R23" s="805"/>
      <c r="S23" s="805"/>
      <c r="T23" s="805"/>
      <c r="U23" s="805"/>
      <c r="V23" s="805"/>
      <c r="W23" s="508" t="s">
        <v>804</v>
      </c>
      <c r="X23" s="384"/>
    </row>
    <row r="24" spans="1:24" s="229" customFormat="1" ht="17.149999999999999" customHeight="1" x14ac:dyDescent="0.3">
      <c r="A24" s="240" t="s">
        <v>723</v>
      </c>
      <c r="B24" s="240"/>
      <c r="C24" s="240"/>
      <c r="D24" s="240"/>
      <c r="E24" s="240"/>
      <c r="F24" s="240"/>
      <c r="G24" s="240"/>
      <c r="H24" s="240"/>
      <c r="I24" s="240"/>
      <c r="J24" s="240"/>
      <c r="K24" s="240"/>
      <c r="L24" s="240"/>
      <c r="M24" s="240"/>
      <c r="N24" s="240"/>
      <c r="O24" s="240"/>
      <c r="P24" s="240"/>
      <c r="Q24" s="240"/>
      <c r="R24" s="240"/>
      <c r="S24" s="240"/>
      <c r="T24" s="240"/>
      <c r="U24" s="240"/>
      <c r="V24" s="240"/>
      <c r="W24" s="241" t="s">
        <v>412</v>
      </c>
    </row>
    <row r="26" spans="1:24" x14ac:dyDescent="0.3">
      <c r="A26" s="10"/>
      <c r="B26" s="11"/>
      <c r="E26" s="11"/>
      <c r="N26" s="11"/>
    </row>
    <row r="27" spans="1:24" x14ac:dyDescent="0.3">
      <c r="A27" s="10"/>
      <c r="B27" s="10">
        <v>2012</v>
      </c>
      <c r="C27" s="10">
        <v>2013</v>
      </c>
      <c r="D27" s="10">
        <v>2014</v>
      </c>
      <c r="E27" s="10">
        <v>2015</v>
      </c>
      <c r="F27" s="10">
        <v>2016</v>
      </c>
      <c r="G27" s="10">
        <v>2017</v>
      </c>
      <c r="H27" s="2">
        <v>2018</v>
      </c>
      <c r="I27" s="2">
        <v>2019</v>
      </c>
      <c r="N27" s="11"/>
    </row>
    <row r="28" spans="1:24" ht="25.3" thickBot="1" x14ac:dyDescent="0.35">
      <c r="A28" s="514" t="s">
        <v>614</v>
      </c>
      <c r="B28" s="632">
        <f t="shared" ref="B28:D29" si="7">H9</f>
        <v>126</v>
      </c>
      <c r="C28" s="632">
        <f t="shared" si="7"/>
        <v>219</v>
      </c>
      <c r="D28" s="632">
        <f t="shared" si="7"/>
        <v>345</v>
      </c>
      <c r="E28" s="632">
        <f t="shared" ref="E28:E35" si="8">M9</f>
        <v>344</v>
      </c>
      <c r="F28" s="632">
        <f t="shared" ref="F28:F35" si="9">P9</f>
        <v>285</v>
      </c>
      <c r="G28" s="632">
        <v>344</v>
      </c>
      <c r="H28" s="2">
        <v>285</v>
      </c>
      <c r="I28" s="716">
        <v>311</v>
      </c>
      <c r="N28" s="11"/>
    </row>
    <row r="29" spans="1:24" ht="25.3" thickBot="1" x14ac:dyDescent="0.35">
      <c r="A29" s="514" t="s">
        <v>615</v>
      </c>
      <c r="B29" s="632">
        <f t="shared" si="7"/>
        <v>334</v>
      </c>
      <c r="C29" s="632">
        <f t="shared" si="7"/>
        <v>453</v>
      </c>
      <c r="D29" s="632">
        <f t="shared" si="7"/>
        <v>787</v>
      </c>
      <c r="E29" s="632">
        <f t="shared" si="8"/>
        <v>716</v>
      </c>
      <c r="F29" s="632">
        <f t="shared" si="9"/>
        <v>699</v>
      </c>
      <c r="G29" s="632">
        <v>716</v>
      </c>
      <c r="H29" s="2">
        <v>699</v>
      </c>
      <c r="I29" s="717">
        <v>706</v>
      </c>
      <c r="N29" s="11"/>
    </row>
    <row r="30" spans="1:24" ht="25.3" thickBot="1" x14ac:dyDescent="0.35">
      <c r="A30" s="514" t="s">
        <v>616</v>
      </c>
      <c r="B30" s="632">
        <f t="shared" ref="B30:C35" si="10">H11</f>
        <v>0</v>
      </c>
      <c r="C30" s="632">
        <f t="shared" si="10"/>
        <v>0</v>
      </c>
      <c r="D30" s="632">
        <f t="shared" ref="D30:D35" si="11">J11</f>
        <v>0</v>
      </c>
      <c r="E30" s="632">
        <f t="shared" si="8"/>
        <v>125</v>
      </c>
      <c r="F30" s="632">
        <f t="shared" si="9"/>
        <v>120</v>
      </c>
      <c r="G30" s="632">
        <v>125</v>
      </c>
      <c r="H30" s="2">
        <v>120</v>
      </c>
      <c r="I30" s="718">
        <v>4</v>
      </c>
    </row>
    <row r="31" spans="1:24" ht="25.3" thickBot="1" x14ac:dyDescent="0.35">
      <c r="A31" s="514" t="s">
        <v>617</v>
      </c>
      <c r="B31" s="632">
        <f t="shared" si="10"/>
        <v>68</v>
      </c>
      <c r="C31" s="632">
        <f t="shared" si="10"/>
        <v>108</v>
      </c>
      <c r="D31" s="632">
        <f t="shared" si="11"/>
        <v>176</v>
      </c>
      <c r="E31" s="632">
        <f t="shared" si="8"/>
        <v>4</v>
      </c>
      <c r="F31" s="632">
        <f t="shared" si="9"/>
        <v>4</v>
      </c>
      <c r="G31" s="632">
        <v>4</v>
      </c>
      <c r="H31" s="2">
        <v>4</v>
      </c>
      <c r="I31" s="719">
        <v>0</v>
      </c>
    </row>
    <row r="32" spans="1:24" ht="25.3" thickBot="1" x14ac:dyDescent="0.35">
      <c r="A32" s="514" t="s">
        <v>618</v>
      </c>
      <c r="B32" s="632">
        <f t="shared" si="10"/>
        <v>2</v>
      </c>
      <c r="C32" s="632">
        <f t="shared" si="10"/>
        <v>3</v>
      </c>
      <c r="D32" s="632">
        <f t="shared" si="11"/>
        <v>5</v>
      </c>
      <c r="E32" s="632">
        <f t="shared" si="8"/>
        <v>51</v>
      </c>
      <c r="F32" s="632">
        <f t="shared" si="9"/>
        <v>42</v>
      </c>
      <c r="G32" s="632">
        <v>51</v>
      </c>
      <c r="H32" s="2">
        <v>42</v>
      </c>
      <c r="I32" s="718">
        <v>14</v>
      </c>
    </row>
    <row r="33" spans="1:9" ht="25.3" thickBot="1" x14ac:dyDescent="0.35">
      <c r="A33" s="514" t="s">
        <v>619</v>
      </c>
      <c r="B33" s="632">
        <f t="shared" si="10"/>
        <v>19</v>
      </c>
      <c r="C33" s="632">
        <f t="shared" si="10"/>
        <v>26</v>
      </c>
      <c r="D33" s="632">
        <f t="shared" si="11"/>
        <v>45</v>
      </c>
      <c r="E33" s="632">
        <f t="shared" si="8"/>
        <v>28</v>
      </c>
      <c r="F33" s="632">
        <f t="shared" si="9"/>
        <v>38</v>
      </c>
      <c r="G33" s="632">
        <v>28</v>
      </c>
      <c r="H33" s="2">
        <v>38</v>
      </c>
      <c r="I33" s="719">
        <v>32</v>
      </c>
    </row>
    <row r="34" spans="1:9" ht="25.3" thickBot="1" x14ac:dyDescent="0.35">
      <c r="A34" s="514" t="s">
        <v>620</v>
      </c>
      <c r="B34" s="632">
        <f t="shared" si="10"/>
        <v>5</v>
      </c>
      <c r="C34" s="632">
        <f t="shared" si="10"/>
        <v>23</v>
      </c>
      <c r="D34" s="632">
        <f t="shared" si="11"/>
        <v>28</v>
      </c>
      <c r="E34" s="632">
        <f t="shared" si="8"/>
        <v>4</v>
      </c>
      <c r="F34" s="632">
        <f t="shared" si="9"/>
        <v>4</v>
      </c>
      <c r="G34" s="632">
        <v>4</v>
      </c>
      <c r="H34" s="2">
        <v>4</v>
      </c>
      <c r="I34" s="718">
        <v>37</v>
      </c>
    </row>
    <row r="35" spans="1:9" ht="25.3" thickBot="1" x14ac:dyDescent="0.35">
      <c r="A35" s="514" t="s">
        <v>621</v>
      </c>
      <c r="B35" s="632">
        <f t="shared" si="10"/>
        <v>2</v>
      </c>
      <c r="C35" s="632">
        <f t="shared" si="10"/>
        <v>2</v>
      </c>
      <c r="D35" s="632">
        <f t="shared" si="11"/>
        <v>4</v>
      </c>
      <c r="E35" s="632">
        <f t="shared" si="8"/>
        <v>163</v>
      </c>
      <c r="F35" s="632">
        <f t="shared" si="9"/>
        <v>88</v>
      </c>
      <c r="G35" s="632">
        <v>163</v>
      </c>
      <c r="H35" s="2">
        <v>88</v>
      </c>
      <c r="I35" s="719">
        <v>4</v>
      </c>
    </row>
    <row r="36" spans="1:9" ht="25.3" thickBot="1" x14ac:dyDescent="0.35">
      <c r="A36" s="514" t="s">
        <v>622</v>
      </c>
      <c r="B36" s="632">
        <f>H18</f>
        <v>16</v>
      </c>
      <c r="C36" s="632">
        <f>I18</f>
        <v>18</v>
      </c>
      <c r="D36" s="632" t="str">
        <f>J18</f>
        <v>..</v>
      </c>
      <c r="E36" s="632">
        <f>M18</f>
        <v>94</v>
      </c>
      <c r="F36" s="632">
        <f>P18</f>
        <v>215</v>
      </c>
      <c r="G36" s="632">
        <v>94</v>
      </c>
      <c r="H36" s="2">
        <v>215</v>
      </c>
      <c r="I36" s="719">
        <v>109</v>
      </c>
    </row>
    <row r="37" spans="1:9" ht="24.9" x14ac:dyDescent="0.3">
      <c r="A37" s="514" t="s">
        <v>662</v>
      </c>
      <c r="G37" s="2">
        <v>12</v>
      </c>
      <c r="I37" s="720">
        <v>5</v>
      </c>
    </row>
    <row r="38" spans="1:9" ht="24.9" x14ac:dyDescent="0.3">
      <c r="A38" s="514" t="s">
        <v>663</v>
      </c>
      <c r="G38" s="2">
        <v>10</v>
      </c>
    </row>
    <row r="39" spans="1:9" ht="24.9" x14ac:dyDescent="0.3">
      <c r="A39" s="514" t="s">
        <v>664</v>
      </c>
      <c r="G39" s="2">
        <v>30</v>
      </c>
    </row>
    <row r="40" spans="1:9" x14ac:dyDescent="0.3">
      <c r="A40" s="10"/>
    </row>
    <row r="41" spans="1:9" x14ac:dyDescent="0.3">
      <c r="A41" s="10"/>
    </row>
  </sheetData>
  <mergeCells count="13">
    <mergeCell ref="A1:W1"/>
    <mergeCell ref="A3:W3"/>
    <mergeCell ref="A4:W4"/>
    <mergeCell ref="N6:P6"/>
    <mergeCell ref="A2:W2"/>
    <mergeCell ref="W6:W8"/>
    <mergeCell ref="A6:A8"/>
    <mergeCell ref="Q6:S6"/>
    <mergeCell ref="B6:D6"/>
    <mergeCell ref="E6:G6"/>
    <mergeCell ref="H6:J6"/>
    <mergeCell ref="K6:M6"/>
    <mergeCell ref="T6:V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17"/>
  <sheetViews>
    <sheetView rightToLeft="1" view="pageBreakPreview" zoomScaleNormal="100" zoomScaleSheetLayoutView="100" workbookViewId="0">
      <selection activeCell="A4" sqref="A4:J4"/>
    </sheetView>
  </sheetViews>
  <sheetFormatPr defaultColWidth="9.15234375" defaultRowHeight="18" x14ac:dyDescent="0.7"/>
  <cols>
    <col min="1" max="1" width="43.69140625" style="313" customWidth="1"/>
    <col min="2" max="2" width="4.3828125" style="313" customWidth="1"/>
    <col min="3" max="3" width="42.3828125" style="3" customWidth="1"/>
    <col min="4" max="16384" width="9.15234375" style="304"/>
  </cols>
  <sheetData>
    <row r="1" spans="1:3" x14ac:dyDescent="0.7">
      <c r="A1" s="303"/>
      <c r="B1" s="303"/>
      <c r="C1" s="264"/>
    </row>
    <row r="2" spans="1:3" ht="24" customHeight="1" x14ac:dyDescent="0.65">
      <c r="A2" s="318" t="s">
        <v>0</v>
      </c>
      <c r="B2" s="305"/>
      <c r="C2" s="314" t="s">
        <v>675</v>
      </c>
    </row>
    <row r="3" spans="1:3" ht="24" customHeight="1" x14ac:dyDescent="0.65">
      <c r="A3" s="306"/>
      <c r="B3" s="307"/>
      <c r="C3" s="265"/>
    </row>
    <row r="4" spans="1:3" x14ac:dyDescent="0.7">
      <c r="A4" s="308"/>
      <c r="B4" s="309"/>
      <c r="C4" s="266"/>
    </row>
    <row r="5" spans="1:3" ht="87" x14ac:dyDescent="0.7">
      <c r="A5" s="319" t="s">
        <v>478</v>
      </c>
      <c r="B5" s="309"/>
      <c r="C5" s="677" t="s">
        <v>676</v>
      </c>
    </row>
    <row r="6" spans="1:3" ht="12" customHeight="1" x14ac:dyDescent="0.7">
      <c r="A6" s="319"/>
      <c r="B6" s="303"/>
      <c r="C6" s="320"/>
    </row>
    <row r="7" spans="1:3" ht="113.15" x14ac:dyDescent="0.7">
      <c r="A7" s="319" t="s">
        <v>715</v>
      </c>
      <c r="B7" s="303"/>
      <c r="C7" s="677" t="s">
        <v>717</v>
      </c>
    </row>
    <row r="8" spans="1:3" ht="12" customHeight="1" x14ac:dyDescent="0.7">
      <c r="A8" s="319"/>
      <c r="B8" s="303"/>
      <c r="C8" s="320"/>
    </row>
    <row r="9" spans="1:3" ht="113.15" x14ac:dyDescent="0.7">
      <c r="A9" s="319" t="s">
        <v>522</v>
      </c>
      <c r="B9" s="303"/>
      <c r="C9" s="320" t="s">
        <v>523</v>
      </c>
    </row>
    <row r="10" spans="1:3" ht="12" customHeight="1" x14ac:dyDescent="0.7">
      <c r="A10" s="319"/>
      <c r="B10" s="303"/>
      <c r="C10" s="320"/>
    </row>
    <row r="11" spans="1:3" ht="18.899999999999999" x14ac:dyDescent="0.7">
      <c r="A11" s="721" t="s">
        <v>62</v>
      </c>
      <c r="B11" s="722"/>
      <c r="C11" s="723" t="s">
        <v>63</v>
      </c>
    </row>
    <row r="12" spans="1:3" ht="18.899999999999999" x14ac:dyDescent="0.7">
      <c r="A12" s="319" t="s">
        <v>430</v>
      </c>
      <c r="B12" s="303"/>
      <c r="C12" s="677" t="s">
        <v>725</v>
      </c>
    </row>
    <row r="13" spans="1:3" ht="18.899999999999999" x14ac:dyDescent="0.7">
      <c r="A13" s="319" t="s">
        <v>140</v>
      </c>
      <c r="B13" s="309"/>
      <c r="C13" s="677" t="s">
        <v>724</v>
      </c>
    </row>
    <row r="14" spans="1:3" ht="24.9" x14ac:dyDescent="0.85">
      <c r="A14" s="319" t="s">
        <v>457</v>
      </c>
      <c r="B14" s="310"/>
      <c r="C14" s="320" t="s">
        <v>458</v>
      </c>
    </row>
    <row r="15" spans="1:3" ht="37.75" x14ac:dyDescent="0.85">
      <c r="A15" s="319" t="s">
        <v>716</v>
      </c>
      <c r="B15" s="311"/>
      <c r="C15" s="677" t="s">
        <v>726</v>
      </c>
    </row>
    <row r="16" spans="1:3" x14ac:dyDescent="0.7">
      <c r="A16" s="312"/>
      <c r="B16" s="312"/>
      <c r="C16" s="7"/>
    </row>
    <row r="17" spans="1:3" x14ac:dyDescent="0.7">
      <c r="A17" s="312"/>
      <c r="B17" s="312"/>
      <c r="C17" s="7"/>
    </row>
  </sheetData>
  <printOptions horizontalCentered="1" verticalCentered="1"/>
  <pageMargins left="0" right="0" top="0" bottom="0" header="0" footer="0"/>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N25"/>
  <sheetViews>
    <sheetView rightToLeft="1" view="pageBreakPreview" zoomScaleNormal="100" zoomScaleSheetLayoutView="100" workbookViewId="0">
      <selection activeCell="A4" sqref="A4:J4"/>
    </sheetView>
  </sheetViews>
  <sheetFormatPr defaultColWidth="8.69140625" defaultRowHeight="12.45" x14ac:dyDescent="0.3"/>
  <cols>
    <col min="1" max="1" width="12.69140625" style="6" customWidth="1"/>
    <col min="2" max="2" width="11.84375" style="6" customWidth="1"/>
    <col min="3" max="7" width="9.15234375" style="6" customWidth="1"/>
    <col min="8" max="8" width="11.69140625" style="6" customWidth="1"/>
    <col min="9" max="10" width="16.15234375" style="6" customWidth="1"/>
    <col min="11" max="11" width="13.84375" style="6" customWidth="1"/>
    <col min="12" max="16384" width="8.69140625" style="6"/>
  </cols>
  <sheetData>
    <row r="1" spans="1:14" s="16" customFormat="1" ht="28.4" customHeight="1" x14ac:dyDescent="0.3">
      <c r="A1" s="889" t="s">
        <v>42</v>
      </c>
      <c r="B1" s="889"/>
      <c r="C1" s="889"/>
      <c r="D1" s="889"/>
      <c r="E1" s="889"/>
      <c r="F1" s="889"/>
      <c r="G1" s="889"/>
      <c r="H1" s="889"/>
      <c r="I1" s="889"/>
      <c r="J1" s="889"/>
      <c r="K1" s="889"/>
      <c r="L1" s="17"/>
      <c r="M1" s="17"/>
      <c r="N1" s="17"/>
    </row>
    <row r="2" spans="1:14" s="16" customFormat="1" ht="17.149999999999999" customHeight="1" x14ac:dyDescent="0.3">
      <c r="A2" s="889" t="s">
        <v>779</v>
      </c>
      <c r="B2" s="889"/>
      <c r="C2" s="889"/>
      <c r="D2" s="889"/>
      <c r="E2" s="889"/>
      <c r="F2" s="889"/>
      <c r="G2" s="889"/>
      <c r="H2" s="889"/>
      <c r="I2" s="889"/>
      <c r="J2" s="889"/>
      <c r="K2" s="889"/>
      <c r="L2" s="17"/>
      <c r="M2" s="17"/>
      <c r="N2" s="17"/>
    </row>
    <row r="3" spans="1:14" s="16" customFormat="1" ht="33" customHeight="1" x14ac:dyDescent="0.3">
      <c r="A3" s="971" t="s">
        <v>239</v>
      </c>
      <c r="B3" s="892"/>
      <c r="C3" s="892"/>
      <c r="D3" s="892"/>
      <c r="E3" s="892"/>
      <c r="F3" s="892"/>
      <c r="G3" s="892"/>
      <c r="H3" s="892"/>
      <c r="I3" s="892"/>
      <c r="J3" s="892"/>
      <c r="K3" s="892"/>
    </row>
    <row r="4" spans="1:14" s="16" customFormat="1" ht="15.45" x14ac:dyDescent="0.3">
      <c r="A4" s="895" t="s">
        <v>779</v>
      </c>
      <c r="B4" s="895"/>
      <c r="C4" s="895"/>
      <c r="D4" s="895"/>
      <c r="E4" s="895"/>
      <c r="F4" s="895"/>
      <c r="G4" s="895"/>
      <c r="H4" s="895"/>
      <c r="I4" s="895"/>
      <c r="J4" s="895"/>
      <c r="K4" s="895"/>
    </row>
    <row r="5" spans="1:14" s="16" customFormat="1" ht="15.45" x14ac:dyDescent="0.3">
      <c r="A5" s="250" t="s">
        <v>763</v>
      </c>
      <c r="B5" s="267"/>
      <c r="C5" s="267"/>
      <c r="D5" s="755"/>
      <c r="E5" s="755"/>
      <c r="F5" s="755"/>
      <c r="G5" s="755"/>
      <c r="H5" s="267"/>
      <c r="I5" s="267"/>
      <c r="J5" s="267"/>
      <c r="K5" s="252" t="s">
        <v>708</v>
      </c>
    </row>
    <row r="6" spans="1:14" s="239" customFormat="1" x14ac:dyDescent="0.3">
      <c r="A6" s="299" t="s">
        <v>454</v>
      </c>
      <c r="B6" s="269"/>
      <c r="C6" s="269"/>
      <c r="D6" s="269"/>
      <c r="E6" s="269"/>
      <c r="F6" s="269"/>
      <c r="G6" s="269"/>
      <c r="H6" s="269"/>
      <c r="I6" s="251"/>
      <c r="J6" s="251"/>
      <c r="K6" s="302" t="s">
        <v>455</v>
      </c>
    </row>
    <row r="7" spans="1:14" ht="71.150000000000006" thickBot="1" x14ac:dyDescent="0.4">
      <c r="A7" s="969" t="s">
        <v>36</v>
      </c>
      <c r="B7" s="300" t="s">
        <v>820</v>
      </c>
      <c r="C7" s="300" t="s">
        <v>781</v>
      </c>
      <c r="D7" s="300" t="s">
        <v>783</v>
      </c>
      <c r="E7" s="300" t="s">
        <v>785</v>
      </c>
      <c r="F7" s="300" t="s">
        <v>787</v>
      </c>
      <c r="G7" s="300" t="s">
        <v>789</v>
      </c>
      <c r="H7" s="300" t="s">
        <v>37</v>
      </c>
      <c r="I7" s="301" t="s">
        <v>431</v>
      </c>
      <c r="J7" s="301" t="s">
        <v>432</v>
      </c>
      <c r="K7" s="967" t="s">
        <v>59</v>
      </c>
    </row>
    <row r="8" spans="1:14" ht="90" customHeight="1" x14ac:dyDescent="0.3">
      <c r="A8" s="970"/>
      <c r="B8" s="811" t="s">
        <v>199</v>
      </c>
      <c r="C8" s="811" t="s">
        <v>782</v>
      </c>
      <c r="D8" s="811" t="s">
        <v>784</v>
      </c>
      <c r="E8" s="811" t="s">
        <v>786</v>
      </c>
      <c r="F8" s="811" t="s">
        <v>788</v>
      </c>
      <c r="G8" s="811" t="s">
        <v>790</v>
      </c>
      <c r="H8" s="811" t="s">
        <v>38</v>
      </c>
      <c r="I8" s="812" t="s">
        <v>433</v>
      </c>
      <c r="J8" s="812" t="s">
        <v>434</v>
      </c>
      <c r="K8" s="968"/>
    </row>
    <row r="9" spans="1:14" ht="22.5" customHeight="1" thickBot="1" x14ac:dyDescent="0.35">
      <c r="A9" s="813">
        <v>2004</v>
      </c>
      <c r="B9" s="814">
        <v>11134</v>
      </c>
      <c r="C9" s="815">
        <v>515</v>
      </c>
      <c r="D9" s="815">
        <v>0</v>
      </c>
      <c r="E9" s="815">
        <f t="shared" ref="E9:E22" si="0">SUM(C9:D9)</f>
        <v>515</v>
      </c>
      <c r="F9" s="816">
        <v>4543</v>
      </c>
      <c r="G9" s="815">
        <v>0</v>
      </c>
      <c r="H9" s="816">
        <f t="shared" ref="H9:H23" si="1">SUM(F9:G9)</f>
        <v>4543</v>
      </c>
      <c r="I9" s="248">
        <v>21.619417475728156</v>
      </c>
      <c r="J9" s="248">
        <v>2.4508034338542815</v>
      </c>
      <c r="K9" s="817">
        <v>2004</v>
      </c>
    </row>
    <row r="10" spans="1:14" ht="22.5" customHeight="1" thickBot="1" x14ac:dyDescent="0.35">
      <c r="A10" s="102">
        <v>2005</v>
      </c>
      <c r="B10" s="54">
        <v>13957.7</v>
      </c>
      <c r="C10" s="55">
        <v>515</v>
      </c>
      <c r="D10" s="55">
        <v>0</v>
      </c>
      <c r="E10" s="55">
        <f t="shared" si="0"/>
        <v>515</v>
      </c>
      <c r="F10" s="56">
        <v>4616</v>
      </c>
      <c r="G10" s="55">
        <v>0</v>
      </c>
      <c r="H10" s="56">
        <f t="shared" si="1"/>
        <v>4616</v>
      </c>
      <c r="I10" s="249">
        <v>27.102330097087378</v>
      </c>
      <c r="J10" s="249">
        <v>3.0237651646447143</v>
      </c>
      <c r="K10" s="41">
        <v>2005</v>
      </c>
    </row>
    <row r="11" spans="1:14" ht="22.5" customHeight="1" thickBot="1" x14ac:dyDescent="0.35">
      <c r="A11" s="103">
        <v>2006</v>
      </c>
      <c r="B11" s="57">
        <v>16945.599999999999</v>
      </c>
      <c r="C11" s="58">
        <v>437</v>
      </c>
      <c r="D11" s="58">
        <v>0</v>
      </c>
      <c r="E11" s="58">
        <f t="shared" si="0"/>
        <v>437</v>
      </c>
      <c r="F11" s="59">
        <v>2953</v>
      </c>
      <c r="G11" s="58">
        <v>0</v>
      </c>
      <c r="H11" s="59">
        <f t="shared" si="1"/>
        <v>2953</v>
      </c>
      <c r="I11" s="248">
        <v>38.777116704805486</v>
      </c>
      <c r="J11" s="248">
        <v>5.7384354893328817</v>
      </c>
      <c r="K11" s="25">
        <v>2006</v>
      </c>
    </row>
    <row r="12" spans="1:14" ht="22.5" customHeight="1" thickBot="1" x14ac:dyDescent="0.35">
      <c r="A12" s="102">
        <v>2007</v>
      </c>
      <c r="B12" s="54">
        <v>15182.9</v>
      </c>
      <c r="C12" s="55">
        <v>445</v>
      </c>
      <c r="D12" s="55">
        <v>0</v>
      </c>
      <c r="E12" s="55">
        <f t="shared" si="0"/>
        <v>445</v>
      </c>
      <c r="F12" s="56">
        <v>2864</v>
      </c>
      <c r="G12" s="55">
        <v>0</v>
      </c>
      <c r="H12" s="56">
        <f t="shared" si="1"/>
        <v>2864</v>
      </c>
      <c r="I12" s="249">
        <v>34.11887640449438</v>
      </c>
      <c r="J12" s="249">
        <v>5.3012918994413409</v>
      </c>
      <c r="K12" s="41">
        <v>2007</v>
      </c>
    </row>
    <row r="13" spans="1:14" ht="22.5" customHeight="1" thickBot="1" x14ac:dyDescent="0.35">
      <c r="A13" s="103">
        <v>2008</v>
      </c>
      <c r="B13" s="57">
        <v>17688.400000000001</v>
      </c>
      <c r="C13" s="58">
        <v>484</v>
      </c>
      <c r="D13" s="58">
        <v>0</v>
      </c>
      <c r="E13" s="58">
        <f t="shared" si="0"/>
        <v>484</v>
      </c>
      <c r="F13" s="59">
        <v>2899</v>
      </c>
      <c r="G13" s="58">
        <v>0</v>
      </c>
      <c r="H13" s="59">
        <f t="shared" si="1"/>
        <v>2899</v>
      </c>
      <c r="I13" s="248">
        <v>36.546280991735543</v>
      </c>
      <c r="J13" s="248">
        <v>6.101552259399794</v>
      </c>
      <c r="K13" s="25">
        <v>2008</v>
      </c>
    </row>
    <row r="14" spans="1:14" ht="22.5" customHeight="1" thickBot="1" x14ac:dyDescent="0.35">
      <c r="A14" s="102">
        <v>2009</v>
      </c>
      <c r="B14" s="54">
        <v>14065.7</v>
      </c>
      <c r="C14" s="55">
        <v>446</v>
      </c>
      <c r="D14" s="55">
        <v>0</v>
      </c>
      <c r="E14" s="55">
        <f t="shared" si="0"/>
        <v>446</v>
      </c>
      <c r="F14" s="56">
        <v>3313</v>
      </c>
      <c r="G14" s="55">
        <v>0</v>
      </c>
      <c r="H14" s="56">
        <f t="shared" si="1"/>
        <v>3313</v>
      </c>
      <c r="I14" s="249">
        <v>31.537443946188343</v>
      </c>
      <c r="J14" s="249">
        <v>4.2456082100814969</v>
      </c>
      <c r="K14" s="41">
        <v>2009</v>
      </c>
    </row>
    <row r="15" spans="1:14" ht="22.5" customHeight="1" thickBot="1" x14ac:dyDescent="0.35">
      <c r="A15" s="103">
        <v>2010</v>
      </c>
      <c r="B15" s="57">
        <v>13760.4</v>
      </c>
      <c r="C15" s="58">
        <v>495</v>
      </c>
      <c r="D15" s="58">
        <v>0</v>
      </c>
      <c r="E15" s="58">
        <f t="shared" si="0"/>
        <v>495</v>
      </c>
      <c r="F15" s="59">
        <v>3300</v>
      </c>
      <c r="G15" s="58">
        <v>0</v>
      </c>
      <c r="H15" s="59">
        <f t="shared" si="1"/>
        <v>3300</v>
      </c>
      <c r="I15" s="248">
        <v>27.798787878787877</v>
      </c>
      <c r="J15" s="248">
        <v>4.1698181818181821</v>
      </c>
      <c r="K15" s="25">
        <v>2010</v>
      </c>
    </row>
    <row r="16" spans="1:14" ht="22.5" customHeight="1" thickBot="1" x14ac:dyDescent="0.35">
      <c r="A16" s="102">
        <v>2011</v>
      </c>
      <c r="B16" s="54">
        <v>12995</v>
      </c>
      <c r="C16" s="55">
        <v>497</v>
      </c>
      <c r="D16" s="55">
        <v>0</v>
      </c>
      <c r="E16" s="55">
        <f t="shared" si="0"/>
        <v>497</v>
      </c>
      <c r="F16" s="56">
        <v>3641</v>
      </c>
      <c r="G16" s="55">
        <v>0</v>
      </c>
      <c r="H16" s="56">
        <f t="shared" si="1"/>
        <v>3641</v>
      </c>
      <c r="I16" s="249">
        <v>26.146881287726359</v>
      </c>
      <c r="J16" s="249">
        <v>3.5690744301016206</v>
      </c>
      <c r="K16" s="41">
        <v>2011</v>
      </c>
    </row>
    <row r="17" spans="1:11" ht="22.5" customHeight="1" thickBot="1" x14ac:dyDescent="0.35">
      <c r="A17" s="103">
        <v>2012</v>
      </c>
      <c r="B17" s="57">
        <v>11273.542126000008</v>
      </c>
      <c r="C17" s="58">
        <v>499</v>
      </c>
      <c r="D17" s="58">
        <v>0</v>
      </c>
      <c r="E17" s="58">
        <f t="shared" si="0"/>
        <v>499</v>
      </c>
      <c r="F17" s="59">
        <v>3573</v>
      </c>
      <c r="G17" s="58">
        <v>0</v>
      </c>
      <c r="H17" s="59">
        <f t="shared" si="1"/>
        <v>3573</v>
      </c>
      <c r="I17" s="248">
        <v>22.592268789579173</v>
      </c>
      <c r="J17" s="248">
        <v>3.1552035057374774</v>
      </c>
      <c r="K17" s="25">
        <v>2012</v>
      </c>
    </row>
    <row r="18" spans="1:11" ht="22.5" customHeight="1" thickBot="1" x14ac:dyDescent="0.35">
      <c r="A18" s="102">
        <v>2013</v>
      </c>
      <c r="B18" s="54">
        <v>12005.9</v>
      </c>
      <c r="C18" s="55">
        <v>499</v>
      </c>
      <c r="D18" s="55">
        <v>0</v>
      </c>
      <c r="E18" s="55">
        <f t="shared" si="0"/>
        <v>499</v>
      </c>
      <c r="F18" s="56">
        <v>2264</v>
      </c>
      <c r="G18" s="55">
        <v>0</v>
      </c>
      <c r="H18" s="56">
        <f t="shared" si="1"/>
        <v>2264</v>
      </c>
      <c r="I18" s="249">
        <v>24.05991983967936</v>
      </c>
      <c r="J18" s="249">
        <v>5.3029593639575969</v>
      </c>
      <c r="K18" s="41">
        <v>2013</v>
      </c>
    </row>
    <row r="19" spans="1:11" ht="22.5" customHeight="1" thickBot="1" x14ac:dyDescent="0.35">
      <c r="A19" s="103">
        <v>2014</v>
      </c>
      <c r="B19" s="57">
        <v>16213</v>
      </c>
      <c r="C19" s="58">
        <v>464</v>
      </c>
      <c r="D19" s="58">
        <v>0</v>
      </c>
      <c r="E19" s="58">
        <f t="shared" si="0"/>
        <v>464</v>
      </c>
      <c r="F19" s="59">
        <v>2900</v>
      </c>
      <c r="G19" s="58">
        <v>0</v>
      </c>
      <c r="H19" s="59">
        <f t="shared" si="1"/>
        <v>2900</v>
      </c>
      <c r="I19" s="248">
        <v>34.941810344827587</v>
      </c>
      <c r="J19" s="248">
        <v>5.5906896551724135</v>
      </c>
      <c r="K19" s="25">
        <v>2014</v>
      </c>
    </row>
    <row r="20" spans="1:11" ht="22.5" customHeight="1" thickBot="1" x14ac:dyDescent="0.35">
      <c r="A20" s="102">
        <v>2015</v>
      </c>
      <c r="B20" s="54">
        <v>15202</v>
      </c>
      <c r="C20" s="55">
        <v>475</v>
      </c>
      <c r="D20" s="55">
        <v>0</v>
      </c>
      <c r="E20" s="55">
        <f t="shared" si="0"/>
        <v>475</v>
      </c>
      <c r="F20" s="56">
        <v>3011</v>
      </c>
      <c r="G20" s="55">
        <v>0</v>
      </c>
      <c r="H20" s="56">
        <f t="shared" si="1"/>
        <v>3011</v>
      </c>
      <c r="I20" s="249">
        <v>32.004210526315788</v>
      </c>
      <c r="J20" s="249">
        <v>5.0488209897044172</v>
      </c>
      <c r="K20" s="41">
        <v>2015</v>
      </c>
    </row>
    <row r="21" spans="1:11" ht="22.5" customHeight="1" thickBot="1" x14ac:dyDescent="0.35">
      <c r="A21" s="103">
        <v>2016</v>
      </c>
      <c r="B21" s="57">
        <v>14513</v>
      </c>
      <c r="C21" s="58">
        <v>480</v>
      </c>
      <c r="D21" s="58">
        <v>0</v>
      </c>
      <c r="E21" s="58">
        <f t="shared" si="0"/>
        <v>480</v>
      </c>
      <c r="F21" s="59">
        <v>3193</v>
      </c>
      <c r="G21" s="58">
        <v>0</v>
      </c>
      <c r="H21" s="59">
        <f t="shared" si="1"/>
        <v>3193</v>
      </c>
      <c r="I21" s="248">
        <f>B21/C21</f>
        <v>30.235416666666666</v>
      </c>
      <c r="J21" s="248">
        <f>B21/H21</f>
        <v>4.5452552458502975</v>
      </c>
      <c r="K21" s="25">
        <v>2016</v>
      </c>
    </row>
    <row r="22" spans="1:11" ht="22.5" customHeight="1" thickBot="1" x14ac:dyDescent="0.35">
      <c r="A22" s="102">
        <v>2017</v>
      </c>
      <c r="B22" s="54">
        <v>15358</v>
      </c>
      <c r="C22" s="55">
        <v>478</v>
      </c>
      <c r="D22" s="55">
        <v>0</v>
      </c>
      <c r="E22" s="55">
        <f t="shared" si="0"/>
        <v>478</v>
      </c>
      <c r="F22" s="56">
        <v>3664</v>
      </c>
      <c r="G22" s="55">
        <v>0</v>
      </c>
      <c r="H22" s="56">
        <f t="shared" si="1"/>
        <v>3664</v>
      </c>
      <c r="I22" s="249">
        <f>B22/C22</f>
        <v>32.129707112970713</v>
      </c>
      <c r="J22" s="249">
        <f>B22/H22</f>
        <v>4.1915938864628819</v>
      </c>
      <c r="K22" s="41">
        <v>2017</v>
      </c>
    </row>
    <row r="23" spans="1:11" ht="22.5" customHeight="1" thickBot="1" x14ac:dyDescent="0.35">
      <c r="A23" s="103">
        <v>2018</v>
      </c>
      <c r="B23" s="57">
        <v>14665</v>
      </c>
      <c r="C23" s="58">
        <v>471</v>
      </c>
      <c r="D23" s="58">
        <v>0</v>
      </c>
      <c r="E23" s="58">
        <f>SUM(C23:D23)</f>
        <v>471</v>
      </c>
      <c r="F23" s="59">
        <v>3816</v>
      </c>
      <c r="G23" s="58">
        <v>0</v>
      </c>
      <c r="H23" s="59">
        <f t="shared" si="1"/>
        <v>3816</v>
      </c>
      <c r="I23" s="248">
        <f>B23/C23</f>
        <v>31.13588110403397</v>
      </c>
      <c r="J23" s="248">
        <f>B23/H23</f>
        <v>3.8430293501048216</v>
      </c>
      <c r="K23" s="25">
        <v>2018</v>
      </c>
    </row>
    <row r="24" spans="1:11" ht="22.5" customHeight="1" x14ac:dyDescent="0.3">
      <c r="A24" s="104">
        <v>2019</v>
      </c>
      <c r="B24" s="105">
        <v>16938.2</v>
      </c>
      <c r="C24" s="106">
        <v>472</v>
      </c>
      <c r="D24" s="106">
        <v>714</v>
      </c>
      <c r="E24" s="106">
        <f>SUM(C24:D24)</f>
        <v>1186</v>
      </c>
      <c r="F24" s="97">
        <v>3769</v>
      </c>
      <c r="G24" s="106">
        <v>1438</v>
      </c>
      <c r="H24" s="97">
        <f>SUM(F24:G24)</f>
        <v>5207</v>
      </c>
      <c r="I24" s="715">
        <f>B24/E24</f>
        <v>14.281787521079259</v>
      </c>
      <c r="J24" s="715">
        <f>B24/H24</f>
        <v>3.2529671595928558</v>
      </c>
      <c r="K24" s="107">
        <v>2019</v>
      </c>
    </row>
    <row r="25" spans="1:11" s="239" customFormat="1" x14ac:dyDescent="0.3">
      <c r="A25" s="234" t="s">
        <v>536</v>
      </c>
      <c r="B25" s="238"/>
      <c r="C25" s="238"/>
      <c r="D25" s="238"/>
      <c r="E25" s="238"/>
      <c r="F25" s="238"/>
      <c r="G25" s="238"/>
      <c r="H25" s="238"/>
      <c r="I25" s="238"/>
      <c r="J25" s="238"/>
      <c r="K25" s="232" t="s">
        <v>537</v>
      </c>
    </row>
  </sheetData>
  <mergeCells count="6">
    <mergeCell ref="A2:K2"/>
    <mergeCell ref="A1:K1"/>
    <mergeCell ref="K7:K8"/>
    <mergeCell ref="A7:A8"/>
    <mergeCell ref="A4:K4"/>
    <mergeCell ref="A3:K3"/>
  </mergeCells>
  <phoneticPr fontId="0" type="noConversion"/>
  <printOptions horizontalCentered="1" verticalCentered="1"/>
  <pageMargins left="0" right="0" top="0" bottom="0" header="0" footer="0"/>
  <pageSetup paperSize="9" scale="75"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L11"/>
  <sheetViews>
    <sheetView rightToLeft="1" view="pageBreakPreview" zoomScaleNormal="100" zoomScaleSheetLayoutView="100" workbookViewId="0">
      <selection activeCell="A4" sqref="A4:J4"/>
    </sheetView>
  </sheetViews>
  <sheetFormatPr defaultColWidth="8.69140625" defaultRowHeight="12.45" x14ac:dyDescent="0.3"/>
  <cols>
    <col min="1" max="1" width="19.84375" style="8" customWidth="1"/>
    <col min="2" max="11" width="9.3828125" style="8" customWidth="1"/>
    <col min="12" max="12" width="18.69140625" style="8" customWidth="1"/>
    <col min="13" max="16384" width="8.69140625" style="8"/>
  </cols>
  <sheetData>
    <row r="1" spans="1:12" s="116" customFormat="1" ht="22.4" customHeight="1" x14ac:dyDescent="0.4">
      <c r="A1" s="870" t="s">
        <v>686</v>
      </c>
      <c r="B1" s="870"/>
      <c r="C1" s="870"/>
      <c r="D1" s="870"/>
      <c r="E1" s="870"/>
      <c r="F1" s="870"/>
      <c r="G1" s="870"/>
      <c r="H1" s="870"/>
      <c r="I1" s="870"/>
      <c r="J1" s="870"/>
      <c r="K1" s="870"/>
      <c r="L1" s="870"/>
    </row>
    <row r="2" spans="1:12" s="116" customFormat="1" ht="17.600000000000001" x14ac:dyDescent="0.4">
      <c r="A2" s="870" t="s">
        <v>815</v>
      </c>
      <c r="B2" s="870"/>
      <c r="C2" s="870"/>
      <c r="D2" s="870"/>
      <c r="E2" s="870"/>
      <c r="F2" s="870"/>
      <c r="G2" s="870"/>
      <c r="H2" s="870"/>
      <c r="I2" s="870"/>
      <c r="J2" s="870"/>
      <c r="K2" s="870"/>
      <c r="L2" s="870"/>
    </row>
    <row r="3" spans="1:12" s="116" customFormat="1" ht="32.9" customHeight="1" x14ac:dyDescent="0.4">
      <c r="A3" s="975" t="s">
        <v>687</v>
      </c>
      <c r="B3" s="975"/>
      <c r="C3" s="975"/>
      <c r="D3" s="975"/>
      <c r="E3" s="975"/>
      <c r="F3" s="975"/>
      <c r="G3" s="975"/>
      <c r="H3" s="975"/>
      <c r="I3" s="975"/>
      <c r="J3" s="975"/>
      <c r="K3" s="975"/>
      <c r="L3" s="975"/>
    </row>
    <row r="4" spans="1:12" s="116" customFormat="1" ht="15.45" x14ac:dyDescent="0.4">
      <c r="A4" s="976" t="s">
        <v>815</v>
      </c>
      <c r="B4" s="976"/>
      <c r="C4" s="976"/>
      <c r="D4" s="976"/>
      <c r="E4" s="976"/>
      <c r="F4" s="976"/>
      <c r="G4" s="976"/>
      <c r="H4" s="976"/>
      <c r="I4" s="976"/>
      <c r="J4" s="976"/>
      <c r="K4" s="976"/>
      <c r="L4" s="976"/>
    </row>
    <row r="5" spans="1:12" s="117" customFormat="1" ht="15.45" x14ac:dyDescent="0.3">
      <c r="A5" s="115" t="s">
        <v>765</v>
      </c>
      <c r="B5" s="977"/>
      <c r="C5" s="977"/>
      <c r="D5" s="977"/>
      <c r="E5" s="114"/>
      <c r="F5" s="114"/>
      <c r="G5" s="114"/>
      <c r="H5" s="114"/>
      <c r="I5" s="972" t="s">
        <v>764</v>
      </c>
      <c r="J5" s="973"/>
      <c r="K5" s="973"/>
      <c r="L5" s="974"/>
    </row>
    <row r="6" spans="1:12" ht="30" customHeight="1" x14ac:dyDescent="0.3">
      <c r="A6" s="118" t="s">
        <v>360</v>
      </c>
      <c r="B6" s="119">
        <v>2010</v>
      </c>
      <c r="C6" s="119">
        <v>2011</v>
      </c>
      <c r="D6" s="119">
        <v>2012</v>
      </c>
      <c r="E6" s="119">
        <v>2013</v>
      </c>
      <c r="F6" s="119">
        <v>2014</v>
      </c>
      <c r="G6" s="119">
        <v>2015</v>
      </c>
      <c r="H6" s="119">
        <v>2016</v>
      </c>
      <c r="I6" s="119">
        <v>2017</v>
      </c>
      <c r="J6" s="119">
        <v>2018</v>
      </c>
      <c r="K6" s="756">
        <v>2019</v>
      </c>
      <c r="L6" s="120" t="s">
        <v>361</v>
      </c>
    </row>
    <row r="7" spans="1:12" ht="36" customHeight="1" thickBot="1" x14ac:dyDescent="0.35">
      <c r="A7" s="121" t="s">
        <v>362</v>
      </c>
      <c r="B7" s="122">
        <v>32</v>
      </c>
      <c r="C7" s="122">
        <v>64</v>
      </c>
      <c r="D7" s="122">
        <v>91</v>
      </c>
      <c r="E7" s="122">
        <v>170</v>
      </c>
      <c r="F7" s="122">
        <v>243</v>
      </c>
      <c r="G7" s="122">
        <v>685</v>
      </c>
      <c r="H7" s="122">
        <v>610</v>
      </c>
      <c r="I7" s="122">
        <v>503</v>
      </c>
      <c r="J7" s="122">
        <v>181</v>
      </c>
      <c r="K7" s="757">
        <v>538</v>
      </c>
      <c r="L7" s="125" t="s">
        <v>363</v>
      </c>
    </row>
    <row r="8" spans="1:12" ht="36" customHeight="1" thickBot="1" x14ac:dyDescent="0.35">
      <c r="A8" s="123" t="s">
        <v>364</v>
      </c>
      <c r="B8" s="124">
        <v>911</v>
      </c>
      <c r="C8" s="124">
        <v>998</v>
      </c>
      <c r="D8" s="124">
        <v>675</v>
      </c>
      <c r="E8" s="124">
        <v>804</v>
      </c>
      <c r="F8" s="124">
        <v>732</v>
      </c>
      <c r="G8" s="124">
        <v>3340</v>
      </c>
      <c r="H8" s="124">
        <v>2594</v>
      </c>
      <c r="I8" s="124">
        <v>1816</v>
      </c>
      <c r="J8" s="124">
        <v>84</v>
      </c>
      <c r="K8" s="758">
        <v>958</v>
      </c>
      <c r="L8" s="126" t="s">
        <v>365</v>
      </c>
    </row>
    <row r="9" spans="1:12" ht="36" customHeight="1" x14ac:dyDescent="0.3">
      <c r="A9" s="242" t="s">
        <v>366</v>
      </c>
      <c r="B9" s="243" t="s">
        <v>459</v>
      </c>
      <c r="C9" s="243" t="s">
        <v>459</v>
      </c>
      <c r="D9" s="243">
        <v>442</v>
      </c>
      <c r="E9" s="243">
        <v>447</v>
      </c>
      <c r="F9" s="244">
        <v>829</v>
      </c>
      <c r="G9" s="244">
        <v>1206</v>
      </c>
      <c r="H9" s="244">
        <v>1743</v>
      </c>
      <c r="I9" s="244">
        <v>1113</v>
      </c>
      <c r="J9" s="244">
        <v>474</v>
      </c>
      <c r="K9" s="759">
        <v>443</v>
      </c>
      <c r="L9" s="245" t="s">
        <v>367</v>
      </c>
    </row>
    <row r="10" spans="1:12" ht="30" customHeight="1" x14ac:dyDescent="0.3">
      <c r="A10" s="246" t="s">
        <v>3</v>
      </c>
      <c r="B10" s="633">
        <f>SUM(B7:B9)</f>
        <v>943</v>
      </c>
      <c r="C10" s="633">
        <f t="shared" ref="C10:H10" si="0">SUM(C7:C9)</f>
        <v>1062</v>
      </c>
      <c r="D10" s="633">
        <f t="shared" si="0"/>
        <v>1208</v>
      </c>
      <c r="E10" s="633">
        <f t="shared" si="0"/>
        <v>1421</v>
      </c>
      <c r="F10" s="633">
        <f t="shared" si="0"/>
        <v>1804</v>
      </c>
      <c r="G10" s="633">
        <f t="shared" si="0"/>
        <v>5231</v>
      </c>
      <c r="H10" s="633">
        <f t="shared" si="0"/>
        <v>4947</v>
      </c>
      <c r="I10" s="633">
        <f>SUM(I7:I9)</f>
        <v>3432</v>
      </c>
      <c r="J10" s="633">
        <f>SUM(J7:J9)</f>
        <v>739</v>
      </c>
      <c r="K10" s="633">
        <f>SUM(K7:K9)</f>
        <v>1939</v>
      </c>
      <c r="L10" s="247" t="s">
        <v>4</v>
      </c>
    </row>
    <row r="11" spans="1:12" s="234" customFormat="1" x14ac:dyDescent="0.3">
      <c r="A11" s="228" t="s">
        <v>536</v>
      </c>
      <c r="L11" s="232" t="s">
        <v>537</v>
      </c>
    </row>
  </sheetData>
  <mergeCells count="6">
    <mergeCell ref="I5:L5"/>
    <mergeCell ref="A1:L1"/>
    <mergeCell ref="A3:L3"/>
    <mergeCell ref="A4:L4"/>
    <mergeCell ref="B5:D5"/>
    <mergeCell ref="A2:L2"/>
  </mergeCells>
  <printOptions horizontalCentered="1" verticalCentered="1"/>
  <pageMargins left="0" right="0" top="0" bottom="0" header="0" footer="0"/>
  <pageSetup paperSize="9"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K23"/>
  <sheetViews>
    <sheetView rightToLeft="1" view="pageBreakPreview" zoomScaleNormal="100" zoomScaleSheetLayoutView="100" workbookViewId="0">
      <selection activeCell="D23" sqref="D23"/>
    </sheetView>
  </sheetViews>
  <sheetFormatPr defaultColWidth="8.69140625" defaultRowHeight="12.45" x14ac:dyDescent="0.3"/>
  <cols>
    <col min="1" max="1" width="25.69140625" style="8" customWidth="1"/>
    <col min="2" max="6" width="14.69140625" style="8" customWidth="1"/>
    <col min="7" max="8" width="25.69140625" style="8" customWidth="1"/>
    <col min="9" max="16384" width="8.69140625" style="8"/>
  </cols>
  <sheetData>
    <row r="1" spans="1:10" s="116" customFormat="1" ht="17.600000000000001" x14ac:dyDescent="0.4">
      <c r="A1" s="978" t="s">
        <v>368</v>
      </c>
      <c r="B1" s="978"/>
      <c r="C1" s="978"/>
      <c r="D1" s="978"/>
      <c r="E1" s="978"/>
      <c r="F1" s="978"/>
      <c r="G1" s="978"/>
      <c r="H1" s="190"/>
      <c r="I1" s="161"/>
      <c r="J1" s="161"/>
    </row>
    <row r="2" spans="1:10" s="193" customFormat="1" ht="17.600000000000001" x14ac:dyDescent="0.4">
      <c r="A2" s="913">
        <v>2014</v>
      </c>
      <c r="B2" s="913"/>
      <c r="C2" s="913"/>
      <c r="D2" s="913"/>
      <c r="E2" s="913"/>
      <c r="F2" s="913"/>
      <c r="G2" s="913"/>
      <c r="H2" s="191"/>
      <c r="I2" s="192"/>
      <c r="J2" s="192"/>
    </row>
    <row r="3" spans="1:10" s="193" customFormat="1" ht="15.45" x14ac:dyDescent="0.4">
      <c r="A3" s="979" t="s">
        <v>369</v>
      </c>
      <c r="B3" s="979"/>
      <c r="C3" s="979"/>
      <c r="D3" s="979"/>
      <c r="E3" s="979"/>
      <c r="F3" s="979"/>
      <c r="G3" s="979"/>
      <c r="H3" s="194"/>
    </row>
    <row r="4" spans="1:10" s="193" customFormat="1" ht="15.45" x14ac:dyDescent="0.4">
      <c r="A4" s="980" t="s">
        <v>529</v>
      </c>
      <c r="B4" s="980"/>
      <c r="C4" s="980"/>
      <c r="D4" s="980"/>
      <c r="E4" s="980"/>
      <c r="F4" s="980"/>
      <c r="G4" s="980"/>
      <c r="H4" s="195"/>
    </row>
    <row r="5" spans="1:10" s="117" customFormat="1" ht="15.45" x14ac:dyDescent="0.3">
      <c r="A5" s="162" t="s">
        <v>521</v>
      </c>
      <c r="B5" s="270"/>
      <c r="C5" s="270"/>
      <c r="D5" s="270"/>
      <c r="E5" s="270"/>
      <c r="F5" s="270"/>
      <c r="G5" s="163" t="s">
        <v>520</v>
      </c>
    </row>
    <row r="6" spans="1:10" ht="57" customHeight="1" x14ac:dyDescent="0.3">
      <c r="A6" s="164" t="s">
        <v>58</v>
      </c>
      <c r="B6" s="165" t="s">
        <v>435</v>
      </c>
      <c r="C6" s="165" t="s">
        <v>436</v>
      </c>
      <c r="D6" s="165" t="s">
        <v>437</v>
      </c>
      <c r="E6" s="165" t="s">
        <v>438</v>
      </c>
      <c r="F6" s="165" t="s">
        <v>439</v>
      </c>
      <c r="G6" s="166" t="s">
        <v>57</v>
      </c>
    </row>
    <row r="7" spans="1:10" ht="23.15" customHeight="1" thickBot="1" x14ac:dyDescent="0.35">
      <c r="A7" s="121" t="s">
        <v>92</v>
      </c>
      <c r="B7" s="138">
        <v>0.34</v>
      </c>
      <c r="C7" s="196" t="s">
        <v>530</v>
      </c>
      <c r="D7" s="368">
        <v>13.3</v>
      </c>
      <c r="E7" s="369">
        <v>51.78</v>
      </c>
      <c r="F7" s="197">
        <v>1.0529999999999999</v>
      </c>
      <c r="G7" s="198" t="s">
        <v>96</v>
      </c>
    </row>
    <row r="8" spans="1:10" ht="23.15" customHeight="1" thickBot="1" x14ac:dyDescent="0.35">
      <c r="A8" s="170" t="s">
        <v>21</v>
      </c>
      <c r="B8" s="139">
        <v>0.77</v>
      </c>
      <c r="C8" s="199">
        <v>1.3220000000000001</v>
      </c>
      <c r="D8" s="375">
        <v>15.8</v>
      </c>
      <c r="E8" s="370">
        <v>49.7</v>
      </c>
      <c r="F8" s="200" t="s">
        <v>530</v>
      </c>
      <c r="G8" s="201" t="s">
        <v>52</v>
      </c>
    </row>
    <row r="9" spans="1:10" ht="23.15" customHeight="1" thickBot="1" x14ac:dyDescent="0.35">
      <c r="A9" s="174" t="s">
        <v>17</v>
      </c>
      <c r="B9" s="141">
        <v>0.03</v>
      </c>
      <c r="C9" s="202">
        <v>2.2450000000000001</v>
      </c>
      <c r="D9" s="376">
        <v>30.9</v>
      </c>
      <c r="E9" s="371">
        <v>113.9</v>
      </c>
      <c r="F9" s="203" t="s">
        <v>530</v>
      </c>
      <c r="G9" s="204" t="s">
        <v>102</v>
      </c>
    </row>
    <row r="10" spans="1:10" ht="23.15" customHeight="1" thickBot="1" x14ac:dyDescent="0.35">
      <c r="A10" s="170" t="s">
        <v>93</v>
      </c>
      <c r="B10" s="205">
        <v>0.97</v>
      </c>
      <c r="C10" s="205">
        <v>3.3940000000000001</v>
      </c>
      <c r="D10" s="377">
        <v>20.77</v>
      </c>
      <c r="E10" s="372">
        <v>20.02</v>
      </c>
      <c r="F10" s="205">
        <v>1.0529999999999999</v>
      </c>
      <c r="G10" s="201" t="s">
        <v>214</v>
      </c>
    </row>
    <row r="11" spans="1:10" ht="23.15" customHeight="1" thickBot="1" x14ac:dyDescent="0.35">
      <c r="A11" s="174" t="s">
        <v>15</v>
      </c>
      <c r="B11" s="206">
        <v>0.87</v>
      </c>
      <c r="C11" s="206">
        <v>2.2200000000000002</v>
      </c>
      <c r="D11" s="378">
        <v>28.9</v>
      </c>
      <c r="E11" s="373">
        <v>26.93</v>
      </c>
      <c r="F11" s="206">
        <v>2.6320000000000001</v>
      </c>
      <c r="G11" s="204" t="s">
        <v>103</v>
      </c>
    </row>
    <row r="12" spans="1:10" ht="23.15" customHeight="1" thickBot="1" x14ac:dyDescent="0.35">
      <c r="A12" s="170" t="s">
        <v>19</v>
      </c>
      <c r="B12" s="139" t="s">
        <v>530</v>
      </c>
      <c r="C12" s="199">
        <v>2.052</v>
      </c>
      <c r="D12" s="375">
        <v>13</v>
      </c>
      <c r="E12" s="370">
        <v>13.81</v>
      </c>
      <c r="F12" s="200">
        <v>0.52600000000000002</v>
      </c>
      <c r="G12" s="201" t="s">
        <v>104</v>
      </c>
    </row>
    <row r="13" spans="1:10" ht="23.15" customHeight="1" thickBot="1" x14ac:dyDescent="0.35">
      <c r="A13" s="174" t="s">
        <v>135</v>
      </c>
      <c r="B13" s="141">
        <v>0.76</v>
      </c>
      <c r="C13" s="202">
        <v>2.1720000000000002</v>
      </c>
      <c r="D13" s="376">
        <v>13.9</v>
      </c>
      <c r="E13" s="371">
        <v>8.2859999999999996</v>
      </c>
      <c r="F13" s="203">
        <v>1.0529999999999999</v>
      </c>
      <c r="G13" s="204" t="s">
        <v>136</v>
      </c>
    </row>
    <row r="14" spans="1:10" ht="23.15" customHeight="1" thickBot="1" x14ac:dyDescent="0.35">
      <c r="A14" s="170" t="s">
        <v>51</v>
      </c>
      <c r="B14" s="139">
        <v>0.11</v>
      </c>
      <c r="C14" s="199" t="s">
        <v>530</v>
      </c>
      <c r="D14" s="375">
        <v>12</v>
      </c>
      <c r="E14" s="370">
        <v>19.3</v>
      </c>
      <c r="F14" s="200">
        <v>1.0529999999999999</v>
      </c>
      <c r="G14" s="201" t="s">
        <v>53</v>
      </c>
    </row>
    <row r="15" spans="1:10" ht="23.15" customHeight="1" thickBot="1" x14ac:dyDescent="0.35">
      <c r="A15" s="174" t="s">
        <v>60</v>
      </c>
      <c r="B15" s="141" t="s">
        <v>530</v>
      </c>
      <c r="C15" s="202">
        <v>3.6339999999999999</v>
      </c>
      <c r="D15" s="376">
        <v>23.58</v>
      </c>
      <c r="E15" s="371">
        <v>17.899999999999999</v>
      </c>
      <c r="F15" s="203">
        <v>2.6320000000000001</v>
      </c>
      <c r="G15" s="204" t="s">
        <v>54</v>
      </c>
    </row>
    <row r="16" spans="1:10" ht="23.15" customHeight="1" thickBot="1" x14ac:dyDescent="0.35">
      <c r="A16" s="170" t="s">
        <v>49</v>
      </c>
      <c r="B16" s="139"/>
      <c r="C16" s="199"/>
      <c r="D16" s="375"/>
      <c r="E16" s="370"/>
      <c r="F16" s="200"/>
      <c r="G16" s="201" t="s">
        <v>55</v>
      </c>
    </row>
    <row r="17" spans="1:11" ht="23.15" customHeight="1" x14ac:dyDescent="0.3">
      <c r="A17" s="178" t="s">
        <v>50</v>
      </c>
      <c r="B17" s="207"/>
      <c r="C17" s="208"/>
      <c r="D17" s="379"/>
      <c r="E17" s="374"/>
      <c r="F17" s="209"/>
      <c r="G17" s="210" t="s">
        <v>56</v>
      </c>
    </row>
    <row r="18" spans="1:11" ht="14.25" customHeight="1" thickBot="1" x14ac:dyDescent="0.35">
      <c r="A18" s="254" t="s">
        <v>163</v>
      </c>
      <c r="B18" s="211"/>
      <c r="C18" s="211"/>
      <c r="D18" s="211"/>
      <c r="E18" s="211"/>
      <c r="F18" s="211"/>
      <c r="G18" s="255" t="s">
        <v>162</v>
      </c>
    </row>
    <row r="19" spans="1:11" ht="14.25" customHeight="1" thickTop="1" thickBot="1" x14ac:dyDescent="0.35">
      <c r="A19" s="256" t="s">
        <v>161</v>
      </c>
      <c r="B19" s="212"/>
      <c r="C19" s="212"/>
      <c r="D19" s="212"/>
      <c r="E19" s="212"/>
      <c r="F19" s="212"/>
      <c r="G19" s="257" t="s">
        <v>160</v>
      </c>
    </row>
    <row r="20" spans="1:11" ht="14.25" customHeight="1" thickTop="1" thickBot="1" x14ac:dyDescent="0.35">
      <c r="A20" s="256" t="s">
        <v>216</v>
      </c>
      <c r="B20" s="212"/>
      <c r="C20" s="212"/>
      <c r="D20" s="212"/>
      <c r="E20" s="212"/>
      <c r="F20" s="212"/>
      <c r="G20" s="257" t="s">
        <v>215</v>
      </c>
    </row>
    <row r="21" spans="1:11" ht="14.25" customHeight="1" thickTop="1" x14ac:dyDescent="0.3">
      <c r="A21" s="366" t="s">
        <v>532</v>
      </c>
      <c r="G21" s="367" t="s">
        <v>531</v>
      </c>
    </row>
    <row r="22" spans="1:11" s="234" customFormat="1" x14ac:dyDescent="0.3">
      <c r="A22" s="234" t="s">
        <v>411</v>
      </c>
      <c r="G22" s="232" t="s">
        <v>412</v>
      </c>
      <c r="J22" s="253"/>
      <c r="K22" s="253"/>
    </row>
    <row r="23" spans="1:11" s="234" customFormat="1" x14ac:dyDescent="0.3">
      <c r="A23" s="981" t="s">
        <v>460</v>
      </c>
      <c r="B23" s="981"/>
      <c r="C23" s="73"/>
      <c r="D23" s="73"/>
      <c r="G23" s="323" t="s">
        <v>461</v>
      </c>
    </row>
  </sheetData>
  <mergeCells count="5">
    <mergeCell ref="A1:G1"/>
    <mergeCell ref="A2:G2"/>
    <mergeCell ref="A3:G3"/>
    <mergeCell ref="A4:G4"/>
    <mergeCell ref="A23:B23"/>
  </mergeCells>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20"/>
  <sheetViews>
    <sheetView rightToLeft="1" view="pageBreakPreview" zoomScaleNormal="100" zoomScaleSheetLayoutView="100" workbookViewId="0">
      <selection activeCell="A4" sqref="A4:J4"/>
    </sheetView>
  </sheetViews>
  <sheetFormatPr defaultColWidth="8.69140625" defaultRowHeight="12.45" x14ac:dyDescent="0.3"/>
  <cols>
    <col min="1" max="1" width="21.3828125" style="431" customWidth="1"/>
    <col min="2" max="4" width="16.69140625" style="431" customWidth="1"/>
    <col min="5" max="5" width="21.3828125" style="431" customWidth="1"/>
    <col min="6" max="16384" width="8.69140625" style="431"/>
  </cols>
  <sheetData>
    <row r="1" spans="1:6" s="426" customFormat="1" ht="23.9" customHeight="1" x14ac:dyDescent="0.4">
      <c r="A1" s="982" t="s">
        <v>623</v>
      </c>
      <c r="B1" s="982"/>
      <c r="C1" s="982"/>
      <c r="D1" s="982"/>
      <c r="E1" s="982"/>
      <c r="F1" s="425"/>
    </row>
    <row r="2" spans="1:6" s="426" customFormat="1" ht="17.600000000000001" x14ac:dyDescent="0.4">
      <c r="A2" s="982">
        <v>2019</v>
      </c>
      <c r="B2" s="982"/>
      <c r="C2" s="982"/>
      <c r="D2" s="982"/>
      <c r="E2" s="982"/>
      <c r="F2" s="425"/>
    </row>
    <row r="3" spans="1:6" s="426" customFormat="1" ht="15.45" x14ac:dyDescent="0.4">
      <c r="A3" s="983" t="s">
        <v>624</v>
      </c>
      <c r="B3" s="983"/>
      <c r="C3" s="983"/>
      <c r="D3" s="983"/>
      <c r="E3" s="983"/>
    </row>
    <row r="4" spans="1:6" s="426" customFormat="1" ht="15.45" x14ac:dyDescent="0.4">
      <c r="A4" s="984">
        <v>2019</v>
      </c>
      <c r="B4" s="984"/>
      <c r="C4" s="984"/>
      <c r="D4" s="984"/>
      <c r="E4" s="984"/>
    </row>
    <row r="5" spans="1:6" s="430" customFormat="1" ht="15.45" x14ac:dyDescent="0.3">
      <c r="A5" s="427" t="s">
        <v>767</v>
      </c>
      <c r="B5" s="428"/>
      <c r="C5" s="428"/>
      <c r="D5" s="428"/>
      <c r="E5" s="429" t="s">
        <v>766</v>
      </c>
    </row>
    <row r="6" spans="1:6" ht="58.5" customHeight="1" x14ac:dyDescent="0.3">
      <c r="A6" s="164" t="s">
        <v>58</v>
      </c>
      <c r="B6" s="165" t="s">
        <v>442</v>
      </c>
      <c r="C6" s="165" t="s">
        <v>443</v>
      </c>
      <c r="D6" s="165" t="s">
        <v>444</v>
      </c>
      <c r="E6" s="166" t="s">
        <v>57</v>
      </c>
    </row>
    <row r="7" spans="1:6" ht="22.4" customHeight="1" thickBot="1" x14ac:dyDescent="0.35">
      <c r="A7" s="432" t="s">
        <v>92</v>
      </c>
      <c r="B7" s="682">
        <v>29.45</v>
      </c>
      <c r="C7" s="168">
        <v>2.2084999999999999</v>
      </c>
      <c r="D7" s="168">
        <v>5.6349999999999998</v>
      </c>
      <c r="E7" s="433" t="s">
        <v>141</v>
      </c>
    </row>
    <row r="8" spans="1:6" ht="22.4" customHeight="1" thickBot="1" x14ac:dyDescent="0.35">
      <c r="A8" s="434" t="s">
        <v>21</v>
      </c>
      <c r="B8" s="683">
        <v>3.77</v>
      </c>
      <c r="C8" s="172">
        <v>2.3160000000000003</v>
      </c>
      <c r="D8" s="172">
        <v>6.1050000000000004</v>
      </c>
      <c r="E8" s="435" t="s">
        <v>95</v>
      </c>
    </row>
    <row r="9" spans="1:6" ht="22.4" customHeight="1" thickBot="1" x14ac:dyDescent="0.35">
      <c r="A9" s="436" t="s">
        <v>17</v>
      </c>
      <c r="B9" s="684">
        <v>20.385000000000002</v>
      </c>
      <c r="C9" s="176">
        <v>1.419</v>
      </c>
      <c r="D9" s="176">
        <v>5.87</v>
      </c>
      <c r="E9" s="437" t="s">
        <v>137</v>
      </c>
    </row>
    <row r="10" spans="1:6" ht="22.4" customHeight="1" thickBot="1" x14ac:dyDescent="0.35">
      <c r="A10" s="434" t="s">
        <v>139</v>
      </c>
      <c r="B10" s="683">
        <v>24.15</v>
      </c>
      <c r="C10" s="172">
        <v>1.5605</v>
      </c>
      <c r="D10" s="172">
        <v>5.4450000000000003</v>
      </c>
      <c r="E10" s="435" t="s">
        <v>142</v>
      </c>
    </row>
    <row r="11" spans="1:6" ht="22.4" customHeight="1" thickBot="1" x14ac:dyDescent="0.35">
      <c r="A11" s="436" t="s">
        <v>15</v>
      </c>
      <c r="B11" s="684">
        <v>5.44</v>
      </c>
      <c r="C11" s="176">
        <v>2.3904999999999998</v>
      </c>
      <c r="D11" s="176">
        <v>6.18</v>
      </c>
      <c r="E11" s="437" t="s">
        <v>44</v>
      </c>
    </row>
    <row r="12" spans="1:6" ht="22.4" customHeight="1" thickBot="1" x14ac:dyDescent="0.35">
      <c r="A12" s="434" t="s">
        <v>19</v>
      </c>
      <c r="B12" s="683">
        <v>19.615000000000002</v>
      </c>
      <c r="C12" s="172">
        <v>2.48</v>
      </c>
      <c r="D12" s="172">
        <v>5.7650000000000006</v>
      </c>
      <c r="E12" s="435" t="s">
        <v>138</v>
      </c>
    </row>
    <row r="13" spans="1:6" ht="22.4" customHeight="1" thickBot="1" x14ac:dyDescent="0.35">
      <c r="A13" s="436" t="s">
        <v>135</v>
      </c>
      <c r="B13" s="684">
        <v>12.885</v>
      </c>
      <c r="C13" s="176">
        <v>1.5305</v>
      </c>
      <c r="D13" s="176">
        <v>5.7200000000000006</v>
      </c>
      <c r="E13" s="437" t="s">
        <v>143</v>
      </c>
    </row>
    <row r="14" spans="1:6" ht="22.4" customHeight="1" thickBot="1" x14ac:dyDescent="0.35">
      <c r="A14" s="434" t="s">
        <v>51</v>
      </c>
      <c r="B14" s="683">
        <v>3.77</v>
      </c>
      <c r="C14" s="172">
        <v>2.2069999999999999</v>
      </c>
      <c r="D14" s="172">
        <v>6.0750000000000002</v>
      </c>
      <c r="E14" s="435" t="s">
        <v>144</v>
      </c>
    </row>
    <row r="15" spans="1:6" ht="22.4" customHeight="1" thickBot="1" x14ac:dyDescent="0.35">
      <c r="A15" s="436" t="s">
        <v>60</v>
      </c>
      <c r="B15" s="684">
        <v>4.79</v>
      </c>
      <c r="C15" s="176">
        <v>2.6710000000000003</v>
      </c>
      <c r="D15" s="176">
        <v>6.0500000000000007</v>
      </c>
      <c r="E15" s="437" t="s">
        <v>145</v>
      </c>
    </row>
    <row r="16" spans="1:6" ht="22.4" customHeight="1" thickBot="1" x14ac:dyDescent="0.35">
      <c r="A16" s="434" t="s">
        <v>49</v>
      </c>
      <c r="B16" s="683">
        <v>21.36</v>
      </c>
      <c r="C16" s="172">
        <v>2.6575000000000002</v>
      </c>
      <c r="D16" s="172">
        <v>5.415</v>
      </c>
      <c r="E16" s="435" t="s">
        <v>146</v>
      </c>
    </row>
    <row r="17" spans="1:11" ht="22.4" customHeight="1" x14ac:dyDescent="0.3">
      <c r="A17" s="438" t="s">
        <v>50</v>
      </c>
      <c r="B17" s="685" t="s">
        <v>792</v>
      </c>
      <c r="C17" s="180" t="s">
        <v>792</v>
      </c>
      <c r="D17" s="180" t="s">
        <v>792</v>
      </c>
      <c r="E17" s="439" t="s">
        <v>147</v>
      </c>
    </row>
    <row r="18" spans="1:11" s="185" customFormat="1" ht="13.5" customHeight="1" x14ac:dyDescent="0.3">
      <c r="A18" s="182" t="s">
        <v>241</v>
      </c>
      <c r="B18" s="440"/>
      <c r="C18" s="182"/>
      <c r="D18" s="182"/>
      <c r="E18" s="441" t="s">
        <v>218</v>
      </c>
    </row>
    <row r="19" spans="1:11" x14ac:dyDescent="0.3">
      <c r="A19" s="441" t="s">
        <v>242</v>
      </c>
      <c r="B19" s="442"/>
      <c r="C19" s="442"/>
      <c r="D19" s="442"/>
      <c r="E19" s="441" t="s">
        <v>217</v>
      </c>
    </row>
    <row r="20" spans="1:11" s="444" customFormat="1" ht="15" customHeight="1" x14ac:dyDescent="0.3">
      <c r="A20" s="444" t="s">
        <v>411</v>
      </c>
      <c r="E20" s="445" t="s">
        <v>412</v>
      </c>
      <c r="J20" s="446"/>
      <c r="K20" s="446"/>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2"/>
  <sheetViews>
    <sheetView rightToLeft="1" view="pageBreakPreview" zoomScaleNormal="100" zoomScaleSheetLayoutView="100" workbookViewId="0">
      <selection activeCell="A4" sqref="A4:J4"/>
    </sheetView>
  </sheetViews>
  <sheetFormatPr defaultColWidth="8.69140625" defaultRowHeight="12.45" x14ac:dyDescent="0.3"/>
  <cols>
    <col min="1" max="1" width="18.69140625" style="8" customWidth="1"/>
    <col min="2" max="2" width="18.15234375" style="8" customWidth="1"/>
    <col min="3" max="6" width="19.69140625" style="8" customWidth="1"/>
    <col min="7" max="7" width="23.69140625" style="8" customWidth="1"/>
    <col min="8" max="8" width="25.69140625" style="8" customWidth="1"/>
    <col min="9" max="16384" width="8.69140625" style="8"/>
  </cols>
  <sheetData>
    <row r="1" spans="1:10" s="116" customFormat="1" ht="20.9" customHeight="1" x14ac:dyDescent="0.4">
      <c r="A1" s="978" t="s">
        <v>730</v>
      </c>
      <c r="B1" s="978"/>
      <c r="C1" s="978"/>
      <c r="D1" s="978"/>
      <c r="E1" s="978"/>
      <c r="F1" s="978"/>
      <c r="G1" s="978"/>
      <c r="H1" s="190"/>
      <c r="I1" s="161"/>
      <c r="J1" s="161"/>
    </row>
    <row r="2" spans="1:10" s="193" customFormat="1" ht="17.600000000000001" x14ac:dyDescent="0.4">
      <c r="A2" s="913">
        <v>2019</v>
      </c>
      <c r="B2" s="913"/>
      <c r="C2" s="913"/>
      <c r="D2" s="913"/>
      <c r="E2" s="913"/>
      <c r="F2" s="913"/>
      <c r="G2" s="913"/>
      <c r="H2" s="191"/>
      <c r="I2" s="192"/>
      <c r="J2" s="192"/>
    </row>
    <row r="3" spans="1:10" s="193" customFormat="1" ht="15.45" x14ac:dyDescent="0.4">
      <c r="A3" s="915" t="s">
        <v>731</v>
      </c>
      <c r="B3" s="915"/>
      <c r="C3" s="915"/>
      <c r="D3" s="915"/>
      <c r="E3" s="915"/>
      <c r="F3" s="915"/>
      <c r="G3" s="915"/>
      <c r="H3" s="194"/>
    </row>
    <row r="4" spans="1:10" s="193" customFormat="1" ht="15.45" x14ac:dyDescent="0.4">
      <c r="A4" s="980" t="s">
        <v>780</v>
      </c>
      <c r="B4" s="980"/>
      <c r="C4" s="980"/>
      <c r="D4" s="980"/>
      <c r="E4" s="980"/>
      <c r="F4" s="980"/>
      <c r="G4" s="980"/>
      <c r="H4" s="195"/>
    </row>
    <row r="5" spans="1:10" s="78" customFormat="1" ht="15.45" x14ac:dyDescent="0.3">
      <c r="A5" s="258" t="s">
        <v>769</v>
      </c>
      <c r="B5" s="258"/>
      <c r="C5" s="271"/>
      <c r="D5" s="271"/>
      <c r="E5" s="271"/>
      <c r="F5" s="271"/>
      <c r="G5" s="237" t="s">
        <v>768</v>
      </c>
    </row>
    <row r="6" spans="1:10" ht="57" customHeight="1" x14ac:dyDescent="0.3">
      <c r="A6" s="164" t="s">
        <v>58</v>
      </c>
      <c r="B6" s="165" t="s">
        <v>696</v>
      </c>
      <c r="C6" s="165" t="s">
        <v>636</v>
      </c>
      <c r="D6" s="165" t="s">
        <v>637</v>
      </c>
      <c r="E6" s="165" t="s">
        <v>638</v>
      </c>
      <c r="F6" s="165" t="s">
        <v>635</v>
      </c>
      <c r="G6" s="166" t="s">
        <v>57</v>
      </c>
    </row>
    <row r="7" spans="1:10" ht="23.15" customHeight="1" thickBot="1" x14ac:dyDescent="0.35">
      <c r="A7" s="515" t="s">
        <v>92</v>
      </c>
      <c r="B7" s="733">
        <v>0.3</v>
      </c>
      <c r="C7" s="733">
        <v>3.0015000000000001</v>
      </c>
      <c r="D7" s="789">
        <v>27.211500000000001</v>
      </c>
      <c r="E7" s="790">
        <v>152.35</v>
      </c>
      <c r="F7" s="790">
        <v>6.3740000000000006</v>
      </c>
      <c r="G7" s="516" t="s">
        <v>96</v>
      </c>
    </row>
    <row r="8" spans="1:10" ht="23.15" customHeight="1" thickBot="1" x14ac:dyDescent="0.35">
      <c r="A8" s="170" t="s">
        <v>21</v>
      </c>
      <c r="B8" s="375">
        <v>0.96</v>
      </c>
      <c r="C8" s="375">
        <v>6.0404999999999998</v>
      </c>
      <c r="D8" s="139">
        <v>16.330000000000002</v>
      </c>
      <c r="E8" s="370">
        <v>69.55</v>
      </c>
      <c r="F8" s="370">
        <v>5.7275</v>
      </c>
      <c r="G8" s="201" t="s">
        <v>52</v>
      </c>
    </row>
    <row r="9" spans="1:10" ht="23.15" customHeight="1" thickBot="1" x14ac:dyDescent="0.35">
      <c r="A9" s="174" t="s">
        <v>17</v>
      </c>
      <c r="B9" s="376">
        <v>0.45499999999999996</v>
      </c>
      <c r="C9" s="376">
        <v>2.9394999999999998</v>
      </c>
      <c r="D9" s="481">
        <v>12.738000000000001</v>
      </c>
      <c r="E9" s="371">
        <v>65.974999999999994</v>
      </c>
      <c r="F9" s="371">
        <v>3.86</v>
      </c>
      <c r="G9" s="204" t="s">
        <v>102</v>
      </c>
    </row>
    <row r="10" spans="1:10" ht="23.15" customHeight="1" thickBot="1" x14ac:dyDescent="0.35">
      <c r="A10" s="170" t="s">
        <v>93</v>
      </c>
      <c r="B10" s="377">
        <v>0.22</v>
      </c>
      <c r="C10" s="377">
        <v>4.1479999999999997</v>
      </c>
      <c r="D10" s="791">
        <v>24.383000000000003</v>
      </c>
      <c r="E10" s="372">
        <v>65.234999999999999</v>
      </c>
      <c r="F10" s="372">
        <v>2.9535</v>
      </c>
      <c r="G10" s="201" t="s">
        <v>214</v>
      </c>
    </row>
    <row r="11" spans="1:10" ht="23.15" customHeight="1" thickBot="1" x14ac:dyDescent="0.35">
      <c r="A11" s="174" t="s">
        <v>15</v>
      </c>
      <c r="B11" s="378">
        <v>1.62</v>
      </c>
      <c r="C11" s="378">
        <v>5.3540000000000001</v>
      </c>
      <c r="D11" s="373">
        <v>22.954999999999998</v>
      </c>
      <c r="E11" s="373">
        <v>393</v>
      </c>
      <c r="F11" s="371">
        <v>8.2769999999999992</v>
      </c>
      <c r="G11" s="204" t="s">
        <v>103</v>
      </c>
    </row>
    <row r="12" spans="1:10" ht="23.15" customHeight="1" thickBot="1" x14ac:dyDescent="0.35">
      <c r="A12" s="170" t="s">
        <v>19</v>
      </c>
      <c r="B12" s="375">
        <v>0.66500000000000004</v>
      </c>
      <c r="C12" s="375">
        <v>6.0705</v>
      </c>
      <c r="D12" s="139">
        <v>16.508000000000003</v>
      </c>
      <c r="E12" s="370">
        <v>70.384999999999991</v>
      </c>
      <c r="F12" s="370">
        <v>7.5785</v>
      </c>
      <c r="G12" s="201" t="s">
        <v>104</v>
      </c>
    </row>
    <row r="13" spans="1:10" ht="23.15" customHeight="1" thickBot="1" x14ac:dyDescent="0.35">
      <c r="A13" s="174" t="s">
        <v>135</v>
      </c>
      <c r="B13" s="376">
        <v>0.35</v>
      </c>
      <c r="C13" s="376">
        <v>3.5484999999999998</v>
      </c>
      <c r="D13" s="141">
        <v>10.943999999999999</v>
      </c>
      <c r="E13" s="371">
        <v>55.185000000000002</v>
      </c>
      <c r="F13" s="371">
        <v>4.8849999999999998</v>
      </c>
      <c r="G13" s="204" t="s">
        <v>136</v>
      </c>
    </row>
    <row r="14" spans="1:10" ht="23.15" customHeight="1" thickBot="1" x14ac:dyDescent="0.35">
      <c r="A14" s="170" t="s">
        <v>51</v>
      </c>
      <c r="B14" s="375">
        <v>0.81500000000000006</v>
      </c>
      <c r="C14" s="375">
        <v>4.5034999999999998</v>
      </c>
      <c r="D14" s="139">
        <v>13.478999999999999</v>
      </c>
      <c r="E14" s="370">
        <v>70.100000000000009</v>
      </c>
      <c r="F14" s="372">
        <v>7.9234999999999998</v>
      </c>
      <c r="G14" s="201" t="s">
        <v>53</v>
      </c>
    </row>
    <row r="15" spans="1:10" ht="23.15" customHeight="1" thickBot="1" x14ac:dyDescent="0.35">
      <c r="A15" s="174" t="s">
        <v>60</v>
      </c>
      <c r="B15" s="376">
        <v>0.38500000000000001</v>
      </c>
      <c r="C15" s="376">
        <v>3.7625000000000002</v>
      </c>
      <c r="D15" s="141">
        <v>29.53</v>
      </c>
      <c r="E15" s="371">
        <v>46.25</v>
      </c>
      <c r="F15" s="792">
        <v>9.1219999999999999</v>
      </c>
      <c r="G15" s="204" t="s">
        <v>54</v>
      </c>
    </row>
    <row r="16" spans="1:10" ht="23.15" customHeight="1" thickBot="1" x14ac:dyDescent="0.35">
      <c r="A16" s="170" t="s">
        <v>49</v>
      </c>
      <c r="B16" s="375">
        <v>1.06</v>
      </c>
      <c r="C16" s="375">
        <v>3.9954999999999998</v>
      </c>
      <c r="D16" s="139">
        <v>19.060000000000002</v>
      </c>
      <c r="E16" s="370">
        <v>51.534999999999997</v>
      </c>
      <c r="F16" s="370">
        <v>5.82</v>
      </c>
      <c r="G16" s="201" t="s">
        <v>55</v>
      </c>
    </row>
    <row r="17" spans="1:11" ht="23.15" customHeight="1" x14ac:dyDescent="0.3">
      <c r="A17" s="178" t="s">
        <v>50</v>
      </c>
      <c r="B17" s="379" t="s">
        <v>530</v>
      </c>
      <c r="C17" s="379" t="s">
        <v>530</v>
      </c>
      <c r="D17" s="207" t="s">
        <v>530</v>
      </c>
      <c r="E17" s="374" t="s">
        <v>530</v>
      </c>
      <c r="F17" s="374" t="s">
        <v>530</v>
      </c>
      <c r="G17" s="210" t="s">
        <v>56</v>
      </c>
    </row>
    <row r="18" spans="1:11" ht="18" customHeight="1" thickBot="1" x14ac:dyDescent="0.35">
      <c r="A18" s="254" t="s">
        <v>639</v>
      </c>
      <c r="B18" s="254"/>
      <c r="C18" s="211"/>
      <c r="D18" s="211"/>
      <c r="E18" s="211"/>
      <c r="F18" s="211"/>
      <c r="G18" s="519" t="s">
        <v>640</v>
      </c>
    </row>
    <row r="19" spans="1:11" s="234" customFormat="1" ht="17.149999999999999" customHeight="1" thickTop="1" thickBot="1" x14ac:dyDescent="0.35">
      <c r="A19" s="681" t="s">
        <v>695</v>
      </c>
      <c r="B19" s="681"/>
      <c r="C19" s="391"/>
      <c r="D19" s="391"/>
      <c r="E19" s="391"/>
      <c r="F19" s="391"/>
      <c r="G19" s="680" t="s">
        <v>694</v>
      </c>
    </row>
    <row r="20" spans="1:11" s="431" customFormat="1" ht="14.9" customHeight="1" thickTop="1" x14ac:dyDescent="0.3">
      <c r="A20" s="443" t="s">
        <v>532</v>
      </c>
      <c r="B20" s="443"/>
      <c r="C20" s="442"/>
      <c r="D20" s="442"/>
      <c r="E20" s="442"/>
      <c r="F20" s="985" t="s">
        <v>579</v>
      </c>
      <c r="G20" s="985"/>
    </row>
    <row r="21" spans="1:11" s="234" customFormat="1" ht="15.65" customHeight="1" x14ac:dyDescent="0.3">
      <c r="A21" s="234" t="s">
        <v>536</v>
      </c>
      <c r="G21" s="232" t="s">
        <v>537</v>
      </c>
      <c r="J21" s="253"/>
      <c r="K21" s="253"/>
    </row>
    <row r="22" spans="1:11" s="117" customFormat="1" ht="17.899999999999999" customHeight="1" x14ac:dyDescent="0.3"/>
  </sheetData>
  <mergeCells count="5">
    <mergeCell ref="A1:G1"/>
    <mergeCell ref="A2:G2"/>
    <mergeCell ref="A3:G3"/>
    <mergeCell ref="A4:G4"/>
    <mergeCell ref="F20:G20"/>
  </mergeCells>
  <printOptions horizontalCentered="1" verticalCentered="1"/>
  <pageMargins left="0" right="0" top="0" bottom="0" header="0" footer="0"/>
  <pageSetup paperSize="9" scale="96"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M22"/>
  <sheetViews>
    <sheetView rightToLeft="1" view="pageBreakPreview" topLeftCell="A15" zoomScaleNormal="100" zoomScaleSheetLayoutView="100" workbookViewId="0">
      <selection activeCell="A4" sqref="A4:J4"/>
    </sheetView>
  </sheetViews>
  <sheetFormatPr defaultColWidth="8.69140625" defaultRowHeight="12.45" x14ac:dyDescent="0.3"/>
  <cols>
    <col min="1" max="1" width="17.69140625" style="431" customWidth="1"/>
    <col min="2" max="5" width="11.15234375" style="431" customWidth="1"/>
    <col min="6" max="6" width="21.3828125" style="431" customWidth="1"/>
    <col min="7" max="16384" width="8.69140625" style="431"/>
  </cols>
  <sheetData>
    <row r="1" spans="1:8" s="426" customFormat="1" ht="36.75" customHeight="1" x14ac:dyDescent="0.4">
      <c r="A1" s="982" t="s">
        <v>727</v>
      </c>
      <c r="B1" s="982"/>
      <c r="C1" s="982"/>
      <c r="D1" s="982"/>
      <c r="E1" s="982"/>
      <c r="F1" s="987"/>
      <c r="G1" s="425"/>
      <c r="H1" s="425"/>
    </row>
    <row r="2" spans="1:8" s="452" customFormat="1" ht="17.600000000000001" x14ac:dyDescent="0.4">
      <c r="A2" s="988" t="s">
        <v>732</v>
      </c>
      <c r="B2" s="988"/>
      <c r="C2" s="988"/>
      <c r="D2" s="988"/>
      <c r="E2" s="988"/>
      <c r="F2" s="989"/>
      <c r="G2" s="451"/>
      <c r="H2" s="451"/>
    </row>
    <row r="3" spans="1:8" s="452" customFormat="1" ht="36" customHeight="1" x14ac:dyDescent="0.4">
      <c r="A3" s="990" t="s">
        <v>625</v>
      </c>
      <c r="B3" s="990"/>
      <c r="C3" s="990"/>
      <c r="D3" s="990"/>
      <c r="E3" s="990"/>
      <c r="F3" s="991"/>
    </row>
    <row r="4" spans="1:8" s="452" customFormat="1" ht="15.45" x14ac:dyDescent="0.4">
      <c r="A4" s="992" t="s">
        <v>718</v>
      </c>
      <c r="B4" s="992"/>
      <c r="C4" s="992"/>
      <c r="D4" s="992"/>
      <c r="E4" s="992"/>
      <c r="F4" s="993"/>
    </row>
    <row r="5" spans="1:8" s="456" customFormat="1" ht="15.45" x14ac:dyDescent="0.3">
      <c r="A5" s="453" t="s">
        <v>771</v>
      </c>
      <c r="B5" s="454"/>
      <c r="C5" s="454"/>
      <c r="D5" s="454"/>
      <c r="E5" s="454"/>
      <c r="F5" s="455" t="s">
        <v>770</v>
      </c>
    </row>
    <row r="6" spans="1:8" s="456" customFormat="1" ht="25.4" customHeight="1" x14ac:dyDescent="0.3">
      <c r="A6" s="226" t="s">
        <v>58</v>
      </c>
      <c r="B6" s="324" t="s">
        <v>575</v>
      </c>
      <c r="C6" s="634" t="s">
        <v>665</v>
      </c>
      <c r="D6" s="634" t="s">
        <v>666</v>
      </c>
      <c r="E6" s="634" t="s">
        <v>667</v>
      </c>
      <c r="F6" s="227" t="s">
        <v>57</v>
      </c>
    </row>
    <row r="7" spans="1:8" ht="25.4" customHeight="1" thickBot="1" x14ac:dyDescent="0.35">
      <c r="A7" s="432" t="s">
        <v>92</v>
      </c>
      <c r="B7" s="213">
        <v>0.63117199999999996</v>
      </c>
      <c r="C7" s="635" t="s">
        <v>530</v>
      </c>
      <c r="D7" s="635" t="s">
        <v>530</v>
      </c>
      <c r="E7" s="635" t="s">
        <v>530</v>
      </c>
      <c r="F7" s="457" t="s">
        <v>96</v>
      </c>
    </row>
    <row r="8" spans="1:8" ht="25.4" customHeight="1" thickBot="1" x14ac:dyDescent="0.35">
      <c r="A8" s="434" t="s">
        <v>21</v>
      </c>
      <c r="B8" s="214">
        <v>2.3300999999999998</v>
      </c>
      <c r="C8" s="636" t="s">
        <v>530</v>
      </c>
      <c r="D8" s="636" t="s">
        <v>530</v>
      </c>
      <c r="E8" s="636" t="s">
        <v>530</v>
      </c>
      <c r="F8" s="458" t="s">
        <v>52</v>
      </c>
    </row>
    <row r="9" spans="1:8" ht="25.4" customHeight="1" thickBot="1" x14ac:dyDescent="0.35">
      <c r="A9" s="436" t="s">
        <v>17</v>
      </c>
      <c r="B9" s="216" t="s">
        <v>459</v>
      </c>
      <c r="C9" s="637" t="s">
        <v>530</v>
      </c>
      <c r="D9" s="637" t="s">
        <v>530</v>
      </c>
      <c r="E9" s="637" t="s">
        <v>530</v>
      </c>
      <c r="F9" s="459" t="s">
        <v>102</v>
      </c>
    </row>
    <row r="10" spans="1:8" ht="25.4" customHeight="1" thickBot="1" x14ac:dyDescent="0.35">
      <c r="A10" s="434" t="s">
        <v>93</v>
      </c>
      <c r="B10" s="214" t="s">
        <v>213</v>
      </c>
      <c r="C10" s="636" t="s">
        <v>530</v>
      </c>
      <c r="D10" s="636" t="s">
        <v>530</v>
      </c>
      <c r="E10" s="636" t="s">
        <v>530</v>
      </c>
      <c r="F10" s="458" t="s">
        <v>97</v>
      </c>
    </row>
    <row r="11" spans="1:8" ht="25.4" customHeight="1" thickBot="1" x14ac:dyDescent="0.35">
      <c r="A11" s="436" t="s">
        <v>15</v>
      </c>
      <c r="B11" s="215">
        <v>1.9081239999999999</v>
      </c>
      <c r="C11" s="638" t="s">
        <v>530</v>
      </c>
      <c r="D11" s="638" t="s">
        <v>530</v>
      </c>
      <c r="E11" s="638" t="s">
        <v>530</v>
      </c>
      <c r="F11" s="459" t="s">
        <v>103</v>
      </c>
    </row>
    <row r="12" spans="1:8" ht="25.4" customHeight="1" thickBot="1" x14ac:dyDescent="0.35">
      <c r="A12" s="434" t="s">
        <v>19</v>
      </c>
      <c r="B12" s="214" t="s">
        <v>213</v>
      </c>
      <c r="C12" s="636" t="s">
        <v>530</v>
      </c>
      <c r="D12" s="636" t="s">
        <v>530</v>
      </c>
      <c r="E12" s="636" t="s">
        <v>530</v>
      </c>
      <c r="F12" s="458" t="s">
        <v>104</v>
      </c>
    </row>
    <row r="13" spans="1:8" ht="25.4" customHeight="1" thickBot="1" x14ac:dyDescent="0.35">
      <c r="A13" s="436" t="s">
        <v>51</v>
      </c>
      <c r="B13" s="215" t="s">
        <v>213</v>
      </c>
      <c r="C13" s="638" t="s">
        <v>530</v>
      </c>
      <c r="D13" s="638" t="s">
        <v>530</v>
      </c>
      <c r="E13" s="638" t="s">
        <v>530</v>
      </c>
      <c r="F13" s="459" t="s">
        <v>53</v>
      </c>
    </row>
    <row r="14" spans="1:8" ht="25.4" customHeight="1" thickBot="1" x14ac:dyDescent="0.35">
      <c r="A14" s="434" t="s">
        <v>60</v>
      </c>
      <c r="B14" s="214" t="s">
        <v>213</v>
      </c>
      <c r="C14" s="636" t="s">
        <v>530</v>
      </c>
      <c r="D14" s="636" t="s">
        <v>530</v>
      </c>
      <c r="E14" s="636" t="s">
        <v>530</v>
      </c>
      <c r="F14" s="458" t="s">
        <v>54</v>
      </c>
    </row>
    <row r="15" spans="1:8" ht="25.4" customHeight="1" thickBot="1" x14ac:dyDescent="0.35">
      <c r="A15" s="436" t="s">
        <v>49</v>
      </c>
      <c r="B15" s="215">
        <v>0.43058000000000002</v>
      </c>
      <c r="C15" s="638" t="s">
        <v>530</v>
      </c>
      <c r="D15" s="638" t="s">
        <v>530</v>
      </c>
      <c r="E15" s="638" t="s">
        <v>530</v>
      </c>
      <c r="F15" s="459" t="s">
        <v>55</v>
      </c>
    </row>
    <row r="16" spans="1:8" ht="25.4" customHeight="1" thickBot="1" x14ac:dyDescent="0.35">
      <c r="A16" s="434" t="s">
        <v>94</v>
      </c>
      <c r="B16" s="217" t="s">
        <v>459</v>
      </c>
      <c r="C16" s="639" t="s">
        <v>530</v>
      </c>
      <c r="D16" s="639" t="s">
        <v>530</v>
      </c>
      <c r="E16" s="639" t="s">
        <v>530</v>
      </c>
      <c r="F16" s="458" t="s">
        <v>98</v>
      </c>
    </row>
    <row r="17" spans="1:13" ht="25.4" customHeight="1" x14ac:dyDescent="0.3">
      <c r="A17" s="438" t="s">
        <v>50</v>
      </c>
      <c r="B17" s="218" t="s">
        <v>459</v>
      </c>
      <c r="C17" s="640" t="s">
        <v>530</v>
      </c>
      <c r="D17" s="640" t="s">
        <v>530</v>
      </c>
      <c r="E17" s="640" t="s">
        <v>530</v>
      </c>
      <c r="F17" s="460" t="s">
        <v>56</v>
      </c>
    </row>
    <row r="18" spans="1:13" ht="17.25" customHeight="1" x14ac:dyDescent="0.3">
      <c r="A18" s="994" t="s">
        <v>806</v>
      </c>
      <c r="B18" s="994"/>
      <c r="C18" s="447"/>
      <c r="D18" s="447"/>
      <c r="E18" s="447"/>
      <c r="F18" s="448" t="s">
        <v>807</v>
      </c>
    </row>
    <row r="19" spans="1:13" s="444" customFormat="1" ht="15" customHeight="1" x14ac:dyDescent="0.3">
      <c r="A19" s="461" t="s">
        <v>220</v>
      </c>
      <c r="B19" s="462"/>
      <c r="C19" s="462"/>
      <c r="D19" s="462"/>
      <c r="E19" s="462"/>
      <c r="F19" s="462" t="s">
        <v>219</v>
      </c>
    </row>
    <row r="20" spans="1:13" ht="14.9" customHeight="1" x14ac:dyDescent="0.3">
      <c r="A20" s="443" t="s">
        <v>532</v>
      </c>
      <c r="B20" s="442"/>
      <c r="C20" s="442"/>
      <c r="D20" s="442"/>
      <c r="E20" s="986" t="s">
        <v>579</v>
      </c>
      <c r="F20" s="986"/>
    </row>
    <row r="21" spans="1:13" s="444" customFormat="1" ht="15" customHeight="1" x14ac:dyDescent="0.3">
      <c r="A21" s="444" t="s">
        <v>411</v>
      </c>
      <c r="B21" s="462"/>
      <c r="C21" s="462"/>
      <c r="D21" s="462"/>
      <c r="E21" s="462"/>
      <c r="F21" s="445" t="s">
        <v>412</v>
      </c>
      <c r="K21" s="446"/>
    </row>
    <row r="22" spans="1:13" ht="15" customHeight="1" x14ac:dyDescent="0.3">
      <c r="H22" s="447"/>
      <c r="I22" s="447"/>
      <c r="J22" s="447"/>
      <c r="K22" s="449"/>
      <c r="L22" s="450"/>
      <c r="M22" s="450"/>
    </row>
  </sheetData>
  <mergeCells count="6">
    <mergeCell ref="E20:F20"/>
    <mergeCell ref="A1:F1"/>
    <mergeCell ref="A2:F2"/>
    <mergeCell ref="A3:F3"/>
    <mergeCell ref="A4:F4"/>
    <mergeCell ref="A18:B18"/>
  </mergeCells>
  <printOptions horizontalCentered="1" verticalCentered="1"/>
  <pageMargins left="0" right="0" top="0" bottom="0" header="0" footer="0"/>
  <pageSetup paperSize="9" fitToHeight="0"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6"/>
  <sheetViews>
    <sheetView rightToLeft="1" view="pageBreakPreview" zoomScaleNormal="100" zoomScaleSheetLayoutView="100" workbookViewId="0">
      <selection activeCell="A4" sqref="A4:J4"/>
    </sheetView>
  </sheetViews>
  <sheetFormatPr defaultColWidth="8.69140625" defaultRowHeight="12.45" x14ac:dyDescent="0.3"/>
  <cols>
    <col min="1" max="1" width="16.69140625" style="1" customWidth="1"/>
    <col min="2" max="2" width="27.3828125" style="1" customWidth="1"/>
    <col min="3" max="7" width="12" style="1" bestFit="1" customWidth="1"/>
    <col min="8" max="8" width="12" style="1" customWidth="1"/>
    <col min="9" max="9" width="23.3828125" style="1" customWidth="1"/>
    <col min="10" max="10" width="20.15234375" style="1" customWidth="1"/>
    <col min="11" max="16384" width="8.69140625" style="1"/>
  </cols>
  <sheetData>
    <row r="1" spans="1:10" ht="17.600000000000001" x14ac:dyDescent="0.3">
      <c r="A1" s="1006" t="s">
        <v>817</v>
      </c>
      <c r="B1" s="1006"/>
      <c r="C1" s="1006"/>
      <c r="D1" s="1006"/>
      <c r="E1" s="1006"/>
      <c r="F1" s="1006"/>
      <c r="G1" s="1006"/>
      <c r="H1" s="1006"/>
      <c r="I1" s="1006"/>
      <c r="J1" s="1006"/>
    </row>
    <row r="2" spans="1:10" ht="17.600000000000001" x14ac:dyDescent="0.4">
      <c r="A2" s="978" t="s">
        <v>814</v>
      </c>
      <c r="B2" s="978"/>
      <c r="C2" s="978"/>
      <c r="D2" s="978"/>
      <c r="E2" s="978"/>
      <c r="F2" s="978"/>
      <c r="G2" s="978"/>
      <c r="H2" s="978"/>
      <c r="I2" s="978"/>
      <c r="J2" s="978"/>
    </row>
    <row r="3" spans="1:10" ht="15.45" x14ac:dyDescent="0.4">
      <c r="A3" s="1007" t="s">
        <v>578</v>
      </c>
      <c r="B3" s="1007"/>
      <c r="C3" s="1007"/>
      <c r="D3" s="1007"/>
      <c r="E3" s="1007"/>
      <c r="F3" s="1007"/>
      <c r="G3" s="1007"/>
      <c r="H3" s="1007"/>
      <c r="I3" s="1007"/>
      <c r="J3" s="1007"/>
    </row>
    <row r="4" spans="1:10" ht="15.45" x14ac:dyDescent="0.4">
      <c r="A4" s="976" t="s">
        <v>816</v>
      </c>
      <c r="B4" s="976"/>
      <c r="C4" s="976"/>
      <c r="D4" s="976"/>
      <c r="E4" s="976"/>
      <c r="F4" s="976"/>
      <c r="G4" s="976"/>
      <c r="H4" s="976"/>
      <c r="I4" s="976"/>
      <c r="J4" s="976"/>
    </row>
    <row r="5" spans="1:10" ht="15.45" x14ac:dyDescent="0.3">
      <c r="A5" s="533" t="s">
        <v>772</v>
      </c>
      <c r="B5" s="534"/>
      <c r="C5" s="534"/>
      <c r="D5" s="522"/>
      <c r="E5" s="522"/>
      <c r="F5" s="522"/>
      <c r="G5" s="522"/>
      <c r="H5" s="522"/>
      <c r="I5" s="522"/>
      <c r="J5" s="535" t="s">
        <v>773</v>
      </c>
    </row>
    <row r="6" spans="1:10" ht="24.9" x14ac:dyDescent="0.3">
      <c r="A6" s="536" t="s">
        <v>301</v>
      </c>
      <c r="B6" s="537" t="s">
        <v>300</v>
      </c>
      <c r="C6" s="538">
        <v>2014</v>
      </c>
      <c r="D6" s="539">
        <v>2015</v>
      </c>
      <c r="E6" s="539">
        <v>2016</v>
      </c>
      <c r="F6" s="539">
        <v>2017</v>
      </c>
      <c r="G6" s="539">
        <v>2018</v>
      </c>
      <c r="H6" s="539">
        <v>2019</v>
      </c>
      <c r="I6" s="540" t="s">
        <v>284</v>
      </c>
      <c r="J6" s="541" t="s">
        <v>290</v>
      </c>
    </row>
    <row r="7" spans="1:10" ht="14.25" customHeight="1" x14ac:dyDescent="0.3">
      <c r="A7" s="1009" t="s">
        <v>297</v>
      </c>
      <c r="B7" s="542" t="s">
        <v>464</v>
      </c>
      <c r="C7" s="544">
        <v>0</v>
      </c>
      <c r="D7" s="543">
        <v>0</v>
      </c>
      <c r="E7" s="543">
        <v>0</v>
      </c>
      <c r="F7" s="543">
        <v>0</v>
      </c>
      <c r="G7" s="543">
        <v>0</v>
      </c>
      <c r="H7" s="780">
        <v>0</v>
      </c>
      <c r="I7" s="545" t="s">
        <v>626</v>
      </c>
      <c r="J7" s="1008" t="s">
        <v>285</v>
      </c>
    </row>
    <row r="8" spans="1:10" ht="12.75" customHeight="1" x14ac:dyDescent="0.3">
      <c r="A8" s="1005"/>
      <c r="B8" s="546" t="s">
        <v>21</v>
      </c>
      <c r="C8" s="548">
        <v>408526</v>
      </c>
      <c r="D8" s="547">
        <v>482640</v>
      </c>
      <c r="E8" s="547">
        <v>537313</v>
      </c>
      <c r="F8" s="547">
        <v>536050</v>
      </c>
      <c r="G8" s="547">
        <v>664959</v>
      </c>
      <c r="H8" s="781">
        <v>617576</v>
      </c>
      <c r="I8" s="549" t="s">
        <v>52</v>
      </c>
      <c r="J8" s="1003"/>
    </row>
    <row r="9" spans="1:10" ht="12.75" customHeight="1" x14ac:dyDescent="0.3">
      <c r="A9" s="1005"/>
      <c r="B9" s="550" t="s">
        <v>293</v>
      </c>
      <c r="C9" s="552">
        <v>639522</v>
      </c>
      <c r="D9" s="551">
        <v>613226.42000000004</v>
      </c>
      <c r="E9" s="551">
        <v>618155.92000000004</v>
      </c>
      <c r="F9" s="551">
        <v>648337</v>
      </c>
      <c r="G9" s="551">
        <v>651036.4</v>
      </c>
      <c r="H9" s="782">
        <v>670511.9</v>
      </c>
      <c r="I9" s="553" t="s">
        <v>286</v>
      </c>
      <c r="J9" s="1003"/>
    </row>
    <row r="10" spans="1:10" ht="15" customHeight="1" x14ac:dyDescent="0.3">
      <c r="A10" s="1005"/>
      <c r="B10" s="554" t="s">
        <v>294</v>
      </c>
      <c r="C10" s="555">
        <v>1048048</v>
      </c>
      <c r="D10" s="555">
        <v>1095866.42</v>
      </c>
      <c r="E10" s="555">
        <f>SUM(E7:E9)</f>
        <v>1155468.92</v>
      </c>
      <c r="F10" s="555">
        <f>SUM(F7:F9)</f>
        <v>1184387</v>
      </c>
      <c r="G10" s="555">
        <f>SUM(G7:G9)</f>
        <v>1315995.3999999999</v>
      </c>
      <c r="H10" s="555">
        <f>SUM(H7:H9)</f>
        <v>1288087.8999999999</v>
      </c>
      <c r="I10" s="556" t="s">
        <v>287</v>
      </c>
      <c r="J10" s="1003"/>
    </row>
    <row r="11" spans="1:10" ht="12.75" customHeight="1" x14ac:dyDescent="0.3">
      <c r="A11" s="999" t="s">
        <v>298</v>
      </c>
      <c r="B11" s="557" t="s">
        <v>602</v>
      </c>
      <c r="C11" s="559">
        <v>6433372</v>
      </c>
      <c r="D11" s="558">
        <v>3806745</v>
      </c>
      <c r="E11" s="558">
        <v>1998853</v>
      </c>
      <c r="F11" s="558">
        <v>140402</v>
      </c>
      <c r="G11" s="558">
        <v>2010</v>
      </c>
      <c r="H11" s="558">
        <v>0</v>
      </c>
      <c r="I11" s="560" t="s">
        <v>603</v>
      </c>
      <c r="J11" s="1000" t="s">
        <v>291</v>
      </c>
    </row>
    <row r="12" spans="1:10" ht="12.75" customHeight="1" x14ac:dyDescent="0.3">
      <c r="A12" s="999"/>
      <c r="B12" s="557" t="s">
        <v>590</v>
      </c>
      <c r="C12" s="559">
        <v>539631</v>
      </c>
      <c r="D12" s="558">
        <v>459857.3</v>
      </c>
      <c r="E12" s="558">
        <v>485657.18</v>
      </c>
      <c r="F12" s="558">
        <v>177969</v>
      </c>
      <c r="G12" s="558">
        <v>50306.400000000001</v>
      </c>
      <c r="H12" s="558">
        <v>0</v>
      </c>
      <c r="I12" s="560" t="s">
        <v>594</v>
      </c>
      <c r="J12" s="1000"/>
    </row>
    <row r="13" spans="1:10" ht="12.75" customHeight="1" x14ac:dyDescent="0.3">
      <c r="A13" s="999"/>
      <c r="B13" s="563" t="s">
        <v>462</v>
      </c>
      <c r="C13" s="562">
        <v>0</v>
      </c>
      <c r="D13" s="564">
        <v>0</v>
      </c>
      <c r="E13" s="564">
        <v>0</v>
      </c>
      <c r="F13" s="564">
        <v>0</v>
      </c>
      <c r="G13" s="564">
        <v>0</v>
      </c>
      <c r="H13" s="564">
        <v>0</v>
      </c>
      <c r="I13" s="565" t="s">
        <v>627</v>
      </c>
      <c r="J13" s="1000"/>
    </row>
    <row r="14" spans="1:10" ht="12.75" customHeight="1" x14ac:dyDescent="0.3">
      <c r="A14" s="999"/>
      <c r="B14" s="566" t="s">
        <v>21</v>
      </c>
      <c r="C14" s="568">
        <v>622978</v>
      </c>
      <c r="D14" s="567">
        <v>469669</v>
      </c>
      <c r="E14" s="567">
        <v>548527</v>
      </c>
      <c r="F14" s="567">
        <v>533036</v>
      </c>
      <c r="G14" s="567">
        <v>1058918</v>
      </c>
      <c r="H14" s="567">
        <v>611006</v>
      </c>
      <c r="I14" s="569" t="s">
        <v>52</v>
      </c>
      <c r="J14" s="1000"/>
    </row>
    <row r="15" spans="1:10" ht="12.75" customHeight="1" x14ac:dyDescent="0.3">
      <c r="A15" s="999"/>
      <c r="B15" s="570" t="s">
        <v>538</v>
      </c>
      <c r="C15" s="561">
        <v>0</v>
      </c>
      <c r="D15" s="562">
        <v>0</v>
      </c>
      <c r="E15" s="571">
        <v>2096906</v>
      </c>
      <c r="F15" s="571">
        <v>3418673</v>
      </c>
      <c r="G15" s="571">
        <v>1945359</v>
      </c>
      <c r="H15" s="571">
        <v>3142310</v>
      </c>
      <c r="I15" s="572" t="s">
        <v>277</v>
      </c>
      <c r="J15" s="1000"/>
    </row>
    <row r="16" spans="1:10" ht="17.25" customHeight="1" x14ac:dyDescent="0.3">
      <c r="A16" s="999"/>
      <c r="B16" s="573" t="s">
        <v>628</v>
      </c>
      <c r="C16" s="574">
        <f>+C12</f>
        <v>539631</v>
      </c>
      <c r="D16" s="574">
        <f>+D12</f>
        <v>459857.3</v>
      </c>
      <c r="E16" s="574">
        <f>+E12</f>
        <v>485657.18</v>
      </c>
      <c r="F16" s="574">
        <f>+F12</f>
        <v>177969</v>
      </c>
      <c r="G16" s="574">
        <v>50306</v>
      </c>
      <c r="H16" s="574">
        <v>0</v>
      </c>
      <c r="I16" s="575" t="s">
        <v>629</v>
      </c>
      <c r="J16" s="1000"/>
    </row>
    <row r="17" spans="1:10" ht="18" customHeight="1" x14ac:dyDescent="0.3">
      <c r="A17" s="999"/>
      <c r="B17" s="573" t="s">
        <v>630</v>
      </c>
      <c r="C17" s="576">
        <f>+C15+C14+C13+C11</f>
        <v>7056350</v>
      </c>
      <c r="D17" s="576">
        <f>+D15+D14+D13+D11</f>
        <v>4276414</v>
      </c>
      <c r="E17" s="576">
        <f>+E15+E14+E13+E11</f>
        <v>4644286</v>
      </c>
      <c r="F17" s="576">
        <f>+F15+F14+F13+F11</f>
        <v>4092111</v>
      </c>
      <c r="G17" s="576">
        <v>3006287</v>
      </c>
      <c r="H17" s="576">
        <v>3753316</v>
      </c>
      <c r="I17" s="575" t="s">
        <v>631</v>
      </c>
      <c r="J17" s="1000"/>
    </row>
    <row r="18" spans="1:10" ht="12.75" customHeight="1" x14ac:dyDescent="0.3">
      <c r="A18" s="1005" t="s">
        <v>463</v>
      </c>
      <c r="B18" s="542" t="s">
        <v>462</v>
      </c>
      <c r="C18" s="544">
        <v>0</v>
      </c>
      <c r="D18" s="543">
        <v>0</v>
      </c>
      <c r="E18" s="543">
        <v>0</v>
      </c>
      <c r="F18" s="543">
        <v>0</v>
      </c>
      <c r="G18" s="543">
        <v>0</v>
      </c>
      <c r="H18" s="780">
        <v>0</v>
      </c>
      <c r="I18" s="545" t="s">
        <v>627</v>
      </c>
      <c r="J18" s="1003" t="s">
        <v>642</v>
      </c>
    </row>
    <row r="19" spans="1:10" ht="12.75" customHeight="1" x14ac:dyDescent="0.3">
      <c r="A19" s="1005"/>
      <c r="B19" s="550" t="s">
        <v>21</v>
      </c>
      <c r="C19" s="552">
        <v>1747678</v>
      </c>
      <c r="D19" s="551">
        <v>2048954</v>
      </c>
      <c r="E19" s="551">
        <v>2333567</v>
      </c>
      <c r="F19" s="551">
        <v>2661504</v>
      </c>
      <c r="G19" s="551">
        <v>2198780</v>
      </c>
      <c r="H19" s="782">
        <v>2568769</v>
      </c>
      <c r="I19" s="553" t="s">
        <v>52</v>
      </c>
      <c r="J19" s="1003"/>
    </row>
    <row r="20" spans="1:10" ht="16.5" customHeight="1" x14ac:dyDescent="0.3">
      <c r="A20" s="1005"/>
      <c r="B20" s="554" t="s">
        <v>295</v>
      </c>
      <c r="C20" s="555">
        <v>1747678</v>
      </c>
      <c r="D20" s="555">
        <v>2048954</v>
      </c>
      <c r="E20" s="555">
        <f>SUM(E18:E19)</f>
        <v>2333567</v>
      </c>
      <c r="F20" s="555">
        <f>SUM(F18:F19)</f>
        <v>2661504</v>
      </c>
      <c r="G20" s="555">
        <v>2198780</v>
      </c>
      <c r="H20" s="787">
        <f>SUM(H18:H19)</f>
        <v>2568769</v>
      </c>
      <c r="I20" s="556" t="s">
        <v>288</v>
      </c>
      <c r="J20" s="1003"/>
    </row>
    <row r="21" spans="1:10" ht="12.75" customHeight="1" x14ac:dyDescent="0.3">
      <c r="A21" s="999" t="s">
        <v>299</v>
      </c>
      <c r="B21" s="557" t="s">
        <v>602</v>
      </c>
      <c r="C21" s="559">
        <v>31605</v>
      </c>
      <c r="D21" s="558">
        <v>36297.14</v>
      </c>
      <c r="E21" s="558">
        <v>37823.659408514788</v>
      </c>
      <c r="F21" s="558">
        <v>37186</v>
      </c>
      <c r="G21" s="558">
        <v>39406</v>
      </c>
      <c r="H21" s="783">
        <v>40895.26</v>
      </c>
      <c r="I21" s="560" t="s">
        <v>603</v>
      </c>
      <c r="J21" s="1000" t="s">
        <v>292</v>
      </c>
    </row>
    <row r="22" spans="1:10" ht="12.75" customHeight="1" x14ac:dyDescent="0.3">
      <c r="A22" s="999"/>
      <c r="B22" s="557" t="s">
        <v>590</v>
      </c>
      <c r="C22" s="559">
        <v>18172</v>
      </c>
      <c r="D22" s="558">
        <v>12933</v>
      </c>
      <c r="E22" s="558">
        <v>17739</v>
      </c>
      <c r="F22" s="558">
        <v>15062</v>
      </c>
      <c r="G22" s="558">
        <v>27300</v>
      </c>
      <c r="H22" s="783">
        <v>18323.259999999998</v>
      </c>
      <c r="I22" s="560" t="s">
        <v>594</v>
      </c>
      <c r="J22" s="1000"/>
    </row>
    <row r="23" spans="1:10" ht="12.75" customHeight="1" x14ac:dyDescent="0.3">
      <c r="A23" s="999"/>
      <c r="B23" s="563" t="s">
        <v>591</v>
      </c>
      <c r="C23" s="562">
        <v>19351</v>
      </c>
      <c r="D23" s="564">
        <v>9268.57</v>
      </c>
      <c r="E23" s="564">
        <v>5621</v>
      </c>
      <c r="F23" s="564">
        <v>13</v>
      </c>
      <c r="G23" s="564">
        <v>0</v>
      </c>
      <c r="H23" s="784">
        <v>0</v>
      </c>
      <c r="I23" s="565" t="s">
        <v>595</v>
      </c>
      <c r="J23" s="1000"/>
    </row>
    <row r="24" spans="1:10" ht="12.75" customHeight="1" x14ac:dyDescent="0.3">
      <c r="A24" s="999"/>
      <c r="B24" s="563" t="s">
        <v>293</v>
      </c>
      <c r="C24" s="568">
        <v>0</v>
      </c>
      <c r="D24" s="567">
        <v>0</v>
      </c>
      <c r="E24" s="567">
        <v>0</v>
      </c>
      <c r="F24" s="567">
        <v>0</v>
      </c>
      <c r="G24" s="567">
        <v>0</v>
      </c>
      <c r="H24" s="785">
        <v>2816</v>
      </c>
      <c r="I24" s="565" t="s">
        <v>286</v>
      </c>
      <c r="J24" s="1000"/>
    </row>
    <row r="25" spans="1:10" ht="15" customHeight="1" x14ac:dyDescent="0.3">
      <c r="A25" s="999"/>
      <c r="B25" s="573" t="s">
        <v>593</v>
      </c>
      <c r="C25" s="576">
        <f>+C23+C22</f>
        <v>37523</v>
      </c>
      <c r="D25" s="576">
        <f>+D23+D22</f>
        <v>22201.57</v>
      </c>
      <c r="E25" s="576">
        <f>+E23+E22</f>
        <v>23360</v>
      </c>
      <c r="F25" s="576">
        <f>+F23+F22</f>
        <v>15075</v>
      </c>
      <c r="G25" s="576">
        <v>27300</v>
      </c>
      <c r="H25" s="786">
        <v>18323</v>
      </c>
      <c r="I25" s="575" t="s">
        <v>597</v>
      </c>
      <c r="J25" s="1000"/>
    </row>
    <row r="26" spans="1:10" ht="17.25" customHeight="1" x14ac:dyDescent="0.3">
      <c r="A26" s="577"/>
      <c r="B26" s="578" t="s">
        <v>592</v>
      </c>
      <c r="C26" s="576">
        <v>31605</v>
      </c>
      <c r="D26" s="579">
        <f>+D21</f>
        <v>36297.14</v>
      </c>
      <c r="E26" s="579">
        <f>+E21</f>
        <v>37823.659408514788</v>
      </c>
      <c r="F26" s="579">
        <f>+F21</f>
        <v>37186</v>
      </c>
      <c r="G26" s="579">
        <v>39406</v>
      </c>
      <c r="H26" s="788">
        <v>40895</v>
      </c>
      <c r="I26" s="575" t="s">
        <v>596</v>
      </c>
      <c r="J26" s="580"/>
    </row>
    <row r="27" spans="1:10" ht="12.75" customHeight="1" x14ac:dyDescent="0.3">
      <c r="A27" s="1001" t="s">
        <v>813</v>
      </c>
      <c r="B27" s="542" t="s">
        <v>462</v>
      </c>
      <c r="C27" s="544">
        <v>0</v>
      </c>
      <c r="D27" s="543">
        <v>0</v>
      </c>
      <c r="E27" s="543">
        <v>0</v>
      </c>
      <c r="F27" s="543">
        <v>0</v>
      </c>
      <c r="G27" s="543">
        <v>0</v>
      </c>
      <c r="H27" s="543">
        <v>0</v>
      </c>
      <c r="I27" s="545" t="s">
        <v>632</v>
      </c>
      <c r="J27" s="1003" t="s">
        <v>818</v>
      </c>
    </row>
    <row r="28" spans="1:10" ht="12.75" customHeight="1" x14ac:dyDescent="0.3">
      <c r="A28" s="1001"/>
      <c r="B28" s="546" t="s">
        <v>21</v>
      </c>
      <c r="C28" s="548">
        <v>12540</v>
      </c>
      <c r="D28" s="547">
        <v>207367</v>
      </c>
      <c r="E28" s="547">
        <v>213021.7</v>
      </c>
      <c r="F28" s="547">
        <v>171912</v>
      </c>
      <c r="G28" s="547">
        <v>37379</v>
      </c>
      <c r="H28" s="551">
        <v>14513</v>
      </c>
      <c r="I28" s="553" t="s">
        <v>52</v>
      </c>
      <c r="J28" s="1003"/>
    </row>
    <row r="29" spans="1:10" ht="14.25" customHeight="1" x14ac:dyDescent="0.3">
      <c r="A29" s="1002"/>
      <c r="B29" s="550" t="s">
        <v>293</v>
      </c>
      <c r="C29" s="543">
        <v>0</v>
      </c>
      <c r="D29" s="543">
        <v>9468.2199999999993</v>
      </c>
      <c r="E29" s="551">
        <v>10625.399999999998</v>
      </c>
      <c r="F29" s="551">
        <v>9491</v>
      </c>
      <c r="G29" s="551">
        <v>2311.06</v>
      </c>
      <c r="H29" s="551">
        <v>1505</v>
      </c>
      <c r="I29" s="553" t="s">
        <v>286</v>
      </c>
      <c r="J29" s="1004"/>
    </row>
    <row r="30" spans="1:10" ht="14.25" customHeight="1" x14ac:dyDescent="0.3">
      <c r="A30" s="1002"/>
      <c r="B30" s="554" t="s">
        <v>296</v>
      </c>
      <c r="C30" s="555">
        <v>12540</v>
      </c>
      <c r="D30" s="555">
        <v>216835.22</v>
      </c>
      <c r="E30" s="555">
        <f>SUM(E27:E29)</f>
        <v>223647.1</v>
      </c>
      <c r="F30" s="555">
        <f>SUM(F27:F29)</f>
        <v>181403</v>
      </c>
      <c r="G30" s="555">
        <f>SUM(G27:G29)</f>
        <v>39690.06</v>
      </c>
      <c r="H30" s="555">
        <v>16018</v>
      </c>
      <c r="I30" s="556" t="s">
        <v>302</v>
      </c>
      <c r="J30" s="1004"/>
    </row>
    <row r="31" spans="1:10" ht="15.45" x14ac:dyDescent="0.3">
      <c r="A31" s="995" t="s">
        <v>598</v>
      </c>
      <c r="B31" s="996"/>
      <c r="C31" s="581">
        <f>+C25+C16</f>
        <v>577154</v>
      </c>
      <c r="D31" s="581">
        <f>+D25+D16</f>
        <v>482058.87</v>
      </c>
      <c r="E31" s="581">
        <f>+E25+E16</f>
        <v>509017.18</v>
      </c>
      <c r="F31" s="581">
        <f>+F25+F16</f>
        <v>193044</v>
      </c>
      <c r="G31" s="581">
        <f>+G25+G16</f>
        <v>77606</v>
      </c>
      <c r="H31" s="779">
        <v>18323</v>
      </c>
      <c r="I31" s="997" t="s">
        <v>600</v>
      </c>
      <c r="J31" s="998"/>
    </row>
    <row r="32" spans="1:10" ht="15.45" x14ac:dyDescent="0.3">
      <c r="A32" s="995" t="s">
        <v>599</v>
      </c>
      <c r="B32" s="996"/>
      <c r="C32" s="581">
        <f t="shared" ref="C32:G32" si="0">SUM(C30+C26+C20+C17+C10)</f>
        <v>9896221</v>
      </c>
      <c r="D32" s="581">
        <f t="shared" si="0"/>
        <v>7674366.7799999993</v>
      </c>
      <c r="E32" s="581">
        <f t="shared" si="0"/>
        <v>8394792.6794085149</v>
      </c>
      <c r="F32" s="581">
        <f t="shared" si="0"/>
        <v>8156591</v>
      </c>
      <c r="G32" s="581">
        <f t="shared" si="0"/>
        <v>6600158.4600000009</v>
      </c>
      <c r="H32" s="779">
        <v>7667085.9000000004</v>
      </c>
      <c r="I32" s="997" t="s">
        <v>601</v>
      </c>
      <c r="J32" s="998"/>
    </row>
    <row r="33" spans="1:10" x14ac:dyDescent="0.3">
      <c r="A33" s="582" t="s">
        <v>470</v>
      </c>
      <c r="B33" s="583"/>
      <c r="C33" s="583"/>
      <c r="D33" s="583"/>
      <c r="E33" s="583"/>
      <c r="F33" s="583"/>
      <c r="G33" s="583"/>
      <c r="H33" s="583"/>
      <c r="I33" s="583"/>
      <c r="J33" s="583" t="s">
        <v>633</v>
      </c>
    </row>
    <row r="34" spans="1:10" x14ac:dyDescent="0.3">
      <c r="A34" s="584" t="s">
        <v>471</v>
      </c>
      <c r="B34" s="583"/>
      <c r="C34" s="583"/>
      <c r="D34" s="583"/>
      <c r="E34" s="583"/>
      <c r="F34" s="583"/>
      <c r="G34" s="583"/>
      <c r="H34" s="583"/>
      <c r="I34" s="583"/>
      <c r="J34" s="583" t="s">
        <v>634</v>
      </c>
    </row>
    <row r="35" spans="1:10" x14ac:dyDescent="0.3">
      <c r="A35" s="818" t="s">
        <v>791</v>
      </c>
      <c r="B35" s="583"/>
      <c r="C35" s="583"/>
      <c r="D35" s="583"/>
      <c r="E35" s="583"/>
      <c r="F35" s="583"/>
      <c r="G35" s="583"/>
      <c r="H35" s="583"/>
      <c r="I35" s="583"/>
      <c r="J35" s="583" t="s">
        <v>819</v>
      </c>
    </row>
    <row r="36" spans="1:10" x14ac:dyDescent="0.3">
      <c r="A36" s="583" t="s">
        <v>411</v>
      </c>
      <c r="B36" s="583"/>
      <c r="C36" s="583"/>
      <c r="D36" s="583"/>
      <c r="E36" s="583"/>
      <c r="F36" s="583"/>
      <c r="G36" s="583"/>
      <c r="H36" s="583"/>
      <c r="I36" s="583"/>
      <c r="J36" s="585" t="s">
        <v>412</v>
      </c>
    </row>
  </sheetData>
  <mergeCells count="18">
    <mergeCell ref="A11:A17"/>
    <mergeCell ref="J11:J17"/>
    <mergeCell ref="A18:A20"/>
    <mergeCell ref="J18:J20"/>
    <mergeCell ref="A1:J1"/>
    <mergeCell ref="A2:J2"/>
    <mergeCell ref="A3:J3"/>
    <mergeCell ref="A4:J4"/>
    <mergeCell ref="J7:J10"/>
    <mergeCell ref="A7:A10"/>
    <mergeCell ref="A32:B32"/>
    <mergeCell ref="I32:J32"/>
    <mergeCell ref="A21:A25"/>
    <mergeCell ref="J21:J25"/>
    <mergeCell ref="A27:A30"/>
    <mergeCell ref="J27:J30"/>
    <mergeCell ref="A31:B31"/>
    <mergeCell ref="I31:J31"/>
  </mergeCells>
  <printOptions horizontalCentered="1" verticalCentered="1"/>
  <pageMargins left="0" right="0" top="0" bottom="0" header="0" footer="0"/>
  <pageSetup paperSize="9" scale="85"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dimension ref="A1:L24"/>
  <sheetViews>
    <sheetView rightToLeft="1" view="pageBreakPreview" zoomScaleNormal="100" zoomScaleSheetLayoutView="100" workbookViewId="0">
      <selection activeCell="A4" sqref="A4:J4"/>
    </sheetView>
  </sheetViews>
  <sheetFormatPr defaultColWidth="8.69140625" defaultRowHeight="12.45" x14ac:dyDescent="0.3"/>
  <cols>
    <col min="1" max="1" width="29.3046875" style="1" customWidth="1"/>
    <col min="2" max="2" width="9.69140625" style="1" hidden="1" customWidth="1"/>
    <col min="3" max="3" width="37.3828125" style="1" hidden="1" customWidth="1"/>
    <col min="4" max="10" width="10.15234375" style="1" customWidth="1"/>
    <col min="11" max="11" width="14.15234375" style="1" customWidth="1"/>
    <col min="12" max="12" width="36" style="1" customWidth="1"/>
    <col min="13" max="16384" width="8.69140625" style="1"/>
  </cols>
  <sheetData>
    <row r="1" spans="1:12" s="15" customFormat="1" ht="23.9" customHeight="1" x14ac:dyDescent="0.5">
      <c r="A1" s="1010" t="s">
        <v>338</v>
      </c>
      <c r="B1" s="1010"/>
      <c r="C1" s="1010"/>
      <c r="D1" s="1010"/>
      <c r="E1" s="1010"/>
      <c r="F1" s="1010"/>
      <c r="G1" s="1010"/>
      <c r="H1" s="1010"/>
      <c r="I1" s="1010"/>
      <c r="J1" s="1010"/>
      <c r="K1" s="1010"/>
      <c r="L1" s="1010"/>
    </row>
    <row r="2" spans="1:12" s="15" customFormat="1" ht="20.149999999999999" x14ac:dyDescent="0.5">
      <c r="A2" s="1010" t="s">
        <v>778</v>
      </c>
      <c r="B2" s="1010"/>
      <c r="C2" s="1010"/>
      <c r="D2" s="1010"/>
      <c r="E2" s="1010"/>
      <c r="F2" s="1010"/>
      <c r="G2" s="1010"/>
      <c r="H2" s="1010"/>
      <c r="I2" s="1010"/>
      <c r="J2" s="1010"/>
      <c r="K2" s="1010"/>
      <c r="L2" s="1010"/>
    </row>
    <row r="3" spans="1:12" s="12" customFormat="1" ht="15.45" x14ac:dyDescent="0.4">
      <c r="A3" s="1011" t="s">
        <v>311</v>
      </c>
      <c r="B3" s="1011"/>
      <c r="C3" s="1011"/>
      <c r="D3" s="1011"/>
      <c r="E3" s="1011"/>
      <c r="F3" s="1011"/>
      <c r="G3" s="1011"/>
      <c r="H3" s="1011"/>
      <c r="I3" s="1011"/>
      <c r="J3" s="1011"/>
      <c r="K3" s="1011"/>
      <c r="L3" s="1011"/>
    </row>
    <row r="4" spans="1:12" s="12" customFormat="1" ht="15.45" x14ac:dyDescent="0.4">
      <c r="A4" s="924" t="s">
        <v>778</v>
      </c>
      <c r="B4" s="924"/>
      <c r="C4" s="924"/>
      <c r="D4" s="924"/>
      <c r="E4" s="924"/>
      <c r="F4" s="924"/>
      <c r="G4" s="924"/>
      <c r="H4" s="924"/>
      <c r="I4" s="924"/>
      <c r="J4" s="924"/>
      <c r="K4" s="924"/>
      <c r="L4" s="924"/>
    </row>
    <row r="5" spans="1:12" s="9" customFormat="1" ht="15.45" x14ac:dyDescent="0.3">
      <c r="A5" s="66" t="s">
        <v>709</v>
      </c>
      <c r="B5" s="70"/>
      <c r="C5" s="70"/>
      <c r="D5" s="70"/>
      <c r="E5" s="70"/>
      <c r="F5" s="70"/>
      <c r="G5" s="70"/>
      <c r="H5" s="70"/>
      <c r="I5" s="70"/>
      <c r="J5" s="70"/>
      <c r="K5" s="70"/>
      <c r="L5" s="71" t="s">
        <v>710</v>
      </c>
    </row>
    <row r="6" spans="1:12" ht="46.5" customHeight="1" x14ac:dyDescent="0.3">
      <c r="A6" s="90" t="s">
        <v>440</v>
      </c>
      <c r="B6" s="69">
        <v>2004</v>
      </c>
      <c r="C6" s="69">
        <v>2005</v>
      </c>
      <c r="D6" s="69">
        <v>2012</v>
      </c>
      <c r="E6" s="69">
        <v>2013</v>
      </c>
      <c r="F6" s="69">
        <v>2014</v>
      </c>
      <c r="G6" s="69">
        <v>2015</v>
      </c>
      <c r="H6" s="69">
        <v>2016</v>
      </c>
      <c r="I6" s="69">
        <v>2017</v>
      </c>
      <c r="J6" s="69">
        <v>2018</v>
      </c>
      <c r="K6" s="42">
        <v>2019</v>
      </c>
      <c r="L6" s="42" t="s">
        <v>441</v>
      </c>
    </row>
    <row r="7" spans="1:12" ht="30" customHeight="1" thickBot="1" x14ac:dyDescent="0.35">
      <c r="A7" s="89" t="s">
        <v>450</v>
      </c>
      <c r="B7" s="108" t="s">
        <v>250</v>
      </c>
      <c r="C7" s="108" t="s">
        <v>250</v>
      </c>
      <c r="D7" s="463">
        <v>21.9</v>
      </c>
      <c r="E7" s="463">
        <v>18.037935000000001</v>
      </c>
      <c r="F7" s="463">
        <v>11.3</v>
      </c>
      <c r="G7" s="463">
        <v>1.7</v>
      </c>
      <c r="H7" s="463">
        <v>1.9</v>
      </c>
      <c r="I7" s="463">
        <f>2441946/1000000</f>
        <v>2.4419460000000002</v>
      </c>
      <c r="J7" s="463">
        <v>1.62</v>
      </c>
      <c r="K7" s="760">
        <v>0.995</v>
      </c>
      <c r="L7" s="79" t="s">
        <v>312</v>
      </c>
    </row>
    <row r="8" spans="1:12" ht="30" customHeight="1" thickBot="1" x14ac:dyDescent="0.35">
      <c r="A8" s="37" t="s">
        <v>339</v>
      </c>
      <c r="B8" s="109">
        <v>24.541</v>
      </c>
      <c r="C8" s="109">
        <v>55.267505000000007</v>
      </c>
      <c r="D8" s="464">
        <v>142.33888759999999</v>
      </c>
      <c r="E8" s="464">
        <v>158.792</v>
      </c>
      <c r="F8" s="464">
        <v>173.93</v>
      </c>
      <c r="G8" s="464">
        <v>197.49</v>
      </c>
      <c r="H8" s="464">
        <v>209.51764399999999</v>
      </c>
      <c r="I8" s="464">
        <f>231472.58/1000</f>
        <v>231.47257999999999</v>
      </c>
      <c r="J8" s="464">
        <v>257.82900000000001</v>
      </c>
      <c r="K8" s="464">
        <f>278216/1000</f>
        <v>278.21600000000001</v>
      </c>
      <c r="L8" s="44" t="s">
        <v>313</v>
      </c>
    </row>
    <row r="9" spans="1:12" ht="30" customHeight="1" thickBot="1" x14ac:dyDescent="0.35">
      <c r="A9" s="83" t="s">
        <v>346</v>
      </c>
      <c r="B9" s="110" t="s">
        <v>75</v>
      </c>
      <c r="C9" s="110" t="s">
        <v>75</v>
      </c>
      <c r="D9" s="465">
        <v>0.25228100000000003</v>
      </c>
      <c r="E9" s="465">
        <v>0.27002999999999999</v>
      </c>
      <c r="F9" s="465">
        <v>0.30105999999999999</v>
      </c>
      <c r="G9" s="465">
        <v>0.32</v>
      </c>
      <c r="H9" s="465">
        <v>0.27339999999999998</v>
      </c>
      <c r="I9" s="465">
        <v>0.34708100000000003</v>
      </c>
      <c r="J9" s="465">
        <v>0.42</v>
      </c>
      <c r="K9" s="465">
        <v>0.27</v>
      </c>
      <c r="L9" s="84" t="s">
        <v>314</v>
      </c>
    </row>
    <row r="10" spans="1:12" ht="30" customHeight="1" x14ac:dyDescent="0.3">
      <c r="A10" s="87" t="s">
        <v>345</v>
      </c>
      <c r="B10" s="111">
        <v>24.541</v>
      </c>
      <c r="C10" s="111">
        <v>55.267505000000007</v>
      </c>
      <c r="D10" s="466">
        <v>142.08660660000001</v>
      </c>
      <c r="E10" s="466">
        <v>157.88690400000002</v>
      </c>
      <c r="F10" s="466">
        <v>173.63</v>
      </c>
      <c r="G10" s="466">
        <v>197.17</v>
      </c>
      <c r="H10" s="466">
        <v>209.24420000000001</v>
      </c>
      <c r="I10" s="466">
        <v>231.11925400000001</v>
      </c>
      <c r="J10" s="466">
        <f>+J8-J9</f>
        <v>257.40899999999999</v>
      </c>
      <c r="K10" s="466">
        <v>277.94</v>
      </c>
      <c r="L10" s="88" t="s">
        <v>315</v>
      </c>
    </row>
    <row r="11" spans="1:12" ht="30" customHeight="1" thickBot="1" x14ac:dyDescent="0.35">
      <c r="A11" s="89" t="s">
        <v>451</v>
      </c>
      <c r="B11" s="108">
        <v>24.542000000000002</v>
      </c>
      <c r="C11" s="108">
        <v>54.462999999999994</v>
      </c>
      <c r="D11" s="463">
        <v>128.77100799999999</v>
      </c>
      <c r="E11" s="463">
        <v>151.21770000000001</v>
      </c>
      <c r="F11" s="463">
        <v>168.95</v>
      </c>
      <c r="G11" s="463">
        <v>193.84</v>
      </c>
      <c r="H11" s="463">
        <v>204.39241657699995</v>
      </c>
      <c r="I11" s="463">
        <f>228668.257/1000</f>
        <v>228.66825700000001</v>
      </c>
      <c r="J11" s="463">
        <v>256.46699999999998</v>
      </c>
      <c r="K11" s="463">
        <f>276114/1000</f>
        <v>276.11399999999998</v>
      </c>
      <c r="L11" s="79" t="s">
        <v>316</v>
      </c>
    </row>
    <row r="12" spans="1:12" ht="30" customHeight="1" thickBot="1" x14ac:dyDescent="0.35">
      <c r="A12" s="85" t="s">
        <v>448</v>
      </c>
      <c r="B12" s="112">
        <v>14.769</v>
      </c>
      <c r="C12" s="112">
        <v>34.034999999999997</v>
      </c>
      <c r="D12" s="464">
        <v>58.707000000000001</v>
      </c>
      <c r="E12" s="464">
        <v>55.232999999999997</v>
      </c>
      <c r="F12" s="464">
        <v>64.92</v>
      </c>
      <c r="G12" s="464">
        <v>66.290000000000006</v>
      </c>
      <c r="H12" s="464">
        <v>61.699182</v>
      </c>
      <c r="I12" s="464">
        <f>69507.939/1000</f>
        <v>69.507938999999993</v>
      </c>
      <c r="J12" s="464">
        <v>79.668999999999997</v>
      </c>
      <c r="K12" s="464">
        <f>86056/1000</f>
        <v>86.055999999999997</v>
      </c>
      <c r="L12" s="86" t="s">
        <v>317</v>
      </c>
    </row>
    <row r="13" spans="1:12" ht="30" customHeight="1" thickBot="1" x14ac:dyDescent="0.35">
      <c r="A13" s="83" t="s">
        <v>340</v>
      </c>
      <c r="B13" s="110">
        <v>7.8449999999999998</v>
      </c>
      <c r="C13" s="110">
        <v>9.2219999999999995</v>
      </c>
      <c r="D13" s="465">
        <v>19.901</v>
      </c>
      <c r="E13" s="465">
        <v>24.67</v>
      </c>
      <c r="F13" s="465">
        <v>29.1</v>
      </c>
      <c r="G13" s="465">
        <v>31.09</v>
      </c>
      <c r="H13" s="465">
        <v>42.480015000000009</v>
      </c>
      <c r="I13" s="465">
        <f>61029.462/1000</f>
        <v>61.029462000000002</v>
      </c>
      <c r="J13" s="465">
        <v>71.207999999999998</v>
      </c>
      <c r="K13" s="465">
        <f>76648.078/1000</f>
        <v>76.648077999999998</v>
      </c>
      <c r="L13" s="84" t="s">
        <v>318</v>
      </c>
    </row>
    <row r="14" spans="1:12" ht="30" customHeight="1" thickBot="1" x14ac:dyDescent="0.35">
      <c r="A14" s="85" t="s">
        <v>341</v>
      </c>
      <c r="B14" s="112">
        <v>0</v>
      </c>
      <c r="C14" s="112">
        <v>0</v>
      </c>
      <c r="D14" s="464">
        <v>30.661999999999999</v>
      </c>
      <c r="E14" s="464">
        <v>35.462000000000003</v>
      </c>
      <c r="F14" s="464">
        <v>43.47</v>
      </c>
      <c r="G14" s="464">
        <v>57.29</v>
      </c>
      <c r="H14" s="464">
        <v>60.363534000000001</v>
      </c>
      <c r="I14" s="464">
        <f>63859.342/1000</f>
        <v>63.859341999999998</v>
      </c>
      <c r="J14" s="464">
        <v>66.891999999999996</v>
      </c>
      <c r="K14" s="464">
        <f>79705.81/1000</f>
        <v>79.70581</v>
      </c>
      <c r="L14" s="86" t="s">
        <v>319</v>
      </c>
    </row>
    <row r="15" spans="1:12" ht="30" customHeight="1" thickBot="1" x14ac:dyDescent="0.35">
      <c r="A15" s="83" t="s">
        <v>342</v>
      </c>
      <c r="B15" s="110">
        <v>1.9279999999999999</v>
      </c>
      <c r="C15" s="110">
        <v>11.206</v>
      </c>
      <c r="D15" s="465">
        <v>19.015999999999998</v>
      </c>
      <c r="E15" s="465">
        <v>35.390999999999998</v>
      </c>
      <c r="F15" s="465">
        <v>31.11</v>
      </c>
      <c r="G15" s="465">
        <v>38.840000000000003</v>
      </c>
      <c r="H15" s="465">
        <v>39.167815576999999</v>
      </c>
      <c r="I15" s="465">
        <f>33817.045/1000</f>
        <v>33.817045</v>
      </c>
      <c r="J15" s="465">
        <v>38.161000000000001</v>
      </c>
      <c r="K15" s="761">
        <f>33001.346/1000</f>
        <v>33.001345999999998</v>
      </c>
      <c r="L15" s="84" t="s">
        <v>320</v>
      </c>
    </row>
    <row r="16" spans="1:12" ht="30" customHeight="1" thickBot="1" x14ac:dyDescent="0.35">
      <c r="A16" s="85" t="s">
        <v>343</v>
      </c>
      <c r="B16" s="112" t="s">
        <v>75</v>
      </c>
      <c r="C16" s="112" t="s">
        <v>75</v>
      </c>
      <c r="D16" s="464">
        <v>0.21209999999999998</v>
      </c>
      <c r="E16" s="464">
        <v>0.23419999999999999</v>
      </c>
      <c r="F16" s="464">
        <v>0.36</v>
      </c>
      <c r="G16" s="464">
        <v>0.35</v>
      </c>
      <c r="H16" s="464">
        <v>0.68086999999999998</v>
      </c>
      <c r="I16" s="464">
        <f>455.13/1000</f>
        <v>0.45512999999999998</v>
      </c>
      <c r="J16" s="464">
        <v>0.54600000000000004</v>
      </c>
      <c r="K16" s="464">
        <f>713/1000</f>
        <v>0.71299999999999997</v>
      </c>
      <c r="L16" s="86" t="s">
        <v>321</v>
      </c>
    </row>
    <row r="17" spans="1:12" ht="30" customHeight="1" thickBot="1" x14ac:dyDescent="0.35">
      <c r="A17" s="127" t="s">
        <v>452</v>
      </c>
      <c r="B17" s="128" t="s">
        <v>75</v>
      </c>
      <c r="C17" s="128" t="s">
        <v>75</v>
      </c>
      <c r="D17" s="465">
        <v>0.1918</v>
      </c>
      <c r="E17" s="465">
        <v>0.13719999999999999</v>
      </c>
      <c r="F17" s="465">
        <v>0</v>
      </c>
      <c r="G17" s="465">
        <v>0</v>
      </c>
      <c r="H17" s="465">
        <v>0</v>
      </c>
      <c r="I17" s="465">
        <v>0</v>
      </c>
      <c r="J17" s="465">
        <v>0</v>
      </c>
      <c r="K17" s="465">
        <v>0</v>
      </c>
      <c r="L17" s="129" t="s">
        <v>322</v>
      </c>
    </row>
    <row r="18" spans="1:12" ht="30" customHeight="1" thickBot="1" x14ac:dyDescent="0.35">
      <c r="A18" s="130" t="s">
        <v>344</v>
      </c>
      <c r="B18" s="131" t="s">
        <v>75</v>
      </c>
      <c r="C18" s="131" t="s">
        <v>75</v>
      </c>
      <c r="D18" s="464">
        <v>8.1108E-2</v>
      </c>
      <c r="E18" s="464">
        <v>9.0299999999999991E-2</v>
      </c>
      <c r="F18" s="464">
        <v>0.06</v>
      </c>
      <c r="G18" s="464">
        <v>2.0000000000010232E-2</v>
      </c>
      <c r="H18" s="464">
        <v>0</v>
      </c>
      <c r="I18" s="464">
        <v>0</v>
      </c>
      <c r="J18" s="464">
        <v>0</v>
      </c>
      <c r="K18" s="464">
        <v>0</v>
      </c>
      <c r="L18" s="132" t="s">
        <v>353</v>
      </c>
    </row>
    <row r="19" spans="1:12" ht="30" customHeight="1" x14ac:dyDescent="0.3">
      <c r="A19" s="133" t="s">
        <v>351</v>
      </c>
      <c r="B19" s="134" t="s">
        <v>250</v>
      </c>
      <c r="C19" s="134" t="s">
        <v>250</v>
      </c>
      <c r="D19" s="467">
        <v>68.685456300000013</v>
      </c>
      <c r="E19" s="467">
        <v>64.367442799999992</v>
      </c>
      <c r="F19" s="467">
        <v>63.02</v>
      </c>
      <c r="G19" s="467">
        <v>75.69</v>
      </c>
      <c r="H19" s="467">
        <v>89.689054999999996</v>
      </c>
      <c r="I19" s="467">
        <f>95398680/1000000</f>
        <v>95.398679999999999</v>
      </c>
      <c r="J19" s="467">
        <v>100.93377</v>
      </c>
      <c r="K19" s="467">
        <v>90.9</v>
      </c>
      <c r="L19" s="135" t="s">
        <v>323</v>
      </c>
    </row>
    <row r="20" spans="1:12" x14ac:dyDescent="0.3">
      <c r="A20" s="490" t="s">
        <v>721</v>
      </c>
      <c r="L20" s="390" t="s">
        <v>324</v>
      </c>
    </row>
    <row r="22" spans="1:12" x14ac:dyDescent="0.3">
      <c r="H22" s="219"/>
      <c r="I22" s="219"/>
      <c r="J22" s="219"/>
      <c r="K22" s="219"/>
    </row>
    <row r="24" spans="1:12" x14ac:dyDescent="0.3">
      <c r="H24" s="219"/>
      <c r="I24" s="219"/>
      <c r="J24" s="219"/>
      <c r="K24" s="219"/>
    </row>
  </sheetData>
  <mergeCells count="4">
    <mergeCell ref="A1:L1"/>
    <mergeCell ref="A3:L3"/>
    <mergeCell ref="A4:L4"/>
    <mergeCell ref="A2:L2"/>
  </mergeCells>
  <phoneticPr fontId="0" type="noConversion"/>
  <printOptions horizontalCentered="1" verticalCentered="1"/>
  <pageMargins left="0" right="0" top="0" bottom="0" header="0" footer="0"/>
  <pageSetup paperSize="9" scale="90"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23"/>
  <sheetViews>
    <sheetView rightToLeft="1" view="pageBreakPreview" zoomScaleNormal="100" zoomScaleSheetLayoutView="100" workbookViewId="0">
      <selection activeCell="A4" sqref="A4:J4"/>
    </sheetView>
  </sheetViews>
  <sheetFormatPr defaultColWidth="8.69140625" defaultRowHeight="12.45" x14ac:dyDescent="0.3"/>
  <cols>
    <col min="1" max="1" width="33.69140625" style="1" customWidth="1"/>
    <col min="2" max="6" width="11.3046875" style="1" customWidth="1"/>
    <col min="7" max="7" width="11.15234375" style="1" customWidth="1"/>
    <col min="8" max="9" width="11.69140625" style="1" customWidth="1"/>
    <col min="10" max="10" width="47.15234375" style="1" customWidth="1"/>
    <col min="11" max="16384" width="8.69140625" style="1"/>
  </cols>
  <sheetData>
    <row r="1" spans="1:13" s="12" customFormat="1" ht="20.149999999999999" x14ac:dyDescent="0.5">
      <c r="A1" s="1010" t="s">
        <v>352</v>
      </c>
      <c r="B1" s="1010"/>
      <c r="C1" s="1010"/>
      <c r="D1" s="1010"/>
      <c r="E1" s="1010"/>
      <c r="F1" s="1010"/>
      <c r="G1" s="1010"/>
      <c r="H1" s="1010"/>
      <c r="I1" s="1010"/>
      <c r="J1" s="1010"/>
    </row>
    <row r="2" spans="1:13" s="12" customFormat="1" ht="17.600000000000001" x14ac:dyDescent="0.4">
      <c r="A2" s="923" t="s">
        <v>778</v>
      </c>
      <c r="B2" s="923"/>
      <c r="C2" s="923"/>
      <c r="D2" s="923"/>
      <c r="E2" s="923"/>
      <c r="F2" s="923"/>
      <c r="G2" s="923"/>
      <c r="H2" s="923"/>
      <c r="I2" s="923"/>
      <c r="J2" s="923"/>
    </row>
    <row r="3" spans="1:13" s="12" customFormat="1" ht="15.45" x14ac:dyDescent="0.4">
      <c r="A3" s="1011" t="s">
        <v>303</v>
      </c>
      <c r="B3" s="1011"/>
      <c r="C3" s="1011"/>
      <c r="D3" s="1011"/>
      <c r="E3" s="1011"/>
      <c r="F3" s="1011"/>
      <c r="G3" s="1011"/>
      <c r="H3" s="1011"/>
      <c r="I3" s="1011"/>
      <c r="J3" s="1011"/>
    </row>
    <row r="4" spans="1:13" s="12" customFormat="1" ht="15.45" x14ac:dyDescent="0.4">
      <c r="A4" s="924" t="s">
        <v>778</v>
      </c>
      <c r="B4" s="924"/>
      <c r="C4" s="924"/>
      <c r="D4" s="924"/>
      <c r="E4" s="924"/>
      <c r="F4" s="924"/>
      <c r="G4" s="924"/>
      <c r="H4" s="924"/>
      <c r="I4" s="924"/>
      <c r="J4" s="924"/>
    </row>
    <row r="5" spans="1:13" s="9" customFormat="1" ht="15.45" x14ac:dyDescent="0.3">
      <c r="A5" s="66" t="s">
        <v>775</v>
      </c>
      <c r="B5" s="70"/>
      <c r="C5" s="70"/>
      <c r="D5" s="70"/>
      <c r="E5" s="70"/>
      <c r="F5" s="70"/>
      <c r="G5" s="70"/>
      <c r="H5" s="70"/>
      <c r="I5" s="70"/>
      <c r="J5" s="71" t="s">
        <v>774</v>
      </c>
    </row>
    <row r="6" spans="1:13" ht="30" customHeight="1" x14ac:dyDescent="0.3">
      <c r="A6" s="90" t="s">
        <v>440</v>
      </c>
      <c r="B6" s="113">
        <v>2012</v>
      </c>
      <c r="C6" s="113">
        <v>2013</v>
      </c>
      <c r="D6" s="113">
        <v>2014</v>
      </c>
      <c r="E6" s="113">
        <v>2015</v>
      </c>
      <c r="F6" s="113">
        <v>2016</v>
      </c>
      <c r="G6" s="113">
        <v>2017</v>
      </c>
      <c r="H6" s="113">
        <v>2018</v>
      </c>
      <c r="I6" s="91">
        <v>2019</v>
      </c>
      <c r="J6" s="91" t="s">
        <v>441</v>
      </c>
    </row>
    <row r="7" spans="1:13" ht="33" customHeight="1" thickBot="1" x14ac:dyDescent="0.35">
      <c r="A7" s="413" t="s">
        <v>357</v>
      </c>
      <c r="B7" s="402">
        <v>425.90184199999999</v>
      </c>
      <c r="C7" s="402">
        <v>453.21450800000002</v>
      </c>
      <c r="D7" s="402">
        <v>482.2</v>
      </c>
      <c r="E7" s="402">
        <v>533</v>
      </c>
      <c r="F7" s="402">
        <v>557</v>
      </c>
      <c r="G7" s="402">
        <v>602</v>
      </c>
      <c r="H7" s="402">
        <v>637</v>
      </c>
      <c r="I7" s="762">
        <v>648.44000000000005</v>
      </c>
      <c r="J7" s="418" t="s">
        <v>304</v>
      </c>
    </row>
    <row r="8" spans="1:13" s="268" customFormat="1" ht="33" customHeight="1" x14ac:dyDescent="0.3">
      <c r="A8" s="414" t="s">
        <v>429</v>
      </c>
      <c r="B8" s="403">
        <v>29.1</v>
      </c>
      <c r="C8" s="403">
        <v>27.6</v>
      </c>
      <c r="D8" s="403">
        <v>30.4</v>
      </c>
      <c r="E8" s="403">
        <v>25.49</v>
      </c>
      <c r="F8" s="403">
        <v>21.78</v>
      </c>
      <c r="G8" s="403">
        <v>23.46</v>
      </c>
      <c r="H8" s="403">
        <v>24.51</v>
      </c>
      <c r="I8" s="763">
        <v>25.94</v>
      </c>
      <c r="J8" s="749" t="s">
        <v>733</v>
      </c>
    </row>
    <row r="9" spans="1:13" ht="33" customHeight="1" x14ac:dyDescent="0.3">
      <c r="A9" s="415" t="s">
        <v>735</v>
      </c>
      <c r="B9" s="404">
        <f t="shared" ref="B9:G9" si="0">B7-B8</f>
        <v>396.80184199999997</v>
      </c>
      <c r="C9" s="404">
        <f t="shared" si="0"/>
        <v>425.614508</v>
      </c>
      <c r="D9" s="404">
        <f t="shared" si="0"/>
        <v>451.8</v>
      </c>
      <c r="E9" s="404">
        <f t="shared" si="0"/>
        <v>507.51</v>
      </c>
      <c r="F9" s="404">
        <f t="shared" si="0"/>
        <v>535.22</v>
      </c>
      <c r="G9" s="404">
        <f t="shared" si="0"/>
        <v>578.54</v>
      </c>
      <c r="H9" s="404">
        <f>H7-H8</f>
        <v>612.49</v>
      </c>
      <c r="I9" s="404">
        <v>622.5</v>
      </c>
      <c r="J9" s="419" t="s">
        <v>734</v>
      </c>
    </row>
    <row r="10" spans="1:13" s="268" customFormat="1" ht="33" customHeight="1" x14ac:dyDescent="0.3">
      <c r="A10" s="416" t="s">
        <v>358</v>
      </c>
      <c r="B10" s="405">
        <f>SUM(B11:B14)</f>
        <v>250.21</v>
      </c>
      <c r="C10" s="405">
        <f>SUM(C11:C14)</f>
        <v>250.07999999999998</v>
      </c>
      <c r="D10" s="405">
        <f>SUM(D11:D14)</f>
        <v>250.28</v>
      </c>
      <c r="E10" s="405">
        <f>E11+E12</f>
        <v>250</v>
      </c>
      <c r="F10" s="405">
        <f>F11+F12</f>
        <v>250</v>
      </c>
      <c r="G10" s="405">
        <f>G11+G12</f>
        <v>250</v>
      </c>
      <c r="H10" s="405">
        <f>H11+H12</f>
        <v>250</v>
      </c>
      <c r="I10" s="405">
        <v>250</v>
      </c>
      <c r="J10" s="420" t="s">
        <v>305</v>
      </c>
    </row>
    <row r="11" spans="1:13" ht="33" customHeight="1" x14ac:dyDescent="0.3">
      <c r="A11" s="410" t="s">
        <v>347</v>
      </c>
      <c r="B11" s="406">
        <v>230.05</v>
      </c>
      <c r="C11" s="406">
        <v>230</v>
      </c>
      <c r="D11" s="406">
        <v>230</v>
      </c>
      <c r="E11" s="406">
        <v>230</v>
      </c>
      <c r="F11" s="406">
        <v>230</v>
      </c>
      <c r="G11" s="406">
        <v>230</v>
      </c>
      <c r="H11" s="406">
        <v>230</v>
      </c>
      <c r="I11" s="406">
        <v>230</v>
      </c>
      <c r="J11" s="421" t="s">
        <v>307</v>
      </c>
    </row>
    <row r="12" spans="1:13" s="268" customFormat="1" ht="33" customHeight="1" x14ac:dyDescent="0.3">
      <c r="A12" s="411" t="s">
        <v>688</v>
      </c>
      <c r="B12" s="407">
        <v>10.38</v>
      </c>
      <c r="C12" s="407">
        <v>10.199999999999999</v>
      </c>
      <c r="D12" s="407">
        <v>10.4</v>
      </c>
      <c r="E12" s="1014">
        <v>20</v>
      </c>
      <c r="F12" s="1014">
        <v>20</v>
      </c>
      <c r="G12" s="1014">
        <v>20</v>
      </c>
      <c r="H12" s="1014">
        <v>20</v>
      </c>
      <c r="I12" s="1014">
        <v>20</v>
      </c>
      <c r="J12" s="422" t="s">
        <v>693</v>
      </c>
    </row>
    <row r="13" spans="1:13" ht="33" customHeight="1" x14ac:dyDescent="0.3">
      <c r="A13" s="410" t="s">
        <v>689</v>
      </c>
      <c r="B13" s="406">
        <v>9.6</v>
      </c>
      <c r="C13" s="406">
        <v>9.6999999999999993</v>
      </c>
      <c r="D13" s="406">
        <v>9.6999999999999993</v>
      </c>
      <c r="E13" s="1014"/>
      <c r="F13" s="1014"/>
      <c r="G13" s="1014"/>
      <c r="H13" s="1014"/>
      <c r="I13" s="1014"/>
      <c r="J13" s="421" t="s">
        <v>692</v>
      </c>
    </row>
    <row r="14" spans="1:13" s="268" customFormat="1" ht="33" customHeight="1" x14ac:dyDescent="0.3">
      <c r="A14" s="412" t="s">
        <v>690</v>
      </c>
      <c r="B14" s="408">
        <v>0.18</v>
      </c>
      <c r="C14" s="408">
        <v>0.18</v>
      </c>
      <c r="D14" s="408">
        <v>0.18</v>
      </c>
      <c r="E14" s="1014"/>
      <c r="F14" s="1014"/>
      <c r="G14" s="1014"/>
      <c r="H14" s="1014"/>
      <c r="I14" s="1014"/>
      <c r="J14" s="423" t="s">
        <v>691</v>
      </c>
    </row>
    <row r="15" spans="1:13" ht="46.5" customHeight="1" x14ac:dyDescent="0.3">
      <c r="A15" s="417" t="s">
        <v>348</v>
      </c>
      <c r="B15" s="409">
        <f>SUM(B16:B18)</f>
        <v>78.799800000000005</v>
      </c>
      <c r="C15" s="409">
        <f>SUM(C16:C18)</f>
        <v>80.040199999999999</v>
      </c>
      <c r="D15" s="409">
        <f>SUM(D16:D18)</f>
        <v>94.01</v>
      </c>
      <c r="E15" s="409">
        <f>SUM(E16:E17)</f>
        <v>97.37700000000001</v>
      </c>
      <c r="F15" s="409">
        <f>SUM(F16:F17)</f>
        <v>104.17919700000002</v>
      </c>
      <c r="G15" s="409">
        <f>SUM(G16:G17)</f>
        <v>130.53740099999999</v>
      </c>
      <c r="H15" s="409">
        <f>SUM(H16:H17)</f>
        <v>150.87700000000001</v>
      </c>
      <c r="I15" s="409">
        <f>SUM(I16:I17)</f>
        <v>162.70407799999998</v>
      </c>
      <c r="J15" s="424" t="s">
        <v>306</v>
      </c>
      <c r="M15" s="268"/>
    </row>
    <row r="16" spans="1:13" s="268" customFormat="1" ht="33" customHeight="1" thickBot="1" x14ac:dyDescent="0.35">
      <c r="A16" s="411" t="s">
        <v>349</v>
      </c>
      <c r="B16" s="407">
        <v>58.707000000000001</v>
      </c>
      <c r="C16" s="407">
        <v>55.232999999999997</v>
      </c>
      <c r="D16" s="407">
        <v>64.92</v>
      </c>
      <c r="E16" s="407">
        <v>66.289000000000001</v>
      </c>
      <c r="F16" s="407">
        <v>61.699182</v>
      </c>
      <c r="G16" s="407">
        <f>69507.939/1000</f>
        <v>69.507938999999993</v>
      </c>
      <c r="H16" s="407">
        <v>79.668999999999997</v>
      </c>
      <c r="I16" s="819">
        <f>86056/1000</f>
        <v>86.055999999999997</v>
      </c>
      <c r="J16" s="422" t="s">
        <v>308</v>
      </c>
    </row>
    <row r="17" spans="1:10" ht="33" customHeight="1" thickBot="1" x14ac:dyDescent="0.35">
      <c r="A17" s="410" t="s">
        <v>449</v>
      </c>
      <c r="B17" s="406">
        <v>19.901</v>
      </c>
      <c r="C17" s="406">
        <v>24.67</v>
      </c>
      <c r="D17" s="406">
        <v>29.09</v>
      </c>
      <c r="E17" s="406">
        <v>31.088000000000001</v>
      </c>
      <c r="F17" s="406">
        <v>42.480015000000009</v>
      </c>
      <c r="G17" s="406">
        <f>61029.462/1000</f>
        <v>61.029462000000002</v>
      </c>
      <c r="H17" s="406">
        <v>71.207999999999998</v>
      </c>
      <c r="I17" s="465">
        <f>76648.078/1000</f>
        <v>76.648077999999998</v>
      </c>
      <c r="J17" s="421" t="s">
        <v>309</v>
      </c>
    </row>
    <row r="18" spans="1:10" s="268" customFormat="1" ht="33" customHeight="1" x14ac:dyDescent="0.3">
      <c r="A18" s="411" t="s">
        <v>350</v>
      </c>
      <c r="B18" s="407">
        <v>0.1918</v>
      </c>
      <c r="C18" s="407">
        <v>0.13719999999999999</v>
      </c>
      <c r="D18" s="407">
        <v>0</v>
      </c>
      <c r="E18" s="407" t="s">
        <v>459</v>
      </c>
      <c r="F18" s="407" t="s">
        <v>459</v>
      </c>
      <c r="G18" s="407" t="s">
        <v>459</v>
      </c>
      <c r="H18" s="407" t="s">
        <v>459</v>
      </c>
      <c r="I18" s="407" t="s">
        <v>459</v>
      </c>
      <c r="J18" s="422" t="s">
        <v>310</v>
      </c>
    </row>
    <row r="19" spans="1:10" ht="33" customHeight="1" x14ac:dyDescent="0.3">
      <c r="A19" s="417" t="s">
        <v>658</v>
      </c>
      <c r="B19" s="409">
        <f t="shared" ref="B19:I19" si="1">B9+B10+B15</f>
        <v>725.81164200000001</v>
      </c>
      <c r="C19" s="409">
        <f t="shared" si="1"/>
        <v>755.73470800000007</v>
      </c>
      <c r="D19" s="409">
        <f t="shared" si="1"/>
        <v>796.09</v>
      </c>
      <c r="E19" s="409">
        <f t="shared" si="1"/>
        <v>854.88699999999994</v>
      </c>
      <c r="F19" s="409">
        <f t="shared" si="1"/>
        <v>889.39919700000007</v>
      </c>
      <c r="G19" s="409">
        <f t="shared" si="1"/>
        <v>959.07740100000001</v>
      </c>
      <c r="H19" s="409">
        <f t="shared" si="1"/>
        <v>1013.367</v>
      </c>
      <c r="I19" s="409">
        <f t="shared" si="1"/>
        <v>1035.204078</v>
      </c>
      <c r="J19" s="424" t="s">
        <v>657</v>
      </c>
    </row>
    <row r="20" spans="1:10" ht="16.5" customHeight="1" x14ac:dyDescent="0.3">
      <c r="A20" s="1012" t="s">
        <v>741</v>
      </c>
      <c r="B20" s="1012"/>
      <c r="C20" s="1012"/>
      <c r="D20" s="734"/>
      <c r="E20" s="734"/>
      <c r="F20" s="734"/>
      <c r="G20" s="734"/>
      <c r="H20" s="734"/>
      <c r="I20" s="734"/>
      <c r="J20" s="734" t="s">
        <v>740</v>
      </c>
    </row>
    <row r="21" spans="1:10" s="734" customFormat="1" ht="18" customHeight="1" x14ac:dyDescent="0.3">
      <c r="A21" s="1012" t="s">
        <v>737</v>
      </c>
      <c r="B21" s="1012"/>
      <c r="C21" s="1012"/>
      <c r="D21" s="1012"/>
      <c r="E21" s="1012"/>
      <c r="J21" s="734" t="s">
        <v>736</v>
      </c>
    </row>
    <row r="22" spans="1:10" x14ac:dyDescent="0.3">
      <c r="A22" s="390" t="s">
        <v>739</v>
      </c>
      <c r="E22" s="1013" t="s">
        <v>738</v>
      </c>
      <c r="F22" s="1013"/>
      <c r="G22" s="1013"/>
      <c r="H22" s="1013"/>
      <c r="I22" s="1013"/>
      <c r="J22" s="1013"/>
    </row>
    <row r="23" spans="1:10" x14ac:dyDescent="0.3">
      <c r="A23" s="490" t="s">
        <v>722</v>
      </c>
      <c r="B23" s="228"/>
      <c r="C23" s="228"/>
      <c r="D23" s="228"/>
      <c r="E23" s="228"/>
      <c r="F23" s="228"/>
      <c r="G23" s="228"/>
      <c r="H23" s="228"/>
      <c r="I23" s="228"/>
      <c r="J23" s="228" t="s">
        <v>535</v>
      </c>
    </row>
  </sheetData>
  <mergeCells count="12">
    <mergeCell ref="A21:E21"/>
    <mergeCell ref="E22:J22"/>
    <mergeCell ref="A20:C20"/>
    <mergeCell ref="A1:J1"/>
    <mergeCell ref="A2:J2"/>
    <mergeCell ref="A3:J3"/>
    <mergeCell ref="A4:J4"/>
    <mergeCell ref="F12:F14"/>
    <mergeCell ref="G12:G14"/>
    <mergeCell ref="H12:H14"/>
    <mergeCell ref="E12:E14"/>
    <mergeCell ref="I12:I14"/>
  </mergeCells>
  <printOptions horizontalCentered="1" verticalCentered="1"/>
  <pageMargins left="0" right="0" top="0" bottom="0" header="0" footer="0"/>
  <pageSetup paperSize="9" scale="80"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1"/>
  <sheetViews>
    <sheetView rightToLeft="1" view="pageBreakPreview" topLeftCell="A15" zoomScaleNormal="100" zoomScaleSheetLayoutView="100" workbookViewId="0">
      <selection activeCell="A4" sqref="A4:J4"/>
    </sheetView>
  </sheetViews>
  <sheetFormatPr defaultColWidth="8.69140625" defaultRowHeight="12.45" x14ac:dyDescent="0.3"/>
  <cols>
    <col min="1" max="1" width="20.69140625" style="485" customWidth="1"/>
    <col min="2" max="4" width="17.3828125" style="485" customWidth="1"/>
    <col min="5" max="5" width="25.69140625" style="485" customWidth="1"/>
    <col min="6" max="6" width="24.3046875" style="485" customWidth="1"/>
    <col min="7" max="16384" width="8.69140625" style="485"/>
  </cols>
  <sheetData>
    <row r="1" spans="1:5" ht="17.600000000000001" x14ac:dyDescent="0.4">
      <c r="A1" s="870" t="s">
        <v>90</v>
      </c>
      <c r="B1" s="870"/>
      <c r="C1" s="870"/>
      <c r="D1" s="870"/>
      <c r="E1" s="870"/>
    </row>
    <row r="2" spans="1:5" ht="17.600000000000001" x14ac:dyDescent="0.4">
      <c r="A2" s="870">
        <v>2019</v>
      </c>
      <c r="B2" s="870"/>
      <c r="C2" s="870"/>
      <c r="D2" s="870"/>
      <c r="E2" s="870"/>
    </row>
    <row r="3" spans="1:5" ht="15.45" x14ac:dyDescent="0.4">
      <c r="A3" s="975" t="s">
        <v>240</v>
      </c>
      <c r="B3" s="976"/>
      <c r="C3" s="976"/>
      <c r="D3" s="976"/>
      <c r="E3" s="976"/>
    </row>
    <row r="4" spans="1:5" ht="15.45" x14ac:dyDescent="0.4">
      <c r="A4" s="1017" t="s">
        <v>780</v>
      </c>
      <c r="B4" s="1017"/>
      <c r="C4" s="1017"/>
      <c r="D4" s="1017"/>
      <c r="E4" s="1017"/>
    </row>
    <row r="5" spans="1:5" ht="15.45" x14ac:dyDescent="0.3">
      <c r="A5" s="520" t="s">
        <v>777</v>
      </c>
      <c r="B5" s="521"/>
      <c r="C5" s="522"/>
      <c r="D5" s="523"/>
      <c r="E5" s="524" t="s">
        <v>776</v>
      </c>
    </row>
    <row r="6" spans="1:5" ht="28.5" customHeight="1" thickBot="1" x14ac:dyDescent="0.35">
      <c r="A6" s="1015" t="s">
        <v>91</v>
      </c>
      <c r="B6" s="686" t="s">
        <v>237</v>
      </c>
      <c r="C6" s="686" t="s">
        <v>238</v>
      </c>
      <c r="D6" s="687" t="s">
        <v>641</v>
      </c>
      <c r="E6" s="1018" t="s">
        <v>200</v>
      </c>
    </row>
    <row r="7" spans="1:5" ht="19.5" customHeight="1" x14ac:dyDescent="0.3">
      <c r="A7" s="1016"/>
      <c r="B7" s="688" t="s">
        <v>202</v>
      </c>
      <c r="C7" s="688" t="s">
        <v>202</v>
      </c>
      <c r="D7" s="688" t="s">
        <v>202</v>
      </c>
      <c r="E7" s="1019"/>
    </row>
    <row r="8" spans="1:5" ht="39" customHeight="1" x14ac:dyDescent="0.3">
      <c r="A8" s="525" t="s">
        <v>156</v>
      </c>
      <c r="B8" s="526">
        <v>11627.04</v>
      </c>
      <c r="C8" s="527">
        <v>35000</v>
      </c>
      <c r="D8" s="528">
        <v>46627.040000000001</v>
      </c>
      <c r="E8" s="529" t="s">
        <v>203</v>
      </c>
    </row>
    <row r="9" spans="1:5" ht="20.25" customHeight="1" thickBot="1" x14ac:dyDescent="0.35">
      <c r="A9" s="689" t="s">
        <v>178</v>
      </c>
      <c r="B9" s="690">
        <v>54.76</v>
      </c>
      <c r="C9" s="691">
        <v>0</v>
      </c>
      <c r="D9" s="691">
        <v>54.76</v>
      </c>
      <c r="E9" s="692" t="s">
        <v>204</v>
      </c>
    </row>
    <row r="10" spans="1:5" ht="20.25" customHeight="1" thickBot="1" x14ac:dyDescent="0.35">
      <c r="A10" s="345" t="s">
        <v>210</v>
      </c>
      <c r="B10" s="530">
        <v>114.46</v>
      </c>
      <c r="C10" s="531">
        <v>179.13499999999999</v>
      </c>
      <c r="D10" s="531">
        <v>293.59499999999997</v>
      </c>
      <c r="E10" s="532" t="s">
        <v>205</v>
      </c>
    </row>
    <row r="11" spans="1:5" ht="20.25" customHeight="1" thickBot="1" x14ac:dyDescent="0.35">
      <c r="A11" s="693" t="s">
        <v>211</v>
      </c>
      <c r="B11" s="694">
        <v>1291.1300000000001</v>
      </c>
      <c r="C11" s="695">
        <v>542.03499999999997</v>
      </c>
      <c r="D11" s="695">
        <v>1833.165</v>
      </c>
      <c r="E11" s="696" t="s">
        <v>96</v>
      </c>
    </row>
    <row r="12" spans="1:5" ht="20.25" customHeight="1" thickBot="1" x14ac:dyDescent="0.35">
      <c r="A12" s="345" t="s">
        <v>179</v>
      </c>
      <c r="B12" s="530">
        <v>53.33</v>
      </c>
      <c r="C12" s="531">
        <v>0</v>
      </c>
      <c r="D12" s="531">
        <v>53.33</v>
      </c>
      <c r="E12" s="532" t="s">
        <v>180</v>
      </c>
    </row>
    <row r="13" spans="1:5" ht="20.25" customHeight="1" thickBot="1" x14ac:dyDescent="0.35">
      <c r="A13" s="693" t="s">
        <v>181</v>
      </c>
      <c r="B13" s="694">
        <v>5.72</v>
      </c>
      <c r="C13" s="695">
        <v>0</v>
      </c>
      <c r="D13" s="695">
        <v>5.72</v>
      </c>
      <c r="E13" s="696" t="s">
        <v>182</v>
      </c>
    </row>
    <row r="14" spans="1:5" ht="20.25" customHeight="1" thickBot="1" x14ac:dyDescent="0.35">
      <c r="A14" s="345" t="s">
        <v>183</v>
      </c>
      <c r="B14" s="530">
        <v>24.71</v>
      </c>
      <c r="C14" s="531">
        <v>0</v>
      </c>
      <c r="D14" s="531">
        <v>24.71</v>
      </c>
      <c r="E14" s="532" t="s">
        <v>184</v>
      </c>
    </row>
    <row r="15" spans="1:5" ht="20.25" customHeight="1" thickBot="1" x14ac:dyDescent="0.35">
      <c r="A15" s="693" t="s">
        <v>185</v>
      </c>
      <c r="B15" s="694">
        <v>3.92</v>
      </c>
      <c r="C15" s="695">
        <v>0</v>
      </c>
      <c r="D15" s="695">
        <v>3.92</v>
      </c>
      <c r="E15" s="696" t="s">
        <v>186</v>
      </c>
    </row>
    <row r="16" spans="1:5" ht="20.25" customHeight="1" thickBot="1" x14ac:dyDescent="0.35">
      <c r="A16" s="345" t="s">
        <v>155</v>
      </c>
      <c r="B16" s="530">
        <v>1154.0999999999999</v>
      </c>
      <c r="C16" s="531">
        <v>0</v>
      </c>
      <c r="D16" s="531">
        <v>1154.0999999999999</v>
      </c>
      <c r="E16" s="532" t="s">
        <v>206</v>
      </c>
    </row>
    <row r="17" spans="1:5" ht="20.25" customHeight="1" thickBot="1" x14ac:dyDescent="0.35">
      <c r="A17" s="693" t="s">
        <v>154</v>
      </c>
      <c r="B17" s="694">
        <v>0.79</v>
      </c>
      <c r="C17" s="695">
        <v>0</v>
      </c>
      <c r="D17" s="695">
        <v>0.79</v>
      </c>
      <c r="E17" s="696" t="s">
        <v>207</v>
      </c>
    </row>
    <row r="18" spans="1:5" ht="20.25" customHeight="1" thickBot="1" x14ac:dyDescent="0.35">
      <c r="A18" s="345" t="s">
        <v>34</v>
      </c>
      <c r="B18" s="530">
        <v>4.76</v>
      </c>
      <c r="C18" s="531">
        <v>0</v>
      </c>
      <c r="D18" s="531">
        <v>4.76</v>
      </c>
      <c r="E18" s="532" t="s">
        <v>208</v>
      </c>
    </row>
    <row r="19" spans="1:5" ht="20.25" customHeight="1" x14ac:dyDescent="0.3">
      <c r="A19" s="697" t="s">
        <v>153</v>
      </c>
      <c r="B19" s="698">
        <v>34.729999999999997</v>
      </c>
      <c r="C19" s="699">
        <v>0</v>
      </c>
      <c r="D19" s="699">
        <v>34.729999999999997</v>
      </c>
      <c r="E19" s="700" t="s">
        <v>209</v>
      </c>
    </row>
    <row r="20" spans="1:5" ht="28.5" customHeight="1" x14ac:dyDescent="0.3">
      <c r="A20" s="701" t="s">
        <v>99</v>
      </c>
      <c r="B20" s="702">
        <v>2742.41</v>
      </c>
      <c r="C20" s="702">
        <v>721.17</v>
      </c>
      <c r="D20" s="702">
        <v>3463.58</v>
      </c>
      <c r="E20" s="703" t="s">
        <v>212</v>
      </c>
    </row>
    <row r="21" spans="1:5" x14ac:dyDescent="0.3">
      <c r="A21" s="240" t="s">
        <v>723</v>
      </c>
      <c r="E21" s="241" t="s">
        <v>412</v>
      </c>
    </row>
  </sheetData>
  <mergeCells count="6">
    <mergeCell ref="A6:A7"/>
    <mergeCell ref="A1:E1"/>
    <mergeCell ref="A2:E2"/>
    <mergeCell ref="A3:E3"/>
    <mergeCell ref="A4:E4"/>
    <mergeCell ref="E6:E7"/>
  </mergeCells>
  <printOptions horizontalCentered="1" verticalCentered="1"/>
  <pageMargins left="0" right="0" top="0" bottom="0" header="0" footer="0"/>
  <pageSetup paperSize="9" scale="95" fitToHeight="0" orientation="portrait" r:id="rId1"/>
  <headerFooter alignWithMargins="0"/>
  <colBreaks count="1" manualBreakCount="1">
    <brk id="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19"/>
  <sheetViews>
    <sheetView rightToLeft="1" view="pageBreakPreview" zoomScaleNormal="100" zoomScaleSheetLayoutView="100" workbookViewId="0">
      <selection activeCell="A4" sqref="A4:J4"/>
    </sheetView>
  </sheetViews>
  <sheetFormatPr defaultColWidth="8.69140625" defaultRowHeight="12.45" x14ac:dyDescent="0.3"/>
  <cols>
    <col min="1" max="1" width="19.3046875" style="31" customWidth="1"/>
    <col min="2" max="2" width="16.3828125" style="31" customWidth="1"/>
    <col min="3" max="8" width="11.69140625" style="31" customWidth="1"/>
    <col min="9" max="9" width="21.69140625" style="31" customWidth="1"/>
    <col min="10" max="16384" width="8.69140625" style="31"/>
  </cols>
  <sheetData>
    <row r="1" spans="1:9" s="20" customFormat="1" ht="20.149999999999999" x14ac:dyDescent="0.3">
      <c r="A1" s="833" t="s">
        <v>39</v>
      </c>
      <c r="B1" s="833"/>
      <c r="C1" s="833"/>
      <c r="D1" s="833"/>
      <c r="E1" s="833"/>
      <c r="F1" s="833"/>
      <c r="G1" s="833"/>
      <c r="H1" s="833"/>
      <c r="I1" s="833"/>
    </row>
    <row r="2" spans="1:9" s="20" customFormat="1" ht="17.600000000000001" x14ac:dyDescent="0.3">
      <c r="A2" s="836" t="s">
        <v>524</v>
      </c>
      <c r="B2" s="836"/>
      <c r="C2" s="836"/>
      <c r="D2" s="836"/>
      <c r="E2" s="836"/>
      <c r="F2" s="836"/>
      <c r="G2" s="836"/>
      <c r="H2" s="836"/>
      <c r="I2" s="836"/>
    </row>
    <row r="3" spans="1:9" s="20" customFormat="1" ht="34.5" customHeight="1" x14ac:dyDescent="0.3">
      <c r="A3" s="834" t="s">
        <v>232</v>
      </c>
      <c r="B3" s="835"/>
      <c r="C3" s="835"/>
      <c r="D3" s="835"/>
      <c r="E3" s="835"/>
      <c r="F3" s="835"/>
      <c r="G3" s="835"/>
      <c r="H3" s="835"/>
      <c r="I3" s="835"/>
    </row>
    <row r="4" spans="1:9" s="20" customFormat="1" ht="17.899999999999999" customHeight="1" x14ac:dyDescent="0.3">
      <c r="A4" s="835" t="s">
        <v>525</v>
      </c>
      <c r="B4" s="835"/>
      <c r="C4" s="835"/>
      <c r="D4" s="835"/>
      <c r="E4" s="835"/>
      <c r="F4" s="835"/>
      <c r="G4" s="835"/>
      <c r="H4" s="835"/>
      <c r="I4" s="835"/>
    </row>
    <row r="5" spans="1:9" s="229" customFormat="1" ht="17.149999999999999" customHeight="1" x14ac:dyDescent="0.3">
      <c r="A5" s="262" t="s">
        <v>744</v>
      </c>
      <c r="B5" s="262"/>
      <c r="C5" s="837"/>
      <c r="D5" s="837"/>
      <c r="E5" s="837"/>
      <c r="F5" s="837"/>
      <c r="G5" s="837"/>
      <c r="H5" s="837"/>
      <c r="I5" s="263" t="s">
        <v>745</v>
      </c>
    </row>
    <row r="6" spans="1:9" ht="16.399999999999999" customHeight="1" x14ac:dyDescent="0.3">
      <c r="A6" s="831" t="s">
        <v>1</v>
      </c>
      <c r="B6" s="840" t="s">
        <v>173</v>
      </c>
      <c r="C6" s="832" t="s">
        <v>5</v>
      </c>
      <c r="D6" s="832"/>
      <c r="E6" s="838" t="s">
        <v>7</v>
      </c>
      <c r="F6" s="838"/>
      <c r="G6" s="838" t="s">
        <v>9</v>
      </c>
      <c r="H6" s="838"/>
      <c r="I6" s="839" t="s">
        <v>2</v>
      </c>
    </row>
    <row r="7" spans="1:9" ht="16.399999999999999" customHeight="1" x14ac:dyDescent="0.3">
      <c r="A7" s="831"/>
      <c r="B7" s="841"/>
      <c r="C7" s="844" t="s">
        <v>6</v>
      </c>
      <c r="D7" s="844"/>
      <c r="E7" s="844" t="s">
        <v>8</v>
      </c>
      <c r="F7" s="844"/>
      <c r="G7" s="844" t="s">
        <v>10</v>
      </c>
      <c r="H7" s="844"/>
      <c r="I7" s="839"/>
    </row>
    <row r="8" spans="1:9" ht="16.399999999999999" customHeight="1" x14ac:dyDescent="0.3">
      <c r="A8" s="831"/>
      <c r="B8" s="842" t="s">
        <v>712</v>
      </c>
      <c r="C8" s="30" t="s">
        <v>11</v>
      </c>
      <c r="D8" s="30" t="s">
        <v>12</v>
      </c>
      <c r="E8" s="30" t="s">
        <v>11</v>
      </c>
      <c r="F8" s="30" t="s">
        <v>12</v>
      </c>
      <c r="G8" s="30" t="s">
        <v>11</v>
      </c>
      <c r="H8" s="30" t="s">
        <v>12</v>
      </c>
      <c r="I8" s="839"/>
    </row>
    <row r="9" spans="1:9" ht="16.399999999999999" customHeight="1" x14ac:dyDescent="0.3">
      <c r="A9" s="831"/>
      <c r="B9" s="843"/>
      <c r="C9" s="32" t="s">
        <v>41</v>
      </c>
      <c r="D9" s="32" t="s">
        <v>13</v>
      </c>
      <c r="E9" s="32" t="s">
        <v>41</v>
      </c>
      <c r="F9" s="32" t="s">
        <v>14</v>
      </c>
      <c r="G9" s="32" t="s">
        <v>41</v>
      </c>
      <c r="H9" s="32" t="s">
        <v>14</v>
      </c>
      <c r="I9" s="839"/>
    </row>
    <row r="10" spans="1:9" ht="25.4" customHeight="1" thickBot="1" x14ac:dyDescent="0.35">
      <c r="A10" s="29" t="s">
        <v>15</v>
      </c>
      <c r="B10" s="53">
        <f>SUM(C10:D10)</f>
        <v>46276</v>
      </c>
      <c r="C10" s="53">
        <v>46276</v>
      </c>
      <c r="D10" s="53">
        <v>0</v>
      </c>
      <c r="E10" s="53">
        <v>46276</v>
      </c>
      <c r="F10" s="53">
        <v>0</v>
      </c>
      <c r="G10" s="53">
        <v>46226</v>
      </c>
      <c r="H10" s="53">
        <v>50</v>
      </c>
      <c r="I10" s="43" t="s">
        <v>103</v>
      </c>
    </row>
    <row r="11" spans="1:9" ht="25.4" customHeight="1" thickBot="1" x14ac:dyDescent="0.35">
      <c r="A11" s="28" t="s">
        <v>16</v>
      </c>
      <c r="B11" s="56">
        <f t="shared" ref="B11:B17" si="0">SUM(C11:D11)</f>
        <v>55156</v>
      </c>
      <c r="C11" s="56">
        <v>54823</v>
      </c>
      <c r="D11" s="56">
        <v>333</v>
      </c>
      <c r="E11" s="56">
        <v>54823</v>
      </c>
      <c r="F11" s="56">
        <v>333</v>
      </c>
      <c r="G11" s="56">
        <v>54478</v>
      </c>
      <c r="H11" s="56">
        <v>678</v>
      </c>
      <c r="I11" s="44" t="s">
        <v>243</v>
      </c>
    </row>
    <row r="12" spans="1:9" ht="25.4" customHeight="1" thickBot="1" x14ac:dyDescent="0.35">
      <c r="A12" s="27" t="s">
        <v>17</v>
      </c>
      <c r="B12" s="59">
        <f t="shared" si="0"/>
        <v>14912</v>
      </c>
      <c r="C12" s="59">
        <v>14890</v>
      </c>
      <c r="D12" s="59">
        <v>22</v>
      </c>
      <c r="E12" s="59">
        <v>14890</v>
      </c>
      <c r="F12" s="59">
        <v>22</v>
      </c>
      <c r="G12" s="59">
        <v>13283</v>
      </c>
      <c r="H12" s="59">
        <v>1629</v>
      </c>
      <c r="I12" s="45" t="s">
        <v>244</v>
      </c>
    </row>
    <row r="13" spans="1:9" ht="25.4" customHeight="1" thickBot="1" x14ac:dyDescent="0.35">
      <c r="A13" s="28" t="s">
        <v>18</v>
      </c>
      <c r="B13" s="56">
        <f t="shared" si="0"/>
        <v>8481</v>
      </c>
      <c r="C13" s="56">
        <v>8452</v>
      </c>
      <c r="D13" s="56">
        <v>29</v>
      </c>
      <c r="E13" s="56">
        <v>8452</v>
      </c>
      <c r="F13" s="56">
        <v>29</v>
      </c>
      <c r="G13" s="56">
        <v>884</v>
      </c>
      <c r="H13" s="56">
        <v>7597</v>
      </c>
      <c r="I13" s="44" t="s">
        <v>245</v>
      </c>
    </row>
    <row r="14" spans="1:9" ht="25.4" customHeight="1" thickBot="1" x14ac:dyDescent="0.35">
      <c r="A14" s="27" t="s">
        <v>19</v>
      </c>
      <c r="B14" s="59">
        <f t="shared" si="0"/>
        <v>8206</v>
      </c>
      <c r="C14" s="59">
        <v>8165</v>
      </c>
      <c r="D14" s="59">
        <v>41</v>
      </c>
      <c r="E14" s="59">
        <v>8165</v>
      </c>
      <c r="F14" s="59">
        <v>41</v>
      </c>
      <c r="G14" s="59">
        <v>7621</v>
      </c>
      <c r="H14" s="59">
        <v>585</v>
      </c>
      <c r="I14" s="45" t="s">
        <v>247</v>
      </c>
    </row>
    <row r="15" spans="1:9" ht="25.4" customHeight="1" thickBot="1" x14ac:dyDescent="0.35">
      <c r="A15" s="28" t="s">
        <v>20</v>
      </c>
      <c r="B15" s="56">
        <f t="shared" si="0"/>
        <v>1210</v>
      </c>
      <c r="C15" s="56">
        <v>1209</v>
      </c>
      <c r="D15" s="56">
        <v>1</v>
      </c>
      <c r="E15" s="56">
        <v>1209</v>
      </c>
      <c r="F15" s="56">
        <v>1</v>
      </c>
      <c r="G15" s="56">
        <v>50</v>
      </c>
      <c r="H15" s="56">
        <v>1160</v>
      </c>
      <c r="I15" s="44" t="s">
        <v>246</v>
      </c>
    </row>
    <row r="16" spans="1:9" ht="25.4" customHeight="1" thickBot="1" x14ac:dyDescent="0.35">
      <c r="A16" s="60" t="s">
        <v>172</v>
      </c>
      <c r="B16" s="75">
        <f t="shared" si="0"/>
        <v>6337</v>
      </c>
      <c r="C16" s="75">
        <v>6331</v>
      </c>
      <c r="D16" s="75">
        <v>6</v>
      </c>
      <c r="E16" s="75">
        <v>6331</v>
      </c>
      <c r="F16" s="75">
        <v>6</v>
      </c>
      <c r="G16" s="75">
        <v>1002</v>
      </c>
      <c r="H16" s="75">
        <v>5335</v>
      </c>
      <c r="I16" s="714" t="s">
        <v>713</v>
      </c>
    </row>
    <row r="17" spans="1:9" ht="25.4" customHeight="1" x14ac:dyDescent="0.3">
      <c r="A17" s="491" t="s">
        <v>527</v>
      </c>
      <c r="B17" s="492">
        <f t="shared" si="0"/>
        <v>3669</v>
      </c>
      <c r="C17" s="492">
        <v>3656</v>
      </c>
      <c r="D17" s="492">
        <v>13</v>
      </c>
      <c r="E17" s="492">
        <v>3656</v>
      </c>
      <c r="F17" s="492">
        <v>13</v>
      </c>
      <c r="G17" s="492">
        <v>3005</v>
      </c>
      <c r="H17" s="492">
        <v>664</v>
      </c>
      <c r="I17" s="493" t="s">
        <v>528</v>
      </c>
    </row>
    <row r="18" spans="1:9" s="229" customFormat="1" ht="29.15" customHeight="1" x14ac:dyDescent="0.3">
      <c r="A18" s="494" t="s">
        <v>544</v>
      </c>
      <c r="B18" s="495">
        <f t="shared" ref="B18:H18" si="1">SUM(B10:B17)</f>
        <v>144247</v>
      </c>
      <c r="C18" s="495">
        <f t="shared" si="1"/>
        <v>143802</v>
      </c>
      <c r="D18" s="495">
        <f t="shared" si="1"/>
        <v>445</v>
      </c>
      <c r="E18" s="495">
        <f t="shared" si="1"/>
        <v>143802</v>
      </c>
      <c r="F18" s="495">
        <f t="shared" si="1"/>
        <v>445</v>
      </c>
      <c r="G18" s="495">
        <f t="shared" si="1"/>
        <v>126549</v>
      </c>
      <c r="H18" s="495">
        <f t="shared" si="1"/>
        <v>17698</v>
      </c>
      <c r="I18" s="496" t="s">
        <v>4</v>
      </c>
    </row>
    <row r="19" spans="1:9" s="229" customFormat="1" x14ac:dyDescent="0.3">
      <c r="A19" s="673" t="s">
        <v>719</v>
      </c>
      <c r="I19" s="674" t="s">
        <v>720</v>
      </c>
    </row>
  </sheetData>
  <mergeCells count="15">
    <mergeCell ref="A6:A9"/>
    <mergeCell ref="C6:D6"/>
    <mergeCell ref="A1:I1"/>
    <mergeCell ref="A3:I3"/>
    <mergeCell ref="A4:I4"/>
    <mergeCell ref="A2:I2"/>
    <mergeCell ref="C5:H5"/>
    <mergeCell ref="E6:F6"/>
    <mergeCell ref="G6:H6"/>
    <mergeCell ref="I6:I9"/>
    <mergeCell ref="B6:B7"/>
    <mergeCell ref="B8:B9"/>
    <mergeCell ref="C7:D7"/>
    <mergeCell ref="E7:F7"/>
    <mergeCell ref="G7:H7"/>
  </mergeCells>
  <phoneticPr fontId="27" type="noConversion"/>
  <printOptions horizontalCentered="1" verticalCentered="1"/>
  <pageMargins left="0.15748031496062992" right="0.15748031496062992" top="0.27559055118110237" bottom="0.15748031496062992" header="0.15748031496062992" footer="0.15748031496062992"/>
  <pageSetup paperSize="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49:L64"/>
  <sheetViews>
    <sheetView rightToLeft="1" view="pageBreakPreview" zoomScale="80" zoomScaleNormal="100" zoomScaleSheetLayoutView="80" workbookViewId="0">
      <selection activeCell="A4" sqref="A4:J4"/>
    </sheetView>
  </sheetViews>
  <sheetFormatPr defaultColWidth="9.15234375" defaultRowHeight="12.45" x14ac:dyDescent="0.3"/>
  <cols>
    <col min="1" max="8" width="9.15234375" style="80"/>
    <col min="9" max="9" width="3.3828125" style="80" customWidth="1"/>
    <col min="10" max="16384" width="9.15234375" style="80"/>
  </cols>
  <sheetData>
    <row r="49" spans="1:12" x14ac:dyDescent="0.3">
      <c r="A49" s="1020" t="s">
        <v>354</v>
      </c>
      <c r="B49" s="1020"/>
      <c r="C49" s="1020"/>
      <c r="D49" s="1020"/>
      <c r="E49" s="1020"/>
      <c r="F49" s="1020"/>
      <c r="G49" s="1020"/>
      <c r="H49" s="1020"/>
      <c r="I49" s="1020"/>
    </row>
    <row r="59" spans="1:12" x14ac:dyDescent="0.3">
      <c r="F59" s="675"/>
    </row>
    <row r="64" spans="1:12" ht="15.45" x14ac:dyDescent="0.4">
      <c r="A64" s="880" t="s">
        <v>743</v>
      </c>
      <c r="B64" s="880"/>
      <c r="C64" s="880"/>
      <c r="D64" s="880"/>
      <c r="E64" s="880"/>
      <c r="F64" s="880"/>
      <c r="G64" s="880"/>
      <c r="H64" s="880"/>
      <c r="I64" s="880"/>
      <c r="J64" s="880"/>
      <c r="K64" s="880"/>
      <c r="L64" s="880"/>
    </row>
  </sheetData>
  <mergeCells count="2">
    <mergeCell ref="A49:I49"/>
    <mergeCell ref="A64:L64"/>
  </mergeCells>
  <printOptions horizontalCentered="1" verticalCentered="1"/>
  <pageMargins left="0.15748031496062992" right="0.15748031496062992" top="0.27559055118110237" bottom="0.15748031496062992" header="0.15748031496062992" footer="0.15748031496062992"/>
  <pageSetup paperSize="9" scale="91"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21"/>
  <sheetViews>
    <sheetView rightToLeft="1" view="pageBreakPreview" zoomScaleNormal="100" workbookViewId="0">
      <selection activeCell="A13" sqref="A13"/>
    </sheetView>
  </sheetViews>
  <sheetFormatPr defaultColWidth="8.69140625" defaultRowHeight="12.45" x14ac:dyDescent="0.3"/>
  <cols>
    <col min="1" max="1" width="21.3828125" style="8" customWidth="1"/>
    <col min="2" max="4" width="16.69140625" style="8" customWidth="1"/>
    <col min="5" max="5" width="21.3828125" style="8" customWidth="1"/>
    <col min="6" max="16384" width="8.69140625" style="8"/>
  </cols>
  <sheetData>
    <row r="1" spans="1:6" s="116" customFormat="1" ht="17.600000000000001" x14ac:dyDescent="0.4">
      <c r="A1" s="978" t="s">
        <v>370</v>
      </c>
      <c r="B1" s="978"/>
      <c r="C1" s="978"/>
      <c r="D1" s="978"/>
      <c r="E1" s="978"/>
      <c r="F1" s="161"/>
    </row>
    <row r="2" spans="1:6" s="116" customFormat="1" ht="17.600000000000001" x14ac:dyDescent="0.4">
      <c r="A2" s="978">
        <v>2014</v>
      </c>
      <c r="B2" s="978"/>
      <c r="C2" s="978"/>
      <c r="D2" s="978"/>
      <c r="E2" s="978"/>
      <c r="F2" s="161"/>
    </row>
    <row r="3" spans="1:6" s="116" customFormat="1" ht="15.45" x14ac:dyDescent="0.4">
      <c r="A3" s="1007" t="s">
        <v>371</v>
      </c>
      <c r="B3" s="1007"/>
      <c r="C3" s="1007"/>
      <c r="D3" s="1007"/>
      <c r="E3" s="1007"/>
    </row>
    <row r="4" spans="1:6" s="116" customFormat="1" ht="15.45" x14ac:dyDescent="0.4">
      <c r="A4" s="976">
        <v>2014</v>
      </c>
      <c r="B4" s="976"/>
      <c r="C4" s="976"/>
      <c r="D4" s="976"/>
      <c r="E4" s="976"/>
    </row>
    <row r="5" spans="1:6" s="78" customFormat="1" ht="15.45" x14ac:dyDescent="0.3">
      <c r="A5" s="258" t="s">
        <v>519</v>
      </c>
      <c r="B5" s="259"/>
      <c r="C5" s="259"/>
      <c r="D5" s="259"/>
      <c r="E5" s="237" t="s">
        <v>518</v>
      </c>
    </row>
    <row r="6" spans="1:6" ht="58.5" customHeight="1" x14ac:dyDescent="0.3">
      <c r="A6" s="164" t="s">
        <v>58</v>
      </c>
      <c r="B6" s="165" t="s">
        <v>442</v>
      </c>
      <c r="C6" s="165" t="s">
        <v>443</v>
      </c>
      <c r="D6" s="165" t="s">
        <v>444</v>
      </c>
      <c r="E6" s="166" t="s">
        <v>57</v>
      </c>
    </row>
    <row r="7" spans="1:6" ht="22.4" customHeight="1" thickBot="1" x14ac:dyDescent="0.35">
      <c r="A7" s="121" t="s">
        <v>92</v>
      </c>
      <c r="B7" s="167" t="s">
        <v>530</v>
      </c>
      <c r="C7" s="168" t="s">
        <v>530</v>
      </c>
      <c r="D7" s="168">
        <v>5.8</v>
      </c>
      <c r="E7" s="169" t="s">
        <v>141</v>
      </c>
    </row>
    <row r="8" spans="1:6" ht="22.4" customHeight="1" thickBot="1" x14ac:dyDescent="0.35">
      <c r="A8" s="170" t="s">
        <v>21</v>
      </c>
      <c r="B8" s="171" t="s">
        <v>530</v>
      </c>
      <c r="C8" s="172" t="s">
        <v>530</v>
      </c>
      <c r="D8" s="172">
        <v>7.1</v>
      </c>
      <c r="E8" s="173" t="s">
        <v>95</v>
      </c>
    </row>
    <row r="9" spans="1:6" ht="22.4" customHeight="1" thickBot="1" x14ac:dyDescent="0.35">
      <c r="A9" s="174" t="s">
        <v>17</v>
      </c>
      <c r="B9" s="175" t="s">
        <v>530</v>
      </c>
      <c r="C9" s="176" t="s">
        <v>530</v>
      </c>
      <c r="D9" s="176" t="s">
        <v>530</v>
      </c>
      <c r="E9" s="177" t="s">
        <v>137</v>
      </c>
    </row>
    <row r="10" spans="1:6" ht="22.4" customHeight="1" thickBot="1" x14ac:dyDescent="0.35">
      <c r="A10" s="170" t="s">
        <v>139</v>
      </c>
      <c r="B10" s="171" t="s">
        <v>530</v>
      </c>
      <c r="C10" s="172">
        <v>0.64900000000000002</v>
      </c>
      <c r="D10" s="172">
        <v>4.5999999999999996</v>
      </c>
      <c r="E10" s="173" t="s">
        <v>142</v>
      </c>
    </row>
    <row r="11" spans="1:6" ht="22.4" customHeight="1" thickBot="1" x14ac:dyDescent="0.35">
      <c r="A11" s="174" t="s">
        <v>15</v>
      </c>
      <c r="B11" s="175" t="s">
        <v>530</v>
      </c>
      <c r="C11" s="176">
        <v>0.76200000000000001</v>
      </c>
      <c r="D11" s="176">
        <v>4.7</v>
      </c>
      <c r="E11" s="177" t="s">
        <v>44</v>
      </c>
    </row>
    <row r="12" spans="1:6" ht="22.4" customHeight="1" thickBot="1" x14ac:dyDescent="0.35">
      <c r="A12" s="170" t="s">
        <v>19</v>
      </c>
      <c r="B12" s="171" t="s">
        <v>530</v>
      </c>
      <c r="C12" s="172">
        <v>3.2410000000000001</v>
      </c>
      <c r="D12" s="172">
        <v>6.7</v>
      </c>
      <c r="E12" s="173" t="s">
        <v>138</v>
      </c>
    </row>
    <row r="13" spans="1:6" ht="22.4" customHeight="1" thickBot="1" x14ac:dyDescent="0.35">
      <c r="A13" s="174" t="s">
        <v>135</v>
      </c>
      <c r="B13" s="175" t="s">
        <v>530</v>
      </c>
      <c r="C13" s="176">
        <v>5.7190000000000003</v>
      </c>
      <c r="D13" s="176">
        <v>1.5</v>
      </c>
      <c r="E13" s="177" t="s">
        <v>143</v>
      </c>
    </row>
    <row r="14" spans="1:6" ht="22.4" customHeight="1" thickBot="1" x14ac:dyDescent="0.35">
      <c r="A14" s="170" t="s">
        <v>51</v>
      </c>
      <c r="B14" s="171" t="s">
        <v>530</v>
      </c>
      <c r="C14" s="172" t="s">
        <v>530</v>
      </c>
      <c r="D14" s="172">
        <v>2.4300000000000002</v>
      </c>
      <c r="E14" s="173" t="s">
        <v>144</v>
      </c>
    </row>
    <row r="15" spans="1:6" ht="22.4" customHeight="1" thickBot="1" x14ac:dyDescent="0.35">
      <c r="A15" s="174" t="s">
        <v>60</v>
      </c>
      <c r="B15" s="175" t="s">
        <v>530</v>
      </c>
      <c r="C15" s="176" t="s">
        <v>530</v>
      </c>
      <c r="D15" s="176">
        <v>5.9</v>
      </c>
      <c r="E15" s="177" t="s">
        <v>145</v>
      </c>
    </row>
    <row r="16" spans="1:6" ht="22.4" customHeight="1" thickBot="1" x14ac:dyDescent="0.35">
      <c r="A16" s="170" t="s">
        <v>49</v>
      </c>
      <c r="B16" s="171"/>
      <c r="C16" s="172"/>
      <c r="D16" s="172"/>
      <c r="E16" s="173" t="s">
        <v>146</v>
      </c>
    </row>
    <row r="17" spans="1:11" ht="22.4" customHeight="1" x14ac:dyDescent="0.3">
      <c r="A17" s="178" t="s">
        <v>50</v>
      </c>
      <c r="B17" s="179"/>
      <c r="C17" s="180"/>
      <c r="D17" s="180"/>
      <c r="E17" s="181" t="s">
        <v>147</v>
      </c>
    </row>
    <row r="18" spans="1:11" s="185" customFormat="1" ht="13.5" customHeight="1" x14ac:dyDescent="0.3">
      <c r="A18" s="182" t="s">
        <v>241</v>
      </c>
      <c r="B18" s="183"/>
      <c r="C18" s="182"/>
      <c r="D18" s="182"/>
      <c r="E18" s="184" t="s">
        <v>218</v>
      </c>
    </row>
    <row r="19" spans="1:11" x14ac:dyDescent="0.3">
      <c r="A19" s="184" t="s">
        <v>242</v>
      </c>
      <c r="B19" s="186"/>
      <c r="C19" s="186"/>
      <c r="D19" s="186"/>
      <c r="E19" s="184" t="s">
        <v>217</v>
      </c>
    </row>
    <row r="20" spans="1:11" x14ac:dyDescent="0.3">
      <c r="A20" s="187" t="s">
        <v>216</v>
      </c>
      <c r="B20" s="188"/>
      <c r="C20" s="186"/>
      <c r="D20" s="186"/>
      <c r="E20" s="189" t="s">
        <v>215</v>
      </c>
      <c r="F20" s="136"/>
      <c r="G20" s="136"/>
      <c r="H20" s="136"/>
      <c r="I20" s="136"/>
    </row>
    <row r="21" spans="1:11" s="234" customFormat="1" x14ac:dyDescent="0.3">
      <c r="A21" s="234" t="s">
        <v>411</v>
      </c>
      <c r="E21" s="232" t="s">
        <v>412</v>
      </c>
      <c r="J21" s="253"/>
      <c r="K21" s="253"/>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14"/>
  <sheetViews>
    <sheetView rightToLeft="1" view="pageBreakPreview" zoomScaleNormal="100" zoomScaleSheetLayoutView="100" workbookViewId="0">
      <selection activeCell="A4" sqref="A4:J4"/>
    </sheetView>
  </sheetViews>
  <sheetFormatPr defaultColWidth="8.69140625" defaultRowHeight="12.45" x14ac:dyDescent="0.3"/>
  <cols>
    <col min="1" max="1" width="21.69140625" style="5" customWidth="1"/>
    <col min="2" max="13" width="9.3046875" style="5" customWidth="1"/>
    <col min="14" max="14" width="16.3046875" style="5" customWidth="1"/>
    <col min="15" max="23" width="8.69140625" style="5"/>
    <col min="24" max="24" width="14.3828125" style="5" bestFit="1" customWidth="1"/>
    <col min="25" max="16384" width="8.69140625" style="5"/>
  </cols>
  <sheetData>
    <row r="1" spans="1:18" s="14" customFormat="1" ht="17.600000000000001" x14ac:dyDescent="0.3">
      <c r="A1" s="845" t="s">
        <v>46</v>
      </c>
      <c r="B1" s="845"/>
      <c r="C1" s="845"/>
      <c r="D1" s="845"/>
      <c r="E1" s="845"/>
      <c r="F1" s="845"/>
      <c r="G1" s="845"/>
      <c r="H1" s="845"/>
      <c r="I1" s="845"/>
      <c r="J1" s="845"/>
      <c r="K1" s="845"/>
      <c r="L1" s="845"/>
      <c r="M1" s="845"/>
      <c r="N1" s="845"/>
    </row>
    <row r="2" spans="1:18" s="14" customFormat="1" ht="17.600000000000001" x14ac:dyDescent="0.3">
      <c r="A2" s="847" t="s">
        <v>814</v>
      </c>
      <c r="B2" s="847"/>
      <c r="C2" s="847"/>
      <c r="D2" s="847"/>
      <c r="E2" s="847"/>
      <c r="F2" s="847"/>
      <c r="G2" s="847"/>
      <c r="H2" s="847"/>
      <c r="I2" s="847"/>
      <c r="J2" s="847"/>
      <c r="K2" s="847"/>
      <c r="L2" s="847"/>
      <c r="M2" s="847"/>
      <c r="N2" s="847"/>
    </row>
    <row r="3" spans="1:18" s="14" customFormat="1" ht="15.45" x14ac:dyDescent="0.3">
      <c r="A3" s="846" t="s">
        <v>47</v>
      </c>
      <c r="B3" s="846"/>
      <c r="C3" s="846"/>
      <c r="D3" s="846"/>
      <c r="E3" s="846"/>
      <c r="F3" s="846"/>
      <c r="G3" s="846"/>
      <c r="H3" s="846"/>
      <c r="I3" s="846"/>
      <c r="J3" s="846"/>
      <c r="K3" s="846"/>
      <c r="L3" s="846"/>
      <c r="M3" s="846"/>
      <c r="N3" s="846"/>
    </row>
    <row r="4" spans="1:18" s="14" customFormat="1" ht="15.45" x14ac:dyDescent="0.3">
      <c r="A4" s="846" t="s">
        <v>814</v>
      </c>
      <c r="B4" s="846"/>
      <c r="C4" s="846"/>
      <c r="D4" s="846"/>
      <c r="E4" s="846"/>
      <c r="F4" s="846"/>
      <c r="G4" s="846"/>
      <c r="H4" s="846"/>
      <c r="I4" s="846"/>
      <c r="J4" s="846"/>
      <c r="K4" s="846"/>
      <c r="L4" s="846"/>
      <c r="M4" s="846"/>
      <c r="N4" s="846"/>
    </row>
    <row r="5" spans="1:18" ht="26.25" customHeight="1" x14ac:dyDescent="0.4">
      <c r="A5" s="93" t="s">
        <v>746</v>
      </c>
      <c r="B5" s="94"/>
      <c r="C5" s="94"/>
      <c r="D5" s="94"/>
      <c r="E5" s="94"/>
      <c r="F5" s="613"/>
      <c r="G5" s="613"/>
      <c r="H5" s="95"/>
      <c r="I5" s="95"/>
      <c r="J5" s="95"/>
      <c r="K5" s="95"/>
      <c r="L5" s="95"/>
      <c r="M5" s="95"/>
      <c r="N5" s="96" t="s">
        <v>747</v>
      </c>
    </row>
    <row r="6" spans="1:18" ht="33" customHeight="1" thickBot="1" x14ac:dyDescent="0.35">
      <c r="A6" s="851" t="s">
        <v>198</v>
      </c>
      <c r="B6" s="858" t="s">
        <v>588</v>
      </c>
      <c r="C6" s="859"/>
      <c r="D6" s="859"/>
      <c r="E6" s="859"/>
      <c r="F6" s="859"/>
      <c r="G6" s="859"/>
      <c r="H6" s="854" t="s">
        <v>587</v>
      </c>
      <c r="I6" s="855"/>
      <c r="J6" s="855"/>
      <c r="K6" s="855"/>
      <c r="L6" s="855"/>
      <c r="M6" s="855"/>
      <c r="N6" s="848" t="s">
        <v>197</v>
      </c>
    </row>
    <row r="7" spans="1:18" ht="33" customHeight="1" thickBot="1" x14ac:dyDescent="0.35">
      <c r="A7" s="852"/>
      <c r="B7" s="860" t="s">
        <v>589</v>
      </c>
      <c r="C7" s="861"/>
      <c r="D7" s="861"/>
      <c r="E7" s="861"/>
      <c r="F7" s="861"/>
      <c r="G7" s="861"/>
      <c r="H7" s="856" t="s">
        <v>248</v>
      </c>
      <c r="I7" s="857"/>
      <c r="J7" s="857"/>
      <c r="K7" s="857"/>
      <c r="L7" s="857"/>
      <c r="M7" s="857"/>
      <c r="N7" s="849"/>
    </row>
    <row r="8" spans="1:18" ht="35.15" customHeight="1" x14ac:dyDescent="0.3">
      <c r="A8" s="853"/>
      <c r="B8" s="92">
        <v>2014</v>
      </c>
      <c r="C8" s="92">
        <v>2015</v>
      </c>
      <c r="D8" s="92">
        <v>2016</v>
      </c>
      <c r="E8" s="92">
        <v>2017</v>
      </c>
      <c r="F8" s="92">
        <v>2018</v>
      </c>
      <c r="G8" s="92">
        <v>2019</v>
      </c>
      <c r="H8" s="69">
        <v>2014</v>
      </c>
      <c r="I8" s="69">
        <v>2015</v>
      </c>
      <c r="J8" s="69">
        <v>2016</v>
      </c>
      <c r="K8" s="69">
        <v>2017</v>
      </c>
      <c r="L8" s="69">
        <v>2018</v>
      </c>
      <c r="M8" s="69">
        <v>2019</v>
      </c>
      <c r="N8" s="850"/>
    </row>
    <row r="9" spans="1:18" ht="35.15" customHeight="1" thickBot="1" x14ac:dyDescent="0.35">
      <c r="A9" s="68" t="s">
        <v>583</v>
      </c>
      <c r="B9" s="61">
        <v>1495</v>
      </c>
      <c r="C9" s="61">
        <v>1096.01</v>
      </c>
      <c r="D9" s="61">
        <v>1066.0999999999999</v>
      </c>
      <c r="E9" s="61">
        <v>1084.6600000000001</v>
      </c>
      <c r="F9" s="61">
        <v>1179</v>
      </c>
      <c r="G9" s="61">
        <v>1263.81</v>
      </c>
      <c r="H9" s="61">
        <v>82.224999999999994</v>
      </c>
      <c r="I9" s="61">
        <v>60.28</v>
      </c>
      <c r="J9" s="61">
        <v>58.64</v>
      </c>
      <c r="K9" s="61">
        <v>59.66</v>
      </c>
      <c r="L9" s="61">
        <v>64.87</v>
      </c>
      <c r="M9" s="802">
        <v>69.52</v>
      </c>
      <c r="N9" s="65" t="s">
        <v>100</v>
      </c>
      <c r="P9" s="488"/>
      <c r="R9" s="487"/>
    </row>
    <row r="10" spans="1:18" ht="42" customHeight="1" x14ac:dyDescent="0.3">
      <c r="A10" s="473" t="s">
        <v>580</v>
      </c>
      <c r="B10" s="474">
        <v>40.98</v>
      </c>
      <c r="C10" s="474">
        <v>1.36</v>
      </c>
      <c r="D10" s="474">
        <v>36</v>
      </c>
      <c r="E10" s="474">
        <v>0</v>
      </c>
      <c r="F10" s="474">
        <v>10.88</v>
      </c>
      <c r="G10" s="474">
        <v>0.55000000000000004</v>
      </c>
      <c r="H10" s="474">
        <v>0.82</v>
      </c>
      <c r="I10" s="474">
        <v>2.7E-2</v>
      </c>
      <c r="J10" s="474">
        <v>0.72</v>
      </c>
      <c r="K10" s="474">
        <v>0</v>
      </c>
      <c r="L10" s="474">
        <v>0.21759999999999999</v>
      </c>
      <c r="M10" s="803">
        <v>0.01</v>
      </c>
      <c r="N10" s="475" t="s">
        <v>584</v>
      </c>
    </row>
    <row r="11" spans="1:18" s="479" customFormat="1" ht="42" customHeight="1" x14ac:dyDescent="0.3">
      <c r="A11" s="476" t="s">
        <v>581</v>
      </c>
      <c r="B11" s="477">
        <v>10.050000000000001</v>
      </c>
      <c r="C11" s="477">
        <v>21.97</v>
      </c>
      <c r="D11" s="477">
        <v>15.52</v>
      </c>
      <c r="E11" s="477">
        <v>59.45</v>
      </c>
      <c r="F11" s="477">
        <v>5.44</v>
      </c>
      <c r="G11" s="477">
        <v>0</v>
      </c>
      <c r="H11" s="477">
        <v>1.1100000000000001</v>
      </c>
      <c r="I11" s="477">
        <v>2.42</v>
      </c>
      <c r="J11" s="477">
        <v>1.71</v>
      </c>
      <c r="K11" s="477">
        <v>6.53</v>
      </c>
      <c r="L11" s="477">
        <v>0.59799999999999998</v>
      </c>
      <c r="M11" s="804">
        <v>0</v>
      </c>
      <c r="N11" s="478" t="s">
        <v>585</v>
      </c>
    </row>
    <row r="12" spans="1:18" ht="42" customHeight="1" x14ac:dyDescent="0.3">
      <c r="A12" s="473" t="s">
        <v>582</v>
      </c>
      <c r="B12" s="474">
        <v>11.98</v>
      </c>
      <c r="C12" s="474">
        <v>48.77</v>
      </c>
      <c r="D12" s="474">
        <v>37.369999999999997</v>
      </c>
      <c r="E12" s="474">
        <v>36</v>
      </c>
      <c r="F12" s="474">
        <v>48</v>
      </c>
      <c r="G12" s="474">
        <v>0</v>
      </c>
      <c r="H12" s="474">
        <v>0.78</v>
      </c>
      <c r="I12" s="474">
        <v>3.17</v>
      </c>
      <c r="J12" s="474">
        <v>2.4300000000000002</v>
      </c>
      <c r="K12" s="474">
        <v>2.34</v>
      </c>
      <c r="L12" s="474">
        <v>3.12</v>
      </c>
      <c r="M12" s="803">
        <v>0</v>
      </c>
      <c r="N12" s="475" t="s">
        <v>586</v>
      </c>
    </row>
    <row r="13" spans="1:18" ht="31.5" customHeight="1" x14ac:dyDescent="0.3">
      <c r="A13" s="67" t="s">
        <v>3</v>
      </c>
      <c r="B13" s="62">
        <f t="shared" ref="B13:M13" si="0">SUM(B9:B12)</f>
        <v>1558.01</v>
      </c>
      <c r="C13" s="62">
        <f t="shared" si="0"/>
        <v>1168.1099999999999</v>
      </c>
      <c r="D13" s="62">
        <f t="shared" si="0"/>
        <v>1154.9899999999998</v>
      </c>
      <c r="E13" s="62">
        <f t="shared" si="0"/>
        <v>1180.1100000000001</v>
      </c>
      <c r="F13" s="62">
        <f t="shared" si="0"/>
        <v>1243.3200000000002</v>
      </c>
      <c r="G13" s="62">
        <f t="shared" si="0"/>
        <v>1264.3599999999999</v>
      </c>
      <c r="H13" s="63">
        <f t="shared" si="0"/>
        <v>84.934999999999988</v>
      </c>
      <c r="I13" s="63">
        <f t="shared" si="0"/>
        <v>65.897000000000006</v>
      </c>
      <c r="J13" s="63">
        <f t="shared" si="0"/>
        <v>63.5</v>
      </c>
      <c r="K13" s="63">
        <f t="shared" si="0"/>
        <v>68.53</v>
      </c>
      <c r="L13" s="63">
        <f t="shared" si="0"/>
        <v>68.805600000000013</v>
      </c>
      <c r="M13" s="63">
        <f t="shared" si="0"/>
        <v>69.53</v>
      </c>
      <c r="N13" s="64" t="s">
        <v>4</v>
      </c>
    </row>
    <row r="14" spans="1:18" x14ac:dyDescent="0.3">
      <c r="A14" s="228" t="s">
        <v>536</v>
      </c>
      <c r="B14" s="228"/>
      <c r="C14" s="228"/>
      <c r="D14" s="228"/>
      <c r="E14" s="228"/>
      <c r="F14" s="228"/>
      <c r="G14" s="228"/>
      <c r="H14" s="228"/>
      <c r="I14" s="228"/>
      <c r="J14" s="228"/>
      <c r="K14" s="228"/>
      <c r="L14" s="228"/>
      <c r="M14" s="228"/>
      <c r="N14" s="228" t="s">
        <v>537</v>
      </c>
    </row>
  </sheetData>
  <mergeCells count="10">
    <mergeCell ref="A1:N1"/>
    <mergeCell ref="A3:N3"/>
    <mergeCell ref="A4:N4"/>
    <mergeCell ref="A2:N2"/>
    <mergeCell ref="N6:N8"/>
    <mergeCell ref="A6:A8"/>
    <mergeCell ref="H6:M6"/>
    <mergeCell ref="H7:M7"/>
    <mergeCell ref="B6:G6"/>
    <mergeCell ref="B7:G7"/>
  </mergeCells>
  <phoneticPr fontId="0" type="noConversion"/>
  <printOptions horizontalCentered="1" verticalCentered="1"/>
  <pageMargins left="0" right="0" top="0" bottom="0" header="0" footer="0"/>
  <pageSetup paperSize="9" scale="87" orientation="landscape" r:id="rId1"/>
  <headerFooter alignWithMargins="0"/>
  <rowBreaks count="1" manualBreakCount="1">
    <brk id="14"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1"/>
  <sheetViews>
    <sheetView rightToLeft="1" view="pageBreakPreview" zoomScaleNormal="100" zoomScaleSheetLayoutView="100" workbookViewId="0">
      <selection activeCell="A4" sqref="A4:J4"/>
    </sheetView>
  </sheetViews>
  <sheetFormatPr defaultColWidth="8.69140625" defaultRowHeight="12.45" x14ac:dyDescent="0.3"/>
  <cols>
    <col min="1" max="1" width="24.69140625" style="137" customWidth="1"/>
    <col min="2" max="3" width="7.15234375" style="137" customWidth="1"/>
    <col min="4" max="5" width="6.69140625" style="137" customWidth="1"/>
    <col min="6" max="6" width="7.3828125" style="137" customWidth="1"/>
    <col min="7" max="7" width="8.3828125" style="137" bestFit="1" customWidth="1"/>
    <col min="8" max="8" width="9.15234375" style="137" customWidth="1"/>
    <col min="9" max="9" width="8.3828125" style="137" bestFit="1" customWidth="1"/>
    <col min="10" max="10" width="40" style="137" bestFit="1" customWidth="1"/>
    <col min="11" max="11" width="1.3046875" style="137" hidden="1" customWidth="1"/>
    <col min="12" max="16384" width="8.69140625" style="137"/>
  </cols>
  <sheetData>
    <row r="1" spans="1:13" s="364" customFormat="1" ht="17.600000000000001" x14ac:dyDescent="0.4">
      <c r="A1" s="862" t="s">
        <v>610</v>
      </c>
      <c r="B1" s="862"/>
      <c r="C1" s="862"/>
      <c r="D1" s="862"/>
      <c r="E1" s="862"/>
      <c r="F1" s="862"/>
      <c r="G1" s="862"/>
      <c r="H1" s="862"/>
      <c r="I1" s="862"/>
      <c r="J1" s="862"/>
      <c r="K1" s="365"/>
      <c r="L1" s="365"/>
      <c r="M1" s="365"/>
    </row>
    <row r="2" spans="1:13" s="364" customFormat="1" ht="17.600000000000001" x14ac:dyDescent="0.4">
      <c r="A2" s="863">
        <v>2019</v>
      </c>
      <c r="B2" s="863"/>
      <c r="C2" s="863"/>
      <c r="D2" s="863"/>
      <c r="E2" s="863"/>
      <c r="F2" s="863"/>
      <c r="G2" s="863"/>
      <c r="H2" s="863"/>
      <c r="I2" s="863"/>
      <c r="J2" s="863"/>
      <c r="K2" s="365"/>
      <c r="L2" s="365"/>
      <c r="M2" s="365"/>
    </row>
    <row r="3" spans="1:13" s="364" customFormat="1" ht="31.5" customHeight="1" x14ac:dyDescent="0.3">
      <c r="A3" s="864" t="s">
        <v>611</v>
      </c>
      <c r="B3" s="865"/>
      <c r="C3" s="865"/>
      <c r="D3" s="865"/>
      <c r="E3" s="865"/>
      <c r="F3" s="865"/>
      <c r="G3" s="865"/>
      <c r="H3" s="865"/>
      <c r="I3" s="865"/>
      <c r="J3" s="865"/>
    </row>
    <row r="4" spans="1:13" s="364" customFormat="1" ht="15.45" x14ac:dyDescent="0.3">
      <c r="A4" s="865">
        <v>2019</v>
      </c>
      <c r="B4" s="865"/>
      <c r="C4" s="865"/>
      <c r="D4" s="865"/>
      <c r="E4" s="865"/>
      <c r="F4" s="865"/>
      <c r="G4" s="865"/>
      <c r="H4" s="865"/>
      <c r="I4" s="865"/>
      <c r="J4" s="865"/>
    </row>
    <row r="5" spans="1:13" ht="27.65" customHeight="1" x14ac:dyDescent="0.4">
      <c r="A5" s="363" t="s">
        <v>697</v>
      </c>
      <c r="B5" s="362"/>
      <c r="C5" s="361"/>
      <c r="D5" s="361"/>
      <c r="E5" s="361"/>
      <c r="F5" s="361"/>
      <c r="G5" s="361"/>
      <c r="H5" s="361"/>
      <c r="I5" s="360"/>
      <c r="J5" s="359" t="s">
        <v>748</v>
      </c>
      <c r="K5" s="136"/>
      <c r="L5" s="136"/>
    </row>
    <row r="6" spans="1:13" ht="57.65" customHeight="1" x14ac:dyDescent="0.3">
      <c r="A6" s="358" t="s">
        <v>516</v>
      </c>
      <c r="B6" s="866" t="s">
        <v>515</v>
      </c>
      <c r="C6" s="867"/>
      <c r="D6" s="866" t="s">
        <v>514</v>
      </c>
      <c r="E6" s="867"/>
      <c r="F6" s="866" t="s">
        <v>513</v>
      </c>
      <c r="G6" s="867"/>
      <c r="H6" s="866" t="s">
        <v>512</v>
      </c>
      <c r="I6" s="867"/>
      <c r="J6" s="357" t="s">
        <v>511</v>
      </c>
    </row>
    <row r="7" spans="1:13" ht="35.15" customHeight="1" thickBot="1" x14ac:dyDescent="0.35">
      <c r="A7" s="820" t="s">
        <v>606</v>
      </c>
      <c r="B7" s="821" t="s">
        <v>407</v>
      </c>
      <c r="C7" s="822" t="s">
        <v>408</v>
      </c>
      <c r="D7" s="821" t="s">
        <v>407</v>
      </c>
      <c r="E7" s="823" t="s">
        <v>408</v>
      </c>
      <c r="F7" s="821" t="s">
        <v>407</v>
      </c>
      <c r="G7" s="822" t="s">
        <v>408</v>
      </c>
      <c r="H7" s="821" t="s">
        <v>409</v>
      </c>
      <c r="I7" s="822" t="s">
        <v>410</v>
      </c>
      <c r="J7" s="824" t="s">
        <v>546</v>
      </c>
    </row>
    <row r="8" spans="1:13" ht="35.15" customHeight="1" thickBot="1" x14ac:dyDescent="0.35">
      <c r="A8" s="503" t="s">
        <v>329</v>
      </c>
      <c r="B8" s="740" t="s">
        <v>407</v>
      </c>
      <c r="C8" s="742" t="s">
        <v>408</v>
      </c>
      <c r="D8" s="740" t="s">
        <v>407</v>
      </c>
      <c r="E8" s="742" t="s">
        <v>408</v>
      </c>
      <c r="F8" s="740" t="s">
        <v>407</v>
      </c>
      <c r="G8" s="742" t="s">
        <v>408</v>
      </c>
      <c r="H8" s="740" t="s">
        <v>409</v>
      </c>
      <c r="I8" s="742" t="s">
        <v>410</v>
      </c>
      <c r="J8" s="140" t="s">
        <v>547</v>
      </c>
    </row>
    <row r="9" spans="1:13" ht="35.15" customHeight="1" thickBot="1" x14ac:dyDescent="0.35">
      <c r="A9" s="504" t="s">
        <v>607</v>
      </c>
      <c r="B9" s="741" t="s">
        <v>407</v>
      </c>
      <c r="C9" s="743" t="s">
        <v>408</v>
      </c>
      <c r="D9" s="741" t="s">
        <v>407</v>
      </c>
      <c r="E9" s="743" t="s">
        <v>408</v>
      </c>
      <c r="F9" s="741" t="s">
        <v>407</v>
      </c>
      <c r="G9" s="743" t="s">
        <v>408</v>
      </c>
      <c r="H9" s="741" t="s">
        <v>409</v>
      </c>
      <c r="I9" s="743" t="s">
        <v>410</v>
      </c>
      <c r="J9" s="142" t="s">
        <v>548</v>
      </c>
    </row>
    <row r="10" spans="1:13" ht="35.15" customHeight="1" thickBot="1" x14ac:dyDescent="0.45">
      <c r="A10" s="503" t="s">
        <v>327</v>
      </c>
      <c r="B10" s="740" t="s">
        <v>407</v>
      </c>
      <c r="C10" s="744" t="s">
        <v>408</v>
      </c>
      <c r="D10" s="740" t="s">
        <v>407</v>
      </c>
      <c r="E10" s="744" t="s">
        <v>408</v>
      </c>
      <c r="F10" s="740" t="s">
        <v>407</v>
      </c>
      <c r="G10" s="744" t="s">
        <v>408</v>
      </c>
      <c r="H10" s="740" t="s">
        <v>409</v>
      </c>
      <c r="I10" s="744" t="s">
        <v>410</v>
      </c>
      <c r="J10" s="140" t="s">
        <v>249</v>
      </c>
      <c r="K10" s="356"/>
    </row>
    <row r="11" spans="1:13" ht="43.5" customHeight="1" x14ac:dyDescent="0.4">
      <c r="A11" s="825" t="s">
        <v>545</v>
      </c>
      <c r="B11" s="826" t="s">
        <v>407</v>
      </c>
      <c r="C11" s="827" t="s">
        <v>408</v>
      </c>
      <c r="D11" s="828" t="s">
        <v>409</v>
      </c>
      <c r="E11" s="829" t="s">
        <v>410</v>
      </c>
      <c r="F11" s="828" t="s">
        <v>409</v>
      </c>
      <c r="G11" s="829" t="s">
        <v>410</v>
      </c>
      <c r="H11" s="828" t="s">
        <v>409</v>
      </c>
      <c r="I11" s="829" t="s">
        <v>410</v>
      </c>
      <c r="J11" s="830" t="s">
        <v>549</v>
      </c>
      <c r="K11" s="356"/>
    </row>
    <row r="12" spans="1:13" s="231" customFormat="1" x14ac:dyDescent="0.3">
      <c r="A12" s="230" t="s">
        <v>536</v>
      </c>
      <c r="J12" s="232" t="s">
        <v>537</v>
      </c>
    </row>
    <row r="13" spans="1:13" s="231" customFormat="1" ht="24.9" x14ac:dyDescent="0.3">
      <c r="A13" s="676" t="s">
        <v>543</v>
      </c>
      <c r="J13" s="486" t="s">
        <v>677</v>
      </c>
    </row>
    <row r="14" spans="1:13" s="231" customFormat="1" x14ac:dyDescent="0.3">
      <c r="A14" s="233"/>
      <c r="J14" s="234"/>
    </row>
    <row r="15" spans="1:13" x14ac:dyDescent="0.3">
      <c r="A15" s="355"/>
      <c r="B15" s="237" t="s">
        <v>413</v>
      </c>
      <c r="C15" s="78"/>
      <c r="D15" s="78"/>
      <c r="E15" s="78"/>
      <c r="F15" s="78"/>
      <c r="G15" s="78"/>
      <c r="H15" s="315" t="s">
        <v>423</v>
      </c>
      <c r="I15" s="316"/>
      <c r="J15" s="355"/>
    </row>
    <row r="16" spans="1:13" x14ac:dyDescent="0.3">
      <c r="A16" s="272" t="s">
        <v>407</v>
      </c>
      <c r="B16" s="273" t="s">
        <v>414</v>
      </c>
      <c r="C16" s="234"/>
      <c r="D16" s="234"/>
      <c r="E16" s="234"/>
      <c r="F16" s="234"/>
      <c r="G16" s="234"/>
      <c r="H16" s="272" t="s">
        <v>414</v>
      </c>
      <c r="I16" s="483" t="s">
        <v>408</v>
      </c>
      <c r="J16" s="234"/>
    </row>
    <row r="17" spans="1:10" x14ac:dyDescent="0.3">
      <c r="A17" s="272" t="s">
        <v>409</v>
      </c>
      <c r="B17" s="273" t="s">
        <v>415</v>
      </c>
      <c r="C17" s="234"/>
      <c r="D17" s="234"/>
      <c r="E17" s="234"/>
      <c r="F17" s="234"/>
      <c r="G17" s="234"/>
      <c r="H17" s="272" t="s">
        <v>415</v>
      </c>
      <c r="I17" s="273" t="s">
        <v>410</v>
      </c>
      <c r="J17" s="234"/>
    </row>
    <row r="18" spans="1:10" x14ac:dyDescent="0.3">
      <c r="A18" s="272" t="s">
        <v>418</v>
      </c>
      <c r="B18" s="273" t="s">
        <v>424</v>
      </c>
      <c r="C18" s="234"/>
      <c r="D18" s="234"/>
      <c r="E18" s="234"/>
      <c r="F18" s="234"/>
      <c r="G18" s="234"/>
      <c r="H18" s="272" t="s">
        <v>424</v>
      </c>
      <c r="I18" s="273" t="s">
        <v>420</v>
      </c>
      <c r="J18" s="234"/>
    </row>
    <row r="19" spans="1:10" x14ac:dyDescent="0.3">
      <c r="A19" s="272" t="s">
        <v>426</v>
      </c>
      <c r="B19" s="273" t="s">
        <v>425</v>
      </c>
      <c r="C19" s="234"/>
      <c r="D19" s="234"/>
      <c r="E19" s="234"/>
      <c r="F19" s="234"/>
      <c r="G19" s="234"/>
      <c r="H19" s="272" t="s">
        <v>425</v>
      </c>
      <c r="I19" s="483" t="s">
        <v>714</v>
      </c>
      <c r="J19" s="234"/>
    </row>
    <row r="20" spans="1:10" x14ac:dyDescent="0.3">
      <c r="A20" s="272" t="s">
        <v>428</v>
      </c>
      <c r="B20" s="273" t="s">
        <v>416</v>
      </c>
      <c r="C20" s="234"/>
      <c r="D20" s="234"/>
      <c r="E20" s="234"/>
      <c r="F20" s="234"/>
      <c r="G20" s="234"/>
      <c r="H20" s="272" t="s">
        <v>416</v>
      </c>
      <c r="I20" s="273" t="s">
        <v>421</v>
      </c>
      <c r="J20" s="234"/>
    </row>
    <row r="21" spans="1:10" x14ac:dyDescent="0.3">
      <c r="A21" s="272" t="s">
        <v>419</v>
      </c>
      <c r="B21" s="273" t="s">
        <v>417</v>
      </c>
      <c r="C21" s="234"/>
      <c r="D21" s="234"/>
      <c r="E21" s="234"/>
      <c r="F21" s="234"/>
      <c r="G21" s="234"/>
      <c r="H21" s="272" t="s">
        <v>417</v>
      </c>
      <c r="I21" s="273" t="s">
        <v>422</v>
      </c>
      <c r="J21" s="234"/>
    </row>
  </sheetData>
  <mergeCells count="8">
    <mergeCell ref="A1:J1"/>
    <mergeCell ref="A2:J2"/>
    <mergeCell ref="A3:J3"/>
    <mergeCell ref="A4:J4"/>
    <mergeCell ref="B6:C6"/>
    <mergeCell ref="D6:E6"/>
    <mergeCell ref="F6:G6"/>
    <mergeCell ref="H6:I6"/>
  </mergeCells>
  <printOptions horizontalCentered="1" verticalCentered="1"/>
  <pageMargins left="0.15748031496062992" right="0.15748031496062992" top="0.27559055118110237" bottom="0.15748031496062992" header="0.15748031496062992" footer="0.1574803149606299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1"/>
  <sheetViews>
    <sheetView rightToLeft="1" view="pageBreakPreview" topLeftCell="A2" zoomScaleNormal="100" zoomScaleSheetLayoutView="100" workbookViewId="0">
      <selection activeCell="A4" sqref="A4:J4"/>
    </sheetView>
  </sheetViews>
  <sheetFormatPr defaultColWidth="9.15234375" defaultRowHeight="12.45" x14ac:dyDescent="0.3"/>
  <cols>
    <col min="1" max="1" width="10.3046875" style="8" customWidth="1"/>
    <col min="2" max="2" width="6.3046875" style="8" bestFit="1" customWidth="1"/>
    <col min="3" max="3" width="8.15234375" style="8" bestFit="1" customWidth="1"/>
    <col min="4" max="4" width="6.3046875" style="8" bestFit="1" customWidth="1"/>
    <col min="5" max="5" width="8.15234375" style="8" bestFit="1" customWidth="1"/>
    <col min="6" max="6" width="6.3046875" style="8" bestFit="1" customWidth="1"/>
    <col min="7" max="7" width="8.15234375" style="8" bestFit="1" customWidth="1"/>
    <col min="8" max="8" width="6.3046875" style="8" bestFit="1" customWidth="1"/>
    <col min="9" max="9" width="8.15234375" style="8" bestFit="1" customWidth="1"/>
    <col min="10" max="10" width="7.3828125" style="8" customWidth="1"/>
    <col min="11" max="11" width="12.15234375" style="8" customWidth="1"/>
    <col min="12" max="12" width="15.3828125" style="8" customWidth="1"/>
    <col min="13" max="16384" width="9.15234375" style="8"/>
  </cols>
  <sheetData>
    <row r="1" spans="1:12" ht="18" hidden="1" customHeight="1" x14ac:dyDescent="0.4">
      <c r="A1" s="868" t="s">
        <v>509</v>
      </c>
      <c r="B1" s="868"/>
      <c r="C1" s="869"/>
      <c r="D1" s="869"/>
      <c r="E1" s="869"/>
      <c r="F1" s="869"/>
      <c r="G1" s="869"/>
      <c r="H1" s="869"/>
      <c r="I1" s="869"/>
      <c r="J1" s="869"/>
      <c r="K1" s="869"/>
      <c r="L1" s="869"/>
    </row>
    <row r="2" spans="1:12" ht="18" customHeight="1" x14ac:dyDescent="0.4">
      <c r="A2" s="868" t="s">
        <v>508</v>
      </c>
      <c r="B2" s="868"/>
      <c r="C2" s="868"/>
      <c r="D2" s="868"/>
      <c r="E2" s="868"/>
      <c r="F2" s="868"/>
      <c r="G2" s="868"/>
      <c r="H2" s="868"/>
      <c r="I2" s="868"/>
      <c r="J2" s="868"/>
      <c r="K2" s="868"/>
      <c r="L2" s="868"/>
    </row>
    <row r="3" spans="1:12" ht="17.600000000000001" x14ac:dyDescent="0.4">
      <c r="A3" s="868" t="s">
        <v>507</v>
      </c>
      <c r="B3" s="868"/>
      <c r="C3" s="868"/>
      <c r="D3" s="868"/>
      <c r="E3" s="868"/>
      <c r="F3" s="868"/>
      <c r="G3" s="868"/>
      <c r="H3" s="868"/>
      <c r="I3" s="868"/>
      <c r="J3" s="868"/>
      <c r="K3" s="868"/>
      <c r="L3" s="868"/>
    </row>
    <row r="4" spans="1:12" ht="17.600000000000001" x14ac:dyDescent="0.4">
      <c r="A4" s="870">
        <v>2019</v>
      </c>
      <c r="B4" s="870"/>
      <c r="C4" s="870"/>
      <c r="D4" s="870"/>
      <c r="E4" s="870"/>
      <c r="F4" s="870"/>
      <c r="G4" s="870"/>
      <c r="H4" s="870"/>
      <c r="I4" s="870"/>
      <c r="J4" s="870"/>
      <c r="K4" s="870"/>
      <c r="L4" s="870"/>
    </row>
    <row r="5" spans="1:12" ht="15.45" x14ac:dyDescent="0.4">
      <c r="A5" s="871" t="s">
        <v>506</v>
      </c>
      <c r="B5" s="871"/>
      <c r="C5" s="871"/>
      <c r="D5" s="871"/>
      <c r="E5" s="871"/>
      <c r="F5" s="871"/>
      <c r="G5" s="871"/>
      <c r="H5" s="871"/>
      <c r="I5" s="871"/>
      <c r="J5" s="871"/>
      <c r="K5" s="871"/>
      <c r="L5" s="871"/>
    </row>
    <row r="6" spans="1:12" ht="15.45" x14ac:dyDescent="0.4">
      <c r="A6" s="871" t="s">
        <v>505</v>
      </c>
      <c r="B6" s="871"/>
      <c r="C6" s="871"/>
      <c r="D6" s="871"/>
      <c r="E6" s="871"/>
      <c r="F6" s="871"/>
      <c r="G6" s="871"/>
      <c r="H6" s="871"/>
      <c r="I6" s="871"/>
      <c r="J6" s="871"/>
      <c r="K6" s="871"/>
      <c r="L6" s="871"/>
    </row>
    <row r="7" spans="1:12" ht="15.45" x14ac:dyDescent="0.4">
      <c r="A7" s="871">
        <v>2019</v>
      </c>
      <c r="B7" s="871"/>
      <c r="C7" s="871"/>
      <c r="D7" s="871"/>
      <c r="E7" s="871"/>
      <c r="F7" s="871"/>
      <c r="G7" s="871"/>
      <c r="H7" s="871"/>
      <c r="I7" s="871"/>
      <c r="J7" s="871"/>
      <c r="K7" s="871"/>
      <c r="L7" s="871"/>
    </row>
    <row r="8" spans="1:12" ht="15.45" x14ac:dyDescent="0.3">
      <c r="A8" s="354" t="s">
        <v>749</v>
      </c>
      <c r="B8" s="354"/>
      <c r="C8" s="353"/>
      <c r="D8" s="352"/>
      <c r="E8" s="352"/>
      <c r="F8" s="352"/>
      <c r="G8" s="352"/>
      <c r="H8" s="352"/>
      <c r="I8" s="351"/>
      <c r="J8" s="143"/>
      <c r="K8" s="116"/>
      <c r="L8" s="350" t="s">
        <v>698</v>
      </c>
    </row>
    <row r="9" spans="1:12" ht="56.25" customHeight="1" x14ac:dyDescent="0.3">
      <c r="A9" s="874" t="s">
        <v>504</v>
      </c>
      <c r="B9" s="876" t="s">
        <v>550</v>
      </c>
      <c r="C9" s="877"/>
      <c r="D9" s="876" t="s">
        <v>551</v>
      </c>
      <c r="E9" s="877"/>
      <c r="F9" s="876" t="s">
        <v>552</v>
      </c>
      <c r="G9" s="877"/>
      <c r="H9" s="876" t="s">
        <v>553</v>
      </c>
      <c r="I9" s="877"/>
      <c r="J9" s="876" t="s">
        <v>554</v>
      </c>
      <c r="K9" s="877"/>
      <c r="L9" s="878" t="s">
        <v>503</v>
      </c>
    </row>
    <row r="10" spans="1:12" ht="47.25" customHeight="1" x14ac:dyDescent="0.3">
      <c r="A10" s="875"/>
      <c r="B10" s="872" t="s">
        <v>555</v>
      </c>
      <c r="C10" s="873"/>
      <c r="D10" s="872" t="s">
        <v>556</v>
      </c>
      <c r="E10" s="873"/>
      <c r="F10" s="872" t="s">
        <v>557</v>
      </c>
      <c r="G10" s="873"/>
      <c r="H10" s="872" t="s">
        <v>558</v>
      </c>
      <c r="I10" s="873"/>
      <c r="J10" s="872" t="s">
        <v>559</v>
      </c>
      <c r="K10" s="873"/>
      <c r="L10" s="879"/>
    </row>
    <row r="11" spans="1:12" ht="31.5" customHeight="1" thickBot="1" x14ac:dyDescent="0.35">
      <c r="A11" s="349" t="s">
        <v>502</v>
      </c>
      <c r="B11" s="482" t="s">
        <v>407</v>
      </c>
      <c r="C11" s="745" t="s">
        <v>408</v>
      </c>
      <c r="D11" s="482" t="s">
        <v>407</v>
      </c>
      <c r="E11" s="745" t="s">
        <v>408</v>
      </c>
      <c r="F11" s="482" t="s">
        <v>407</v>
      </c>
      <c r="G11" s="745" t="s">
        <v>408</v>
      </c>
      <c r="H11" s="482" t="s">
        <v>407</v>
      </c>
      <c r="I11" s="745" t="s">
        <v>408</v>
      </c>
      <c r="J11" s="794" t="s">
        <v>409</v>
      </c>
      <c r="K11" s="795" t="s">
        <v>410</v>
      </c>
      <c r="L11" s="348" t="s">
        <v>501</v>
      </c>
    </row>
    <row r="12" spans="1:12" ht="31.5" customHeight="1" thickBot="1" x14ac:dyDescent="0.35">
      <c r="A12" s="347" t="s">
        <v>500</v>
      </c>
      <c r="B12" s="480" t="s">
        <v>407</v>
      </c>
      <c r="C12" s="746" t="s">
        <v>408</v>
      </c>
      <c r="D12" s="480" t="s">
        <v>407</v>
      </c>
      <c r="E12" s="746" t="s">
        <v>408</v>
      </c>
      <c r="F12" s="480" t="s">
        <v>407</v>
      </c>
      <c r="G12" s="746" t="s">
        <v>408</v>
      </c>
      <c r="H12" s="480" t="s">
        <v>407</v>
      </c>
      <c r="I12" s="746" t="s">
        <v>408</v>
      </c>
      <c r="J12" s="480" t="s">
        <v>407</v>
      </c>
      <c r="K12" s="746" t="s">
        <v>408</v>
      </c>
      <c r="L12" s="346" t="s">
        <v>499</v>
      </c>
    </row>
    <row r="13" spans="1:12" ht="31.5" customHeight="1" thickBot="1" x14ac:dyDescent="0.35">
      <c r="A13" s="345" t="s">
        <v>498</v>
      </c>
      <c r="B13" s="481" t="s">
        <v>407</v>
      </c>
      <c r="C13" s="743" t="s">
        <v>408</v>
      </c>
      <c r="D13" s="481" t="s">
        <v>407</v>
      </c>
      <c r="E13" s="743" t="s">
        <v>408</v>
      </c>
      <c r="F13" s="481" t="s">
        <v>407</v>
      </c>
      <c r="G13" s="743" t="s">
        <v>408</v>
      </c>
      <c r="H13" s="481" t="s">
        <v>407</v>
      </c>
      <c r="I13" s="743" t="s">
        <v>408</v>
      </c>
      <c r="J13" s="794" t="s">
        <v>409</v>
      </c>
      <c r="K13" s="795" t="s">
        <v>410</v>
      </c>
      <c r="L13" s="344" t="s">
        <v>497</v>
      </c>
    </row>
    <row r="14" spans="1:12" ht="31.5" customHeight="1" thickBot="1" x14ac:dyDescent="0.35">
      <c r="A14" s="347" t="s">
        <v>496</v>
      </c>
      <c r="B14" s="480" t="s">
        <v>407</v>
      </c>
      <c r="C14" s="746" t="s">
        <v>408</v>
      </c>
      <c r="D14" s="480" t="s">
        <v>407</v>
      </c>
      <c r="E14" s="746" t="s">
        <v>408</v>
      </c>
      <c r="F14" s="480" t="s">
        <v>407</v>
      </c>
      <c r="G14" s="746" t="s">
        <v>408</v>
      </c>
      <c r="H14" s="480" t="s">
        <v>407</v>
      </c>
      <c r="I14" s="746" t="s">
        <v>408</v>
      </c>
      <c r="J14" s="730" t="s">
        <v>409</v>
      </c>
      <c r="K14" s="725" t="s">
        <v>410</v>
      </c>
      <c r="L14" s="346" t="s">
        <v>495</v>
      </c>
    </row>
    <row r="15" spans="1:12" ht="31.5" customHeight="1" thickBot="1" x14ac:dyDescent="0.35">
      <c r="A15" s="345" t="s">
        <v>494</v>
      </c>
      <c r="B15" s="481" t="s">
        <v>407</v>
      </c>
      <c r="C15" s="743" t="s">
        <v>408</v>
      </c>
      <c r="D15" s="481" t="s">
        <v>407</v>
      </c>
      <c r="E15" s="743" t="s">
        <v>408</v>
      </c>
      <c r="F15" s="481" t="s">
        <v>407</v>
      </c>
      <c r="G15" s="743" t="s">
        <v>408</v>
      </c>
      <c r="H15" s="481" t="s">
        <v>407</v>
      </c>
      <c r="I15" s="743" t="s">
        <v>408</v>
      </c>
      <c r="J15" s="731" t="s">
        <v>409</v>
      </c>
      <c r="K15" s="726" t="s">
        <v>410</v>
      </c>
      <c r="L15" s="344" t="s">
        <v>493</v>
      </c>
    </row>
    <row r="16" spans="1:12" ht="50.15" customHeight="1" thickBot="1" x14ac:dyDescent="0.35">
      <c r="A16" s="347" t="s">
        <v>492</v>
      </c>
      <c r="B16" s="480" t="s">
        <v>407</v>
      </c>
      <c r="C16" s="746" t="s">
        <v>408</v>
      </c>
      <c r="D16" s="480" t="s">
        <v>409</v>
      </c>
      <c r="E16" s="793" t="s">
        <v>410</v>
      </c>
      <c r="F16" s="730" t="s">
        <v>793</v>
      </c>
      <c r="G16" s="730" t="s">
        <v>420</v>
      </c>
      <c r="H16" s="480" t="s">
        <v>407</v>
      </c>
      <c r="I16" s="746" t="s">
        <v>408</v>
      </c>
      <c r="J16" s="730" t="s">
        <v>409</v>
      </c>
      <c r="K16" s="725" t="s">
        <v>410</v>
      </c>
      <c r="L16" s="346" t="s">
        <v>491</v>
      </c>
    </row>
    <row r="17" spans="1:12" ht="31.5" customHeight="1" thickBot="1" x14ac:dyDescent="0.35">
      <c r="A17" s="345" t="s">
        <v>490</v>
      </c>
      <c r="B17" s="481" t="s">
        <v>407</v>
      </c>
      <c r="C17" s="743" t="s">
        <v>408</v>
      </c>
      <c r="D17" s="481" t="s">
        <v>407</v>
      </c>
      <c r="E17" s="743" t="s">
        <v>408</v>
      </c>
      <c r="F17" s="481" t="s">
        <v>409</v>
      </c>
      <c r="G17" s="743" t="s">
        <v>410</v>
      </c>
      <c r="H17" s="481" t="s">
        <v>407</v>
      </c>
      <c r="I17" s="743" t="s">
        <v>408</v>
      </c>
      <c r="J17" s="731" t="s">
        <v>409</v>
      </c>
      <c r="K17" s="726" t="s">
        <v>410</v>
      </c>
      <c r="L17" s="344" t="s">
        <v>489</v>
      </c>
    </row>
    <row r="18" spans="1:12" ht="31.5" customHeight="1" thickBot="1" x14ac:dyDescent="0.35">
      <c r="A18" s="347" t="s">
        <v>488</v>
      </c>
      <c r="B18" s="480" t="s">
        <v>407</v>
      </c>
      <c r="C18" s="746" t="s">
        <v>408</v>
      </c>
      <c r="D18" s="480" t="s">
        <v>407</v>
      </c>
      <c r="E18" s="746" t="s">
        <v>408</v>
      </c>
      <c r="F18" s="480" t="s">
        <v>407</v>
      </c>
      <c r="G18" s="746" t="s">
        <v>408</v>
      </c>
      <c r="H18" s="480" t="s">
        <v>407</v>
      </c>
      <c r="I18" s="746" t="s">
        <v>408</v>
      </c>
      <c r="J18" s="730" t="s">
        <v>409</v>
      </c>
      <c r="K18" s="725" t="s">
        <v>410</v>
      </c>
      <c r="L18" s="346" t="s">
        <v>487</v>
      </c>
    </row>
    <row r="19" spans="1:12" ht="31.5" customHeight="1" thickBot="1" x14ac:dyDescent="0.35">
      <c r="A19" s="345" t="s">
        <v>486</v>
      </c>
      <c r="B19" s="481" t="s">
        <v>407</v>
      </c>
      <c r="C19" s="743" t="s">
        <v>408</v>
      </c>
      <c r="D19" s="481" t="s">
        <v>407</v>
      </c>
      <c r="E19" s="743" t="s">
        <v>408</v>
      </c>
      <c r="F19" s="481" t="s">
        <v>409</v>
      </c>
      <c r="G19" s="743" t="s">
        <v>410</v>
      </c>
      <c r="H19" s="481" t="s">
        <v>407</v>
      </c>
      <c r="I19" s="743" t="s">
        <v>408</v>
      </c>
      <c r="J19" s="731" t="s">
        <v>409</v>
      </c>
      <c r="K19" s="726" t="s">
        <v>410</v>
      </c>
      <c r="L19" s="344" t="s">
        <v>485</v>
      </c>
    </row>
    <row r="20" spans="1:12" ht="31.5" customHeight="1" thickBot="1" x14ac:dyDescent="0.35">
      <c r="A20" s="347" t="s">
        <v>484</v>
      </c>
      <c r="B20" s="480" t="s">
        <v>407</v>
      </c>
      <c r="C20" s="746" t="s">
        <v>408</v>
      </c>
      <c r="D20" s="480" t="s">
        <v>407</v>
      </c>
      <c r="E20" s="746" t="s">
        <v>408</v>
      </c>
      <c r="F20" s="480" t="s">
        <v>407</v>
      </c>
      <c r="G20" s="746" t="s">
        <v>408</v>
      </c>
      <c r="H20" s="480" t="s">
        <v>407</v>
      </c>
      <c r="I20" s="746" t="s">
        <v>408</v>
      </c>
      <c r="J20" s="730" t="s">
        <v>409</v>
      </c>
      <c r="K20" s="725" t="s">
        <v>410</v>
      </c>
      <c r="L20" s="346" t="s">
        <v>483</v>
      </c>
    </row>
    <row r="21" spans="1:12" ht="31.5" customHeight="1" thickBot="1" x14ac:dyDescent="0.35">
      <c r="A21" s="345" t="s">
        <v>482</v>
      </c>
      <c r="B21" s="481" t="s">
        <v>407</v>
      </c>
      <c r="C21" s="481" t="s">
        <v>408</v>
      </c>
      <c r="D21" s="481" t="s">
        <v>407</v>
      </c>
      <c r="E21" s="481" t="s">
        <v>408</v>
      </c>
      <c r="F21" s="481" t="s">
        <v>407</v>
      </c>
      <c r="G21" s="481" t="s">
        <v>408</v>
      </c>
      <c r="H21" s="481" t="s">
        <v>407</v>
      </c>
      <c r="I21" s="481" t="s">
        <v>408</v>
      </c>
      <c r="J21" s="481" t="s">
        <v>407</v>
      </c>
      <c r="K21" s="481" t="s">
        <v>408</v>
      </c>
      <c r="L21" s="344" t="s">
        <v>481</v>
      </c>
    </row>
    <row r="22" spans="1:12" ht="31.5" customHeight="1" x14ac:dyDescent="0.3">
      <c r="A22" s="343" t="s">
        <v>480</v>
      </c>
      <c r="B22" s="484" t="s">
        <v>407</v>
      </c>
      <c r="C22" s="747" t="s">
        <v>408</v>
      </c>
      <c r="D22" s="484" t="s">
        <v>407</v>
      </c>
      <c r="E22" s="747" t="s">
        <v>408</v>
      </c>
      <c r="F22" s="484" t="s">
        <v>407</v>
      </c>
      <c r="G22" s="747" t="s">
        <v>408</v>
      </c>
      <c r="H22" s="484" t="s">
        <v>407</v>
      </c>
      <c r="I22" s="747" t="s">
        <v>408</v>
      </c>
      <c r="J22" s="484" t="s">
        <v>407</v>
      </c>
      <c r="K22" s="747" t="s">
        <v>408</v>
      </c>
      <c r="L22" s="342" t="s">
        <v>479</v>
      </c>
    </row>
    <row r="23" spans="1:12" s="234" customFormat="1" x14ac:dyDescent="0.3">
      <c r="A23" s="234" t="s">
        <v>536</v>
      </c>
      <c r="L23" s="232" t="s">
        <v>537</v>
      </c>
    </row>
    <row r="24" spans="1:12" s="234" customFormat="1" x14ac:dyDescent="0.3"/>
    <row r="25" spans="1:12" x14ac:dyDescent="0.3">
      <c r="A25" s="231"/>
      <c r="B25" s="341" t="s">
        <v>413</v>
      </c>
      <c r="C25" s="234"/>
      <c r="D25" s="234"/>
      <c r="E25" s="234"/>
      <c r="F25" s="234"/>
      <c r="G25" s="234"/>
      <c r="H25" s="234"/>
      <c r="I25" s="340" t="s">
        <v>423</v>
      </c>
      <c r="J25" s="231"/>
      <c r="K25" s="231"/>
      <c r="L25" s="234"/>
    </row>
    <row r="26" spans="1:12" x14ac:dyDescent="0.3">
      <c r="A26" s="272" t="s">
        <v>407</v>
      </c>
      <c r="B26" s="273" t="s">
        <v>414</v>
      </c>
      <c r="C26" s="234"/>
      <c r="D26" s="234"/>
      <c r="E26" s="234"/>
      <c r="F26" s="234"/>
      <c r="G26" s="234"/>
      <c r="H26" s="234"/>
      <c r="I26" s="272" t="s">
        <v>414</v>
      </c>
      <c r="J26" s="483" t="s">
        <v>408</v>
      </c>
      <c r="K26" s="234"/>
      <c r="L26" s="234"/>
    </row>
    <row r="27" spans="1:12" x14ac:dyDescent="0.3">
      <c r="A27" s="272" t="s">
        <v>409</v>
      </c>
      <c r="B27" s="273" t="s">
        <v>415</v>
      </c>
      <c r="C27" s="234"/>
      <c r="D27" s="234"/>
      <c r="E27" s="234"/>
      <c r="F27" s="234"/>
      <c r="G27" s="234"/>
      <c r="H27" s="234"/>
      <c r="I27" s="272" t="s">
        <v>415</v>
      </c>
      <c r="J27" s="483" t="s">
        <v>410</v>
      </c>
      <c r="K27" s="234"/>
      <c r="L27" s="234"/>
    </row>
    <row r="28" spans="1:12" x14ac:dyDescent="0.3">
      <c r="A28" s="272" t="s">
        <v>418</v>
      </c>
      <c r="B28" s="273" t="s">
        <v>424</v>
      </c>
      <c r="C28" s="234"/>
      <c r="D28" s="234"/>
      <c r="E28" s="234"/>
      <c r="F28" s="234"/>
      <c r="G28" s="234"/>
      <c r="H28" s="234"/>
      <c r="I28" s="272" t="s">
        <v>424</v>
      </c>
      <c r="J28" s="273" t="s">
        <v>420</v>
      </c>
      <c r="K28" s="234"/>
      <c r="L28" s="234"/>
    </row>
    <row r="29" spans="1:12" x14ac:dyDescent="0.3">
      <c r="A29" s="272" t="s">
        <v>426</v>
      </c>
      <c r="B29" s="273" t="s">
        <v>425</v>
      </c>
      <c r="C29" s="234"/>
      <c r="D29" s="234"/>
      <c r="E29" s="234"/>
      <c r="F29" s="234"/>
      <c r="G29" s="234"/>
      <c r="H29" s="234"/>
      <c r="I29" s="272" t="s">
        <v>425</v>
      </c>
      <c r="J29" s="483" t="s">
        <v>714</v>
      </c>
      <c r="K29" s="234"/>
      <c r="L29" s="234"/>
    </row>
    <row r="30" spans="1:12" x14ac:dyDescent="0.3">
      <c r="A30" s="272" t="s">
        <v>428</v>
      </c>
      <c r="B30" s="273" t="s">
        <v>416</v>
      </c>
      <c r="C30" s="234"/>
      <c r="D30" s="234"/>
      <c r="E30" s="234"/>
      <c r="F30" s="234"/>
      <c r="G30" s="234"/>
      <c r="H30" s="234"/>
      <c r="I30" s="272" t="s">
        <v>416</v>
      </c>
      <c r="J30" s="273" t="s">
        <v>421</v>
      </c>
      <c r="K30" s="234"/>
      <c r="L30" s="234"/>
    </row>
    <row r="31" spans="1:12" x14ac:dyDescent="0.3">
      <c r="A31" s="272" t="s">
        <v>419</v>
      </c>
      <c r="B31" s="273" t="s">
        <v>417</v>
      </c>
      <c r="C31" s="234"/>
      <c r="D31" s="234"/>
      <c r="E31" s="234"/>
      <c r="F31" s="234"/>
      <c r="G31" s="234"/>
      <c r="H31" s="234"/>
      <c r="I31" s="272" t="s">
        <v>417</v>
      </c>
      <c r="J31" s="273" t="s">
        <v>422</v>
      </c>
      <c r="K31" s="234"/>
      <c r="L31" s="234"/>
    </row>
  </sheetData>
  <mergeCells count="19">
    <mergeCell ref="A6:L6"/>
    <mergeCell ref="F10:G10"/>
    <mergeCell ref="H10:I10"/>
    <mergeCell ref="J10:K10"/>
    <mergeCell ref="A7:L7"/>
    <mergeCell ref="A9:A10"/>
    <mergeCell ref="B9:C9"/>
    <mergeCell ref="D9:E9"/>
    <mergeCell ref="F9:G9"/>
    <mergeCell ref="H9:I9"/>
    <mergeCell ref="J9:K9"/>
    <mergeCell ref="L9:L10"/>
    <mergeCell ref="B10:C10"/>
    <mergeCell ref="D10:E10"/>
    <mergeCell ref="A1:L1"/>
    <mergeCell ref="A3:L3"/>
    <mergeCell ref="A4:L4"/>
    <mergeCell ref="A5:L5"/>
    <mergeCell ref="A2:L2"/>
  </mergeCells>
  <printOptions horizontalCentered="1" verticalCentered="1"/>
  <pageMargins left="0" right="0" top="0" bottom="0" header="0" footer="0"/>
  <pageSetup paperSize="9" scale="9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U151"/>
  <sheetViews>
    <sheetView rightToLeft="1" view="pageBreakPreview" zoomScale="55" zoomScaleNormal="100" zoomScaleSheetLayoutView="55" workbookViewId="0">
      <selection activeCell="A4" sqref="A4:J4"/>
    </sheetView>
  </sheetViews>
  <sheetFormatPr defaultColWidth="5.3046875" defaultRowHeight="12.45" x14ac:dyDescent="0.3"/>
  <cols>
    <col min="1" max="5" width="5.3046875" style="137"/>
    <col min="6" max="6" width="9.15234375" style="137" customWidth="1"/>
    <col min="7" max="16384" width="5.3046875" style="137"/>
  </cols>
  <sheetData>
    <row r="1" spans="1:10" s="231" customFormat="1" x14ac:dyDescent="0.3">
      <c r="A1" s="750"/>
      <c r="B1" s="751"/>
      <c r="C1" s="752"/>
      <c r="D1" s="751"/>
      <c r="E1" s="752"/>
      <c r="F1" s="751"/>
      <c r="G1" s="752"/>
      <c r="H1" s="751"/>
      <c r="I1" s="753"/>
      <c r="J1" s="754"/>
    </row>
    <row r="2" spans="1:10" s="231" customFormat="1" x14ac:dyDescent="0.3">
      <c r="A2" s="750"/>
      <c r="B2" s="751"/>
      <c r="C2" s="752"/>
      <c r="D2" s="751"/>
      <c r="E2" s="752"/>
      <c r="F2" s="751"/>
      <c r="G2" s="752"/>
      <c r="H2" s="751"/>
      <c r="I2" s="753"/>
      <c r="J2" s="754"/>
    </row>
    <row r="3" spans="1:10" s="231" customFormat="1" x14ac:dyDescent="0.3">
      <c r="A3" s="750"/>
      <c r="B3" s="751"/>
      <c r="C3" s="752"/>
      <c r="D3" s="751"/>
      <c r="E3" s="752"/>
      <c r="F3" s="751"/>
      <c r="G3" s="752"/>
      <c r="H3" s="751"/>
      <c r="I3" s="753"/>
      <c r="J3" s="754"/>
    </row>
    <row r="4" spans="1:10" s="231" customFormat="1" x14ac:dyDescent="0.3">
      <c r="A4" s="750"/>
      <c r="B4" s="751"/>
      <c r="C4" s="752"/>
      <c r="D4" s="751"/>
      <c r="E4" s="752"/>
      <c r="F4" s="751"/>
      <c r="G4" s="752"/>
      <c r="H4" s="751"/>
      <c r="I4" s="753"/>
      <c r="J4" s="754"/>
    </row>
    <row r="5" spans="1:10" s="231" customFormat="1" x14ac:dyDescent="0.3">
      <c r="A5" s="750"/>
      <c r="B5" s="751"/>
      <c r="C5" s="752"/>
      <c r="D5" s="751"/>
      <c r="E5" s="752"/>
      <c r="F5" s="751"/>
      <c r="G5" s="752"/>
      <c r="H5" s="751"/>
      <c r="I5" s="753"/>
      <c r="J5" s="754"/>
    </row>
    <row r="6" spans="1:10" s="231" customFormat="1" x14ac:dyDescent="0.3">
      <c r="A6" s="750"/>
      <c r="B6" s="751"/>
      <c r="C6" s="752"/>
      <c r="D6" s="751"/>
      <c r="E6" s="752"/>
      <c r="F6" s="751"/>
      <c r="G6" s="752"/>
      <c r="H6" s="751"/>
      <c r="I6" s="753"/>
      <c r="J6" s="754"/>
    </row>
    <row r="7" spans="1:10" s="231" customFormat="1" x14ac:dyDescent="0.3">
      <c r="A7" s="750"/>
      <c r="B7" s="751"/>
      <c r="C7" s="752"/>
      <c r="D7" s="751"/>
      <c r="E7" s="752"/>
      <c r="F7" s="751"/>
      <c r="G7" s="752"/>
      <c r="H7" s="751"/>
      <c r="I7" s="753"/>
      <c r="J7" s="754"/>
    </row>
    <row r="8" spans="1:10" s="231" customFormat="1" x14ac:dyDescent="0.3">
      <c r="A8" s="750"/>
      <c r="B8" s="751"/>
      <c r="C8" s="752"/>
      <c r="D8" s="751"/>
      <c r="E8" s="752"/>
      <c r="F8" s="751"/>
      <c r="G8" s="752"/>
      <c r="H8" s="751"/>
      <c r="I8" s="753"/>
      <c r="J8" s="754"/>
    </row>
    <row r="9" spans="1:10" s="231" customFormat="1" x14ac:dyDescent="0.3">
      <c r="A9" s="750"/>
      <c r="B9" s="751"/>
      <c r="C9" s="752"/>
      <c r="D9" s="751"/>
      <c r="E9" s="752"/>
      <c r="F9" s="751"/>
      <c r="G9" s="752"/>
      <c r="H9" s="751"/>
      <c r="I9" s="753"/>
      <c r="J9" s="754"/>
    </row>
    <row r="10" spans="1:10" s="231" customFormat="1" x14ac:dyDescent="0.3">
      <c r="A10" s="750"/>
      <c r="B10" s="751"/>
      <c r="C10" s="752"/>
      <c r="D10" s="751"/>
      <c r="E10" s="752"/>
      <c r="F10" s="751"/>
      <c r="G10" s="752"/>
      <c r="H10" s="751"/>
      <c r="I10" s="753"/>
      <c r="J10" s="754"/>
    </row>
    <row r="11" spans="1:10" s="231" customFormat="1" x14ac:dyDescent="0.3">
      <c r="A11" s="750"/>
      <c r="B11" s="751"/>
      <c r="C11" s="752"/>
      <c r="D11" s="751"/>
      <c r="E11" s="752"/>
      <c r="F11" s="751"/>
      <c r="G11" s="752"/>
      <c r="H11" s="751"/>
      <c r="I11" s="753"/>
      <c r="J11" s="754"/>
    </row>
    <row r="12" spans="1:10" s="231" customFormat="1" x14ac:dyDescent="0.3">
      <c r="A12" s="750"/>
      <c r="B12" s="751"/>
      <c r="C12" s="752"/>
      <c r="D12" s="751"/>
      <c r="E12" s="752"/>
      <c r="F12" s="751"/>
      <c r="G12" s="752"/>
      <c r="H12" s="751"/>
      <c r="I12" s="753"/>
      <c r="J12" s="754"/>
    </row>
    <row r="13" spans="1:10" s="231" customFormat="1" x14ac:dyDescent="0.3">
      <c r="A13" s="750"/>
      <c r="B13" s="751"/>
      <c r="C13" s="752"/>
      <c r="D13" s="751"/>
      <c r="E13" s="752"/>
      <c r="F13" s="751"/>
      <c r="G13" s="752"/>
      <c r="H13" s="751"/>
      <c r="I13" s="753"/>
      <c r="J13" s="754"/>
    </row>
    <row r="14" spans="1:10" s="231" customFormat="1" x14ac:dyDescent="0.3">
      <c r="A14" s="750"/>
      <c r="B14" s="751"/>
      <c r="C14" s="752"/>
      <c r="D14" s="751"/>
      <c r="E14" s="752"/>
      <c r="F14" s="751"/>
      <c r="G14" s="752"/>
      <c r="H14" s="751"/>
      <c r="I14" s="753"/>
      <c r="J14" s="754"/>
    </row>
    <row r="15" spans="1:10" s="231" customFormat="1" x14ac:dyDescent="0.3">
      <c r="A15" s="750"/>
      <c r="B15" s="751"/>
      <c r="C15" s="752"/>
      <c r="D15" s="751"/>
      <c r="E15" s="752"/>
      <c r="F15" s="751"/>
      <c r="G15" s="752"/>
      <c r="H15" s="751"/>
      <c r="I15" s="753"/>
      <c r="J15" s="754"/>
    </row>
    <row r="16" spans="1:10" s="231" customFormat="1" x14ac:dyDescent="0.3">
      <c r="A16" s="750"/>
      <c r="B16" s="751"/>
      <c r="C16" s="752"/>
      <c r="D16" s="751"/>
      <c r="E16" s="752"/>
      <c r="F16" s="751"/>
      <c r="G16" s="752"/>
      <c r="H16" s="751"/>
      <c r="I16" s="753"/>
      <c r="J16" s="754"/>
    </row>
    <row r="17" spans="1:10" s="231" customFormat="1" x14ac:dyDescent="0.3">
      <c r="A17" s="750"/>
      <c r="B17" s="751"/>
      <c r="C17" s="752"/>
      <c r="D17" s="751"/>
      <c r="E17" s="752"/>
      <c r="F17" s="751"/>
      <c r="G17" s="752"/>
      <c r="H17" s="751"/>
      <c r="I17" s="753"/>
      <c r="J17" s="754"/>
    </row>
    <row r="18" spans="1:10" s="231" customFormat="1" x14ac:dyDescent="0.3">
      <c r="A18" s="750"/>
      <c r="B18" s="751"/>
      <c r="C18" s="752"/>
      <c r="D18" s="751"/>
      <c r="E18" s="752"/>
      <c r="F18" s="751"/>
      <c r="G18" s="752"/>
      <c r="H18" s="751"/>
      <c r="I18" s="753"/>
      <c r="J18" s="754"/>
    </row>
    <row r="19" spans="1:10" s="231" customFormat="1" x14ac:dyDescent="0.3">
      <c r="A19" s="750"/>
      <c r="B19" s="751"/>
      <c r="C19" s="752"/>
      <c r="D19" s="751"/>
      <c r="E19" s="752"/>
      <c r="F19" s="751"/>
      <c r="G19" s="752"/>
      <c r="H19" s="751"/>
      <c r="I19" s="753"/>
      <c r="J19" s="754"/>
    </row>
    <row r="20" spans="1:10" s="231" customFormat="1" x14ac:dyDescent="0.3">
      <c r="A20" s="750"/>
      <c r="B20" s="751"/>
      <c r="C20" s="752"/>
      <c r="D20" s="751"/>
      <c r="E20" s="752"/>
      <c r="F20" s="751"/>
      <c r="G20" s="752"/>
      <c r="H20" s="751"/>
      <c r="I20" s="753"/>
      <c r="J20" s="754"/>
    </row>
    <row r="21" spans="1:10" s="231" customFormat="1" x14ac:dyDescent="0.3">
      <c r="A21" s="750"/>
      <c r="B21" s="751"/>
      <c r="C21" s="752"/>
      <c r="D21" s="751"/>
      <c r="E21" s="752"/>
      <c r="F21" s="751"/>
      <c r="G21" s="752"/>
      <c r="H21" s="751"/>
      <c r="I21" s="753"/>
      <c r="J21" s="754"/>
    </row>
    <row r="22" spans="1:10" s="231" customFormat="1" x14ac:dyDescent="0.3">
      <c r="A22" s="750"/>
      <c r="B22" s="751"/>
      <c r="C22" s="752"/>
      <c r="D22" s="751"/>
      <c r="E22" s="752"/>
      <c r="F22" s="751"/>
      <c r="G22" s="752"/>
      <c r="H22" s="751"/>
      <c r="I22" s="753"/>
      <c r="J22" s="754"/>
    </row>
    <row r="23" spans="1:10" s="231" customFormat="1" x14ac:dyDescent="0.3">
      <c r="A23" s="750"/>
      <c r="B23" s="751"/>
      <c r="C23" s="752"/>
      <c r="D23" s="751"/>
      <c r="E23" s="752"/>
      <c r="F23" s="751"/>
      <c r="G23" s="752"/>
      <c r="H23" s="751"/>
      <c r="I23" s="753"/>
      <c r="J23" s="754"/>
    </row>
    <row r="24" spans="1:10" s="231" customFormat="1" x14ac:dyDescent="0.3">
      <c r="A24" s="750"/>
      <c r="B24" s="751"/>
      <c r="C24" s="752"/>
      <c r="D24" s="751"/>
      <c r="E24" s="752"/>
      <c r="F24" s="751"/>
      <c r="G24" s="752"/>
      <c r="H24" s="751"/>
      <c r="I24" s="753"/>
      <c r="J24" s="754"/>
    </row>
    <row r="25" spans="1:10" s="231" customFormat="1" x14ac:dyDescent="0.3">
      <c r="A25" s="750"/>
      <c r="B25" s="751"/>
      <c r="C25" s="752"/>
      <c r="D25" s="751"/>
      <c r="E25" s="752"/>
      <c r="F25" s="751"/>
      <c r="G25" s="752"/>
      <c r="H25" s="751"/>
      <c r="I25" s="753"/>
      <c r="J25" s="754"/>
    </row>
    <row r="26" spans="1:10" s="231" customFormat="1" x14ac:dyDescent="0.3">
      <c r="A26" s="750"/>
      <c r="B26" s="751"/>
      <c r="C26" s="752"/>
      <c r="D26" s="751"/>
      <c r="E26" s="752"/>
      <c r="F26" s="751"/>
      <c r="G26" s="752"/>
      <c r="H26" s="751"/>
      <c r="I26" s="753"/>
      <c r="J26" s="754"/>
    </row>
    <row r="27" spans="1:10" s="231" customFormat="1" x14ac:dyDescent="0.3">
      <c r="A27" s="750"/>
      <c r="B27" s="751"/>
      <c r="C27" s="752"/>
      <c r="D27" s="751"/>
      <c r="E27" s="752"/>
      <c r="F27" s="751"/>
      <c r="G27" s="752"/>
      <c r="H27" s="751"/>
      <c r="I27" s="753"/>
      <c r="J27" s="754"/>
    </row>
    <row r="28" spans="1:10" s="231" customFormat="1" x14ac:dyDescent="0.3">
      <c r="A28" s="750"/>
      <c r="B28" s="751"/>
      <c r="C28" s="752"/>
      <c r="D28" s="751"/>
      <c r="E28" s="752"/>
      <c r="F28" s="751"/>
      <c r="G28" s="752"/>
      <c r="H28" s="751"/>
      <c r="I28" s="753"/>
      <c r="J28" s="754"/>
    </row>
    <row r="29" spans="1:10" s="231" customFormat="1" x14ac:dyDescent="0.3">
      <c r="A29" s="750"/>
      <c r="B29" s="751"/>
      <c r="C29" s="752"/>
      <c r="D29" s="751"/>
      <c r="E29" s="752"/>
      <c r="F29" s="751"/>
      <c r="G29" s="752"/>
      <c r="H29" s="751"/>
      <c r="I29" s="753"/>
      <c r="J29" s="754"/>
    </row>
    <row r="30" spans="1:10" s="231" customFormat="1" x14ac:dyDescent="0.3">
      <c r="A30" s="750"/>
      <c r="B30" s="751"/>
      <c r="C30" s="752"/>
      <c r="D30" s="751"/>
      <c r="E30" s="752"/>
      <c r="F30" s="751"/>
      <c r="G30" s="752"/>
      <c r="H30" s="751"/>
      <c r="I30" s="753"/>
      <c r="J30" s="754"/>
    </row>
    <row r="31" spans="1:10" s="231" customFormat="1" x14ac:dyDescent="0.3">
      <c r="A31" s="750"/>
      <c r="B31" s="751"/>
      <c r="C31" s="752"/>
      <c r="D31" s="751"/>
      <c r="E31" s="752"/>
      <c r="F31" s="751"/>
      <c r="G31" s="752"/>
      <c r="H31" s="751"/>
      <c r="I31" s="753"/>
      <c r="J31" s="754"/>
    </row>
    <row r="32" spans="1:10" s="231" customFormat="1" x14ac:dyDescent="0.3">
      <c r="A32" s="750"/>
      <c r="B32" s="751"/>
      <c r="C32" s="752"/>
      <c r="D32" s="751"/>
      <c r="E32" s="752"/>
      <c r="F32" s="751"/>
      <c r="G32" s="752"/>
      <c r="H32" s="751"/>
      <c r="I32" s="753"/>
      <c r="J32" s="754"/>
    </row>
    <row r="33" spans="1:10" s="231" customFormat="1" x14ac:dyDescent="0.3">
      <c r="A33" s="750"/>
      <c r="B33" s="751"/>
      <c r="C33" s="752"/>
      <c r="D33" s="751"/>
      <c r="E33" s="752"/>
      <c r="F33" s="751"/>
      <c r="G33" s="752"/>
      <c r="H33" s="751"/>
      <c r="I33" s="753"/>
      <c r="J33" s="754"/>
    </row>
    <row r="34" spans="1:10" s="231" customFormat="1" x14ac:dyDescent="0.3">
      <c r="A34" s="750"/>
      <c r="B34" s="751"/>
      <c r="C34" s="752"/>
      <c r="D34" s="751"/>
      <c r="E34" s="752"/>
      <c r="F34" s="751"/>
      <c r="G34" s="752"/>
      <c r="H34" s="751"/>
      <c r="I34" s="753"/>
      <c r="J34" s="754"/>
    </row>
    <row r="35" spans="1:10" s="231" customFormat="1" x14ac:dyDescent="0.3">
      <c r="A35" s="750"/>
      <c r="B35" s="751"/>
      <c r="C35" s="752"/>
      <c r="D35" s="751"/>
      <c r="E35" s="752"/>
      <c r="F35" s="751"/>
      <c r="G35" s="752"/>
      <c r="H35" s="751"/>
      <c r="I35" s="753"/>
      <c r="J35" s="754"/>
    </row>
    <row r="36" spans="1:10" s="231" customFormat="1" x14ac:dyDescent="0.3">
      <c r="A36" s="750"/>
      <c r="B36" s="751"/>
      <c r="C36" s="752"/>
      <c r="D36" s="751"/>
      <c r="E36" s="752"/>
      <c r="F36" s="751"/>
      <c r="G36" s="752"/>
      <c r="H36" s="751"/>
      <c r="I36" s="753"/>
      <c r="J36" s="754"/>
    </row>
    <row r="37" spans="1:10" s="231" customFormat="1" x14ac:dyDescent="0.3">
      <c r="A37" s="750"/>
      <c r="B37" s="751"/>
      <c r="C37" s="752"/>
      <c r="D37" s="751"/>
      <c r="E37" s="752"/>
      <c r="F37" s="751"/>
      <c r="G37" s="752"/>
      <c r="H37" s="751"/>
      <c r="I37" s="753"/>
      <c r="J37" s="754"/>
    </row>
    <row r="38" spans="1:10" s="231" customFormat="1" x14ac:dyDescent="0.3">
      <c r="A38" s="750"/>
      <c r="B38" s="751"/>
      <c r="C38" s="752"/>
      <c r="D38" s="751"/>
      <c r="E38" s="752"/>
      <c r="F38" s="751"/>
      <c r="G38" s="752"/>
      <c r="H38" s="751"/>
      <c r="I38" s="753"/>
      <c r="J38" s="754"/>
    </row>
    <row r="39" spans="1:10" s="231" customFormat="1" x14ac:dyDescent="0.3">
      <c r="A39" s="750"/>
      <c r="B39" s="751"/>
      <c r="C39" s="752"/>
      <c r="D39" s="751"/>
      <c r="E39" s="752"/>
      <c r="F39" s="751"/>
      <c r="G39" s="752"/>
      <c r="H39" s="751"/>
      <c r="I39" s="753"/>
      <c r="J39" s="754"/>
    </row>
    <row r="40" spans="1:10" s="231" customFormat="1" x14ac:dyDescent="0.3">
      <c r="A40" s="750"/>
      <c r="B40" s="751"/>
      <c r="C40" s="752"/>
      <c r="D40" s="751"/>
      <c r="E40" s="752"/>
      <c r="F40" s="751"/>
      <c r="G40" s="752"/>
      <c r="H40" s="751"/>
      <c r="I40" s="753"/>
      <c r="J40" s="754"/>
    </row>
    <row r="41" spans="1:10" s="231" customFormat="1" x14ac:dyDescent="0.3">
      <c r="A41" s="750"/>
      <c r="B41" s="751"/>
      <c r="C41" s="752"/>
      <c r="D41" s="751"/>
      <c r="E41" s="752"/>
      <c r="F41" s="751"/>
      <c r="G41" s="752"/>
      <c r="H41" s="751"/>
      <c r="I41" s="753"/>
      <c r="J41" s="754"/>
    </row>
    <row r="42" spans="1:10" s="231" customFormat="1" x14ac:dyDescent="0.3">
      <c r="A42" s="750"/>
      <c r="B42" s="751"/>
      <c r="C42" s="752"/>
      <c r="D42" s="751"/>
      <c r="E42" s="752"/>
      <c r="F42" s="751"/>
      <c r="G42" s="752"/>
      <c r="H42" s="751"/>
      <c r="I42" s="753"/>
      <c r="J42" s="754"/>
    </row>
    <row r="43" spans="1:10" s="231" customFormat="1" x14ac:dyDescent="0.3">
      <c r="A43" s="750"/>
      <c r="B43" s="751"/>
      <c r="C43" s="752"/>
      <c r="D43" s="751"/>
      <c r="E43" s="752"/>
      <c r="F43" s="751"/>
      <c r="G43" s="752"/>
      <c r="H43" s="751"/>
      <c r="I43" s="753"/>
      <c r="J43" s="754"/>
    </row>
    <row r="44" spans="1:10" s="231" customFormat="1" x14ac:dyDescent="0.3">
      <c r="A44" s="750"/>
      <c r="B44" s="751"/>
      <c r="C44" s="752"/>
      <c r="D44" s="751"/>
      <c r="E44" s="752"/>
      <c r="F44" s="751"/>
      <c r="G44" s="752"/>
      <c r="H44" s="751"/>
      <c r="I44" s="753"/>
      <c r="J44" s="754"/>
    </row>
    <row r="45" spans="1:10" s="231" customFormat="1" x14ac:dyDescent="0.3">
      <c r="A45" s="750"/>
      <c r="B45" s="751"/>
      <c r="C45" s="752"/>
      <c r="D45" s="751"/>
      <c r="E45" s="752"/>
      <c r="F45" s="751"/>
      <c r="G45" s="752"/>
      <c r="H45" s="751"/>
      <c r="I45" s="753"/>
      <c r="J45" s="754"/>
    </row>
    <row r="46" spans="1:10" s="231" customFormat="1" x14ac:dyDescent="0.3">
      <c r="A46" s="750"/>
      <c r="B46" s="751"/>
      <c r="C46" s="752"/>
      <c r="D46" s="751"/>
      <c r="E46" s="752"/>
      <c r="F46" s="751"/>
      <c r="G46" s="752"/>
      <c r="H46" s="751"/>
      <c r="I46" s="753"/>
      <c r="J46" s="754"/>
    </row>
    <row r="47" spans="1:10" s="231" customFormat="1" x14ac:dyDescent="0.3">
      <c r="A47" s="750"/>
      <c r="B47" s="751"/>
      <c r="C47" s="752"/>
      <c r="D47" s="751"/>
      <c r="E47" s="752"/>
      <c r="F47" s="751"/>
      <c r="G47" s="752"/>
      <c r="H47" s="751"/>
      <c r="I47" s="753"/>
      <c r="J47" s="754"/>
    </row>
    <row r="48" spans="1:10" s="231" customFormat="1" x14ac:dyDescent="0.3">
      <c r="A48" s="750"/>
      <c r="B48" s="751"/>
      <c r="C48" s="752"/>
      <c r="D48" s="751"/>
      <c r="E48" s="752"/>
      <c r="F48" s="751"/>
      <c r="G48" s="752"/>
      <c r="H48" s="751"/>
      <c r="I48" s="753"/>
      <c r="J48" s="754"/>
    </row>
    <row r="49" spans="1:47" s="231" customFormat="1" x14ac:dyDescent="0.3">
      <c r="A49" s="750"/>
      <c r="B49" s="751"/>
      <c r="C49" s="752"/>
      <c r="D49" s="751"/>
      <c r="E49" s="752"/>
      <c r="F49" s="751"/>
      <c r="G49" s="752"/>
      <c r="H49" s="751"/>
      <c r="I49" s="753"/>
      <c r="J49" s="754"/>
    </row>
    <row r="50" spans="1:47" s="231" customFormat="1" x14ac:dyDescent="0.3">
      <c r="A50" s="750"/>
      <c r="B50" s="751"/>
      <c r="C50" s="752"/>
      <c r="D50" s="751"/>
      <c r="E50" s="752"/>
      <c r="F50" s="751"/>
      <c r="G50" s="752"/>
      <c r="H50" s="751"/>
      <c r="I50" s="753"/>
      <c r="J50" s="754"/>
    </row>
    <row r="51" spans="1:47" s="231" customFormat="1" x14ac:dyDescent="0.3">
      <c r="A51" s="750"/>
      <c r="B51" s="751"/>
      <c r="C51" s="752"/>
      <c r="D51" s="751"/>
      <c r="E51" s="752"/>
      <c r="F51" s="751"/>
      <c r="G51" s="752"/>
      <c r="H51" s="751"/>
      <c r="I51" s="753"/>
      <c r="J51" s="754"/>
    </row>
    <row r="52" spans="1:47" s="231" customFormat="1" x14ac:dyDescent="0.3">
      <c r="A52" s="750"/>
      <c r="B52" s="751"/>
      <c r="C52" s="752"/>
      <c r="D52" s="751"/>
      <c r="E52" s="752"/>
      <c r="F52" s="751"/>
      <c r="G52" s="752"/>
      <c r="H52" s="751"/>
      <c r="I52" s="753"/>
      <c r="J52" s="754"/>
    </row>
    <row r="53" spans="1:47" s="231" customFormat="1" x14ac:dyDescent="0.3">
      <c r="A53" s="750"/>
      <c r="B53" s="751"/>
      <c r="C53" s="752"/>
      <c r="D53" s="751"/>
      <c r="E53" s="752"/>
      <c r="F53" s="751"/>
      <c r="G53" s="752"/>
      <c r="H53" s="751"/>
      <c r="I53" s="753"/>
      <c r="J53" s="754"/>
    </row>
    <row r="54" spans="1:47" s="231" customFormat="1" x14ac:dyDescent="0.3">
      <c r="A54" s="750"/>
      <c r="B54" s="751"/>
      <c r="C54" s="752"/>
      <c r="D54" s="751"/>
      <c r="E54" s="752"/>
      <c r="F54" s="751"/>
      <c r="G54" s="752"/>
      <c r="H54" s="751"/>
      <c r="I54" s="753"/>
      <c r="J54" s="754"/>
    </row>
    <row r="55" spans="1:47" s="231" customFormat="1" x14ac:dyDescent="0.3">
      <c r="A55" s="750"/>
      <c r="B55" s="751"/>
      <c r="C55" s="752"/>
      <c r="D55" s="751"/>
      <c r="E55" s="752"/>
      <c r="F55" s="751"/>
      <c r="G55" s="752"/>
      <c r="H55" s="751"/>
      <c r="I55" s="753"/>
      <c r="J55" s="754"/>
    </row>
    <row r="56" spans="1:47" s="231" customFormat="1" x14ac:dyDescent="0.3">
      <c r="A56" s="750"/>
      <c r="B56" s="751"/>
      <c r="C56" s="752"/>
      <c r="D56" s="751"/>
      <c r="E56" s="752"/>
      <c r="F56" s="751"/>
      <c r="G56" s="752"/>
      <c r="H56" s="751"/>
      <c r="I56" s="753"/>
      <c r="J56" s="754"/>
    </row>
    <row r="57" spans="1:47" s="231" customFormat="1" x14ac:dyDescent="0.3">
      <c r="A57" s="750"/>
      <c r="B57" s="751"/>
      <c r="C57" s="752"/>
      <c r="D57" s="751"/>
      <c r="E57" s="752"/>
      <c r="F57" s="751"/>
      <c r="G57" s="752"/>
      <c r="H57" s="751"/>
      <c r="I57" s="753"/>
      <c r="J57" s="754"/>
    </row>
    <row r="58" spans="1:47" s="231" customFormat="1" x14ac:dyDescent="0.3">
      <c r="A58" s="750"/>
      <c r="B58" s="751"/>
      <c r="C58" s="752"/>
      <c r="D58" s="751"/>
      <c r="E58" s="752"/>
      <c r="F58" s="751"/>
      <c r="G58" s="752"/>
      <c r="H58" s="751"/>
      <c r="I58" s="753"/>
      <c r="J58" s="754"/>
    </row>
    <row r="59" spans="1:47" s="231" customFormat="1" x14ac:dyDescent="0.3">
      <c r="A59" s="750"/>
      <c r="B59" s="751"/>
      <c r="C59" s="752"/>
      <c r="D59" s="751"/>
      <c r="E59" s="752"/>
      <c r="F59" s="751"/>
      <c r="G59" s="752"/>
      <c r="H59" s="751"/>
      <c r="I59" s="753"/>
      <c r="J59" s="754"/>
    </row>
    <row r="60" spans="1:47" s="231" customFormat="1" x14ac:dyDescent="0.3">
      <c r="A60" s="750"/>
      <c r="B60" s="751"/>
      <c r="C60" s="752"/>
      <c r="D60" s="751"/>
      <c r="E60" s="752"/>
      <c r="F60" s="751"/>
      <c r="G60" s="752"/>
      <c r="H60" s="751"/>
      <c r="I60" s="753"/>
      <c r="J60" s="754"/>
    </row>
    <row r="61" spans="1:47" s="231" customFormat="1" x14ac:dyDescent="0.3">
      <c r="A61" s="750"/>
      <c r="B61" s="751"/>
      <c r="C61" s="752"/>
      <c r="D61" s="751"/>
      <c r="E61" s="752"/>
      <c r="F61" s="751"/>
      <c r="G61" s="752"/>
      <c r="H61" s="751"/>
      <c r="I61" s="753"/>
      <c r="J61" s="754"/>
    </row>
    <row r="62" spans="1:47" s="231" customFormat="1" x14ac:dyDescent="0.3">
      <c r="A62" s="750"/>
      <c r="B62" s="751"/>
      <c r="C62" s="752"/>
      <c r="D62" s="751"/>
      <c r="E62" s="752"/>
      <c r="F62" s="751"/>
      <c r="G62" s="752"/>
      <c r="H62" s="751"/>
      <c r="I62" s="753"/>
      <c r="J62" s="754"/>
    </row>
    <row r="63" spans="1:47" s="231" customFormat="1" ht="15.45" x14ac:dyDescent="0.4">
      <c r="A63" s="880" t="s">
        <v>742</v>
      </c>
      <c r="B63" s="880"/>
      <c r="C63" s="880"/>
      <c r="D63" s="880"/>
      <c r="E63" s="880"/>
      <c r="F63" s="880"/>
      <c r="G63" s="880"/>
      <c r="H63" s="880"/>
      <c r="I63" s="880"/>
      <c r="J63" s="880"/>
      <c r="K63" s="880"/>
      <c r="L63" s="880"/>
      <c r="M63" s="880"/>
      <c r="N63" s="880"/>
      <c r="O63" s="880"/>
      <c r="P63" s="880"/>
      <c r="Q63" s="880"/>
      <c r="R63" s="880"/>
      <c r="S63" s="880"/>
      <c r="T63" s="880"/>
      <c r="U63" s="880"/>
      <c r="V63" s="880"/>
      <c r="W63" s="880"/>
      <c r="X63" s="880"/>
      <c r="Y63" s="880"/>
      <c r="Z63" s="880"/>
      <c r="AA63" s="880"/>
      <c r="AB63" s="880"/>
      <c r="AC63" s="880"/>
      <c r="AD63" s="880"/>
      <c r="AE63" s="880"/>
      <c r="AF63" s="880"/>
      <c r="AG63" s="880"/>
      <c r="AH63" s="880"/>
      <c r="AI63" s="880"/>
      <c r="AJ63" s="880"/>
      <c r="AK63" s="880"/>
      <c r="AL63" s="880"/>
      <c r="AM63" s="880"/>
      <c r="AN63" s="880"/>
      <c r="AO63" s="880"/>
      <c r="AP63" s="880"/>
      <c r="AQ63" s="880"/>
      <c r="AR63" s="806"/>
      <c r="AS63" s="806"/>
      <c r="AT63" s="806"/>
      <c r="AU63" s="806"/>
    </row>
    <row r="64" spans="1:47" s="231" customFormat="1" x14ac:dyDescent="0.3">
      <c r="A64" s="750"/>
      <c r="B64" s="751"/>
      <c r="C64" s="752"/>
      <c r="D64" s="751"/>
      <c r="E64" s="752"/>
      <c r="F64" s="751"/>
      <c r="G64" s="752"/>
      <c r="H64" s="751"/>
      <c r="I64" s="753"/>
      <c r="J64" s="754"/>
    </row>
    <row r="65" spans="1:10" s="231" customFormat="1" x14ac:dyDescent="0.3">
      <c r="A65" s="750"/>
      <c r="B65" s="751"/>
      <c r="C65" s="752"/>
      <c r="D65" s="751"/>
      <c r="E65" s="752"/>
      <c r="F65" s="751"/>
      <c r="G65" s="752"/>
      <c r="H65" s="751"/>
      <c r="I65" s="753"/>
      <c r="J65" s="754"/>
    </row>
    <row r="66" spans="1:10" s="231" customFormat="1" x14ac:dyDescent="0.3">
      <c r="A66" s="750"/>
      <c r="B66" s="751"/>
      <c r="C66" s="752"/>
      <c r="D66" s="751"/>
      <c r="E66" s="752"/>
      <c r="F66" s="751"/>
      <c r="G66" s="752"/>
      <c r="H66" s="751"/>
      <c r="I66" s="753"/>
      <c r="J66" s="754"/>
    </row>
    <row r="67" spans="1:10" s="231" customFormat="1" x14ac:dyDescent="0.3">
      <c r="A67" s="750"/>
      <c r="B67" s="751"/>
      <c r="C67" s="752"/>
      <c r="D67" s="751"/>
      <c r="E67" s="752"/>
      <c r="F67" s="751"/>
      <c r="G67" s="752"/>
      <c r="H67" s="751"/>
      <c r="I67" s="753"/>
      <c r="J67" s="754"/>
    </row>
    <row r="68" spans="1:10" s="231" customFormat="1" x14ac:dyDescent="0.3">
      <c r="A68" s="750"/>
      <c r="B68" s="751"/>
      <c r="C68" s="752"/>
      <c r="D68" s="751"/>
      <c r="E68" s="752"/>
      <c r="F68" s="751"/>
      <c r="G68" s="752"/>
      <c r="H68" s="751"/>
      <c r="I68" s="753"/>
      <c r="J68" s="754"/>
    </row>
    <row r="69" spans="1:10" s="231" customFormat="1" x14ac:dyDescent="0.3">
      <c r="A69" s="750"/>
      <c r="B69" s="751"/>
      <c r="C69" s="752"/>
      <c r="D69" s="751"/>
      <c r="E69" s="752"/>
      <c r="F69" s="751"/>
      <c r="G69" s="752"/>
      <c r="H69" s="751"/>
      <c r="I69" s="753"/>
      <c r="J69" s="754"/>
    </row>
    <row r="70" spans="1:10" s="231" customFormat="1" x14ac:dyDescent="0.3">
      <c r="A70" s="750"/>
      <c r="B70" s="751"/>
      <c r="C70" s="752"/>
      <c r="D70" s="751"/>
      <c r="E70" s="752"/>
      <c r="F70" s="751"/>
      <c r="G70" s="752"/>
      <c r="H70" s="751"/>
      <c r="I70" s="753"/>
      <c r="J70" s="754"/>
    </row>
    <row r="71" spans="1:10" s="231" customFormat="1" x14ac:dyDescent="0.3">
      <c r="A71" s="750"/>
      <c r="B71" s="751"/>
      <c r="C71" s="752"/>
      <c r="D71" s="751"/>
      <c r="E71" s="752"/>
      <c r="F71" s="751"/>
      <c r="G71" s="752"/>
      <c r="H71" s="751"/>
      <c r="I71" s="753"/>
      <c r="J71" s="754"/>
    </row>
    <row r="72" spans="1:10" s="231" customFormat="1" x14ac:dyDescent="0.3">
      <c r="A72" s="750"/>
      <c r="B72" s="751"/>
      <c r="C72" s="752"/>
      <c r="D72" s="751"/>
      <c r="E72" s="752"/>
      <c r="F72" s="751"/>
      <c r="G72" s="752"/>
      <c r="H72" s="751"/>
      <c r="I72" s="753"/>
      <c r="J72" s="754"/>
    </row>
    <row r="73" spans="1:10" s="231" customFormat="1" x14ac:dyDescent="0.3">
      <c r="A73" s="750"/>
      <c r="B73" s="751"/>
      <c r="C73" s="752"/>
      <c r="D73" s="751"/>
      <c r="E73" s="752"/>
      <c r="F73" s="751"/>
      <c r="G73" s="752"/>
      <c r="H73" s="751"/>
      <c r="I73" s="753"/>
      <c r="J73" s="754"/>
    </row>
    <row r="74" spans="1:10" s="231" customFormat="1" x14ac:dyDescent="0.3">
      <c r="A74" s="750"/>
      <c r="B74" s="751"/>
      <c r="C74" s="752"/>
      <c r="D74" s="751"/>
      <c r="E74" s="752"/>
      <c r="F74" s="751"/>
      <c r="G74" s="752"/>
      <c r="H74" s="751"/>
      <c r="I74" s="753"/>
      <c r="J74" s="754"/>
    </row>
    <row r="75" spans="1:10" s="231" customFormat="1" x14ac:dyDescent="0.3">
      <c r="A75" s="750"/>
      <c r="B75" s="751"/>
      <c r="C75" s="752"/>
      <c r="D75" s="751"/>
      <c r="E75" s="752"/>
      <c r="F75" s="751"/>
      <c r="G75" s="752"/>
      <c r="H75" s="751"/>
      <c r="I75" s="753"/>
      <c r="J75" s="754"/>
    </row>
    <row r="76" spans="1:10" s="231" customFormat="1" x14ac:dyDescent="0.3">
      <c r="A76" s="750"/>
      <c r="B76" s="751"/>
      <c r="C76" s="752"/>
      <c r="D76" s="751"/>
      <c r="E76" s="752"/>
      <c r="F76" s="751"/>
      <c r="G76" s="752"/>
      <c r="H76" s="751"/>
      <c r="I76" s="753"/>
      <c r="J76" s="754"/>
    </row>
    <row r="77" spans="1:10" s="231" customFormat="1" x14ac:dyDescent="0.3"/>
    <row r="78" spans="1:10" s="231" customFormat="1" x14ac:dyDescent="0.3">
      <c r="A78" s="750"/>
      <c r="B78" s="751"/>
      <c r="C78" s="752"/>
      <c r="D78" s="751"/>
      <c r="E78" s="752"/>
      <c r="F78" s="751"/>
      <c r="G78" s="752"/>
      <c r="H78" s="751"/>
      <c r="I78" s="753"/>
      <c r="J78" s="754"/>
    </row>
    <row r="79" spans="1:10" s="231" customFormat="1" x14ac:dyDescent="0.3">
      <c r="A79" s="750"/>
      <c r="B79" s="751"/>
      <c r="C79" s="752"/>
      <c r="D79" s="751"/>
      <c r="E79" s="752"/>
      <c r="F79" s="751"/>
      <c r="G79" s="752"/>
      <c r="H79" s="751"/>
      <c r="I79" s="753"/>
      <c r="J79" s="754"/>
    </row>
    <row r="80" spans="1:10" s="231" customFormat="1" x14ac:dyDescent="0.3">
      <c r="A80" s="750"/>
      <c r="B80" s="751"/>
      <c r="C80" s="752"/>
      <c r="D80" s="751"/>
      <c r="E80" s="752"/>
      <c r="F80" s="751"/>
      <c r="G80" s="752"/>
      <c r="H80" s="751"/>
      <c r="I80" s="753"/>
      <c r="J80" s="754"/>
    </row>
    <row r="81" spans="1:10" s="231" customFormat="1" x14ac:dyDescent="0.3">
      <c r="A81" s="750"/>
      <c r="B81" s="751"/>
      <c r="C81" s="752"/>
      <c r="D81" s="751"/>
      <c r="E81" s="752"/>
      <c r="F81" s="751"/>
      <c r="G81" s="752"/>
      <c r="H81" s="751"/>
      <c r="I81" s="753"/>
      <c r="J81" s="754"/>
    </row>
    <row r="82" spans="1:10" s="231" customFormat="1" x14ac:dyDescent="0.3">
      <c r="A82" s="750"/>
      <c r="B82" s="751"/>
      <c r="C82" s="752"/>
      <c r="D82" s="751"/>
      <c r="E82" s="752"/>
      <c r="F82" s="751"/>
      <c r="G82" s="752"/>
      <c r="H82" s="751"/>
      <c r="I82" s="753"/>
      <c r="J82" s="754"/>
    </row>
    <row r="83" spans="1:10" s="231" customFormat="1" x14ac:dyDescent="0.3">
      <c r="A83" s="750"/>
      <c r="B83" s="751"/>
      <c r="C83" s="752"/>
      <c r="D83" s="751"/>
      <c r="E83" s="752"/>
      <c r="F83" s="751"/>
      <c r="G83" s="752"/>
      <c r="H83" s="751"/>
      <c r="I83" s="753"/>
      <c r="J83" s="754"/>
    </row>
    <row r="84" spans="1:10" s="231" customFormat="1" x14ac:dyDescent="0.3">
      <c r="A84" s="750"/>
      <c r="B84" s="751"/>
      <c r="C84" s="752"/>
      <c r="D84" s="751"/>
      <c r="E84" s="752"/>
      <c r="F84" s="751"/>
      <c r="G84" s="752"/>
      <c r="H84" s="751"/>
      <c r="I84" s="753"/>
      <c r="J84" s="754"/>
    </row>
    <row r="85" spans="1:10" s="231" customFormat="1" x14ac:dyDescent="0.3">
      <c r="A85" s="750"/>
      <c r="B85" s="751"/>
      <c r="C85" s="752"/>
      <c r="D85" s="751"/>
      <c r="E85" s="752"/>
      <c r="F85" s="751"/>
      <c r="G85" s="752"/>
      <c r="H85" s="751"/>
      <c r="I85" s="753"/>
      <c r="J85" s="754"/>
    </row>
    <row r="86" spans="1:10" s="231" customFormat="1" x14ac:dyDescent="0.3">
      <c r="A86" s="750"/>
      <c r="B86" s="751"/>
      <c r="C86" s="752"/>
      <c r="D86" s="751"/>
      <c r="E86" s="752"/>
      <c r="F86" s="751"/>
      <c r="G86" s="752"/>
      <c r="H86" s="751"/>
      <c r="I86" s="753"/>
      <c r="J86" s="754"/>
    </row>
    <row r="87" spans="1:10" s="231" customFormat="1" x14ac:dyDescent="0.3">
      <c r="A87" s="750"/>
      <c r="B87" s="751"/>
      <c r="C87" s="752"/>
      <c r="D87" s="751"/>
      <c r="E87" s="752"/>
      <c r="F87" s="751"/>
      <c r="G87" s="752"/>
      <c r="H87" s="751"/>
      <c r="I87" s="753"/>
      <c r="J87" s="754"/>
    </row>
    <row r="88" spans="1:10" s="231" customFormat="1" x14ac:dyDescent="0.3">
      <c r="A88" s="750"/>
      <c r="B88" s="751"/>
      <c r="C88" s="752"/>
      <c r="D88" s="751"/>
      <c r="E88" s="752"/>
      <c r="F88" s="751"/>
      <c r="G88" s="752"/>
      <c r="H88" s="751"/>
      <c r="I88" s="753"/>
      <c r="J88" s="754"/>
    </row>
    <row r="89" spans="1:10" s="231" customFormat="1" x14ac:dyDescent="0.3">
      <c r="A89" s="750"/>
      <c r="B89" s="751"/>
      <c r="C89" s="752"/>
      <c r="D89" s="751"/>
      <c r="E89" s="752"/>
      <c r="F89" s="751"/>
      <c r="G89" s="752"/>
      <c r="H89" s="751"/>
      <c r="I89" s="753"/>
      <c r="J89" s="754"/>
    </row>
    <row r="90" spans="1:10" s="231" customFormat="1" x14ac:dyDescent="0.3">
      <c r="A90" s="750"/>
      <c r="B90" s="751"/>
      <c r="C90" s="752"/>
      <c r="D90" s="751"/>
      <c r="E90" s="752"/>
      <c r="F90" s="751"/>
      <c r="G90" s="752"/>
      <c r="H90" s="751"/>
      <c r="I90" s="753"/>
      <c r="J90" s="754"/>
    </row>
    <row r="91" spans="1:10" s="231" customFormat="1" x14ac:dyDescent="0.3">
      <c r="A91" s="750"/>
      <c r="B91" s="751"/>
      <c r="C91" s="752"/>
      <c r="D91" s="751"/>
      <c r="E91" s="752"/>
      <c r="F91" s="751"/>
      <c r="G91" s="752"/>
      <c r="H91" s="751"/>
      <c r="I91" s="753"/>
      <c r="J91" s="754"/>
    </row>
    <row r="92" spans="1:10" s="231" customFormat="1" x14ac:dyDescent="0.3">
      <c r="A92" s="750"/>
      <c r="B92" s="751"/>
      <c r="C92" s="752"/>
      <c r="D92" s="751"/>
      <c r="E92" s="752"/>
      <c r="F92" s="751"/>
      <c r="G92" s="752"/>
      <c r="H92" s="751"/>
      <c r="I92" s="753"/>
      <c r="J92" s="754"/>
    </row>
    <row r="93" spans="1:10" s="231" customFormat="1" x14ac:dyDescent="0.3">
      <c r="A93" s="750"/>
      <c r="B93" s="751"/>
      <c r="C93" s="752"/>
      <c r="D93" s="751"/>
      <c r="E93" s="752"/>
      <c r="F93" s="751"/>
      <c r="G93" s="752"/>
      <c r="H93" s="751"/>
      <c r="I93" s="753"/>
      <c r="J93" s="754"/>
    </row>
    <row r="94" spans="1:10" s="231" customFormat="1" x14ac:dyDescent="0.3">
      <c r="A94" s="750"/>
      <c r="B94" s="751"/>
      <c r="C94" s="752"/>
      <c r="D94" s="751"/>
      <c r="E94" s="752"/>
      <c r="F94" s="751"/>
      <c r="G94" s="752"/>
      <c r="H94" s="751"/>
      <c r="I94" s="753"/>
      <c r="J94" s="754"/>
    </row>
    <row r="95" spans="1:10" s="231" customFormat="1" x14ac:dyDescent="0.3">
      <c r="A95" s="750"/>
      <c r="B95" s="751"/>
      <c r="C95" s="752"/>
      <c r="D95" s="751"/>
      <c r="E95" s="752"/>
      <c r="F95" s="751"/>
      <c r="G95" s="752"/>
      <c r="H95" s="751"/>
      <c r="I95" s="753"/>
      <c r="J95" s="754"/>
    </row>
    <row r="96" spans="1:10" s="231" customFormat="1" x14ac:dyDescent="0.3">
      <c r="A96" s="750"/>
      <c r="B96" s="751"/>
      <c r="C96" s="752"/>
      <c r="D96" s="751"/>
      <c r="E96" s="752"/>
      <c r="F96" s="751"/>
      <c r="G96" s="752"/>
      <c r="H96" s="751"/>
      <c r="I96" s="753"/>
      <c r="J96" s="754"/>
    </row>
    <row r="97" spans="1:10" s="231" customFormat="1" x14ac:dyDescent="0.3">
      <c r="A97" s="750"/>
      <c r="B97" s="751"/>
      <c r="C97" s="752"/>
      <c r="D97" s="751"/>
      <c r="E97" s="752"/>
      <c r="F97" s="751"/>
      <c r="G97" s="752"/>
      <c r="H97" s="751"/>
      <c r="I97" s="753"/>
      <c r="J97" s="754"/>
    </row>
    <row r="98" spans="1:10" s="231" customFormat="1" x14ac:dyDescent="0.3">
      <c r="A98" s="750"/>
      <c r="B98" s="751"/>
      <c r="C98" s="752"/>
      <c r="D98" s="751"/>
      <c r="E98" s="752"/>
      <c r="F98" s="751"/>
      <c r="G98" s="752"/>
      <c r="H98" s="751"/>
      <c r="I98" s="753"/>
      <c r="J98" s="754"/>
    </row>
    <row r="99" spans="1:10" s="231" customFormat="1" x14ac:dyDescent="0.3">
      <c r="A99" s="750"/>
      <c r="B99" s="751"/>
      <c r="C99" s="752"/>
      <c r="D99" s="751"/>
      <c r="E99" s="752"/>
      <c r="F99" s="751"/>
      <c r="G99" s="752"/>
      <c r="H99" s="751"/>
      <c r="I99" s="753"/>
      <c r="J99" s="754"/>
    </row>
    <row r="100" spans="1:10" s="231" customFormat="1" x14ac:dyDescent="0.3">
      <c r="A100" s="750"/>
      <c r="B100" s="751"/>
      <c r="C100" s="752"/>
      <c r="D100" s="751"/>
      <c r="E100" s="752"/>
      <c r="F100" s="751"/>
      <c r="G100" s="752"/>
      <c r="H100" s="751"/>
      <c r="I100" s="753"/>
      <c r="J100" s="754"/>
    </row>
    <row r="101" spans="1:10" s="231" customFormat="1" x14ac:dyDescent="0.3">
      <c r="A101" s="750"/>
      <c r="B101" s="751"/>
      <c r="C101" s="752"/>
      <c r="D101" s="751"/>
      <c r="E101" s="752"/>
      <c r="F101" s="751"/>
      <c r="G101" s="752"/>
      <c r="H101" s="751"/>
      <c r="I101" s="753"/>
      <c r="J101" s="754"/>
    </row>
    <row r="102" spans="1:10" s="231" customFormat="1" x14ac:dyDescent="0.3">
      <c r="A102" s="750"/>
      <c r="B102" s="751"/>
      <c r="C102" s="752"/>
      <c r="D102" s="751"/>
      <c r="E102" s="752"/>
      <c r="F102" s="751"/>
      <c r="G102" s="752"/>
      <c r="H102" s="751"/>
      <c r="I102" s="753"/>
      <c r="J102" s="754"/>
    </row>
    <row r="103" spans="1:10" s="231" customFormat="1" x14ac:dyDescent="0.3"/>
    <row r="104" spans="1:10" s="231" customFormat="1" x14ac:dyDescent="0.3">
      <c r="A104" s="750"/>
      <c r="B104" s="751"/>
      <c r="C104" s="752"/>
      <c r="D104" s="751"/>
      <c r="E104" s="752"/>
      <c r="F104" s="751"/>
      <c r="G104" s="752"/>
      <c r="H104" s="751"/>
      <c r="I104" s="753"/>
      <c r="J104" s="754"/>
    </row>
    <row r="105" spans="1:10" s="231" customFormat="1" x14ac:dyDescent="0.3">
      <c r="A105" s="750"/>
      <c r="B105" s="751"/>
      <c r="C105" s="752"/>
      <c r="D105" s="751"/>
      <c r="E105" s="752"/>
      <c r="F105" s="751"/>
      <c r="G105" s="752"/>
      <c r="H105" s="751"/>
      <c r="I105" s="753"/>
      <c r="J105" s="754"/>
    </row>
    <row r="106" spans="1:10" s="231" customFormat="1" x14ac:dyDescent="0.3">
      <c r="A106" s="750"/>
      <c r="B106" s="751"/>
      <c r="C106" s="752"/>
      <c r="D106" s="751"/>
      <c r="E106" s="752"/>
      <c r="F106" s="751"/>
      <c r="G106" s="752"/>
      <c r="H106" s="751"/>
      <c r="I106" s="753"/>
      <c r="J106" s="754"/>
    </row>
    <row r="107" spans="1:10" s="231" customFormat="1" x14ac:dyDescent="0.3">
      <c r="A107" s="750"/>
      <c r="B107" s="751"/>
      <c r="C107" s="752"/>
      <c r="D107" s="751"/>
      <c r="E107" s="752"/>
      <c r="F107" s="751"/>
      <c r="G107" s="752"/>
      <c r="H107" s="751"/>
      <c r="I107" s="753"/>
      <c r="J107" s="754"/>
    </row>
    <row r="108" spans="1:10" s="231" customFormat="1" x14ac:dyDescent="0.3">
      <c r="A108" s="750"/>
      <c r="B108" s="751"/>
      <c r="C108" s="752"/>
      <c r="D108" s="751"/>
      <c r="E108" s="752"/>
      <c r="F108" s="751"/>
      <c r="G108" s="752"/>
      <c r="H108" s="751"/>
      <c r="I108" s="753"/>
      <c r="J108" s="754"/>
    </row>
    <row r="109" spans="1:10" s="231" customFormat="1" x14ac:dyDescent="0.3">
      <c r="A109" s="750"/>
      <c r="B109" s="751"/>
      <c r="C109" s="752"/>
      <c r="D109" s="751"/>
      <c r="E109" s="752"/>
      <c r="F109" s="751"/>
      <c r="G109" s="752"/>
      <c r="H109" s="751"/>
      <c r="I109" s="753"/>
      <c r="J109" s="754"/>
    </row>
    <row r="110" spans="1:10" s="231" customFormat="1" x14ac:dyDescent="0.3">
      <c r="A110" s="750"/>
      <c r="B110" s="751"/>
      <c r="C110" s="752"/>
      <c r="D110" s="751"/>
      <c r="E110" s="752"/>
      <c r="F110" s="751"/>
      <c r="G110" s="752"/>
      <c r="H110" s="751"/>
      <c r="I110" s="753"/>
      <c r="J110" s="754"/>
    </row>
    <row r="111" spans="1:10" s="231" customFormat="1" x14ac:dyDescent="0.3">
      <c r="A111" s="750"/>
      <c r="B111" s="751"/>
      <c r="C111" s="752"/>
      <c r="D111" s="751"/>
      <c r="E111" s="752"/>
      <c r="F111" s="751"/>
      <c r="G111" s="752"/>
      <c r="H111" s="751"/>
      <c r="I111" s="753"/>
      <c r="J111" s="754"/>
    </row>
    <row r="112" spans="1:10" s="231" customFormat="1" x14ac:dyDescent="0.3">
      <c r="A112" s="750"/>
      <c r="B112" s="751"/>
      <c r="C112" s="752"/>
      <c r="D112" s="751"/>
      <c r="E112" s="752"/>
      <c r="F112" s="751"/>
      <c r="G112" s="752"/>
      <c r="H112" s="751"/>
      <c r="I112" s="753"/>
      <c r="J112" s="754"/>
    </row>
    <row r="113" spans="1:10" s="231" customFormat="1" x14ac:dyDescent="0.3">
      <c r="A113" s="750"/>
      <c r="B113" s="751"/>
      <c r="C113" s="752"/>
      <c r="D113" s="751"/>
      <c r="E113" s="752"/>
      <c r="F113" s="751"/>
      <c r="G113" s="752"/>
      <c r="H113" s="751"/>
      <c r="I113" s="753"/>
      <c r="J113" s="754"/>
    </row>
    <row r="114" spans="1:10" s="231" customFormat="1" x14ac:dyDescent="0.3">
      <c r="A114" s="750"/>
      <c r="B114" s="751"/>
      <c r="C114" s="752"/>
      <c r="D114" s="751"/>
      <c r="E114" s="752"/>
      <c r="F114" s="751"/>
      <c r="G114" s="752"/>
      <c r="H114" s="751"/>
      <c r="I114" s="753"/>
      <c r="J114" s="754"/>
    </row>
    <row r="115" spans="1:10" s="231" customFormat="1" x14ac:dyDescent="0.3">
      <c r="A115" s="750"/>
      <c r="B115" s="751"/>
      <c r="C115" s="752"/>
      <c r="D115" s="751"/>
      <c r="E115" s="752"/>
      <c r="F115" s="751"/>
      <c r="G115" s="752"/>
      <c r="H115" s="751"/>
      <c r="I115" s="753"/>
      <c r="J115" s="754"/>
    </row>
    <row r="116" spans="1:10" s="231" customFormat="1" x14ac:dyDescent="0.3">
      <c r="A116" s="750"/>
      <c r="B116" s="751"/>
      <c r="C116" s="752"/>
      <c r="D116" s="751"/>
      <c r="E116" s="752"/>
      <c r="F116" s="751"/>
      <c r="G116" s="752"/>
      <c r="H116" s="751"/>
      <c r="I116" s="753"/>
      <c r="J116" s="754"/>
    </row>
    <row r="117" spans="1:10" s="231" customFormat="1" x14ac:dyDescent="0.3">
      <c r="A117" s="750"/>
      <c r="B117" s="751"/>
      <c r="C117" s="752"/>
      <c r="D117" s="751"/>
      <c r="E117" s="752"/>
      <c r="F117" s="751"/>
      <c r="G117" s="752"/>
      <c r="H117" s="751"/>
      <c r="I117" s="753"/>
      <c r="J117" s="754"/>
    </row>
    <row r="118" spans="1:10" s="231" customFormat="1" x14ac:dyDescent="0.3">
      <c r="A118" s="750"/>
      <c r="B118" s="751"/>
      <c r="C118" s="752"/>
      <c r="D118" s="751"/>
      <c r="E118" s="752"/>
      <c r="F118" s="751"/>
      <c r="G118" s="752"/>
      <c r="H118" s="751"/>
      <c r="I118" s="753"/>
      <c r="J118" s="754"/>
    </row>
    <row r="119" spans="1:10" s="231" customFormat="1" x14ac:dyDescent="0.3">
      <c r="A119" s="750"/>
      <c r="B119" s="751"/>
      <c r="C119" s="752"/>
      <c r="D119" s="751"/>
      <c r="E119" s="752"/>
      <c r="F119" s="751"/>
      <c r="G119" s="752"/>
      <c r="H119" s="751"/>
      <c r="I119" s="753"/>
      <c r="J119" s="754"/>
    </row>
    <row r="120" spans="1:10" s="231" customFormat="1" x14ac:dyDescent="0.3">
      <c r="A120" s="750"/>
      <c r="B120" s="751"/>
      <c r="C120" s="752"/>
      <c r="D120" s="751"/>
      <c r="E120" s="752"/>
      <c r="F120" s="751"/>
      <c r="G120" s="752"/>
      <c r="H120" s="751"/>
      <c r="I120" s="753"/>
      <c r="J120" s="754"/>
    </row>
    <row r="121" spans="1:10" s="231" customFormat="1" x14ac:dyDescent="0.3">
      <c r="A121" s="750"/>
      <c r="B121" s="751"/>
      <c r="C121" s="752"/>
      <c r="D121" s="751"/>
      <c r="E121" s="752"/>
      <c r="F121" s="751"/>
      <c r="G121" s="752"/>
      <c r="H121" s="751"/>
      <c r="I121" s="753"/>
      <c r="J121" s="754"/>
    </row>
    <row r="122" spans="1:10" s="231" customFormat="1" x14ac:dyDescent="0.3">
      <c r="A122" s="750"/>
      <c r="B122" s="751"/>
      <c r="C122" s="752"/>
      <c r="D122" s="751"/>
      <c r="E122" s="752"/>
      <c r="F122" s="751"/>
      <c r="G122" s="752"/>
      <c r="H122" s="751"/>
      <c r="I122" s="753"/>
      <c r="J122" s="754"/>
    </row>
    <row r="123" spans="1:10" s="231" customFormat="1" x14ac:dyDescent="0.3">
      <c r="A123" s="750"/>
    </row>
    <row r="124" spans="1:10" s="231" customFormat="1" x14ac:dyDescent="0.3">
      <c r="A124" s="750"/>
      <c r="B124" s="751"/>
      <c r="C124" s="752"/>
      <c r="D124" s="751"/>
      <c r="E124" s="752"/>
      <c r="F124" s="751"/>
      <c r="G124" s="752"/>
      <c r="H124" s="751"/>
      <c r="I124" s="753"/>
      <c r="J124" s="754"/>
    </row>
    <row r="125" spans="1:10" s="231" customFormat="1" x14ac:dyDescent="0.3">
      <c r="A125" s="750"/>
      <c r="B125" s="751"/>
      <c r="C125" s="752"/>
      <c r="D125" s="751"/>
      <c r="E125" s="752"/>
      <c r="F125" s="751"/>
      <c r="G125" s="752"/>
      <c r="H125" s="751"/>
      <c r="I125" s="753"/>
      <c r="J125" s="754"/>
    </row>
    <row r="126" spans="1:10" s="231" customFormat="1" x14ac:dyDescent="0.3">
      <c r="A126" s="750"/>
      <c r="B126" s="751"/>
      <c r="C126" s="752"/>
      <c r="D126" s="751"/>
      <c r="E126" s="752"/>
      <c r="F126" s="751"/>
      <c r="G126" s="752"/>
      <c r="H126" s="751"/>
      <c r="I126" s="753"/>
      <c r="J126" s="754"/>
    </row>
    <row r="127" spans="1:10" s="231" customFormat="1" x14ac:dyDescent="0.3">
      <c r="A127" s="750"/>
      <c r="B127" s="751"/>
      <c r="C127" s="752"/>
      <c r="D127" s="751"/>
      <c r="E127" s="752"/>
      <c r="F127" s="751"/>
      <c r="G127" s="752"/>
      <c r="H127" s="751"/>
      <c r="I127" s="753"/>
      <c r="J127" s="754"/>
    </row>
    <row r="128" spans="1:10" s="231" customFormat="1" x14ac:dyDescent="0.3">
      <c r="A128" s="750"/>
      <c r="B128" s="751"/>
      <c r="C128" s="752"/>
      <c r="D128" s="751"/>
      <c r="E128" s="752"/>
      <c r="F128" s="751"/>
      <c r="G128" s="752"/>
      <c r="H128" s="751"/>
      <c r="I128" s="753"/>
      <c r="J128" s="754"/>
    </row>
    <row r="129" spans="1:10" s="231" customFormat="1" x14ac:dyDescent="0.3">
      <c r="A129" s="750"/>
      <c r="B129" s="751"/>
      <c r="C129" s="752"/>
      <c r="D129" s="751"/>
      <c r="E129" s="752"/>
      <c r="F129" s="751"/>
      <c r="G129" s="752"/>
      <c r="H129" s="751"/>
      <c r="I129" s="753"/>
      <c r="J129" s="754"/>
    </row>
    <row r="130" spans="1:10" s="231" customFormat="1" x14ac:dyDescent="0.3">
      <c r="A130" s="750"/>
      <c r="B130" s="751"/>
      <c r="C130" s="752"/>
      <c r="D130" s="751"/>
      <c r="E130" s="752"/>
      <c r="F130" s="751"/>
      <c r="G130" s="752"/>
      <c r="H130" s="751"/>
      <c r="I130" s="753"/>
      <c r="J130" s="754"/>
    </row>
    <row r="131" spans="1:10" s="231" customFormat="1" x14ac:dyDescent="0.3">
      <c r="A131" s="750"/>
      <c r="B131" s="751"/>
      <c r="C131" s="752"/>
      <c r="D131" s="751"/>
      <c r="E131" s="752"/>
      <c r="F131" s="751"/>
      <c r="G131" s="752"/>
      <c r="H131" s="751"/>
      <c r="I131" s="753"/>
      <c r="J131" s="754"/>
    </row>
    <row r="132" spans="1:10" s="231" customFormat="1" x14ac:dyDescent="0.3">
      <c r="A132" s="750"/>
      <c r="B132" s="751"/>
      <c r="C132" s="752"/>
      <c r="D132" s="751"/>
      <c r="E132" s="752"/>
      <c r="F132" s="751"/>
      <c r="G132" s="752"/>
      <c r="H132" s="751"/>
      <c r="I132" s="753"/>
      <c r="J132" s="754"/>
    </row>
    <row r="133" spans="1:10" s="231" customFormat="1" x14ac:dyDescent="0.3">
      <c r="A133" s="750"/>
      <c r="B133" s="751"/>
      <c r="C133" s="752"/>
      <c r="D133" s="751"/>
      <c r="E133" s="752"/>
      <c r="F133" s="751"/>
      <c r="G133" s="752"/>
      <c r="H133" s="751"/>
      <c r="I133" s="753"/>
      <c r="J133" s="754"/>
    </row>
    <row r="134" spans="1:10" s="231" customFormat="1" x14ac:dyDescent="0.3">
      <c r="A134" s="750"/>
      <c r="B134" s="751"/>
      <c r="C134" s="752"/>
      <c r="D134" s="751"/>
      <c r="E134" s="752"/>
      <c r="F134" s="751"/>
      <c r="G134" s="752"/>
      <c r="H134" s="751"/>
      <c r="I134" s="753"/>
      <c r="J134" s="754"/>
    </row>
    <row r="135" spans="1:10" s="231" customFormat="1" x14ac:dyDescent="0.3">
      <c r="A135" s="750"/>
      <c r="B135" s="751"/>
      <c r="C135" s="752"/>
      <c r="D135" s="751"/>
      <c r="E135" s="752"/>
      <c r="F135" s="751"/>
      <c r="G135" s="752"/>
      <c r="H135" s="751"/>
      <c r="I135" s="753"/>
      <c r="J135" s="754"/>
    </row>
    <row r="136" spans="1:10" s="231" customFormat="1" x14ac:dyDescent="0.3">
      <c r="A136" s="750"/>
      <c r="B136" s="751"/>
      <c r="C136" s="752"/>
      <c r="D136" s="751"/>
      <c r="E136" s="752"/>
      <c r="F136" s="751"/>
      <c r="G136" s="752"/>
      <c r="H136" s="751"/>
      <c r="I136" s="753"/>
      <c r="J136" s="754"/>
    </row>
    <row r="137" spans="1:10" s="231" customFormat="1" x14ac:dyDescent="0.3">
      <c r="A137" s="750"/>
      <c r="B137" s="751"/>
      <c r="C137" s="752"/>
      <c r="D137" s="751"/>
      <c r="E137" s="752"/>
      <c r="F137" s="751"/>
      <c r="G137" s="752"/>
      <c r="H137" s="751"/>
      <c r="I137" s="753"/>
      <c r="J137" s="754"/>
    </row>
    <row r="138" spans="1:10" s="231" customFormat="1" x14ac:dyDescent="0.3">
      <c r="A138" s="750"/>
      <c r="B138" s="751"/>
      <c r="C138" s="752"/>
      <c r="D138" s="751"/>
      <c r="E138" s="752"/>
      <c r="F138" s="751"/>
      <c r="G138" s="752"/>
      <c r="H138" s="751"/>
      <c r="I138" s="753"/>
      <c r="J138" s="754"/>
    </row>
    <row r="139" spans="1:10" s="231" customFormat="1" x14ac:dyDescent="0.3">
      <c r="A139" s="750"/>
      <c r="B139" s="751"/>
      <c r="C139" s="752"/>
      <c r="D139" s="751"/>
      <c r="E139" s="752"/>
      <c r="F139" s="751"/>
      <c r="G139" s="752"/>
      <c r="H139" s="751"/>
      <c r="I139" s="753"/>
      <c r="J139" s="754"/>
    </row>
    <row r="140" spans="1:10" s="231" customFormat="1" x14ac:dyDescent="0.3">
      <c r="A140" s="750"/>
      <c r="B140" s="751"/>
      <c r="C140" s="752"/>
      <c r="D140" s="751"/>
      <c r="E140" s="752"/>
      <c r="F140" s="751"/>
      <c r="G140" s="752"/>
      <c r="H140" s="751"/>
      <c r="I140" s="753"/>
      <c r="J140" s="754"/>
    </row>
    <row r="141" spans="1:10" s="231" customFormat="1" x14ac:dyDescent="0.3">
      <c r="A141" s="750"/>
      <c r="B141" s="751"/>
      <c r="C141" s="752"/>
      <c r="D141" s="751"/>
      <c r="E141" s="752"/>
      <c r="F141" s="751"/>
      <c r="G141" s="752"/>
      <c r="H141" s="751"/>
      <c r="I141" s="753"/>
      <c r="J141" s="754"/>
    </row>
    <row r="142" spans="1:10" s="231" customFormat="1" x14ac:dyDescent="0.3">
      <c r="A142" s="750"/>
      <c r="B142" s="751"/>
      <c r="C142" s="752"/>
      <c r="D142" s="751"/>
      <c r="E142" s="752"/>
      <c r="F142" s="751"/>
      <c r="G142" s="752"/>
      <c r="H142" s="751"/>
      <c r="I142" s="753"/>
      <c r="J142" s="754"/>
    </row>
    <row r="143" spans="1:10" s="231" customFormat="1" x14ac:dyDescent="0.3">
      <c r="A143" s="750"/>
      <c r="B143" s="751"/>
      <c r="C143" s="752"/>
      <c r="D143" s="751"/>
      <c r="E143" s="752"/>
      <c r="F143" s="751"/>
      <c r="G143" s="752"/>
      <c r="H143" s="751"/>
      <c r="I143" s="753"/>
      <c r="J143" s="754"/>
    </row>
    <row r="144" spans="1:10" s="231" customFormat="1" x14ac:dyDescent="0.3">
      <c r="A144" s="750"/>
      <c r="B144" s="751"/>
      <c r="C144" s="752"/>
      <c r="D144" s="751"/>
      <c r="E144" s="752"/>
      <c r="F144" s="751"/>
      <c r="G144" s="752"/>
      <c r="H144" s="751"/>
      <c r="I144" s="753"/>
      <c r="J144" s="754"/>
    </row>
    <row r="145" spans="1:10" s="231" customFormat="1" x14ac:dyDescent="0.3">
      <c r="A145" s="750"/>
      <c r="B145" s="751"/>
      <c r="C145" s="752"/>
      <c r="D145" s="751"/>
      <c r="E145" s="752"/>
      <c r="F145" s="751"/>
      <c r="G145" s="752"/>
      <c r="H145" s="751"/>
      <c r="I145" s="753"/>
      <c r="J145" s="754"/>
    </row>
    <row r="146" spans="1:10" s="231" customFormat="1" x14ac:dyDescent="0.3">
      <c r="A146" s="750"/>
      <c r="B146" s="751"/>
      <c r="C146" s="752"/>
      <c r="D146" s="751"/>
      <c r="E146" s="752"/>
      <c r="F146" s="751"/>
      <c r="G146" s="752"/>
      <c r="H146" s="751"/>
      <c r="I146" s="753"/>
      <c r="J146" s="754"/>
    </row>
    <row r="147" spans="1:10" s="231" customFormat="1" x14ac:dyDescent="0.3">
      <c r="A147" s="750"/>
      <c r="B147" s="751"/>
      <c r="C147" s="752"/>
      <c r="D147" s="751"/>
      <c r="E147" s="752"/>
      <c r="F147" s="751"/>
      <c r="G147" s="752"/>
      <c r="H147" s="751"/>
      <c r="I147" s="753"/>
      <c r="J147" s="754"/>
    </row>
    <row r="148" spans="1:10" s="231" customFormat="1" x14ac:dyDescent="0.3">
      <c r="A148" s="750"/>
      <c r="B148" s="751"/>
      <c r="C148" s="752"/>
      <c r="D148" s="751"/>
      <c r="E148" s="752"/>
      <c r="F148" s="751"/>
      <c r="G148" s="752"/>
      <c r="H148" s="751"/>
      <c r="I148" s="753"/>
      <c r="J148" s="754"/>
    </row>
    <row r="149" spans="1:10" s="231" customFormat="1" x14ac:dyDescent="0.3"/>
    <row r="150" spans="1:10" s="231" customFormat="1" x14ac:dyDescent="0.3"/>
    <row r="151" spans="1:10" s="231" customFormat="1" x14ac:dyDescent="0.3"/>
  </sheetData>
  <mergeCells count="1">
    <mergeCell ref="A63:AQ63"/>
  </mergeCells>
  <printOptions horizontalCentered="1" verticalCentered="1"/>
  <pageMargins left="0.15748031496062992" right="0.15748031496062992" top="0.27559055118110237" bottom="0.15748031496062992" header="0.15748031496062992" footer="0.15748031496062992"/>
  <pageSetup paperSize="9" scale="63"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rightToLeft="1" view="pageBreakPreview" topLeftCell="A2" zoomScaleNormal="100" zoomScaleSheetLayoutView="100" workbookViewId="0">
      <selection activeCell="A4" sqref="A4:J4"/>
    </sheetView>
  </sheetViews>
  <sheetFormatPr defaultColWidth="9.15234375" defaultRowHeight="12.45" x14ac:dyDescent="0.3"/>
  <cols>
    <col min="1" max="1" width="9.69140625" style="8" customWidth="1"/>
    <col min="2" max="2" width="6.3046875" style="8" bestFit="1" customWidth="1"/>
    <col min="3" max="3" width="8.15234375" style="8" bestFit="1" customWidth="1"/>
    <col min="4" max="4" width="6.3046875" style="8" bestFit="1" customWidth="1"/>
    <col min="5" max="5" width="8.15234375" style="8" bestFit="1" customWidth="1"/>
    <col min="6" max="6" width="6.3046875" style="8" bestFit="1" customWidth="1"/>
    <col min="7" max="7" width="8.15234375" style="8" bestFit="1" customWidth="1"/>
    <col min="8" max="8" width="6.3046875" style="8" bestFit="1" customWidth="1"/>
    <col min="9" max="9" width="8.15234375" style="8" bestFit="1" customWidth="1"/>
    <col min="10" max="10" width="7.3828125" style="8" customWidth="1"/>
    <col min="11" max="11" width="12.15234375" style="8" customWidth="1"/>
    <col min="12" max="12" width="15.3828125" style="8" customWidth="1"/>
    <col min="13" max="16384" width="9.15234375" style="8"/>
  </cols>
  <sheetData>
    <row r="1" spans="1:12" ht="18" hidden="1" customHeight="1" x14ac:dyDescent="0.4">
      <c r="A1" s="868" t="s">
        <v>509</v>
      </c>
      <c r="B1" s="868"/>
      <c r="C1" s="869"/>
      <c r="D1" s="869"/>
      <c r="E1" s="869"/>
      <c r="F1" s="869"/>
      <c r="G1" s="869"/>
      <c r="H1" s="869"/>
      <c r="I1" s="869"/>
      <c r="J1" s="869"/>
      <c r="K1" s="869"/>
      <c r="L1" s="869"/>
    </row>
    <row r="2" spans="1:12" ht="18" customHeight="1" x14ac:dyDescent="0.4">
      <c r="A2" s="868" t="s">
        <v>508</v>
      </c>
      <c r="B2" s="868"/>
      <c r="C2" s="868"/>
      <c r="D2" s="868"/>
      <c r="E2" s="868"/>
      <c r="F2" s="868"/>
      <c r="G2" s="868"/>
      <c r="H2" s="868"/>
      <c r="I2" s="868"/>
      <c r="J2" s="868"/>
      <c r="K2" s="868"/>
      <c r="L2" s="868"/>
    </row>
    <row r="3" spans="1:12" ht="17.600000000000001" x14ac:dyDescent="0.4">
      <c r="A3" s="868" t="s">
        <v>476</v>
      </c>
      <c r="B3" s="868"/>
      <c r="C3" s="868"/>
      <c r="D3" s="868"/>
      <c r="E3" s="868"/>
      <c r="F3" s="868"/>
      <c r="G3" s="868"/>
      <c r="H3" s="868"/>
      <c r="I3" s="868"/>
      <c r="J3" s="868"/>
      <c r="K3" s="868"/>
      <c r="L3" s="868"/>
    </row>
    <row r="4" spans="1:12" ht="17.600000000000001" x14ac:dyDescent="0.4">
      <c r="A4" s="870">
        <v>2019</v>
      </c>
      <c r="B4" s="870"/>
      <c r="C4" s="870"/>
      <c r="D4" s="870"/>
      <c r="E4" s="870"/>
      <c r="F4" s="870"/>
      <c r="G4" s="870"/>
      <c r="H4" s="870"/>
      <c r="I4" s="870"/>
      <c r="J4" s="870"/>
      <c r="K4" s="870"/>
      <c r="L4" s="870"/>
    </row>
    <row r="5" spans="1:12" ht="15.45" x14ac:dyDescent="0.4">
      <c r="A5" s="871" t="s">
        <v>711</v>
      </c>
      <c r="B5" s="871"/>
      <c r="C5" s="871"/>
      <c r="D5" s="871"/>
      <c r="E5" s="871"/>
      <c r="F5" s="871"/>
      <c r="G5" s="871"/>
      <c r="H5" s="871"/>
      <c r="I5" s="871"/>
      <c r="J5" s="871"/>
      <c r="K5" s="871"/>
      <c r="L5" s="871"/>
    </row>
    <row r="6" spans="1:12" ht="15.45" x14ac:dyDescent="0.4">
      <c r="A6" s="871" t="s">
        <v>510</v>
      </c>
      <c r="B6" s="871"/>
      <c r="C6" s="871"/>
      <c r="D6" s="871"/>
      <c r="E6" s="871"/>
      <c r="F6" s="871"/>
      <c r="G6" s="871"/>
      <c r="H6" s="871"/>
      <c r="I6" s="871"/>
      <c r="J6" s="871"/>
      <c r="K6" s="871"/>
      <c r="L6" s="871"/>
    </row>
    <row r="7" spans="1:12" ht="15.45" x14ac:dyDescent="0.4">
      <c r="A7" s="871">
        <v>2019</v>
      </c>
      <c r="B7" s="871"/>
      <c r="C7" s="871"/>
      <c r="D7" s="871"/>
      <c r="E7" s="871"/>
      <c r="F7" s="871"/>
      <c r="G7" s="871"/>
      <c r="H7" s="871"/>
      <c r="I7" s="871"/>
      <c r="J7" s="871"/>
      <c r="K7" s="871"/>
      <c r="L7" s="871"/>
    </row>
    <row r="8" spans="1:12" ht="15.45" x14ac:dyDescent="0.3">
      <c r="A8" s="354" t="s">
        <v>750</v>
      </c>
      <c r="B8" s="354"/>
      <c r="C8" s="353"/>
      <c r="D8" s="352"/>
      <c r="E8" s="352"/>
      <c r="F8" s="352"/>
      <c r="G8" s="352"/>
      <c r="H8" s="352"/>
      <c r="I8" s="351"/>
      <c r="J8" s="143"/>
      <c r="K8" s="116"/>
      <c r="L8" s="350" t="s">
        <v>699</v>
      </c>
    </row>
    <row r="9" spans="1:12" ht="56.25" customHeight="1" x14ac:dyDescent="0.3">
      <c r="A9" s="874" t="s">
        <v>504</v>
      </c>
      <c r="B9" s="876" t="s">
        <v>550</v>
      </c>
      <c r="C9" s="877"/>
      <c r="D9" s="876" t="s">
        <v>551</v>
      </c>
      <c r="E9" s="877"/>
      <c r="F9" s="876" t="s">
        <v>552</v>
      </c>
      <c r="G9" s="877"/>
      <c r="H9" s="876" t="s">
        <v>553</v>
      </c>
      <c r="I9" s="877"/>
      <c r="J9" s="876" t="s">
        <v>554</v>
      </c>
      <c r="K9" s="877"/>
      <c r="L9" s="878" t="s">
        <v>503</v>
      </c>
    </row>
    <row r="10" spans="1:12" ht="47.25" customHeight="1" x14ac:dyDescent="0.3">
      <c r="A10" s="875"/>
      <c r="B10" s="872" t="s">
        <v>555</v>
      </c>
      <c r="C10" s="873"/>
      <c r="D10" s="872" t="s">
        <v>556</v>
      </c>
      <c r="E10" s="873"/>
      <c r="F10" s="872" t="s">
        <v>557</v>
      </c>
      <c r="G10" s="873"/>
      <c r="H10" s="872" t="s">
        <v>558</v>
      </c>
      <c r="I10" s="873"/>
      <c r="J10" s="872" t="s">
        <v>559</v>
      </c>
      <c r="K10" s="873"/>
      <c r="L10" s="879"/>
    </row>
    <row r="11" spans="1:12" ht="31.5" customHeight="1" thickBot="1" x14ac:dyDescent="0.35">
      <c r="A11" s="349" t="s">
        <v>502</v>
      </c>
      <c r="B11" s="482" t="s">
        <v>407</v>
      </c>
      <c r="C11" s="798" t="s">
        <v>408</v>
      </c>
      <c r="D11" s="482" t="s">
        <v>407</v>
      </c>
      <c r="E11" s="798" t="s">
        <v>408</v>
      </c>
      <c r="F11" s="482" t="s">
        <v>407</v>
      </c>
      <c r="G11" s="798" t="s">
        <v>408</v>
      </c>
      <c r="H11" s="482" t="s">
        <v>407</v>
      </c>
      <c r="I11" s="798" t="s">
        <v>408</v>
      </c>
      <c r="J11" s="794" t="s">
        <v>409</v>
      </c>
      <c r="K11" s="795" t="s">
        <v>410</v>
      </c>
      <c r="L11" s="348" t="s">
        <v>501</v>
      </c>
    </row>
    <row r="12" spans="1:12" ht="31.5" customHeight="1" thickBot="1" x14ac:dyDescent="0.35">
      <c r="A12" s="347" t="s">
        <v>500</v>
      </c>
      <c r="B12" s="480" t="s">
        <v>407</v>
      </c>
      <c r="C12" s="746" t="s">
        <v>408</v>
      </c>
      <c r="D12" s="480" t="s">
        <v>407</v>
      </c>
      <c r="E12" s="746" t="s">
        <v>408</v>
      </c>
      <c r="F12" s="480" t="s">
        <v>407</v>
      </c>
      <c r="G12" s="746" t="s">
        <v>408</v>
      </c>
      <c r="H12" s="480" t="s">
        <v>407</v>
      </c>
      <c r="I12" s="746" t="s">
        <v>408</v>
      </c>
      <c r="J12" s="480" t="s">
        <v>407</v>
      </c>
      <c r="K12" s="746" t="s">
        <v>408</v>
      </c>
      <c r="L12" s="346" t="s">
        <v>499</v>
      </c>
    </row>
    <row r="13" spans="1:12" ht="31.5" customHeight="1" thickBot="1" x14ac:dyDescent="0.35">
      <c r="A13" s="345" t="s">
        <v>498</v>
      </c>
      <c r="B13" s="481" t="s">
        <v>407</v>
      </c>
      <c r="C13" s="743" t="s">
        <v>408</v>
      </c>
      <c r="D13" s="481" t="s">
        <v>407</v>
      </c>
      <c r="E13" s="743" t="s">
        <v>408</v>
      </c>
      <c r="F13" s="481" t="s">
        <v>407</v>
      </c>
      <c r="G13" s="743" t="s">
        <v>408</v>
      </c>
      <c r="H13" s="481" t="s">
        <v>407</v>
      </c>
      <c r="I13" s="743" t="s">
        <v>408</v>
      </c>
      <c r="J13" s="794" t="s">
        <v>407</v>
      </c>
      <c r="K13" s="795" t="s">
        <v>408</v>
      </c>
      <c r="L13" s="344" t="s">
        <v>497</v>
      </c>
    </row>
    <row r="14" spans="1:12" ht="31.5" customHeight="1" thickBot="1" x14ac:dyDescent="0.35">
      <c r="A14" s="347" t="s">
        <v>496</v>
      </c>
      <c r="B14" s="480" t="s">
        <v>407</v>
      </c>
      <c r="C14" s="746" t="s">
        <v>408</v>
      </c>
      <c r="D14" s="480" t="s">
        <v>407</v>
      </c>
      <c r="E14" s="746" t="s">
        <v>408</v>
      </c>
      <c r="F14" s="480" t="s">
        <v>407</v>
      </c>
      <c r="G14" s="746" t="s">
        <v>408</v>
      </c>
      <c r="H14" s="480" t="s">
        <v>407</v>
      </c>
      <c r="I14" s="746" t="s">
        <v>408</v>
      </c>
      <c r="J14" s="730" t="s">
        <v>407</v>
      </c>
      <c r="K14" s="725" t="s">
        <v>408</v>
      </c>
      <c r="L14" s="346" t="s">
        <v>495</v>
      </c>
    </row>
    <row r="15" spans="1:12" ht="31.5" customHeight="1" thickBot="1" x14ac:dyDescent="0.35">
      <c r="A15" s="345" t="s">
        <v>494</v>
      </c>
      <c r="B15" s="481" t="s">
        <v>407</v>
      </c>
      <c r="C15" s="743" t="s">
        <v>408</v>
      </c>
      <c r="D15" s="481" t="s">
        <v>407</v>
      </c>
      <c r="E15" s="743" t="s">
        <v>408</v>
      </c>
      <c r="F15" s="481" t="s">
        <v>407</v>
      </c>
      <c r="G15" s="743" t="s">
        <v>408</v>
      </c>
      <c r="H15" s="481" t="s">
        <v>407</v>
      </c>
      <c r="I15" s="743" t="s">
        <v>408</v>
      </c>
      <c r="J15" s="731" t="s">
        <v>409</v>
      </c>
      <c r="K15" s="726" t="s">
        <v>410</v>
      </c>
      <c r="L15" s="344" t="s">
        <v>493</v>
      </c>
    </row>
    <row r="16" spans="1:12" ht="31.5" customHeight="1" thickBot="1" x14ac:dyDescent="0.35">
      <c r="A16" s="347" t="s">
        <v>492</v>
      </c>
      <c r="B16" s="480" t="s">
        <v>407</v>
      </c>
      <c r="C16" s="746" t="s">
        <v>408</v>
      </c>
      <c r="D16" s="480" t="s">
        <v>407</v>
      </c>
      <c r="E16" s="746" t="s">
        <v>408</v>
      </c>
      <c r="F16" s="480" t="s">
        <v>407</v>
      </c>
      <c r="G16" s="746" t="s">
        <v>408</v>
      </c>
      <c r="H16" s="480" t="s">
        <v>407</v>
      </c>
      <c r="I16" s="746" t="s">
        <v>408</v>
      </c>
      <c r="J16" s="730" t="s">
        <v>409</v>
      </c>
      <c r="K16" s="725" t="s">
        <v>410</v>
      </c>
      <c r="L16" s="346" t="s">
        <v>491</v>
      </c>
    </row>
    <row r="17" spans="1:12" ht="31.5" customHeight="1" thickBot="1" x14ac:dyDescent="0.35">
      <c r="A17" s="345" t="s">
        <v>490</v>
      </c>
      <c r="B17" s="481" t="s">
        <v>407</v>
      </c>
      <c r="C17" s="743" t="s">
        <v>408</v>
      </c>
      <c r="D17" s="481" t="s">
        <v>407</v>
      </c>
      <c r="E17" s="743" t="s">
        <v>408</v>
      </c>
      <c r="F17" s="481" t="s">
        <v>407</v>
      </c>
      <c r="G17" s="743" t="s">
        <v>408</v>
      </c>
      <c r="H17" s="481" t="s">
        <v>407</v>
      </c>
      <c r="I17" s="743" t="s">
        <v>408</v>
      </c>
      <c r="J17" s="731" t="s">
        <v>409</v>
      </c>
      <c r="K17" s="726" t="s">
        <v>410</v>
      </c>
      <c r="L17" s="344" t="s">
        <v>489</v>
      </c>
    </row>
    <row r="18" spans="1:12" ht="31.5" customHeight="1" thickBot="1" x14ac:dyDescent="0.35">
      <c r="A18" s="347" t="s">
        <v>488</v>
      </c>
      <c r="B18" s="480" t="s">
        <v>407</v>
      </c>
      <c r="C18" s="746" t="s">
        <v>408</v>
      </c>
      <c r="D18" s="480" t="s">
        <v>407</v>
      </c>
      <c r="E18" s="746" t="s">
        <v>408</v>
      </c>
      <c r="F18" s="480" t="s">
        <v>407</v>
      </c>
      <c r="G18" s="746" t="s">
        <v>408</v>
      </c>
      <c r="H18" s="480" t="s">
        <v>407</v>
      </c>
      <c r="I18" s="746" t="s">
        <v>408</v>
      </c>
      <c r="J18" s="730" t="s">
        <v>409</v>
      </c>
      <c r="K18" s="725" t="s">
        <v>410</v>
      </c>
      <c r="L18" s="346" t="s">
        <v>487</v>
      </c>
    </row>
    <row r="19" spans="1:12" ht="31.5" customHeight="1" thickBot="1" x14ac:dyDescent="0.35">
      <c r="A19" s="345" t="s">
        <v>486</v>
      </c>
      <c r="B19" s="481" t="s">
        <v>407</v>
      </c>
      <c r="C19" s="743" t="s">
        <v>408</v>
      </c>
      <c r="D19" s="481" t="s">
        <v>407</v>
      </c>
      <c r="E19" s="743" t="s">
        <v>408</v>
      </c>
      <c r="F19" s="481" t="s">
        <v>407</v>
      </c>
      <c r="G19" s="743" t="s">
        <v>408</v>
      </c>
      <c r="H19" s="481" t="s">
        <v>407</v>
      </c>
      <c r="I19" s="743" t="s">
        <v>408</v>
      </c>
      <c r="J19" s="731" t="s">
        <v>409</v>
      </c>
      <c r="K19" s="726" t="s">
        <v>410</v>
      </c>
      <c r="L19" s="344" t="s">
        <v>485</v>
      </c>
    </row>
    <row r="20" spans="1:12" ht="31.5" customHeight="1" thickBot="1" x14ac:dyDescent="0.35">
      <c r="A20" s="347" t="s">
        <v>484</v>
      </c>
      <c r="B20" s="480" t="s">
        <v>407</v>
      </c>
      <c r="C20" s="746" t="s">
        <v>408</v>
      </c>
      <c r="D20" s="480" t="s">
        <v>407</v>
      </c>
      <c r="E20" s="746" t="s">
        <v>408</v>
      </c>
      <c r="F20" s="480" t="s">
        <v>407</v>
      </c>
      <c r="G20" s="746" t="s">
        <v>408</v>
      </c>
      <c r="H20" s="480" t="s">
        <v>407</v>
      </c>
      <c r="I20" s="746" t="s">
        <v>408</v>
      </c>
      <c r="J20" s="730" t="s">
        <v>409</v>
      </c>
      <c r="K20" s="725" t="s">
        <v>410</v>
      </c>
      <c r="L20" s="346" t="s">
        <v>483</v>
      </c>
    </row>
    <row r="21" spans="1:12" ht="31.5" customHeight="1" thickBot="1" x14ac:dyDescent="0.35">
      <c r="A21" s="345" t="s">
        <v>482</v>
      </c>
      <c r="B21" s="481" t="s">
        <v>459</v>
      </c>
      <c r="C21" s="481" t="s">
        <v>459</v>
      </c>
      <c r="D21" s="481" t="s">
        <v>459</v>
      </c>
      <c r="E21" s="481" t="s">
        <v>459</v>
      </c>
      <c r="F21" s="481" t="s">
        <v>459</v>
      </c>
      <c r="G21" s="481" t="s">
        <v>459</v>
      </c>
      <c r="H21" s="481" t="s">
        <v>459</v>
      </c>
      <c r="I21" s="481" t="s">
        <v>459</v>
      </c>
      <c r="J21" s="481" t="s">
        <v>459</v>
      </c>
      <c r="K21" s="481" t="s">
        <v>459</v>
      </c>
      <c r="L21" s="344" t="s">
        <v>481</v>
      </c>
    </row>
    <row r="22" spans="1:12" ht="31.5" customHeight="1" x14ac:dyDescent="0.3">
      <c r="A22" s="343" t="s">
        <v>480</v>
      </c>
      <c r="B22" s="484" t="s">
        <v>459</v>
      </c>
      <c r="C22" s="799" t="s">
        <v>459</v>
      </c>
      <c r="D22" s="484" t="s">
        <v>459</v>
      </c>
      <c r="E22" s="799" t="s">
        <v>459</v>
      </c>
      <c r="F22" s="484" t="s">
        <v>407</v>
      </c>
      <c r="G22" s="747" t="s">
        <v>408</v>
      </c>
      <c r="H22" s="484" t="s">
        <v>407</v>
      </c>
      <c r="I22" s="747" t="s">
        <v>408</v>
      </c>
      <c r="J22" s="747" t="s">
        <v>409</v>
      </c>
      <c r="K22" s="747" t="s">
        <v>410</v>
      </c>
      <c r="L22" s="342" t="s">
        <v>479</v>
      </c>
    </row>
    <row r="23" spans="1:12" s="234" customFormat="1" x14ac:dyDescent="0.3">
      <c r="A23" s="234" t="s">
        <v>536</v>
      </c>
      <c r="L23" s="232" t="s">
        <v>537</v>
      </c>
    </row>
    <row r="24" spans="1:12" s="234" customFormat="1" x14ac:dyDescent="0.3"/>
    <row r="25" spans="1:12" x14ac:dyDescent="0.3">
      <c r="A25" s="231"/>
      <c r="B25" s="341" t="s">
        <v>413</v>
      </c>
      <c r="C25" s="234"/>
      <c r="D25" s="234"/>
      <c r="E25" s="234"/>
      <c r="F25" s="234"/>
      <c r="G25" s="234"/>
      <c r="H25" s="234"/>
      <c r="I25" s="340" t="s">
        <v>423</v>
      </c>
      <c r="J25" s="231"/>
      <c r="K25" s="231"/>
      <c r="L25" s="234"/>
    </row>
    <row r="26" spans="1:12" x14ac:dyDescent="0.3">
      <c r="A26" s="272" t="s">
        <v>407</v>
      </c>
      <c r="B26" s="273" t="s">
        <v>414</v>
      </c>
      <c r="C26" s="234"/>
      <c r="D26" s="234"/>
      <c r="E26" s="234"/>
      <c r="F26" s="234"/>
      <c r="G26" s="234"/>
      <c r="H26" s="234"/>
      <c r="I26" s="272" t="s">
        <v>414</v>
      </c>
      <c r="J26" s="483" t="s">
        <v>408</v>
      </c>
      <c r="K26" s="234"/>
      <c r="L26" s="234"/>
    </row>
    <row r="27" spans="1:12" x14ac:dyDescent="0.3">
      <c r="A27" s="272" t="s">
        <v>409</v>
      </c>
      <c r="B27" s="273" t="s">
        <v>415</v>
      </c>
      <c r="C27" s="234"/>
      <c r="D27" s="234"/>
      <c r="E27" s="234"/>
      <c r="F27" s="234"/>
      <c r="G27" s="234"/>
      <c r="H27" s="234"/>
      <c r="I27" s="272" t="s">
        <v>415</v>
      </c>
      <c r="J27" s="483" t="s">
        <v>410</v>
      </c>
      <c r="K27" s="234"/>
      <c r="L27" s="234"/>
    </row>
    <row r="28" spans="1:12" x14ac:dyDescent="0.3">
      <c r="A28" s="272" t="s">
        <v>418</v>
      </c>
      <c r="B28" s="273" t="s">
        <v>424</v>
      </c>
      <c r="C28" s="234"/>
      <c r="D28" s="234"/>
      <c r="E28" s="234"/>
      <c r="F28" s="234"/>
      <c r="G28" s="234"/>
      <c r="H28" s="234"/>
      <c r="I28" s="272" t="s">
        <v>424</v>
      </c>
      <c r="J28" s="273" t="s">
        <v>420</v>
      </c>
      <c r="K28" s="234"/>
      <c r="L28" s="234"/>
    </row>
    <row r="29" spans="1:12" x14ac:dyDescent="0.3">
      <c r="A29" s="272" t="s">
        <v>426</v>
      </c>
      <c r="B29" s="273" t="s">
        <v>425</v>
      </c>
      <c r="C29" s="234"/>
      <c r="D29" s="234"/>
      <c r="E29" s="234"/>
      <c r="F29" s="234"/>
      <c r="G29" s="234"/>
      <c r="H29" s="234"/>
      <c r="I29" s="272" t="s">
        <v>425</v>
      </c>
      <c r="J29" s="483" t="s">
        <v>427</v>
      </c>
      <c r="K29" s="234"/>
      <c r="L29" s="234"/>
    </row>
    <row r="30" spans="1:12" x14ac:dyDescent="0.3">
      <c r="A30" s="272" t="s">
        <v>428</v>
      </c>
      <c r="B30" s="273" t="s">
        <v>416</v>
      </c>
      <c r="C30" s="234"/>
      <c r="D30" s="234"/>
      <c r="E30" s="234"/>
      <c r="F30" s="234"/>
      <c r="G30" s="234"/>
      <c r="H30" s="234"/>
      <c r="I30" s="272" t="s">
        <v>416</v>
      </c>
      <c r="J30" s="273" t="s">
        <v>421</v>
      </c>
      <c r="K30" s="234"/>
      <c r="L30" s="234"/>
    </row>
    <row r="31" spans="1:12" x14ac:dyDescent="0.3">
      <c r="A31" s="272" t="s">
        <v>419</v>
      </c>
      <c r="B31" s="273" t="s">
        <v>417</v>
      </c>
      <c r="C31" s="234"/>
      <c r="D31" s="234"/>
      <c r="E31" s="234"/>
      <c r="F31" s="234"/>
      <c r="G31" s="234"/>
      <c r="H31" s="234"/>
      <c r="I31" s="272" t="s">
        <v>417</v>
      </c>
      <c r="J31" s="273" t="s">
        <v>422</v>
      </c>
      <c r="K31" s="234"/>
      <c r="L31" s="234"/>
    </row>
  </sheetData>
  <mergeCells count="19">
    <mergeCell ref="A6:L6"/>
    <mergeCell ref="F10:G10"/>
    <mergeCell ref="H10:I10"/>
    <mergeCell ref="J10:K10"/>
    <mergeCell ref="A7:L7"/>
    <mergeCell ref="A9:A10"/>
    <mergeCell ref="B9:C9"/>
    <mergeCell ref="D9:E9"/>
    <mergeCell ref="F9:G9"/>
    <mergeCell ref="H9:I9"/>
    <mergeCell ref="J9:K9"/>
    <mergeCell ref="L9:L10"/>
    <mergeCell ref="B10:C10"/>
    <mergeCell ref="D10:E10"/>
    <mergeCell ref="A1:L1"/>
    <mergeCell ref="A3:L3"/>
    <mergeCell ref="A4:L4"/>
    <mergeCell ref="A5:L5"/>
    <mergeCell ref="A2:L2"/>
  </mergeCells>
  <printOptions horizontalCentered="1" verticalCentered="1"/>
  <pageMargins left="0" right="0" top="0" bottom="0" header="0" footer="0"/>
  <pageSetup paperSize="9" scale="9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1"/>
  <sheetViews>
    <sheetView rightToLeft="1" view="pageBreakPreview" topLeftCell="A2" zoomScaleNormal="100" zoomScaleSheetLayoutView="100" workbookViewId="0">
      <selection activeCell="A4" sqref="A4:J4"/>
    </sheetView>
  </sheetViews>
  <sheetFormatPr defaultColWidth="9.15234375" defaultRowHeight="12.45" x14ac:dyDescent="0.3"/>
  <cols>
    <col min="1" max="1" width="11" style="8" customWidth="1"/>
    <col min="2" max="2" width="6.3046875" style="8" bestFit="1" customWidth="1"/>
    <col min="3" max="3" width="8.15234375" style="8" bestFit="1" customWidth="1"/>
    <col min="4" max="4" width="6.3046875" style="8" bestFit="1" customWidth="1"/>
    <col min="5" max="5" width="8.15234375" style="8" bestFit="1" customWidth="1"/>
    <col min="6" max="6" width="6.3046875" style="8" bestFit="1" customWidth="1"/>
    <col min="7" max="7" width="8.15234375" style="8" bestFit="1" customWidth="1"/>
    <col min="8" max="8" width="6.3046875" style="8" bestFit="1" customWidth="1"/>
    <col min="9" max="9" width="8.15234375" style="8" bestFit="1" customWidth="1"/>
    <col min="10" max="10" width="7.3828125" style="8" customWidth="1"/>
    <col min="11" max="11" width="12.15234375" style="8" customWidth="1"/>
    <col min="12" max="12" width="15.3828125" style="8" customWidth="1"/>
    <col min="13" max="16384" width="9.15234375" style="8"/>
  </cols>
  <sheetData>
    <row r="1" spans="1:12" ht="18" hidden="1" customHeight="1" x14ac:dyDescent="0.4">
      <c r="A1" s="868" t="s">
        <v>509</v>
      </c>
      <c r="B1" s="868"/>
      <c r="C1" s="869"/>
      <c r="D1" s="869"/>
      <c r="E1" s="869"/>
      <c r="F1" s="869"/>
      <c r="G1" s="869"/>
      <c r="H1" s="869"/>
      <c r="I1" s="869"/>
      <c r="J1" s="869"/>
      <c r="K1" s="869"/>
      <c r="L1" s="869"/>
    </row>
    <row r="2" spans="1:12" ht="18" customHeight="1" x14ac:dyDescent="0.4">
      <c r="A2" s="868" t="s">
        <v>508</v>
      </c>
      <c r="B2" s="868"/>
      <c r="C2" s="868"/>
      <c r="D2" s="868"/>
      <c r="E2" s="868"/>
      <c r="F2" s="868"/>
      <c r="G2" s="868"/>
      <c r="H2" s="868"/>
      <c r="I2" s="868"/>
      <c r="J2" s="868"/>
      <c r="K2" s="868"/>
      <c r="L2" s="868"/>
    </row>
    <row r="3" spans="1:12" ht="17.600000000000001" x14ac:dyDescent="0.4">
      <c r="A3" s="868" t="s">
        <v>477</v>
      </c>
      <c r="B3" s="868"/>
      <c r="C3" s="868"/>
      <c r="D3" s="868"/>
      <c r="E3" s="868"/>
      <c r="F3" s="868"/>
      <c r="G3" s="868"/>
      <c r="H3" s="868"/>
      <c r="I3" s="868"/>
      <c r="J3" s="868"/>
      <c r="K3" s="868"/>
      <c r="L3" s="868"/>
    </row>
    <row r="4" spans="1:12" ht="17.600000000000001" x14ac:dyDescent="0.4">
      <c r="A4" s="870">
        <v>2019</v>
      </c>
      <c r="B4" s="870"/>
      <c r="C4" s="870"/>
      <c r="D4" s="870"/>
      <c r="E4" s="870"/>
      <c r="F4" s="870"/>
      <c r="G4" s="870"/>
      <c r="H4" s="870"/>
      <c r="I4" s="870"/>
      <c r="J4" s="870"/>
      <c r="K4" s="870"/>
      <c r="L4" s="870"/>
    </row>
    <row r="5" spans="1:12" ht="15.45" x14ac:dyDescent="0.4">
      <c r="A5" s="871" t="s">
        <v>506</v>
      </c>
      <c r="B5" s="871"/>
      <c r="C5" s="871"/>
      <c r="D5" s="871"/>
      <c r="E5" s="871"/>
      <c r="F5" s="871"/>
      <c r="G5" s="871"/>
      <c r="H5" s="871"/>
      <c r="I5" s="871"/>
      <c r="J5" s="871"/>
      <c r="K5" s="871"/>
      <c r="L5" s="871"/>
    </row>
    <row r="6" spans="1:12" ht="15.45" x14ac:dyDescent="0.4">
      <c r="A6" s="871" t="s">
        <v>517</v>
      </c>
      <c r="B6" s="871"/>
      <c r="C6" s="871"/>
      <c r="D6" s="871"/>
      <c r="E6" s="871"/>
      <c r="F6" s="871"/>
      <c r="G6" s="871"/>
      <c r="H6" s="871"/>
      <c r="I6" s="871"/>
      <c r="J6" s="871"/>
      <c r="K6" s="871"/>
      <c r="L6" s="871"/>
    </row>
    <row r="7" spans="1:12" ht="15.45" x14ac:dyDescent="0.4">
      <c r="A7" s="871">
        <v>2019</v>
      </c>
      <c r="B7" s="871"/>
      <c r="C7" s="871"/>
      <c r="D7" s="871"/>
      <c r="E7" s="871"/>
      <c r="F7" s="871"/>
      <c r="G7" s="871"/>
      <c r="H7" s="871"/>
      <c r="I7" s="871"/>
      <c r="J7" s="871"/>
      <c r="K7" s="871"/>
      <c r="L7" s="871"/>
    </row>
    <row r="8" spans="1:12" ht="15.45" x14ac:dyDescent="0.3">
      <c r="A8" s="354" t="s">
        <v>608</v>
      </c>
      <c r="B8" s="354"/>
      <c r="C8" s="353"/>
      <c r="D8" s="352"/>
      <c r="E8" s="352"/>
      <c r="F8" s="352"/>
      <c r="G8" s="352"/>
      <c r="H8" s="352"/>
      <c r="I8" s="351"/>
      <c r="J8" s="143"/>
      <c r="K8" s="116"/>
      <c r="L8" s="350" t="s">
        <v>751</v>
      </c>
    </row>
    <row r="9" spans="1:12" ht="56.25" customHeight="1" x14ac:dyDescent="0.3">
      <c r="A9" s="874" t="s">
        <v>504</v>
      </c>
      <c r="B9" s="876" t="s">
        <v>550</v>
      </c>
      <c r="C9" s="877"/>
      <c r="D9" s="876" t="s">
        <v>551</v>
      </c>
      <c r="E9" s="877"/>
      <c r="F9" s="876" t="s">
        <v>552</v>
      </c>
      <c r="G9" s="877"/>
      <c r="H9" s="876" t="s">
        <v>553</v>
      </c>
      <c r="I9" s="877"/>
      <c r="J9" s="876" t="s">
        <v>554</v>
      </c>
      <c r="K9" s="877"/>
      <c r="L9" s="878" t="s">
        <v>503</v>
      </c>
    </row>
    <row r="10" spans="1:12" ht="47.25" customHeight="1" x14ac:dyDescent="0.3">
      <c r="A10" s="875"/>
      <c r="B10" s="872" t="s">
        <v>555</v>
      </c>
      <c r="C10" s="873"/>
      <c r="D10" s="872" t="s">
        <v>556</v>
      </c>
      <c r="E10" s="873"/>
      <c r="F10" s="872" t="s">
        <v>557</v>
      </c>
      <c r="G10" s="873"/>
      <c r="H10" s="872" t="s">
        <v>558</v>
      </c>
      <c r="I10" s="873"/>
      <c r="J10" s="872" t="s">
        <v>559</v>
      </c>
      <c r="K10" s="873"/>
      <c r="L10" s="879"/>
    </row>
    <row r="11" spans="1:12" ht="31.5" customHeight="1" thickBot="1" x14ac:dyDescent="0.35">
      <c r="A11" s="349" t="s">
        <v>502</v>
      </c>
      <c r="B11" s="482" t="s">
        <v>407</v>
      </c>
      <c r="C11" s="748" t="s">
        <v>408</v>
      </c>
      <c r="D11" s="482" t="s">
        <v>407</v>
      </c>
      <c r="E11" s="748" t="s">
        <v>408</v>
      </c>
      <c r="F11" s="482" t="s">
        <v>407</v>
      </c>
      <c r="G11" s="748" t="s">
        <v>408</v>
      </c>
      <c r="H11" s="482" t="s">
        <v>407</v>
      </c>
      <c r="I11" s="748" t="s">
        <v>408</v>
      </c>
      <c r="J11" s="729" t="s">
        <v>409</v>
      </c>
      <c r="K11" s="724" t="s">
        <v>410</v>
      </c>
      <c r="L11" s="348" t="s">
        <v>501</v>
      </c>
    </row>
    <row r="12" spans="1:12" ht="31.5" customHeight="1" thickBot="1" x14ac:dyDescent="0.35">
      <c r="A12" s="347" t="s">
        <v>500</v>
      </c>
      <c r="B12" s="480" t="s">
        <v>407</v>
      </c>
      <c r="C12" s="746" t="s">
        <v>408</v>
      </c>
      <c r="D12" s="480" t="s">
        <v>407</v>
      </c>
      <c r="E12" s="746" t="s">
        <v>408</v>
      </c>
      <c r="F12" s="480" t="s">
        <v>407</v>
      </c>
      <c r="G12" s="746" t="s">
        <v>408</v>
      </c>
      <c r="H12" s="480" t="s">
        <v>407</v>
      </c>
      <c r="I12" s="746" t="s">
        <v>408</v>
      </c>
      <c r="J12" s="796" t="s">
        <v>407</v>
      </c>
      <c r="K12" s="797" t="s">
        <v>408</v>
      </c>
      <c r="L12" s="346" t="s">
        <v>499</v>
      </c>
    </row>
    <row r="13" spans="1:12" ht="31.5" customHeight="1" thickBot="1" x14ac:dyDescent="0.35">
      <c r="A13" s="345" t="s">
        <v>498</v>
      </c>
      <c r="B13" s="481" t="s">
        <v>407</v>
      </c>
      <c r="C13" s="743" t="s">
        <v>408</v>
      </c>
      <c r="D13" s="481" t="s">
        <v>407</v>
      </c>
      <c r="E13" s="743" t="s">
        <v>408</v>
      </c>
      <c r="F13" s="481" t="s">
        <v>407</v>
      </c>
      <c r="G13" s="743" t="s">
        <v>408</v>
      </c>
      <c r="H13" s="481" t="s">
        <v>407</v>
      </c>
      <c r="I13" s="743" t="s">
        <v>408</v>
      </c>
      <c r="J13" s="731" t="s">
        <v>407</v>
      </c>
      <c r="K13" s="726" t="s">
        <v>408</v>
      </c>
      <c r="L13" s="344" t="s">
        <v>497</v>
      </c>
    </row>
    <row r="14" spans="1:12" ht="31.5" customHeight="1" thickBot="1" x14ac:dyDescent="0.35">
      <c r="A14" s="347" t="s">
        <v>496</v>
      </c>
      <c r="B14" s="480" t="s">
        <v>459</v>
      </c>
      <c r="C14" s="800" t="s">
        <v>459</v>
      </c>
      <c r="D14" s="480" t="s">
        <v>407</v>
      </c>
      <c r="E14" s="746" t="s">
        <v>408</v>
      </c>
      <c r="F14" s="480" t="s">
        <v>459</v>
      </c>
      <c r="G14" s="800" t="s">
        <v>459</v>
      </c>
      <c r="H14" s="480" t="s">
        <v>459</v>
      </c>
      <c r="I14" s="800" t="s">
        <v>459</v>
      </c>
      <c r="J14" s="730" t="s">
        <v>459</v>
      </c>
      <c r="K14" s="730" t="s">
        <v>459</v>
      </c>
      <c r="L14" s="346" t="s">
        <v>495</v>
      </c>
    </row>
    <row r="15" spans="1:12" ht="31.5" customHeight="1" thickBot="1" x14ac:dyDescent="0.35">
      <c r="A15" s="345" t="s">
        <v>494</v>
      </c>
      <c r="B15" s="481" t="s">
        <v>407</v>
      </c>
      <c r="C15" s="743" t="s">
        <v>408</v>
      </c>
      <c r="D15" s="481" t="s">
        <v>407</v>
      </c>
      <c r="E15" s="743" t="s">
        <v>408</v>
      </c>
      <c r="F15" s="481" t="s">
        <v>407</v>
      </c>
      <c r="G15" s="743" t="s">
        <v>408</v>
      </c>
      <c r="H15" s="481" t="s">
        <v>407</v>
      </c>
      <c r="I15" s="743" t="s">
        <v>408</v>
      </c>
      <c r="J15" s="731" t="s">
        <v>409</v>
      </c>
      <c r="K15" s="726" t="s">
        <v>410</v>
      </c>
      <c r="L15" s="344" t="s">
        <v>493</v>
      </c>
    </row>
    <row r="16" spans="1:12" ht="31.5" customHeight="1" thickBot="1" x14ac:dyDescent="0.35">
      <c r="A16" s="347" t="s">
        <v>492</v>
      </c>
      <c r="B16" s="480" t="s">
        <v>407</v>
      </c>
      <c r="C16" s="746" t="s">
        <v>408</v>
      </c>
      <c r="D16" s="480" t="s">
        <v>407</v>
      </c>
      <c r="E16" s="746" t="s">
        <v>408</v>
      </c>
      <c r="F16" s="730" t="s">
        <v>409</v>
      </c>
      <c r="G16" s="725" t="s">
        <v>410</v>
      </c>
      <c r="H16" s="480" t="s">
        <v>407</v>
      </c>
      <c r="I16" s="746" t="s">
        <v>408</v>
      </c>
      <c r="J16" s="730" t="s">
        <v>409</v>
      </c>
      <c r="K16" s="725" t="s">
        <v>410</v>
      </c>
      <c r="L16" s="346" t="s">
        <v>491</v>
      </c>
    </row>
    <row r="17" spans="1:12" ht="31.5" customHeight="1" thickBot="1" x14ac:dyDescent="0.35">
      <c r="A17" s="345" t="s">
        <v>490</v>
      </c>
      <c r="B17" s="481" t="s">
        <v>407</v>
      </c>
      <c r="C17" s="743" t="s">
        <v>408</v>
      </c>
      <c r="D17" s="481" t="s">
        <v>407</v>
      </c>
      <c r="E17" s="743" t="s">
        <v>408</v>
      </c>
      <c r="F17" s="481" t="s">
        <v>409</v>
      </c>
      <c r="G17" s="743" t="s">
        <v>410</v>
      </c>
      <c r="H17" s="481" t="s">
        <v>407</v>
      </c>
      <c r="I17" s="743" t="s">
        <v>408</v>
      </c>
      <c r="J17" s="731" t="s">
        <v>409</v>
      </c>
      <c r="K17" s="726" t="s">
        <v>410</v>
      </c>
      <c r="L17" s="344" t="s">
        <v>489</v>
      </c>
    </row>
    <row r="18" spans="1:12" ht="31.5" customHeight="1" thickBot="1" x14ac:dyDescent="0.35">
      <c r="A18" s="347" t="s">
        <v>488</v>
      </c>
      <c r="B18" s="480" t="s">
        <v>407</v>
      </c>
      <c r="C18" s="746" t="s">
        <v>408</v>
      </c>
      <c r="D18" s="480" t="s">
        <v>407</v>
      </c>
      <c r="E18" s="746" t="s">
        <v>408</v>
      </c>
      <c r="F18" s="480" t="s">
        <v>409</v>
      </c>
      <c r="G18" s="746" t="s">
        <v>410</v>
      </c>
      <c r="H18" s="480" t="s">
        <v>407</v>
      </c>
      <c r="I18" s="746" t="s">
        <v>408</v>
      </c>
      <c r="J18" s="796" t="s">
        <v>407</v>
      </c>
      <c r="K18" s="797" t="s">
        <v>408</v>
      </c>
      <c r="L18" s="346" t="s">
        <v>487</v>
      </c>
    </row>
    <row r="19" spans="1:12" ht="31.5" customHeight="1" thickBot="1" x14ac:dyDescent="0.35">
      <c r="A19" s="345" t="s">
        <v>486</v>
      </c>
      <c r="B19" s="481" t="s">
        <v>407</v>
      </c>
      <c r="C19" s="743" t="s">
        <v>408</v>
      </c>
      <c r="D19" s="481" t="s">
        <v>407</v>
      </c>
      <c r="E19" s="743" t="s">
        <v>408</v>
      </c>
      <c r="F19" s="481" t="s">
        <v>407</v>
      </c>
      <c r="G19" s="743" t="s">
        <v>408</v>
      </c>
      <c r="H19" s="481" t="s">
        <v>407</v>
      </c>
      <c r="I19" s="743" t="s">
        <v>408</v>
      </c>
      <c r="J19" s="731" t="s">
        <v>407</v>
      </c>
      <c r="K19" s="726" t="s">
        <v>408</v>
      </c>
      <c r="L19" s="344" t="s">
        <v>485</v>
      </c>
    </row>
    <row r="20" spans="1:12" ht="31.5" customHeight="1" thickBot="1" x14ac:dyDescent="0.35">
      <c r="A20" s="347" t="s">
        <v>484</v>
      </c>
      <c r="B20" s="480" t="s">
        <v>407</v>
      </c>
      <c r="C20" s="746" t="s">
        <v>408</v>
      </c>
      <c r="D20" s="480" t="s">
        <v>407</v>
      </c>
      <c r="E20" s="746" t="s">
        <v>408</v>
      </c>
      <c r="F20" s="480" t="s">
        <v>407</v>
      </c>
      <c r="G20" s="746" t="s">
        <v>408</v>
      </c>
      <c r="H20" s="480" t="s">
        <v>407</v>
      </c>
      <c r="I20" s="746" t="s">
        <v>408</v>
      </c>
      <c r="J20" s="730" t="s">
        <v>407</v>
      </c>
      <c r="K20" s="725" t="s">
        <v>408</v>
      </c>
      <c r="L20" s="346" t="s">
        <v>483</v>
      </c>
    </row>
    <row r="21" spans="1:12" ht="31.5" customHeight="1" thickBot="1" x14ac:dyDescent="0.35">
      <c r="A21" s="345" t="s">
        <v>482</v>
      </c>
      <c r="B21" s="481" t="s">
        <v>407</v>
      </c>
      <c r="C21" s="481" t="s">
        <v>408</v>
      </c>
      <c r="D21" s="481" t="s">
        <v>407</v>
      </c>
      <c r="E21" s="481" t="s">
        <v>408</v>
      </c>
      <c r="F21" s="481" t="s">
        <v>407</v>
      </c>
      <c r="G21" s="481" t="s">
        <v>408</v>
      </c>
      <c r="H21" s="481" t="s">
        <v>407</v>
      </c>
      <c r="I21" s="481" t="s">
        <v>408</v>
      </c>
      <c r="J21" s="727" t="s">
        <v>407</v>
      </c>
      <c r="K21" s="727" t="s">
        <v>408</v>
      </c>
      <c r="L21" s="344" t="s">
        <v>481</v>
      </c>
    </row>
    <row r="22" spans="1:12" ht="31.5" customHeight="1" x14ac:dyDescent="0.3">
      <c r="A22" s="343" t="s">
        <v>480</v>
      </c>
      <c r="B22" s="484" t="s">
        <v>407</v>
      </c>
      <c r="C22" s="747" t="s">
        <v>408</v>
      </c>
      <c r="D22" s="484" t="s">
        <v>407</v>
      </c>
      <c r="E22" s="747" t="s">
        <v>408</v>
      </c>
      <c r="F22" s="484" t="s">
        <v>407</v>
      </c>
      <c r="G22" s="747" t="s">
        <v>408</v>
      </c>
      <c r="H22" s="484" t="s">
        <v>407</v>
      </c>
      <c r="I22" s="747" t="s">
        <v>408</v>
      </c>
      <c r="J22" s="732" t="s">
        <v>407</v>
      </c>
      <c r="K22" s="728" t="s">
        <v>408</v>
      </c>
      <c r="L22" s="342" t="s">
        <v>479</v>
      </c>
    </row>
    <row r="23" spans="1:12" s="234" customFormat="1" x14ac:dyDescent="0.3">
      <c r="A23" s="234" t="s">
        <v>536</v>
      </c>
      <c r="L23" s="232" t="s">
        <v>537</v>
      </c>
    </row>
    <row r="24" spans="1:12" s="234" customFormat="1" x14ac:dyDescent="0.3"/>
    <row r="25" spans="1:12" x14ac:dyDescent="0.3">
      <c r="A25" s="231"/>
      <c r="B25" s="341" t="s">
        <v>413</v>
      </c>
      <c r="C25" s="234"/>
      <c r="D25" s="234"/>
      <c r="E25" s="234"/>
      <c r="F25" s="234"/>
      <c r="G25" s="234"/>
      <c r="H25" s="234"/>
      <c r="I25" s="340" t="s">
        <v>423</v>
      </c>
      <c r="J25" s="231"/>
      <c r="K25" s="231"/>
      <c r="L25" s="234"/>
    </row>
    <row r="26" spans="1:12" x14ac:dyDescent="0.3">
      <c r="A26" s="272" t="s">
        <v>407</v>
      </c>
      <c r="B26" s="273" t="s">
        <v>414</v>
      </c>
      <c r="C26" s="234"/>
      <c r="D26" s="234"/>
      <c r="E26" s="234"/>
      <c r="F26" s="234"/>
      <c r="G26" s="234"/>
      <c r="H26" s="234"/>
      <c r="I26" s="272" t="s">
        <v>414</v>
      </c>
      <c r="J26" s="483" t="s">
        <v>408</v>
      </c>
      <c r="K26" s="234"/>
      <c r="L26" s="234"/>
    </row>
    <row r="27" spans="1:12" x14ac:dyDescent="0.3">
      <c r="A27" s="272" t="s">
        <v>409</v>
      </c>
      <c r="B27" s="273" t="s">
        <v>415</v>
      </c>
      <c r="C27" s="234"/>
      <c r="D27" s="234"/>
      <c r="E27" s="234"/>
      <c r="F27" s="234"/>
      <c r="G27" s="234"/>
      <c r="H27" s="234"/>
      <c r="I27" s="272" t="s">
        <v>415</v>
      </c>
      <c r="J27" s="483" t="s">
        <v>410</v>
      </c>
      <c r="K27" s="234"/>
      <c r="L27" s="234"/>
    </row>
    <row r="28" spans="1:12" x14ac:dyDescent="0.3">
      <c r="A28" s="272" t="s">
        <v>418</v>
      </c>
      <c r="B28" s="273" t="s">
        <v>424</v>
      </c>
      <c r="C28" s="234"/>
      <c r="D28" s="234"/>
      <c r="E28" s="234"/>
      <c r="F28" s="234"/>
      <c r="G28" s="234"/>
      <c r="H28" s="234"/>
      <c r="I28" s="272" t="s">
        <v>424</v>
      </c>
      <c r="J28" s="273" t="s">
        <v>420</v>
      </c>
      <c r="K28" s="234"/>
      <c r="L28" s="234"/>
    </row>
    <row r="29" spans="1:12" x14ac:dyDescent="0.3">
      <c r="A29" s="272" t="s">
        <v>426</v>
      </c>
      <c r="B29" s="273" t="s">
        <v>425</v>
      </c>
      <c r="C29" s="234"/>
      <c r="D29" s="234"/>
      <c r="E29" s="234"/>
      <c r="F29" s="234"/>
      <c r="G29" s="234"/>
      <c r="H29" s="234"/>
      <c r="I29" s="272" t="s">
        <v>425</v>
      </c>
      <c r="J29" s="483" t="s">
        <v>427</v>
      </c>
      <c r="K29" s="234"/>
      <c r="L29" s="234"/>
    </row>
    <row r="30" spans="1:12" x14ac:dyDescent="0.3">
      <c r="A30" s="272" t="s">
        <v>428</v>
      </c>
      <c r="B30" s="273" t="s">
        <v>416</v>
      </c>
      <c r="C30" s="234"/>
      <c r="D30" s="234"/>
      <c r="E30" s="234"/>
      <c r="F30" s="234"/>
      <c r="G30" s="234"/>
      <c r="H30" s="234"/>
      <c r="I30" s="272" t="s">
        <v>416</v>
      </c>
      <c r="J30" s="273" t="s">
        <v>421</v>
      </c>
      <c r="K30" s="234"/>
      <c r="L30" s="234"/>
    </row>
    <row r="31" spans="1:12" x14ac:dyDescent="0.3">
      <c r="A31" s="272" t="s">
        <v>419</v>
      </c>
      <c r="B31" s="273" t="s">
        <v>417</v>
      </c>
      <c r="C31" s="234"/>
      <c r="D31" s="234"/>
      <c r="E31" s="234"/>
      <c r="F31" s="234"/>
      <c r="G31" s="234"/>
      <c r="H31" s="234"/>
      <c r="I31" s="272" t="s">
        <v>417</v>
      </c>
      <c r="J31" s="273" t="s">
        <v>422</v>
      </c>
      <c r="K31" s="234"/>
      <c r="L31" s="234"/>
    </row>
  </sheetData>
  <mergeCells count="19">
    <mergeCell ref="A6:L6"/>
    <mergeCell ref="F10:G10"/>
    <mergeCell ref="H10:I10"/>
    <mergeCell ref="J10:K10"/>
    <mergeCell ref="A7:L7"/>
    <mergeCell ref="A9:A10"/>
    <mergeCell ref="B9:C9"/>
    <mergeCell ref="D9:E9"/>
    <mergeCell ref="F9:G9"/>
    <mergeCell ref="H9:I9"/>
    <mergeCell ref="J9:K9"/>
    <mergeCell ref="L9:L10"/>
    <mergeCell ref="B10:C10"/>
    <mergeCell ref="D10:E10"/>
    <mergeCell ref="A1:L1"/>
    <mergeCell ref="A3:L3"/>
    <mergeCell ref="A4:L4"/>
    <mergeCell ref="A5:L5"/>
    <mergeCell ref="A2:L2"/>
  </mergeCells>
  <printOptions horizontalCentered="1" verticalCentered="1"/>
  <pageMargins left="0" right="0" top="0" bottom="0" header="0" footer="0"/>
  <pageSetup paperSize="9" scale="90"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الاحصاءات البيئية الفصل الحادي عشر 2019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الاحصاءات البيئية الفصل الحادي عشر 2019
</Description_Ar>
    <Enabled xmlns="1b323878-974e-4c19-bf08-965c80d4ad54">true</Enabled>
    <PublishingDate xmlns="1b323878-974e-4c19-bf08-965c80d4ad54">2020-09-28T06:10:35+00:00</PublishingDate>
    <CategoryDescription xmlns="http://schemas.microsoft.com/sharepoint.v3">Environmental Statistics chapter 11-2019</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1A4905-359E-4766-AFFA-4B9F55BCFEA0}">
  <ds:schemaRefs>
    <ds:schemaRef ds:uri="http://purl.org/dc/terms/"/>
    <ds:schemaRef ds:uri="http://www.w3.org/XML/1998/namespace"/>
    <ds:schemaRef ds:uri="http://purl.org/dc/dcmitype/"/>
    <ds:schemaRef ds:uri="http://schemas.microsoft.com/office/2006/metadata/properties"/>
    <ds:schemaRef ds:uri="http://schemas.microsoft.com/sharepoint/v3"/>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423524d6-f9d7-4b47-aadf-7b8f6888b7b0"/>
    <ds:schemaRef ds:uri="b1657202-86a7-46c3-ba71-02bb0da5a392"/>
  </ds:schemaRefs>
</ds:datastoreItem>
</file>

<file path=customXml/itemProps2.xml><?xml version="1.0" encoding="utf-8"?>
<ds:datastoreItem xmlns:ds="http://schemas.openxmlformats.org/officeDocument/2006/customXml" ds:itemID="{766D3BD6-BBA9-42DE-B0CF-FB2686856DD7}">
  <ds:schemaRefs>
    <ds:schemaRef ds:uri="http://schemas.microsoft.com/sharepoint/v3/contenttype/forms"/>
  </ds:schemaRefs>
</ds:datastoreItem>
</file>

<file path=customXml/itemProps3.xml><?xml version="1.0" encoding="utf-8"?>
<ds:datastoreItem xmlns:ds="http://schemas.openxmlformats.org/officeDocument/2006/customXml" ds:itemID="{22DB9606-41B5-4B8E-88AB-163E73F195D6}"/>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3</vt:i4>
      </vt:variant>
      <vt:variant>
        <vt:lpstr>Named Ranges</vt:lpstr>
      </vt:variant>
      <vt:variant>
        <vt:i4>31</vt:i4>
      </vt:variant>
    </vt:vector>
  </HeadingPairs>
  <TitlesOfParts>
    <vt:vector size="65" baseType="lpstr">
      <vt:lpstr>Cover</vt:lpstr>
      <vt:lpstr>التقديم</vt:lpstr>
      <vt:lpstr>228</vt:lpstr>
      <vt:lpstr>229</vt:lpstr>
      <vt:lpstr>230</vt:lpstr>
      <vt:lpstr>231</vt:lpstr>
      <vt:lpstr>GR-49</vt:lpstr>
      <vt:lpstr>232</vt:lpstr>
      <vt:lpstr>233</vt:lpstr>
      <vt:lpstr>234</vt:lpstr>
      <vt:lpstr>235</vt:lpstr>
      <vt:lpstr>236</vt:lpstr>
      <vt:lpstr>237</vt:lpstr>
      <vt:lpstr>238</vt:lpstr>
      <vt:lpstr>239</vt:lpstr>
      <vt:lpstr>240</vt:lpstr>
      <vt:lpstr>241</vt:lpstr>
      <vt:lpstr>242</vt:lpstr>
      <vt:lpstr>243</vt:lpstr>
      <vt:lpstr>244</vt:lpstr>
      <vt:lpstr>245</vt:lpstr>
      <vt:lpstr>2014_20</vt:lpstr>
      <vt:lpstr>246</vt:lpstr>
      <vt:lpstr>247</vt:lpstr>
      <vt:lpstr>248</vt:lpstr>
      <vt:lpstr>249</vt:lpstr>
      <vt:lpstr>250</vt:lpstr>
      <vt:lpstr>251</vt:lpstr>
      <vt:lpstr>252</vt:lpstr>
      <vt:lpstr>GR-52</vt:lpstr>
      <vt:lpstr>2014</vt:lpstr>
      <vt:lpstr>GR-48</vt:lpstr>
      <vt:lpstr>GR-50</vt:lpstr>
      <vt:lpstr>Gr-51</vt:lpstr>
      <vt:lpstr>'2014'!Print_Area</vt:lpstr>
      <vt:lpstr>'2014_20'!Print_Area</vt:lpstr>
      <vt:lpstr>'228'!Print_Area</vt:lpstr>
      <vt:lpstr>'229'!Print_Area</vt:lpstr>
      <vt:lpstr>'230'!Print_Area</vt:lpstr>
      <vt:lpstr>'231'!Print_Area</vt:lpstr>
      <vt:lpstr>'232'!Print_Area</vt:lpstr>
      <vt:lpstr>'233'!Print_Area</vt:lpstr>
      <vt:lpstr>'234'!Print_Area</vt:lpstr>
      <vt:lpstr>'235'!Print_Area</vt:lpstr>
      <vt:lpstr>'236'!Print_Area</vt:lpstr>
      <vt:lpstr>'237'!Print_Area</vt:lpstr>
      <vt:lpstr>'238'!Print_Area</vt:lpstr>
      <vt:lpstr>'239'!Print_Area</vt:lpstr>
      <vt:lpstr>'240'!Print_Area</vt:lpstr>
      <vt:lpstr>'241'!Print_Area</vt:lpstr>
      <vt:lpstr>'242'!Print_Area</vt:lpstr>
      <vt:lpstr>'243'!Print_Area</vt:lpstr>
      <vt:lpstr>'244'!Print_Area</vt:lpstr>
      <vt:lpstr>'245'!Print_Area</vt:lpstr>
      <vt:lpstr>'246'!Print_Area</vt:lpstr>
      <vt:lpstr>'247'!Print_Area</vt:lpstr>
      <vt:lpstr>'248'!Print_Area</vt:lpstr>
      <vt:lpstr>'249'!Print_Area</vt:lpstr>
      <vt:lpstr>'250'!Print_Area</vt:lpstr>
      <vt:lpstr>'251'!Print_Area</vt:lpstr>
      <vt:lpstr>'252'!Print_Area</vt:lpstr>
      <vt:lpstr>Cover!Print_Area</vt:lpstr>
      <vt:lpstr>'GR-49'!Print_Area</vt:lpstr>
      <vt:lpstr>'GR-52'!Print_Area</vt:lpstr>
      <vt:lpstr>التقديم!Print_Area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Environmental Statistics chapter 11-2019</dc:title>
  <dc:creator>shaikha hamad al-hajri</dc:creator>
  <cp:keywords/>
  <cp:lastModifiedBy>Shaikha Salem Hassan Alhomoud</cp:lastModifiedBy>
  <cp:lastPrinted>2020-08-20T05:30:33Z</cp:lastPrinted>
  <dcterms:created xsi:type="dcterms:W3CDTF">2004-08-03T07:29:47Z</dcterms:created>
  <dcterms:modified xsi:type="dcterms:W3CDTF">2020-12-29T05:55:47Z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Environmental Statistics chapter 11-2019</vt:lpwstr>
  </property>
  <property fmtid="{D5CDD505-2E9C-101B-9397-08002B2CF9AE}" pid="5" name="Hashtags">
    <vt:lpwstr>58;#StatisticalAbstract|c2f418c2-a295-4bd1-af99-d5d586494613</vt:lpwstr>
  </property>
</Properties>
</file>