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9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4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6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harts/chart7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harts/chart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harts/chart9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harts/chart10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Demographics_and_Population/"/>
    </mc:Choice>
  </mc:AlternateContent>
  <xr:revisionPtr revIDLastSave="0" documentId="11_3220CCAD139461CBAB149A06CA8366191758D4F3" xr6:coauthVersionLast="47" xr6:coauthVersionMax="47" xr10:uidLastSave="{00000000-0000-0000-0000-000000000000}"/>
  <bookViews>
    <workbookView xWindow="2280" yWindow="2280" windowWidth="16920" windowHeight="10450" tabRatio="803" activeTab="3" xr2:uid="{00000000-000D-0000-FFFF-FFFF00000000}"/>
  </bookViews>
  <sheets>
    <sheet name="التقديم" sheetId="48" r:id="rId1"/>
    <sheet name="المقدمة" sheetId="49" r:id="rId2"/>
    <sheet name="34" sheetId="50" r:id="rId3"/>
    <sheet name="Gr_17" sheetId="51" r:id="rId4"/>
    <sheet name="35" sheetId="52" r:id="rId5"/>
    <sheet name="36" sheetId="53" r:id="rId6"/>
    <sheet name="37" sheetId="54" r:id="rId7"/>
    <sheet name="38" sheetId="55" r:id="rId8"/>
    <sheet name="Gr_18" sheetId="56" r:id="rId9"/>
    <sheet name="39" sheetId="58" r:id="rId10"/>
    <sheet name="Gr_19" sheetId="70" r:id="rId11"/>
    <sheet name="40" sheetId="73" r:id="rId12"/>
    <sheet name="41" sheetId="59" r:id="rId13"/>
    <sheet name="42" sheetId="57" r:id="rId14"/>
    <sheet name="43" sheetId="61" r:id="rId15"/>
    <sheet name="Gr_20" sheetId="71" r:id="rId16"/>
    <sheet name="44" sheetId="62" r:id="rId17"/>
    <sheet name="Gr_21" sheetId="74" r:id="rId18"/>
    <sheet name="45" sheetId="63" r:id="rId19"/>
    <sheet name="Gr_22" sheetId="75" r:id="rId20"/>
    <sheet name="46" sheetId="65" r:id="rId21"/>
    <sheet name="47" sheetId="67" r:id="rId22"/>
    <sheet name="Gr_23" sheetId="72" r:id="rId23"/>
    <sheet name="48" sheetId="68" r:id="rId24"/>
    <sheet name="49" sheetId="66" r:id="rId25"/>
    <sheet name="50" sheetId="69" r:id="rId26"/>
    <sheet name="51" sheetId="39" r:id="rId27"/>
    <sheet name="Gr_24" sheetId="40" r:id="rId28"/>
    <sheet name="52" sheetId="37" r:id="rId29"/>
    <sheet name="53" sheetId="36" r:id="rId30"/>
    <sheet name="54" sheetId="35" r:id="rId31"/>
    <sheet name="Gr_25" sheetId="47" r:id="rId32"/>
    <sheet name="55" sheetId="44" r:id="rId33"/>
    <sheet name="56" sheetId="45" r:id="rId34"/>
    <sheet name="57" sheetId="46" r:id="rId35"/>
    <sheet name="58" sheetId="30" r:id="rId36"/>
    <sheet name="59" sheetId="29" r:id="rId37"/>
    <sheet name="Gr_26" sheetId="43" r:id="rId38"/>
    <sheet name="60" sheetId="27" r:id="rId39"/>
    <sheet name="61" sheetId="26" r:id="rId40"/>
    <sheet name="62" sheetId="25" r:id="rId41"/>
    <sheet name="63" sheetId="24" r:id="rId42"/>
  </sheets>
  <definedNames>
    <definedName name="_xlnm.Print_Area" localSheetId="2">'34'!$A$1:$E$18</definedName>
    <definedName name="_xlnm.Print_Area" localSheetId="4">'35'!$A$1:$O$18</definedName>
    <definedName name="_xlnm.Print_Area" localSheetId="5">'36'!$A$1:$O$17</definedName>
    <definedName name="_xlnm.Print_Area" localSheetId="6">'37'!$A$1:$Q$34</definedName>
    <definedName name="_xlnm.Print_Area" localSheetId="7">'38'!$A$1:$N$18</definedName>
    <definedName name="_xlnm.Print_Area" localSheetId="9">'39'!$A$1:$O$16</definedName>
    <definedName name="_xlnm.Print_Area" localSheetId="11">'40'!$A$1:$K$22</definedName>
    <definedName name="_xlnm.Print_Area" localSheetId="12">'41'!$A$1:$N$17</definedName>
    <definedName name="_xlnm.Print_Area" localSheetId="13">'42'!$A$1:$O$18</definedName>
    <definedName name="_xlnm.Print_Area" localSheetId="14">'43'!$A$1:$K$21</definedName>
    <definedName name="_xlnm.Print_Area" localSheetId="16">'44'!$A$1:$K$34</definedName>
    <definedName name="_xlnm.Print_Area" localSheetId="18">'45'!$A$1:$K$24</definedName>
    <definedName name="_xlnm.Print_Area" localSheetId="21">'47'!$A$1:$K$18</definedName>
    <definedName name="_xlnm.Print_Area" localSheetId="23">'48'!$A$1:$K$17</definedName>
    <definedName name="_xlnm.Print_Area" localSheetId="26">'51'!$A$1:$H$13</definedName>
    <definedName name="_xlnm.Print_Area" localSheetId="28">'52'!$A$1:$J$19</definedName>
    <definedName name="_xlnm.Print_Area" localSheetId="30">'54'!$A$1:$I$16</definedName>
    <definedName name="_xlnm.Print_Area" localSheetId="32">'55'!$A$1:$Q$16</definedName>
    <definedName name="_xlnm.Print_Area" localSheetId="35">'58'!$A$1:$E$18</definedName>
    <definedName name="_xlnm.Print_Area" localSheetId="36">'59'!$A$1:$H$22</definedName>
    <definedName name="_xlnm.Print_Area" localSheetId="38">'60'!$A$1:$G$22</definedName>
    <definedName name="_xlnm.Print_Area" localSheetId="39">'61'!$A$1:$G$25</definedName>
    <definedName name="_xlnm.Print_Area" localSheetId="41">'63'!$A$1:$N$24</definedName>
    <definedName name="_xlnm.Print_Area" localSheetId="0">التقديم!$A$1:$H$21</definedName>
    <definedName name="_xlnm.Print_Titles" localSheetId="18">'45'!$1:$4</definedName>
    <definedName name="_xlnm.Print_Titles" localSheetId="20">'46'!$1:$7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69" l="1"/>
  <c r="H23" i="69"/>
  <c r="I23" i="69"/>
  <c r="J23" i="69"/>
  <c r="G24" i="69"/>
  <c r="H24" i="69"/>
  <c r="I24" i="69"/>
  <c r="G25" i="69"/>
  <c r="H25" i="69"/>
  <c r="I25" i="69"/>
  <c r="J25" i="69" s="1"/>
  <c r="G26" i="69"/>
  <c r="H26" i="69"/>
  <c r="I26" i="69"/>
  <c r="G27" i="69"/>
  <c r="H27" i="69"/>
  <c r="I27" i="69"/>
  <c r="J27" i="69" s="1"/>
  <c r="G28" i="69"/>
  <c r="H28" i="69"/>
  <c r="I28" i="69"/>
  <c r="G29" i="69"/>
  <c r="H29" i="69"/>
  <c r="I29" i="69"/>
  <c r="J29" i="69" s="1"/>
  <c r="G30" i="69"/>
  <c r="H30" i="69"/>
  <c r="I30" i="69"/>
  <c r="G31" i="69"/>
  <c r="H31" i="69"/>
  <c r="I31" i="69"/>
  <c r="J31" i="69" s="1"/>
  <c r="G32" i="69"/>
  <c r="H32" i="69"/>
  <c r="I32" i="69"/>
  <c r="G33" i="69"/>
  <c r="H33" i="69"/>
  <c r="I33" i="69"/>
  <c r="G34" i="69"/>
  <c r="H34" i="69"/>
  <c r="I34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H11" i="69"/>
  <c r="I11" i="69"/>
  <c r="H12" i="69"/>
  <c r="I12" i="69"/>
  <c r="H13" i="69"/>
  <c r="I13" i="69"/>
  <c r="H14" i="69"/>
  <c r="I14" i="69"/>
  <c r="H15" i="69"/>
  <c r="I15" i="69"/>
  <c r="H16" i="69"/>
  <c r="I16" i="69"/>
  <c r="H17" i="69"/>
  <c r="I17" i="69"/>
  <c r="H18" i="69"/>
  <c r="I18" i="69"/>
  <c r="H19" i="69"/>
  <c r="I19" i="69"/>
  <c r="H20" i="69"/>
  <c r="I20" i="69"/>
  <c r="H21" i="69"/>
  <c r="I21" i="69"/>
  <c r="I10" i="69"/>
  <c r="H10" i="69"/>
  <c r="G11" i="69"/>
  <c r="G12" i="69"/>
  <c r="G13" i="69"/>
  <c r="G14" i="69"/>
  <c r="G15" i="69"/>
  <c r="G16" i="69"/>
  <c r="G17" i="69"/>
  <c r="G18" i="69"/>
  <c r="G19" i="69"/>
  <c r="G20" i="69"/>
  <c r="G21" i="69"/>
  <c r="G10" i="69"/>
  <c r="D21" i="69"/>
  <c r="D11" i="69"/>
  <c r="D12" i="69"/>
  <c r="D13" i="69"/>
  <c r="D14" i="69"/>
  <c r="D15" i="69"/>
  <c r="D16" i="69"/>
  <c r="D17" i="69"/>
  <c r="D18" i="69"/>
  <c r="D19" i="69"/>
  <c r="D20" i="69"/>
  <c r="D10" i="69"/>
  <c r="G10" i="66"/>
  <c r="H10" i="66"/>
  <c r="I10" i="66"/>
  <c r="G11" i="66"/>
  <c r="H11" i="66"/>
  <c r="I11" i="66"/>
  <c r="G12" i="66"/>
  <c r="H12" i="66"/>
  <c r="I12" i="66"/>
  <c r="G13" i="66"/>
  <c r="H13" i="66"/>
  <c r="I13" i="66"/>
  <c r="G14" i="66"/>
  <c r="H14" i="66"/>
  <c r="I14" i="66"/>
  <c r="G15" i="66"/>
  <c r="H15" i="66"/>
  <c r="I15" i="66"/>
  <c r="G16" i="66"/>
  <c r="H16" i="66"/>
  <c r="I16" i="66"/>
  <c r="G17" i="66"/>
  <c r="H17" i="66"/>
  <c r="I17" i="66"/>
  <c r="G18" i="66"/>
  <c r="H18" i="66"/>
  <c r="I18" i="66"/>
  <c r="G19" i="66"/>
  <c r="H19" i="66"/>
  <c r="I19" i="66"/>
  <c r="G20" i="66"/>
  <c r="H20" i="66"/>
  <c r="I20" i="66"/>
  <c r="I9" i="66"/>
  <c r="H9" i="66"/>
  <c r="G9" i="66"/>
  <c r="D10" i="66"/>
  <c r="D11" i="66"/>
  <c r="D12" i="66"/>
  <c r="D13" i="66"/>
  <c r="D14" i="66"/>
  <c r="D15" i="66"/>
  <c r="D16" i="66"/>
  <c r="D17" i="66"/>
  <c r="D18" i="66"/>
  <c r="D19" i="66"/>
  <c r="D20" i="66"/>
  <c r="D9" i="66"/>
  <c r="G10" i="68"/>
  <c r="H10" i="68"/>
  <c r="I10" i="68"/>
  <c r="G11" i="68"/>
  <c r="H11" i="68"/>
  <c r="I11" i="68"/>
  <c r="G12" i="68"/>
  <c r="H12" i="68"/>
  <c r="I12" i="68"/>
  <c r="G13" i="68"/>
  <c r="H13" i="68"/>
  <c r="I13" i="68"/>
  <c r="G14" i="68"/>
  <c r="H14" i="68"/>
  <c r="I14" i="68"/>
  <c r="G15" i="68"/>
  <c r="H15" i="68"/>
  <c r="I15" i="68"/>
  <c r="G16" i="68"/>
  <c r="H16" i="68"/>
  <c r="I16" i="68"/>
  <c r="I9" i="68"/>
  <c r="H9" i="68"/>
  <c r="G9" i="68"/>
  <c r="D10" i="68"/>
  <c r="D11" i="68"/>
  <c r="D12" i="68"/>
  <c r="D13" i="68"/>
  <c r="D14" i="68"/>
  <c r="D15" i="68"/>
  <c r="D16" i="68"/>
  <c r="D9" i="68"/>
  <c r="I17" i="67"/>
  <c r="H17" i="67"/>
  <c r="G17" i="67"/>
  <c r="D17" i="67"/>
  <c r="I9" i="65"/>
  <c r="H9" i="65"/>
  <c r="J9" i="65" s="1"/>
  <c r="G9" i="65"/>
  <c r="I10" i="65"/>
  <c r="H10" i="65"/>
  <c r="J10" i="65" s="1"/>
  <c r="G10" i="65"/>
  <c r="I11" i="65"/>
  <c r="H11" i="65"/>
  <c r="J11" i="65" s="1"/>
  <c r="G11" i="65"/>
  <c r="I12" i="65"/>
  <c r="H12" i="65"/>
  <c r="J12" i="65" s="1"/>
  <c r="G12" i="65"/>
  <c r="I13" i="65"/>
  <c r="H13" i="65"/>
  <c r="J13" i="65" s="1"/>
  <c r="G13" i="65"/>
  <c r="I14" i="65"/>
  <c r="H14" i="65"/>
  <c r="J14" i="65" s="1"/>
  <c r="G14" i="65"/>
  <c r="I15" i="65"/>
  <c r="H15" i="65"/>
  <c r="J15" i="65" s="1"/>
  <c r="G15" i="65"/>
  <c r="I16" i="65"/>
  <c r="H16" i="65"/>
  <c r="J16" i="65" s="1"/>
  <c r="G16" i="65"/>
  <c r="I17" i="65"/>
  <c r="H17" i="65"/>
  <c r="J17" i="65" s="1"/>
  <c r="G17" i="65"/>
  <c r="I18" i="65"/>
  <c r="H18" i="65"/>
  <c r="J18" i="65" s="1"/>
  <c r="G18" i="65"/>
  <c r="I19" i="65"/>
  <c r="H19" i="65"/>
  <c r="J19" i="65" s="1"/>
  <c r="G19" i="65"/>
  <c r="I20" i="65"/>
  <c r="H20" i="65"/>
  <c r="J20" i="65" s="1"/>
  <c r="G20" i="65"/>
  <c r="I21" i="65"/>
  <c r="H21" i="65"/>
  <c r="J21" i="65" s="1"/>
  <c r="G21" i="65"/>
  <c r="I22" i="65"/>
  <c r="H22" i="65"/>
  <c r="J22" i="65" s="1"/>
  <c r="G22" i="65"/>
  <c r="I23" i="65"/>
  <c r="H23" i="65"/>
  <c r="J23" i="65" s="1"/>
  <c r="G23" i="65"/>
  <c r="I24" i="65"/>
  <c r="H24" i="65"/>
  <c r="J24" i="65" s="1"/>
  <c r="G24" i="65"/>
  <c r="I25" i="65"/>
  <c r="H25" i="65"/>
  <c r="J25" i="65" s="1"/>
  <c r="G25" i="65"/>
  <c r="I8" i="65"/>
  <c r="H8" i="65"/>
  <c r="J8" i="65" s="1"/>
  <c r="G8" i="65"/>
  <c r="D9" i="65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8" i="65"/>
  <c r="H10" i="63"/>
  <c r="I10" i="63"/>
  <c r="J10" i="63"/>
  <c r="H11" i="63"/>
  <c r="I11" i="63"/>
  <c r="J11" i="63" s="1"/>
  <c r="H12" i="63"/>
  <c r="I12" i="63"/>
  <c r="J12" i="63" s="1"/>
  <c r="H13" i="63"/>
  <c r="I13" i="63"/>
  <c r="H14" i="63"/>
  <c r="I14" i="63"/>
  <c r="J14" i="63"/>
  <c r="H15" i="63"/>
  <c r="I15" i="63"/>
  <c r="J15" i="63" s="1"/>
  <c r="H16" i="63"/>
  <c r="I16" i="63"/>
  <c r="J16" i="63" s="1"/>
  <c r="H17" i="63"/>
  <c r="I17" i="63"/>
  <c r="H18" i="63"/>
  <c r="I18" i="63"/>
  <c r="J18" i="63"/>
  <c r="H19" i="63"/>
  <c r="I19" i="63"/>
  <c r="J19" i="63" s="1"/>
  <c r="H20" i="63"/>
  <c r="I20" i="63"/>
  <c r="J20" i="63" s="1"/>
  <c r="H21" i="63"/>
  <c r="I21" i="63"/>
  <c r="H22" i="63"/>
  <c r="I22" i="63"/>
  <c r="J22" i="63" s="1"/>
  <c r="H23" i="63"/>
  <c r="I23" i="63"/>
  <c r="J23" i="63" s="1"/>
  <c r="I9" i="63"/>
  <c r="H9" i="63"/>
  <c r="G10" i="63"/>
  <c r="G11" i="63"/>
  <c r="G12" i="63"/>
  <c r="G13" i="63"/>
  <c r="G14" i="63"/>
  <c r="G15" i="63"/>
  <c r="G16" i="63"/>
  <c r="G17" i="63"/>
  <c r="G18" i="63"/>
  <c r="G19" i="63"/>
  <c r="G20" i="63"/>
  <c r="G21" i="63"/>
  <c r="G22" i="63"/>
  <c r="G23" i="63"/>
  <c r="G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9" i="63"/>
  <c r="G17" i="62"/>
  <c r="G18" i="62"/>
  <c r="G19" i="62"/>
  <c r="G20" i="62"/>
  <c r="G21" i="62"/>
  <c r="G22" i="62"/>
  <c r="G23" i="62"/>
  <c r="G24" i="62"/>
  <c r="G25" i="62"/>
  <c r="G26" i="62"/>
  <c r="G27" i="62"/>
  <c r="G28" i="62"/>
  <c r="G29" i="62"/>
  <c r="G30" i="62"/>
  <c r="G31" i="62"/>
  <c r="G32" i="62"/>
  <c r="G33" i="62"/>
  <c r="G16" i="62"/>
  <c r="H16" i="62"/>
  <c r="I16" i="62"/>
  <c r="H17" i="62"/>
  <c r="I17" i="62" s="1"/>
  <c r="H18" i="62"/>
  <c r="I18" i="62" s="1"/>
  <c r="H19" i="62"/>
  <c r="I19" i="62"/>
  <c r="H20" i="62"/>
  <c r="H21" i="62"/>
  <c r="I21" i="62" s="1"/>
  <c r="H22" i="62"/>
  <c r="I22" i="62" s="1"/>
  <c r="H23" i="62"/>
  <c r="I23" i="62"/>
  <c r="H24" i="62"/>
  <c r="H25" i="62"/>
  <c r="I25" i="62" s="1"/>
  <c r="H26" i="62"/>
  <c r="I26" i="62" s="1"/>
  <c r="H27" i="62"/>
  <c r="I27" i="62"/>
  <c r="H28" i="62"/>
  <c r="H29" i="62"/>
  <c r="I29" i="62" s="1"/>
  <c r="H30" i="62"/>
  <c r="I30" i="62"/>
  <c r="H31" i="62"/>
  <c r="I31" i="62" s="1"/>
  <c r="H32" i="62"/>
  <c r="H33" i="62"/>
  <c r="I33" i="62" s="1"/>
  <c r="H15" i="62"/>
  <c r="G15" i="62"/>
  <c r="I15" i="62" s="1"/>
  <c r="G10" i="62"/>
  <c r="H10" i="62"/>
  <c r="I10" i="62"/>
  <c r="G11" i="62"/>
  <c r="H11" i="62"/>
  <c r="I11" i="62"/>
  <c r="G12" i="62"/>
  <c r="H12" i="62"/>
  <c r="I12" i="62"/>
  <c r="G13" i="62"/>
  <c r="H13" i="62"/>
  <c r="I13" i="62"/>
  <c r="I9" i="62"/>
  <c r="H9" i="62"/>
  <c r="G9" i="62"/>
  <c r="G14" i="62" s="1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1" i="62"/>
  <c r="D32" i="62"/>
  <c r="D33" i="62"/>
  <c r="D15" i="62"/>
  <c r="D10" i="62"/>
  <c r="D11" i="62"/>
  <c r="D12" i="62"/>
  <c r="D13" i="62"/>
  <c r="D9" i="62"/>
  <c r="C14" i="62"/>
  <c r="D14" i="62"/>
  <c r="E14" i="62"/>
  <c r="F14" i="62"/>
  <c r="I14" i="62"/>
  <c r="B14" i="62"/>
  <c r="H10" i="61"/>
  <c r="I10" i="61"/>
  <c r="J10" i="61"/>
  <c r="H11" i="61"/>
  <c r="I11" i="61"/>
  <c r="J11" i="61" s="1"/>
  <c r="H12" i="61"/>
  <c r="I12" i="61"/>
  <c r="H13" i="61"/>
  <c r="I13" i="61"/>
  <c r="H14" i="61"/>
  <c r="I14" i="61"/>
  <c r="J14" i="61"/>
  <c r="H15" i="61"/>
  <c r="I15" i="61"/>
  <c r="J15" i="61" s="1"/>
  <c r="H16" i="61"/>
  <c r="I16" i="61"/>
  <c r="J16" i="61" s="1"/>
  <c r="H17" i="61"/>
  <c r="I17" i="61"/>
  <c r="H18" i="61"/>
  <c r="I18" i="61"/>
  <c r="J18" i="61"/>
  <c r="H19" i="61"/>
  <c r="I19" i="61"/>
  <c r="J19" i="61" s="1"/>
  <c r="H20" i="61"/>
  <c r="J20" i="61"/>
  <c r="I9" i="61"/>
  <c r="H9" i="61"/>
  <c r="J9" i="61" s="1"/>
  <c r="G10" i="61"/>
  <c r="G11" i="61"/>
  <c r="G12" i="61"/>
  <c r="G13" i="61"/>
  <c r="G14" i="61"/>
  <c r="G15" i="61"/>
  <c r="G16" i="61"/>
  <c r="G17" i="61"/>
  <c r="G18" i="61"/>
  <c r="G19" i="61"/>
  <c r="G20" i="61"/>
  <c r="G9" i="61"/>
  <c r="D10" i="61"/>
  <c r="D11" i="61"/>
  <c r="D12" i="61"/>
  <c r="D13" i="61"/>
  <c r="D14" i="61"/>
  <c r="D15" i="61"/>
  <c r="D16" i="61"/>
  <c r="D17" i="61"/>
  <c r="D18" i="61"/>
  <c r="D19" i="61"/>
  <c r="D20" i="61"/>
  <c r="D9" i="61"/>
  <c r="B18" i="57"/>
  <c r="C18" i="57"/>
  <c r="F18" i="57"/>
  <c r="G18" i="57"/>
  <c r="L11" i="57"/>
  <c r="M11" i="57" s="1"/>
  <c r="L12" i="57"/>
  <c r="M12" i="57" s="1"/>
  <c r="L13" i="57"/>
  <c r="M13" i="57" s="1"/>
  <c r="L14" i="57"/>
  <c r="M14" i="57" s="1"/>
  <c r="L15" i="57"/>
  <c r="M15" i="57" s="1"/>
  <c r="L16" i="57"/>
  <c r="M16" i="57" s="1"/>
  <c r="L17" i="57"/>
  <c r="M17" i="57" s="1"/>
  <c r="J11" i="57"/>
  <c r="N11" i="57" s="1"/>
  <c r="J12" i="57"/>
  <c r="K12" i="57" s="1"/>
  <c r="J13" i="57"/>
  <c r="J14" i="57"/>
  <c r="K14" i="57" s="1"/>
  <c r="J15" i="57"/>
  <c r="N15" i="57" s="1"/>
  <c r="J16" i="57"/>
  <c r="K16" i="57" s="1"/>
  <c r="J17" i="57"/>
  <c r="N17" i="57" s="1"/>
  <c r="K11" i="57"/>
  <c r="K15" i="57"/>
  <c r="K17" i="57"/>
  <c r="H11" i="57"/>
  <c r="I11" i="57" s="1"/>
  <c r="H12" i="57"/>
  <c r="I12" i="57" s="1"/>
  <c r="H13" i="57"/>
  <c r="I13" i="57" s="1"/>
  <c r="H14" i="57"/>
  <c r="I14" i="57" s="1"/>
  <c r="H15" i="57"/>
  <c r="I15" i="57" s="1"/>
  <c r="H16" i="57"/>
  <c r="I16" i="57" s="1"/>
  <c r="H17" i="57"/>
  <c r="I17" i="57" s="1"/>
  <c r="D11" i="57"/>
  <c r="E11" i="57" s="1"/>
  <c r="D12" i="57"/>
  <c r="E12" i="57" s="1"/>
  <c r="D13" i="57"/>
  <c r="E13" i="57" s="1"/>
  <c r="D14" i="57"/>
  <c r="E14" i="57" s="1"/>
  <c r="D15" i="57"/>
  <c r="E15" i="57" s="1"/>
  <c r="D16" i="57"/>
  <c r="E16" i="57" s="1"/>
  <c r="D17" i="57"/>
  <c r="E17" i="57" s="1"/>
  <c r="L10" i="57"/>
  <c r="J10" i="57"/>
  <c r="K10" i="57" s="1"/>
  <c r="H10" i="57"/>
  <c r="D10" i="57"/>
  <c r="D18" i="57" s="1"/>
  <c r="E10" i="59"/>
  <c r="E11" i="59"/>
  <c r="E12" i="59"/>
  <c r="E13" i="59"/>
  <c r="E14" i="59"/>
  <c r="E15" i="59"/>
  <c r="E16" i="59"/>
  <c r="I10" i="59"/>
  <c r="I11" i="59"/>
  <c r="I12" i="59"/>
  <c r="I13" i="59"/>
  <c r="I14" i="59"/>
  <c r="I15" i="59"/>
  <c r="I16" i="59"/>
  <c r="J10" i="59"/>
  <c r="K10" i="59"/>
  <c r="M10" i="59" s="1"/>
  <c r="J11" i="59"/>
  <c r="K11" i="59"/>
  <c r="J12" i="59"/>
  <c r="K12" i="59"/>
  <c r="J13" i="59"/>
  <c r="K13" i="59"/>
  <c r="M13" i="59"/>
  <c r="J14" i="59"/>
  <c r="K14" i="59"/>
  <c r="M14" i="59" s="1"/>
  <c r="J15" i="59"/>
  <c r="K15" i="59"/>
  <c r="M15" i="59" s="1"/>
  <c r="J16" i="59"/>
  <c r="K16" i="59"/>
  <c r="K9" i="59"/>
  <c r="J9" i="59"/>
  <c r="M9" i="59" s="1"/>
  <c r="I9" i="59"/>
  <c r="E9" i="59"/>
  <c r="H11" i="73"/>
  <c r="I11" i="73"/>
  <c r="J11" i="73" s="1"/>
  <c r="H12" i="73"/>
  <c r="I12" i="73"/>
  <c r="J12" i="73" s="1"/>
  <c r="H13" i="73"/>
  <c r="I13" i="73"/>
  <c r="J13" i="73" s="1"/>
  <c r="H14" i="73"/>
  <c r="I14" i="73"/>
  <c r="H15" i="73"/>
  <c r="I15" i="73"/>
  <c r="J15" i="73" s="1"/>
  <c r="H16" i="73"/>
  <c r="I16" i="73"/>
  <c r="H17" i="73"/>
  <c r="I17" i="73"/>
  <c r="H18" i="73"/>
  <c r="I18" i="73"/>
  <c r="J18" i="73" s="1"/>
  <c r="H19" i="73"/>
  <c r="I19" i="73"/>
  <c r="H20" i="73"/>
  <c r="I20" i="73"/>
  <c r="H21" i="73"/>
  <c r="I21" i="73"/>
  <c r="G11" i="73"/>
  <c r="G12" i="73"/>
  <c r="G13" i="73"/>
  <c r="G14" i="73"/>
  <c r="G15" i="73"/>
  <c r="G16" i="73"/>
  <c r="G17" i="73"/>
  <c r="G18" i="73"/>
  <c r="G19" i="73"/>
  <c r="G20" i="73"/>
  <c r="G21" i="73"/>
  <c r="D11" i="73"/>
  <c r="D12" i="73"/>
  <c r="D13" i="73"/>
  <c r="D14" i="73"/>
  <c r="D15" i="73"/>
  <c r="D16" i="73"/>
  <c r="D17" i="73"/>
  <c r="D18" i="73"/>
  <c r="D19" i="73"/>
  <c r="D20" i="73"/>
  <c r="D21" i="73"/>
  <c r="I10" i="73"/>
  <c r="H10" i="73"/>
  <c r="G10" i="73"/>
  <c r="D10" i="73"/>
  <c r="L10" i="58"/>
  <c r="M10" i="58" s="1"/>
  <c r="L11" i="58"/>
  <c r="M11" i="58" s="1"/>
  <c r="L12" i="58"/>
  <c r="M12" i="58" s="1"/>
  <c r="L13" i="58"/>
  <c r="M13" i="58" s="1"/>
  <c r="L14" i="58"/>
  <c r="M14" i="58" s="1"/>
  <c r="L15" i="58"/>
  <c r="M15" i="58" s="1"/>
  <c r="J10" i="58"/>
  <c r="J11" i="58"/>
  <c r="J12" i="58"/>
  <c r="J13" i="58"/>
  <c r="N13" i="58" s="1"/>
  <c r="J14" i="58"/>
  <c r="J15" i="58"/>
  <c r="H10" i="58"/>
  <c r="I10" i="58" s="1"/>
  <c r="H11" i="58"/>
  <c r="I11" i="58" s="1"/>
  <c r="H12" i="58"/>
  <c r="I12" i="58" s="1"/>
  <c r="H13" i="58"/>
  <c r="I13" i="58" s="1"/>
  <c r="H14" i="58"/>
  <c r="I14" i="58" s="1"/>
  <c r="H15" i="58"/>
  <c r="I15" i="58" s="1"/>
  <c r="D10" i="58"/>
  <c r="D11" i="58"/>
  <c r="D12" i="58"/>
  <c r="D13" i="58"/>
  <c r="D14" i="58"/>
  <c r="D15" i="58"/>
  <c r="L9" i="58"/>
  <c r="M9" i="58" s="1"/>
  <c r="M16" i="58" s="1"/>
  <c r="J9" i="58"/>
  <c r="H9" i="58"/>
  <c r="I9" i="58" s="1"/>
  <c r="D9" i="58"/>
  <c r="B16" i="58"/>
  <c r="G10" i="55"/>
  <c r="G11" i="55"/>
  <c r="G12" i="55"/>
  <c r="G13" i="55"/>
  <c r="G14" i="55"/>
  <c r="G15" i="55"/>
  <c r="G16" i="55"/>
  <c r="G17" i="55"/>
  <c r="J10" i="55"/>
  <c r="J11" i="55"/>
  <c r="J12" i="55"/>
  <c r="J13" i="55"/>
  <c r="J14" i="55"/>
  <c r="J15" i="55"/>
  <c r="J16" i="55"/>
  <c r="J17" i="55"/>
  <c r="K17" i="55"/>
  <c r="M17" i="55" s="1"/>
  <c r="L17" i="55"/>
  <c r="K10" i="55"/>
  <c r="L10" i="55"/>
  <c r="M10" i="55" s="1"/>
  <c r="K11" i="55"/>
  <c r="L11" i="55"/>
  <c r="K12" i="55"/>
  <c r="L12" i="55"/>
  <c r="K13" i="55"/>
  <c r="M13" i="55" s="1"/>
  <c r="L13" i="55"/>
  <c r="K14" i="55"/>
  <c r="L14" i="55"/>
  <c r="K15" i="55"/>
  <c r="L15" i="55"/>
  <c r="K16" i="55"/>
  <c r="L16" i="55"/>
  <c r="D10" i="55"/>
  <c r="D11" i="55"/>
  <c r="D12" i="55"/>
  <c r="D13" i="55"/>
  <c r="D14" i="55"/>
  <c r="D15" i="55"/>
  <c r="D16" i="55"/>
  <c r="D17" i="55"/>
  <c r="L9" i="55"/>
  <c r="K9" i="55"/>
  <c r="J9" i="55"/>
  <c r="G9" i="55"/>
  <c r="D9" i="55"/>
  <c r="O9" i="54"/>
  <c r="O11" i="54"/>
  <c r="O12" i="54"/>
  <c r="O14" i="54"/>
  <c r="O15" i="54"/>
  <c r="O17" i="54"/>
  <c r="O18" i="54"/>
  <c r="O20" i="54"/>
  <c r="O21" i="54"/>
  <c r="O23" i="54"/>
  <c r="O24" i="54"/>
  <c r="O26" i="54"/>
  <c r="O27" i="54"/>
  <c r="O29" i="54"/>
  <c r="O30" i="54"/>
  <c r="O8" i="54"/>
  <c r="D32" i="54"/>
  <c r="E32" i="54"/>
  <c r="F32" i="54"/>
  <c r="G32" i="54"/>
  <c r="H32" i="54"/>
  <c r="I32" i="54"/>
  <c r="J32" i="54"/>
  <c r="K32" i="54"/>
  <c r="L32" i="54"/>
  <c r="M32" i="54"/>
  <c r="N32" i="54"/>
  <c r="D33" i="54"/>
  <c r="E33" i="54"/>
  <c r="F33" i="54"/>
  <c r="G33" i="54"/>
  <c r="H33" i="54"/>
  <c r="I33" i="54"/>
  <c r="J33" i="54"/>
  <c r="K33" i="54"/>
  <c r="L33" i="54"/>
  <c r="M33" i="54"/>
  <c r="N33" i="54"/>
  <c r="C33" i="54"/>
  <c r="C32" i="54"/>
  <c r="O32" i="54" s="1"/>
  <c r="D19" i="54"/>
  <c r="E19" i="54"/>
  <c r="F19" i="54"/>
  <c r="G19" i="54"/>
  <c r="H19" i="54"/>
  <c r="I19" i="54"/>
  <c r="J19" i="54"/>
  <c r="K19" i="54"/>
  <c r="L19" i="54"/>
  <c r="M19" i="54"/>
  <c r="N19" i="54"/>
  <c r="D31" i="54"/>
  <c r="E31" i="54"/>
  <c r="F31" i="54"/>
  <c r="G31" i="54"/>
  <c r="H31" i="54"/>
  <c r="I31" i="54"/>
  <c r="J31" i="54"/>
  <c r="K31" i="54"/>
  <c r="L31" i="54"/>
  <c r="M31" i="54"/>
  <c r="N31" i="54"/>
  <c r="D28" i="54"/>
  <c r="E28" i="54"/>
  <c r="F28" i="54"/>
  <c r="G28" i="54"/>
  <c r="H28" i="54"/>
  <c r="I28" i="54"/>
  <c r="J28" i="54"/>
  <c r="K28" i="54"/>
  <c r="L28" i="54"/>
  <c r="M28" i="54"/>
  <c r="N28" i="54"/>
  <c r="D25" i="54"/>
  <c r="E25" i="54"/>
  <c r="F25" i="54"/>
  <c r="G25" i="54"/>
  <c r="H25" i="54"/>
  <c r="I25" i="54"/>
  <c r="J25" i="54"/>
  <c r="K25" i="54"/>
  <c r="L25" i="54"/>
  <c r="M25" i="54"/>
  <c r="N25" i="54"/>
  <c r="D22" i="54"/>
  <c r="E22" i="54"/>
  <c r="F22" i="54"/>
  <c r="G22" i="54"/>
  <c r="H22" i="54"/>
  <c r="I22" i="54"/>
  <c r="J22" i="54"/>
  <c r="K22" i="54"/>
  <c r="L22" i="54"/>
  <c r="M22" i="54"/>
  <c r="N22" i="54"/>
  <c r="D16" i="54"/>
  <c r="E16" i="54"/>
  <c r="F16" i="54"/>
  <c r="G16" i="54"/>
  <c r="H16" i="54"/>
  <c r="I16" i="54"/>
  <c r="J16" i="54"/>
  <c r="K16" i="54"/>
  <c r="L16" i="54"/>
  <c r="M16" i="54"/>
  <c r="N16" i="54"/>
  <c r="D13" i="54"/>
  <c r="E13" i="54"/>
  <c r="F13" i="54"/>
  <c r="G13" i="54"/>
  <c r="H13" i="54"/>
  <c r="I13" i="54"/>
  <c r="J13" i="54"/>
  <c r="K13" i="54"/>
  <c r="L13" i="54"/>
  <c r="M13" i="54"/>
  <c r="N13" i="54"/>
  <c r="C13" i="54"/>
  <c r="C31" i="54"/>
  <c r="C28" i="54"/>
  <c r="C25" i="54"/>
  <c r="O25" i="54" s="1"/>
  <c r="C22" i="54"/>
  <c r="C19" i="54"/>
  <c r="C16" i="54"/>
  <c r="D10" i="54"/>
  <c r="E10" i="54"/>
  <c r="F10" i="54"/>
  <c r="G10" i="54"/>
  <c r="H10" i="54"/>
  <c r="I10" i="54"/>
  <c r="J10" i="54"/>
  <c r="K10" i="54"/>
  <c r="L10" i="54"/>
  <c r="M10" i="54"/>
  <c r="N10" i="54"/>
  <c r="C10" i="54"/>
  <c r="M10" i="53"/>
  <c r="M12" i="53"/>
  <c r="K11" i="53"/>
  <c r="L10" i="53"/>
  <c r="L11" i="53"/>
  <c r="M11" i="53" s="1"/>
  <c r="L12" i="53"/>
  <c r="L13" i="53"/>
  <c r="M13" i="53" s="1"/>
  <c r="L14" i="53"/>
  <c r="M14" i="53" s="1"/>
  <c r="L15" i="53"/>
  <c r="M15" i="53" s="1"/>
  <c r="L16" i="53"/>
  <c r="M16" i="53" s="1"/>
  <c r="L9" i="53"/>
  <c r="M9" i="53" s="1"/>
  <c r="J10" i="53"/>
  <c r="K10" i="53" s="1"/>
  <c r="J11" i="53"/>
  <c r="J12" i="53"/>
  <c r="K12" i="53" s="1"/>
  <c r="J13" i="53"/>
  <c r="K13" i="53" s="1"/>
  <c r="J14" i="53"/>
  <c r="K14" i="53" s="1"/>
  <c r="J15" i="53"/>
  <c r="K15" i="53" s="1"/>
  <c r="J16" i="53"/>
  <c r="K16" i="53" s="1"/>
  <c r="J9" i="53"/>
  <c r="K9" i="53" s="1"/>
  <c r="F17" i="53"/>
  <c r="G17" i="53"/>
  <c r="H10" i="53"/>
  <c r="I10" i="53" s="1"/>
  <c r="H11" i="53"/>
  <c r="I11" i="53" s="1"/>
  <c r="H12" i="53"/>
  <c r="I12" i="53" s="1"/>
  <c r="H13" i="53"/>
  <c r="I13" i="53" s="1"/>
  <c r="H14" i="53"/>
  <c r="I14" i="53" s="1"/>
  <c r="H15" i="53"/>
  <c r="I15" i="53" s="1"/>
  <c r="H16" i="53"/>
  <c r="I16" i="53" s="1"/>
  <c r="H9" i="53"/>
  <c r="I9" i="53" s="1"/>
  <c r="B17" i="53"/>
  <c r="J17" i="53" s="1"/>
  <c r="K17" i="53" s="1"/>
  <c r="C17" i="53"/>
  <c r="D10" i="53"/>
  <c r="E10" i="53" s="1"/>
  <c r="D11" i="53"/>
  <c r="E11" i="53" s="1"/>
  <c r="D12" i="53"/>
  <c r="E12" i="53" s="1"/>
  <c r="D13" i="53"/>
  <c r="E13" i="53" s="1"/>
  <c r="D14" i="53"/>
  <c r="E14" i="53" s="1"/>
  <c r="D15" i="53"/>
  <c r="E15" i="53" s="1"/>
  <c r="D16" i="53"/>
  <c r="E16" i="53" s="1"/>
  <c r="D9" i="53"/>
  <c r="L17" i="52"/>
  <c r="J17" i="52"/>
  <c r="H17" i="52"/>
  <c r="D17" i="52"/>
  <c r="D18" i="50"/>
  <c r="D9" i="30"/>
  <c r="D10" i="30"/>
  <c r="D11" i="30"/>
  <c r="D12" i="30"/>
  <c r="D13" i="30"/>
  <c r="D14" i="30"/>
  <c r="D15" i="30"/>
  <c r="D16" i="30"/>
  <c r="C18" i="37"/>
  <c r="O22" i="54" l="1"/>
  <c r="E34" i="54"/>
  <c r="G34" i="54"/>
  <c r="I34" i="54"/>
  <c r="K34" i="54"/>
  <c r="M34" i="54"/>
  <c r="O13" i="54"/>
  <c r="O19" i="54"/>
  <c r="D34" i="54"/>
  <c r="F34" i="54"/>
  <c r="H34" i="54"/>
  <c r="J34" i="54"/>
  <c r="L34" i="54"/>
  <c r="O28" i="54"/>
  <c r="H17" i="53"/>
  <c r="I17" i="53" s="1"/>
  <c r="N13" i="57"/>
  <c r="K13" i="57"/>
  <c r="M10" i="57"/>
  <c r="M18" i="57" s="1"/>
  <c r="L18" i="57"/>
  <c r="I10" i="57"/>
  <c r="H18" i="57"/>
  <c r="J33" i="69"/>
  <c r="L17" i="53"/>
  <c r="M14" i="55"/>
  <c r="M11" i="55"/>
  <c r="C25" i="55"/>
  <c r="M9" i="55"/>
  <c r="M15" i="55"/>
  <c r="N10" i="58"/>
  <c r="N15" i="58"/>
  <c r="N11" i="58"/>
  <c r="N14" i="58"/>
  <c r="I16" i="58"/>
  <c r="N9" i="53"/>
  <c r="N16" i="53"/>
  <c r="N14" i="53"/>
  <c r="N12" i="53"/>
  <c r="N10" i="53"/>
  <c r="O33" i="54"/>
  <c r="I18" i="57"/>
  <c r="D17" i="53"/>
  <c r="E17" i="53" s="1"/>
  <c r="N15" i="53"/>
  <c r="N13" i="53"/>
  <c r="N11" i="53"/>
  <c r="O10" i="54"/>
  <c r="O16" i="54"/>
  <c r="O31" i="54"/>
  <c r="C34" i="54"/>
  <c r="N9" i="58"/>
  <c r="N12" i="58"/>
  <c r="K18" i="57"/>
  <c r="N10" i="57"/>
  <c r="E10" i="57"/>
  <c r="E18" i="57" s="1"/>
  <c r="N16" i="57"/>
  <c r="N14" i="57"/>
  <c r="N12" i="57"/>
  <c r="J18" i="57"/>
  <c r="H14" i="62"/>
  <c r="I32" i="62"/>
  <c r="M16" i="55"/>
  <c r="M12" i="55"/>
  <c r="J10" i="73"/>
  <c r="J20" i="73"/>
  <c r="J16" i="73"/>
  <c r="J14" i="73"/>
  <c r="M16" i="59"/>
  <c r="M12" i="59"/>
  <c r="M11" i="59"/>
  <c r="J17" i="61"/>
  <c r="J13" i="61"/>
  <c r="J12" i="61"/>
  <c r="I28" i="62"/>
  <c r="I24" i="62"/>
  <c r="I20" i="62"/>
  <c r="J21" i="63"/>
  <c r="J17" i="63"/>
  <c r="J13" i="63"/>
  <c r="J34" i="69"/>
  <c r="J32" i="69"/>
  <c r="J30" i="69"/>
  <c r="J28" i="69"/>
  <c r="J26" i="69"/>
  <c r="J24" i="69"/>
  <c r="J17" i="67"/>
  <c r="J17" i="73"/>
  <c r="J19" i="73"/>
  <c r="J21" i="73"/>
  <c r="N34" i="54"/>
  <c r="N17" i="52"/>
  <c r="M17" i="52" s="1"/>
  <c r="J10" i="69"/>
  <c r="B35" i="69"/>
  <c r="B24" i="63"/>
  <c r="C24" i="63"/>
  <c r="E24" i="63"/>
  <c r="F24" i="63"/>
  <c r="B30" i="63"/>
  <c r="C30" i="63"/>
  <c r="O34" i="54" l="1"/>
  <c r="N17" i="53"/>
  <c r="M17" i="53"/>
  <c r="N18" i="57"/>
  <c r="E9" i="53"/>
  <c r="E17" i="52"/>
  <c r="I17" i="52"/>
  <c r="K17" i="52"/>
  <c r="J21" i="69"/>
  <c r="B31" i="29" l="1"/>
  <c r="C31" i="29"/>
  <c r="B32" i="29"/>
  <c r="C32" i="29"/>
  <c r="B33" i="29"/>
  <c r="C33" i="29"/>
  <c r="B34" i="29"/>
  <c r="C34" i="29"/>
  <c r="B35" i="29"/>
  <c r="C35" i="29"/>
  <c r="B36" i="29"/>
  <c r="C36" i="29"/>
  <c r="B37" i="29"/>
  <c r="C37" i="29"/>
  <c r="B38" i="29"/>
  <c r="C38" i="29"/>
  <c r="B39" i="29"/>
  <c r="C39" i="29"/>
  <c r="B40" i="29"/>
  <c r="C40" i="29"/>
  <c r="B41" i="29"/>
  <c r="C41" i="29"/>
  <c r="C30" i="29"/>
  <c r="B30" i="29"/>
  <c r="G21" i="29"/>
  <c r="D21" i="29"/>
  <c r="G20" i="29"/>
  <c r="D20" i="29"/>
  <c r="G19" i="29"/>
  <c r="D19" i="29"/>
  <c r="G18" i="29"/>
  <c r="D18" i="29"/>
  <c r="G17" i="29"/>
  <c r="D17" i="29"/>
  <c r="G16" i="29"/>
  <c r="D16" i="29"/>
  <c r="G15" i="29"/>
  <c r="D15" i="29"/>
  <c r="G14" i="29"/>
  <c r="D14" i="29"/>
  <c r="G13" i="29"/>
  <c r="D13" i="29"/>
  <c r="G12" i="29"/>
  <c r="D12" i="29"/>
  <c r="G11" i="29"/>
  <c r="D11" i="29"/>
  <c r="G10" i="29"/>
  <c r="D10" i="29"/>
  <c r="D13" i="67"/>
  <c r="B24" i="24"/>
  <c r="C24" i="24"/>
  <c r="D24" i="24"/>
  <c r="E24" i="24"/>
  <c r="F24" i="24"/>
  <c r="G24" i="24"/>
  <c r="H24" i="24"/>
  <c r="I24" i="24"/>
  <c r="J24" i="24"/>
  <c r="K24" i="24"/>
  <c r="L24" i="24"/>
  <c r="F11" i="25"/>
  <c r="F12" i="25"/>
  <c r="F13" i="25"/>
  <c r="F14" i="25"/>
  <c r="F15" i="25"/>
  <c r="F16" i="25"/>
  <c r="B17" i="25"/>
  <c r="C17" i="25"/>
  <c r="D17" i="25"/>
  <c r="E17" i="25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B25" i="26"/>
  <c r="C25" i="26"/>
  <c r="D25" i="26"/>
  <c r="E25" i="26"/>
  <c r="F11" i="27"/>
  <c r="F12" i="27"/>
  <c r="F13" i="27"/>
  <c r="F14" i="27"/>
  <c r="F15" i="27"/>
  <c r="F16" i="27"/>
  <c r="F17" i="27"/>
  <c r="F18" i="27"/>
  <c r="F19" i="27"/>
  <c r="F20" i="27"/>
  <c r="F21" i="27"/>
  <c r="B22" i="27"/>
  <c r="C22" i="27"/>
  <c r="D22" i="27"/>
  <c r="E22" i="27"/>
  <c r="B22" i="29"/>
  <c r="C22" i="29"/>
  <c r="E22" i="29"/>
  <c r="F22" i="29"/>
  <c r="B17" i="30"/>
  <c r="C17" i="30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B24" i="46"/>
  <c r="C24" i="46"/>
  <c r="D24" i="46"/>
  <c r="E24" i="46"/>
  <c r="F24" i="46"/>
  <c r="G24" i="46"/>
  <c r="H24" i="46"/>
  <c r="I24" i="46"/>
  <c r="J24" i="46"/>
  <c r="K24" i="46"/>
  <c r="L24" i="46"/>
  <c r="M10" i="45"/>
  <c r="M11" i="45"/>
  <c r="M12" i="45"/>
  <c r="M13" i="45"/>
  <c r="M14" i="45"/>
  <c r="M15" i="45"/>
  <c r="B16" i="45"/>
  <c r="C16" i="45"/>
  <c r="D16" i="45"/>
  <c r="E16" i="45"/>
  <c r="F16" i="45"/>
  <c r="G16" i="45"/>
  <c r="H16" i="45"/>
  <c r="I16" i="45"/>
  <c r="J16" i="45"/>
  <c r="K16" i="45"/>
  <c r="L16" i="45"/>
  <c r="P10" i="44"/>
  <c r="P11" i="44"/>
  <c r="P12" i="44"/>
  <c r="P13" i="44"/>
  <c r="P14" i="44"/>
  <c r="P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H10" i="35"/>
  <c r="B20" i="35" s="1"/>
  <c r="H11" i="35"/>
  <c r="B21" i="35" s="1"/>
  <c r="H12" i="35"/>
  <c r="B22" i="35" s="1"/>
  <c r="H13" i="35"/>
  <c r="B23" i="35" s="1"/>
  <c r="H14" i="35"/>
  <c r="B24" i="35" s="1"/>
  <c r="H15" i="35"/>
  <c r="B25" i="35" s="1"/>
  <c r="B16" i="35"/>
  <c r="C20" i="35" s="1"/>
  <c r="C16" i="35"/>
  <c r="C21" i="35" s="1"/>
  <c r="D16" i="35"/>
  <c r="C22" i="35" s="1"/>
  <c r="E16" i="35"/>
  <c r="C23" i="35" s="1"/>
  <c r="F16" i="35"/>
  <c r="G16" i="35"/>
  <c r="C25" i="35" s="1"/>
  <c r="C24" i="35"/>
  <c r="D9" i="36"/>
  <c r="G9" i="36"/>
  <c r="D10" i="36"/>
  <c r="G10" i="36"/>
  <c r="D11" i="36"/>
  <c r="G11" i="36"/>
  <c r="D12" i="36"/>
  <c r="G12" i="36"/>
  <c r="D13" i="36"/>
  <c r="G13" i="36"/>
  <c r="D14" i="36"/>
  <c r="G14" i="36"/>
  <c r="D15" i="36"/>
  <c r="G15" i="36"/>
  <c r="D16" i="36"/>
  <c r="G16" i="36"/>
  <c r="D17" i="36"/>
  <c r="G17" i="36"/>
  <c r="D18" i="36"/>
  <c r="G18" i="36"/>
  <c r="D19" i="36"/>
  <c r="G19" i="36"/>
  <c r="D20" i="36"/>
  <c r="G20" i="36"/>
  <c r="B21" i="36"/>
  <c r="C21" i="36"/>
  <c r="E21" i="36"/>
  <c r="F21" i="36"/>
  <c r="E10" i="37"/>
  <c r="H10" i="37"/>
  <c r="E11" i="37"/>
  <c r="H11" i="37"/>
  <c r="E12" i="37"/>
  <c r="H12" i="37"/>
  <c r="E13" i="37"/>
  <c r="H13" i="37"/>
  <c r="E14" i="37"/>
  <c r="H14" i="37"/>
  <c r="E15" i="37"/>
  <c r="H15" i="37"/>
  <c r="E16" i="37"/>
  <c r="H16" i="37"/>
  <c r="E17" i="37"/>
  <c r="H17" i="37"/>
  <c r="D18" i="37"/>
  <c r="E18" i="37" s="1"/>
  <c r="F18" i="37"/>
  <c r="G18" i="37"/>
  <c r="D9" i="39"/>
  <c r="G9" i="39"/>
  <c r="D10" i="39"/>
  <c r="G10" i="39"/>
  <c r="D11" i="39"/>
  <c r="G11" i="39"/>
  <c r="D12" i="39"/>
  <c r="G12" i="39"/>
  <c r="D13" i="39"/>
  <c r="G13" i="39"/>
  <c r="G35" i="69"/>
  <c r="I35" i="69"/>
  <c r="C35" i="69"/>
  <c r="E35" i="69"/>
  <c r="F35" i="69"/>
  <c r="D21" i="66"/>
  <c r="H21" i="66"/>
  <c r="J10" i="66"/>
  <c r="J13" i="66"/>
  <c r="J15" i="66"/>
  <c r="J17" i="66"/>
  <c r="J19" i="66"/>
  <c r="B21" i="66"/>
  <c r="C21" i="66"/>
  <c r="E21" i="66"/>
  <c r="F21" i="66"/>
  <c r="J9" i="68"/>
  <c r="J11" i="68"/>
  <c r="J13" i="68"/>
  <c r="J15" i="68"/>
  <c r="B17" i="68"/>
  <c r="C17" i="68"/>
  <c r="I17" i="68" s="1"/>
  <c r="E17" i="68"/>
  <c r="F17" i="68"/>
  <c r="D9" i="67"/>
  <c r="G9" i="67"/>
  <c r="H9" i="67"/>
  <c r="I9" i="67"/>
  <c r="D10" i="67"/>
  <c r="J10" i="67" s="1"/>
  <c r="G10" i="67"/>
  <c r="H10" i="67"/>
  <c r="I10" i="67"/>
  <c r="D11" i="67"/>
  <c r="G11" i="67"/>
  <c r="H11" i="67"/>
  <c r="I11" i="67"/>
  <c r="D12" i="67"/>
  <c r="G12" i="67"/>
  <c r="H12" i="67"/>
  <c r="I12" i="67"/>
  <c r="G13" i="67"/>
  <c r="J13" i="67" s="1"/>
  <c r="H13" i="67"/>
  <c r="I13" i="67"/>
  <c r="D14" i="67"/>
  <c r="G14" i="67"/>
  <c r="J14" i="67" s="1"/>
  <c r="H14" i="67"/>
  <c r="I14" i="67"/>
  <c r="D15" i="67"/>
  <c r="G15" i="67"/>
  <c r="H15" i="67"/>
  <c r="I15" i="67"/>
  <c r="D16" i="67"/>
  <c r="G16" i="67"/>
  <c r="H16" i="67"/>
  <c r="I16" i="67"/>
  <c r="D18" i="67"/>
  <c r="G18" i="67"/>
  <c r="H18" i="67"/>
  <c r="I18" i="67"/>
  <c r="F26" i="65"/>
  <c r="E26" i="65"/>
  <c r="C26" i="65"/>
  <c r="B26" i="65"/>
  <c r="B32" i="63"/>
  <c r="C32" i="63"/>
  <c r="B43" i="63"/>
  <c r="C43" i="63"/>
  <c r="B33" i="63"/>
  <c r="C33" i="63"/>
  <c r="B45" i="63"/>
  <c r="C45" i="63"/>
  <c r="B40" i="63"/>
  <c r="C40" i="63"/>
  <c r="B31" i="63"/>
  <c r="C31" i="63"/>
  <c r="B34" i="63"/>
  <c r="C34" i="63"/>
  <c r="B38" i="63"/>
  <c r="C38" i="63"/>
  <c r="B42" i="63"/>
  <c r="C42" i="63"/>
  <c r="B46" i="63"/>
  <c r="C46" i="63"/>
  <c r="B41" i="63"/>
  <c r="C41" i="63"/>
  <c r="B44" i="63"/>
  <c r="C44" i="63"/>
  <c r="B36" i="63"/>
  <c r="C36" i="63"/>
  <c r="B37" i="63"/>
  <c r="C37" i="63"/>
  <c r="B29" i="63"/>
  <c r="B35" i="63" s="1"/>
  <c r="C29" i="63"/>
  <c r="C35" i="63" s="1"/>
  <c r="J9" i="62"/>
  <c r="J10" i="62"/>
  <c r="J11" i="62"/>
  <c r="J13" i="62"/>
  <c r="B34" i="62"/>
  <c r="C34" i="62"/>
  <c r="D45" i="62"/>
  <c r="J15" i="62"/>
  <c r="J16" i="62"/>
  <c r="D46" i="62"/>
  <c r="D47" i="62"/>
  <c r="J17" i="62"/>
  <c r="J18" i="62"/>
  <c r="D48" i="62"/>
  <c r="D49" i="62"/>
  <c r="E49" i="62"/>
  <c r="D50" i="62"/>
  <c r="D51" i="62"/>
  <c r="E51" i="62"/>
  <c r="E52" i="62"/>
  <c r="D52" i="62"/>
  <c r="D53" i="62"/>
  <c r="E53" i="62"/>
  <c r="J24" i="62"/>
  <c r="D54" i="62"/>
  <c r="D55" i="62"/>
  <c r="E55" i="62"/>
  <c r="D56" i="62"/>
  <c r="E56" i="62"/>
  <c r="E34" i="62"/>
  <c r="F34" i="62"/>
  <c r="B27" i="61"/>
  <c r="C27" i="61"/>
  <c r="B28" i="61"/>
  <c r="C28" i="61"/>
  <c r="B29" i="61"/>
  <c r="C29" i="61"/>
  <c r="B30" i="61"/>
  <c r="C30" i="61"/>
  <c r="B31" i="61"/>
  <c r="C31" i="61"/>
  <c r="C32" i="61"/>
  <c r="B33" i="61"/>
  <c r="C33" i="61"/>
  <c r="C34" i="61"/>
  <c r="B35" i="61"/>
  <c r="C35" i="61"/>
  <c r="B36" i="61"/>
  <c r="C36" i="61"/>
  <c r="B37" i="61"/>
  <c r="C37" i="61"/>
  <c r="C38" i="61"/>
  <c r="B21" i="61"/>
  <c r="C21" i="61"/>
  <c r="E21" i="61"/>
  <c r="F21" i="61"/>
  <c r="B17" i="59"/>
  <c r="C17" i="59"/>
  <c r="D17" i="59"/>
  <c r="F17" i="59"/>
  <c r="G17" i="59"/>
  <c r="H17" i="59"/>
  <c r="B22" i="73"/>
  <c r="C22" i="73"/>
  <c r="E22" i="73"/>
  <c r="F22" i="73"/>
  <c r="B22" i="58"/>
  <c r="B23" i="58"/>
  <c r="C23" i="58"/>
  <c r="B24" i="58"/>
  <c r="C24" i="58"/>
  <c r="J16" i="58"/>
  <c r="B25" i="58"/>
  <c r="C25" i="58"/>
  <c r="C26" i="58"/>
  <c r="C27" i="58"/>
  <c r="C28" i="58"/>
  <c r="C16" i="58"/>
  <c r="F16" i="58"/>
  <c r="G16" i="58"/>
  <c r="B25" i="55"/>
  <c r="B26" i="55"/>
  <c r="B27" i="55"/>
  <c r="C27" i="55"/>
  <c r="B28" i="55"/>
  <c r="B29" i="55"/>
  <c r="B30" i="55"/>
  <c r="B31" i="55"/>
  <c r="B32" i="55"/>
  <c r="B33" i="55"/>
  <c r="C33" i="55"/>
  <c r="B18" i="55"/>
  <c r="C18" i="55"/>
  <c r="E18" i="55"/>
  <c r="F18" i="55"/>
  <c r="H18" i="55"/>
  <c r="I18" i="55"/>
  <c r="D9" i="52"/>
  <c r="H9" i="52"/>
  <c r="J9" i="52"/>
  <c r="L9" i="52"/>
  <c r="D10" i="52"/>
  <c r="H10" i="52"/>
  <c r="J10" i="52"/>
  <c r="L10" i="52"/>
  <c r="D11" i="52"/>
  <c r="H11" i="52"/>
  <c r="J11" i="52"/>
  <c r="L11" i="52"/>
  <c r="D12" i="52"/>
  <c r="H12" i="52"/>
  <c r="J12" i="52"/>
  <c r="L12" i="52"/>
  <c r="D13" i="52"/>
  <c r="H13" i="52"/>
  <c r="J13" i="52"/>
  <c r="L13" i="52"/>
  <c r="D14" i="52"/>
  <c r="H14" i="52"/>
  <c r="J14" i="52"/>
  <c r="L14" i="52"/>
  <c r="D15" i="52"/>
  <c r="H15" i="52"/>
  <c r="J15" i="52"/>
  <c r="L15" i="52"/>
  <c r="D16" i="52"/>
  <c r="H16" i="52"/>
  <c r="J16" i="52"/>
  <c r="L16" i="52"/>
  <c r="D18" i="52"/>
  <c r="H18" i="52"/>
  <c r="J18" i="52"/>
  <c r="L18" i="52"/>
  <c r="J18" i="69"/>
  <c r="J18" i="66"/>
  <c r="J14" i="66"/>
  <c r="J11" i="66"/>
  <c r="J16" i="66"/>
  <c r="J12" i="66"/>
  <c r="J9" i="66"/>
  <c r="J16" i="68"/>
  <c r="J12" i="68"/>
  <c r="J14" i="68"/>
  <c r="J10" i="68"/>
  <c r="G26" i="65"/>
  <c r="I26" i="65"/>
  <c r="H26" i="65"/>
  <c r="J26" i="65" s="1"/>
  <c r="D26" i="65"/>
  <c r="D16" i="58"/>
  <c r="B28" i="58"/>
  <c r="G21" i="61"/>
  <c r="J22" i="62"/>
  <c r="J27" i="62"/>
  <c r="E54" i="62"/>
  <c r="E46" i="62"/>
  <c r="B26" i="58"/>
  <c r="I17" i="59"/>
  <c r="I21" i="61"/>
  <c r="B38" i="61"/>
  <c r="E48" i="62"/>
  <c r="D44" i="62"/>
  <c r="B27" i="58"/>
  <c r="C22" i="58"/>
  <c r="H21" i="61"/>
  <c r="B34" i="61"/>
  <c r="J20" i="62"/>
  <c r="E50" i="62"/>
  <c r="E44" i="62"/>
  <c r="K12" i="58" l="1"/>
  <c r="K9" i="58"/>
  <c r="K11" i="58"/>
  <c r="K14" i="58"/>
  <c r="K15" i="58"/>
  <c r="E14" i="58"/>
  <c r="E10" i="58"/>
  <c r="E12" i="58"/>
  <c r="E13" i="58"/>
  <c r="E15" i="58"/>
  <c r="E11" i="58"/>
  <c r="G17" i="68"/>
  <c r="D17" i="68"/>
  <c r="J9" i="67"/>
  <c r="I24" i="63"/>
  <c r="G24" i="63"/>
  <c r="C39" i="63"/>
  <c r="C48" i="63" s="1"/>
  <c r="C50" i="63" s="1"/>
  <c r="D18" i="55"/>
  <c r="H17" i="68"/>
  <c r="J17" i="68" s="1"/>
  <c r="N18" i="52"/>
  <c r="E18" i="52" s="1"/>
  <c r="C31" i="55"/>
  <c r="E57" i="62"/>
  <c r="H24" i="63"/>
  <c r="B39" i="63"/>
  <c r="B48" i="63" s="1"/>
  <c r="B50" i="63" s="1"/>
  <c r="D24" i="63"/>
  <c r="J12" i="67"/>
  <c r="J17" i="69"/>
  <c r="J14" i="69"/>
  <c r="J13" i="69"/>
  <c r="F22" i="27"/>
  <c r="G22" i="29"/>
  <c r="D22" i="29"/>
  <c r="M24" i="24"/>
  <c r="F17" i="25"/>
  <c r="F25" i="26"/>
  <c r="D17" i="30"/>
  <c r="M24" i="46"/>
  <c r="M16" i="45"/>
  <c r="P16" i="44"/>
  <c r="C26" i="35"/>
  <c r="G21" i="36"/>
  <c r="D21" i="36"/>
  <c r="H18" i="37"/>
  <c r="J11" i="69"/>
  <c r="J20" i="69"/>
  <c r="J19" i="69"/>
  <c r="J16" i="69"/>
  <c r="J15" i="69"/>
  <c r="J12" i="69"/>
  <c r="G21" i="66"/>
  <c r="J15" i="67"/>
  <c r="J18" i="67"/>
  <c r="J11" i="67"/>
  <c r="J9" i="63"/>
  <c r="G34" i="62"/>
  <c r="E45" i="62"/>
  <c r="E47" i="62"/>
  <c r="J23" i="62"/>
  <c r="J25" i="62"/>
  <c r="J19" i="62"/>
  <c r="J33" i="62"/>
  <c r="J21" i="62"/>
  <c r="D35" i="69"/>
  <c r="I21" i="66"/>
  <c r="J20" i="66"/>
  <c r="J21" i="66" s="1"/>
  <c r="J32" i="62"/>
  <c r="J31" i="62"/>
  <c r="J30" i="62"/>
  <c r="J28" i="62"/>
  <c r="J26" i="62"/>
  <c r="J12" i="62"/>
  <c r="I34" i="62"/>
  <c r="D57" i="62"/>
  <c r="H34" i="62"/>
  <c r="B32" i="61"/>
  <c r="D21" i="61"/>
  <c r="K17" i="59"/>
  <c r="L17" i="59"/>
  <c r="J17" i="59"/>
  <c r="E17" i="59"/>
  <c r="K18" i="55"/>
  <c r="G22" i="73"/>
  <c r="D22" i="73"/>
  <c r="H22" i="73"/>
  <c r="I22" i="73"/>
  <c r="L16" i="58"/>
  <c r="C30" i="55"/>
  <c r="C26" i="55"/>
  <c r="M18" i="55"/>
  <c r="C28" i="55"/>
  <c r="C32" i="55"/>
  <c r="C29" i="55"/>
  <c r="G18" i="55"/>
  <c r="L18" i="55"/>
  <c r="N15" i="52"/>
  <c r="N14" i="52"/>
  <c r="M14" i="52" s="1"/>
  <c r="N13" i="52"/>
  <c r="M13" i="52" s="1"/>
  <c r="N11" i="52"/>
  <c r="M11" i="52" s="1"/>
  <c r="N9" i="52"/>
  <c r="I9" i="52" s="1"/>
  <c r="E14" i="52"/>
  <c r="J14" i="62"/>
  <c r="B34" i="55"/>
  <c r="B26" i="35"/>
  <c r="F20" i="35" s="1"/>
  <c r="H35" i="69"/>
  <c r="N16" i="52"/>
  <c r="K16" i="52" s="1"/>
  <c r="N12" i="52"/>
  <c r="D34" i="62"/>
  <c r="K14" i="52"/>
  <c r="N10" i="52"/>
  <c r="J18" i="55"/>
  <c r="J29" i="62"/>
  <c r="H16" i="35"/>
  <c r="H16" i="58"/>
  <c r="J16" i="67"/>
  <c r="E15" i="52" l="1"/>
  <c r="K15" i="52"/>
  <c r="I18" i="52"/>
  <c r="C34" i="55"/>
  <c r="I13" i="52"/>
  <c r="M18" i="52"/>
  <c r="K13" i="52"/>
  <c r="E13" i="52"/>
  <c r="K18" i="52"/>
  <c r="J24" i="63"/>
  <c r="J35" i="69"/>
  <c r="J21" i="61"/>
  <c r="M17" i="59"/>
  <c r="J22" i="73"/>
  <c r="N16" i="58"/>
  <c r="I11" i="52"/>
  <c r="M9" i="52"/>
  <c r="K11" i="52"/>
  <c r="K9" i="52"/>
  <c r="I14" i="52"/>
  <c r="E9" i="52"/>
  <c r="M15" i="52"/>
  <c r="I15" i="52"/>
  <c r="E11" i="52"/>
  <c r="M10" i="52"/>
  <c r="I10" i="52"/>
  <c r="E12" i="52"/>
  <c r="K12" i="52"/>
  <c r="I12" i="52"/>
  <c r="K10" i="52"/>
  <c r="F21" i="35"/>
  <c r="M16" i="52"/>
  <c r="I16" i="52"/>
  <c r="E16" i="52"/>
  <c r="M12" i="52"/>
  <c r="J34" i="62"/>
  <c r="F25" i="35"/>
  <c r="F23" i="35"/>
  <c r="F22" i="35"/>
  <c r="E10" i="52"/>
  <c r="F24" i="35"/>
</calcChain>
</file>

<file path=xl/sharedStrings.xml><?xml version="1.0" encoding="utf-8"?>
<sst xmlns="http://schemas.openxmlformats.org/spreadsheetml/2006/main" count="1301" uniqueCount="607">
  <si>
    <t>المجموع</t>
  </si>
  <si>
    <t>Total</t>
  </si>
  <si>
    <t xml:space="preserve">  الدوحة</t>
  </si>
  <si>
    <t xml:space="preserve">  Doha</t>
  </si>
  <si>
    <t xml:space="preserve">  الريان</t>
  </si>
  <si>
    <t xml:space="preserve">  ALRayyan</t>
  </si>
  <si>
    <t xml:space="preserve">  الوكرة</t>
  </si>
  <si>
    <t xml:space="preserve">  ALWakra</t>
  </si>
  <si>
    <t xml:space="preserve">  أم صلال</t>
  </si>
  <si>
    <t xml:space="preserve">  Umm Slal</t>
  </si>
  <si>
    <t xml:space="preserve">  الخور</t>
  </si>
  <si>
    <t xml:space="preserve">  ALKhor</t>
  </si>
  <si>
    <t xml:space="preserve">  الشمال</t>
  </si>
  <si>
    <t xml:space="preserve">  ALShamal</t>
  </si>
  <si>
    <t xml:space="preserve">المجموع  </t>
  </si>
  <si>
    <t xml:space="preserve">Total  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</si>
  <si>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</si>
  <si>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</si>
  <si>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</si>
  <si>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</si>
  <si>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</si>
  <si>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</si>
  <si>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ابريل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</si>
  <si>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</si>
  <si>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</si>
  <si>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</si>
  <si>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</si>
  <si>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</si>
  <si>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</si>
  <si>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</si>
  <si>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</si>
  <si>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</si>
  <si>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</si>
  <si>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</si>
  <si>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</si>
  <si>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</si>
  <si>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</si>
  <si>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</si>
  <si>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</si>
  <si>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</si>
  <si>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>20 - 24</t>
  </si>
  <si>
    <t>25 - 29</t>
  </si>
  <si>
    <t>30 - 34</t>
  </si>
  <si>
    <t>35 - 39</t>
  </si>
  <si>
    <t>40 - 44</t>
  </si>
  <si>
    <t>45 - 49</t>
  </si>
  <si>
    <t>غير مبين</t>
  </si>
  <si>
    <t>Not Stated</t>
  </si>
  <si>
    <t>50 - 54</t>
  </si>
  <si>
    <t>55 - 59</t>
  </si>
  <si>
    <t>60 - 64</t>
  </si>
  <si>
    <t>65 - 69</t>
  </si>
  <si>
    <t>70 - 74</t>
  </si>
  <si>
    <t>عقود الزواج وإشهادات الطلاق المسجلة حسب جنسية الزوج</t>
  </si>
  <si>
    <t>عقود الزواج حسب جنسية الزوج والزوجة ومكان اقامة الزوج</t>
  </si>
  <si>
    <t xml:space="preserve">MARRIAGES BY NATIONALITY OF HUSBAND, NATIONALITY OF WIFE </t>
  </si>
  <si>
    <t>AND PLACE OF HUSBAND'S RESIDENCE</t>
  </si>
  <si>
    <t xml:space="preserve"> الدوحة</t>
  </si>
  <si>
    <t>الريان</t>
  </si>
  <si>
    <t>الوكرة</t>
  </si>
  <si>
    <t>أم صلال</t>
  </si>
  <si>
    <t>الخور</t>
  </si>
  <si>
    <t>الشمال</t>
  </si>
  <si>
    <t>خارج الدولة</t>
  </si>
  <si>
    <t xml:space="preserve">  Abroad</t>
  </si>
  <si>
    <t>(1) المقصود بالبلدية مكان اقامة الزوج .</t>
  </si>
  <si>
    <t>(1) Municipality means place of Husband's Residence</t>
  </si>
  <si>
    <t>عقود الزواج حسب جنسية الزوج والزوجة والشهر</t>
  </si>
  <si>
    <t xml:space="preserve">  قطر</t>
  </si>
  <si>
    <t xml:space="preserve">  QATAR</t>
  </si>
  <si>
    <t xml:space="preserve"> بقية دول مجلس التعاون لدول الخليج العربية</t>
  </si>
  <si>
    <t xml:space="preserve">  Other CCASG Countries</t>
  </si>
  <si>
    <t xml:space="preserve">  باقي الدول العربية</t>
  </si>
  <si>
    <t xml:space="preserve">  Other Arab Countries</t>
  </si>
  <si>
    <t xml:space="preserve">  دول أسيوية</t>
  </si>
  <si>
    <t xml:space="preserve">  Asian Countries</t>
  </si>
  <si>
    <t xml:space="preserve">  دول أوروبية</t>
  </si>
  <si>
    <t xml:space="preserve">  European Countries</t>
  </si>
  <si>
    <t xml:space="preserve">  دول أخرى</t>
  </si>
  <si>
    <t xml:space="preserve">  Other Countries</t>
  </si>
  <si>
    <t>عقود الزواج حسب فئة عمر الزوج وجنسيته</t>
  </si>
  <si>
    <t>MARRIAGES BY HUSBAND'S AGE GROUP AND HIS NATIONALITY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</si>
  <si>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</si>
  <si>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</si>
  <si>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</si>
  <si>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</si>
  <si>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</si>
  <si>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</si>
  <si>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</si>
  <si>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</si>
  <si>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 xml:space="preserve">  بقية دول مجلس التعاون </t>
  </si>
  <si>
    <t>عقود الزواج حسب فئة عمر الزوجة وجنسيتها</t>
  </si>
  <si>
    <t>MARRIAGES BY WIFE'S AGE GROUP AND HER NATIONALITY</t>
  </si>
  <si>
    <t>عقود الزواج حسب فئة عمر الزوجة والزوج</t>
  </si>
  <si>
    <t>MARRIAGES BY AGE GROUP OF WIFE AND HUSBAND</t>
  </si>
  <si>
    <t>75  +</t>
  </si>
  <si>
    <t xml:space="preserve">  خارج الدولة</t>
  </si>
  <si>
    <t>إشهادات الطلاق حسب جنسية الزوج والزوجة والشهر</t>
  </si>
  <si>
    <t>DIVORCES BY NATIONALITY OF HUSBAND, NATIONALITY OF WIFE AND MONTH</t>
  </si>
  <si>
    <t>إشهادات الطلاق حسب نوع الطلاق وفئة عمر الزوجة</t>
  </si>
  <si>
    <t>DIVORCES BY TYPE OF DIVORCE AND WIFE'S AGE GROUP</t>
  </si>
  <si>
    <t>60 +</t>
  </si>
  <si>
    <t>إشهادات الطلاق حسب نوع الطلاق وفئة عمر الزوج</t>
  </si>
  <si>
    <t>DIVORCES BY TYPE OF DIVORCE AND HUSBAND'S AGE GROUP</t>
  </si>
  <si>
    <t>75 +</t>
  </si>
  <si>
    <t>إشهادات الطلاق حسب نوع الطلاق وجنسية الزوج</t>
  </si>
  <si>
    <t xml:space="preserve">DIVORCES BY TYPE OF DIVORCE AND NATIONALITY OF HUSBAND </t>
  </si>
  <si>
    <t>إشهادات الطلاق حسب فئة عمر الزوجة والزوج</t>
  </si>
  <si>
    <t>DIVORCES BY AGE GROUP OF WIFE AND HUSBAND</t>
  </si>
  <si>
    <t xml:space="preserve">                 الجنسية 
 الشهر</t>
  </si>
  <si>
    <t>الشهور</t>
  </si>
  <si>
    <t xml:space="preserve">  يناير
Jan</t>
  </si>
  <si>
    <t>فبراير  
Feb</t>
  </si>
  <si>
    <t xml:space="preserve">مارس 
 Mar  </t>
  </si>
  <si>
    <t xml:space="preserve">ابريل 
 Apr  </t>
  </si>
  <si>
    <t xml:space="preserve">مايو 
 May  </t>
  </si>
  <si>
    <t xml:space="preserve">يونيو  
Jun  </t>
  </si>
  <si>
    <t xml:space="preserve">يوليو  
July  </t>
  </si>
  <si>
    <t>أغسطس  
Aug</t>
  </si>
  <si>
    <t xml:space="preserve">سبتمبر  
Sep  </t>
  </si>
  <si>
    <t xml:space="preserve">أكتوبر  
Oct  </t>
  </si>
  <si>
    <t xml:space="preserve">نوفمبر 
 Nov  </t>
  </si>
  <si>
    <t xml:space="preserve">ديسمبر  
Dec  </t>
  </si>
  <si>
    <t xml:space="preserve">MARRIAGES BY NATIONALITY OF HUSBAND,
NATIONALITY OF WIFE AND MONTH </t>
  </si>
  <si>
    <t xml:space="preserve">                           جنسية الزوجة 
  جنسية الزوج </t>
  </si>
  <si>
    <t xml:space="preserve">                                       Nationality of Wife
  Nationality of Husband </t>
  </si>
  <si>
    <t>+60</t>
  </si>
  <si>
    <t xml:space="preserve">                           Nationality of 
                                  Husband 
  Municipality (1) </t>
  </si>
  <si>
    <t xml:space="preserve">                      Nationality 
  Month</t>
  </si>
  <si>
    <t xml:space="preserve">               نوع الطلاق
 فئات عمر
 الزوجة (بالسنوات)</t>
  </si>
  <si>
    <r>
      <t xml:space="preserve">رجعي
</t>
    </r>
    <r>
      <rPr>
        <b/>
        <sz val="9"/>
        <rFont val="Arial"/>
        <family val="2"/>
      </rPr>
      <t>Rajee</t>
    </r>
  </si>
  <si>
    <r>
      <t xml:space="preserve">خلع
</t>
    </r>
    <r>
      <rPr>
        <b/>
        <sz val="9"/>
        <rFont val="Arial"/>
        <family val="2"/>
      </rPr>
      <t>Khulla</t>
    </r>
  </si>
  <si>
    <r>
      <t xml:space="preserve">بينونة كبرى
</t>
    </r>
    <r>
      <rPr>
        <b/>
        <sz val="9"/>
        <rFont val="Arial"/>
        <family val="2"/>
      </rPr>
      <t>Greater Bann</t>
    </r>
  </si>
  <si>
    <t xml:space="preserve">             Type of Divorce
 Age Group
 of Wife (in Years)</t>
  </si>
  <si>
    <t xml:space="preserve">         فئة عمر الزوجة
              (بالسنوات)
 فئة عمر
 الزوج (بالسنوات)</t>
  </si>
  <si>
    <t xml:space="preserve">           Age Group of Wife
                           (in Years)
 Age Group of
 Husband (in Years)</t>
  </si>
  <si>
    <t xml:space="preserve">                     Type of Divorce
 Nationality of Husband</t>
  </si>
  <si>
    <t>الجنسية Nationality</t>
  </si>
  <si>
    <t>جنسية الزوج Nationality of Husband</t>
  </si>
  <si>
    <t>جنسية الزوجة Nationality of Wife</t>
  </si>
  <si>
    <t>قطر
Qatar</t>
  </si>
  <si>
    <t>باقي الدول العربية
Other Arabs Countries</t>
  </si>
  <si>
    <t>دول أسيوية
Asian Countries</t>
  </si>
  <si>
    <t>دول أخرى
Other Countries</t>
  </si>
  <si>
    <t>64-60</t>
  </si>
  <si>
    <t>69-65</t>
  </si>
  <si>
    <t>74-70</t>
  </si>
  <si>
    <t xml:space="preserve"> + 75</t>
  </si>
  <si>
    <t xml:space="preserve"> QATAR</t>
  </si>
  <si>
    <t xml:space="preserve"> Other CCASG Countries</t>
  </si>
  <si>
    <t xml:space="preserve">Total </t>
  </si>
  <si>
    <t xml:space="preserve">                     فئة عمر الزوجة
                          (بالسنوات) 
 جنسية الزوجة</t>
  </si>
  <si>
    <t xml:space="preserve">          فئة عمر الزوجة
              (بالسنوات)
  فئة عمر الزوج
  (بالسنوات)</t>
  </si>
  <si>
    <t xml:space="preserve">          Age Group of Wife
                         (in Years)
  Age Group of
  Husband (in Years)</t>
  </si>
  <si>
    <t>This chapter contains data on live births, foetal deaths, deaths, infant deaths, marriages and divorces.</t>
  </si>
  <si>
    <t>ويشمل هذا الفصل بيانات عن الواقعات الحيوية للسكان الخاصة بالمواليد أحياء ، المواليد موتى ، الوفيات ، وفيات الرضع ، الزواج والطلاق .</t>
  </si>
  <si>
    <t>These indicators can be used as markers of programs being made towards reaching objectives set by countries to improve the social and economical situation of the society.</t>
  </si>
  <si>
    <t>هذا وتستخدم المؤشـرات التي توفرها الإحصاءات الحيوية كمعـالم لبلوغ الأهداف القصيرة والبعيدة لتحسين الأوضاع الإجتماعية والاقتصادية لكافة أفراد المجتمع .</t>
  </si>
  <si>
    <t xml:space="preserve">Through Vital statistics we can adopt indicators reflecting rate, trend of population, characteristics and growth as well as the demographic behavior of the society. </t>
  </si>
  <si>
    <t xml:space="preserve">واعتماداً على الإحصاءات الحيوية يمكن التوصل الى مؤشرات عن معدل واتجاه النمو السكاني بالإضافة الى التعرف على الخصائص والسلوك الديموغرافي للمجتمع بشكل عام .  </t>
  </si>
  <si>
    <t>تعتبر الإحصاءات الحيوية أحد الأركان الأساسية للإحصاءات السكانية ، كما ويعتبر التحليل الديموغرافي أحد أهم الإستخدامات التي تعتبر ضرورية للقيام بتخطيط التنمية الاقتصادية  والاجتماعية .</t>
  </si>
  <si>
    <t>VITAL STATISTICS</t>
  </si>
  <si>
    <t>الإحصاءات الحيوية</t>
  </si>
  <si>
    <t>الزيادة الطبيعية  Natural Increase</t>
  </si>
  <si>
    <t>الوفيات  Deaths</t>
  </si>
  <si>
    <t>المواليد احياء Births</t>
  </si>
  <si>
    <t>Year السنة</t>
  </si>
  <si>
    <t>Year</t>
  </si>
  <si>
    <r>
      <t xml:space="preserve">الزيادة الطبيعية
</t>
    </r>
    <r>
      <rPr>
        <b/>
        <sz val="8"/>
        <rFont val="Arial"/>
        <family val="2"/>
      </rPr>
      <t>Natural Increase</t>
    </r>
  </si>
  <si>
    <r>
      <t xml:space="preserve">الوفيات
</t>
    </r>
    <r>
      <rPr>
        <b/>
        <sz val="8"/>
        <rFont val="Arial"/>
        <family val="2"/>
      </rPr>
      <t>Deaths</t>
    </r>
  </si>
  <si>
    <r>
      <t xml:space="preserve">المواليد
</t>
    </r>
    <r>
      <rPr>
        <b/>
        <sz val="8"/>
        <rFont val="Arial"/>
        <family val="2"/>
      </rPr>
      <t>Births</t>
    </r>
  </si>
  <si>
    <t>السنة</t>
  </si>
  <si>
    <t>الواقعات الحيوية المسجلة</t>
  </si>
  <si>
    <t>G.Total</t>
  </si>
  <si>
    <r>
      <t xml:space="preserve">اناث
</t>
    </r>
    <r>
      <rPr>
        <b/>
        <sz val="8"/>
        <rFont val="Arial"/>
        <family val="2"/>
      </rPr>
      <t>F</t>
    </r>
  </si>
  <si>
    <r>
      <t xml:space="preserve">ذكور
</t>
    </r>
    <r>
      <rPr>
        <b/>
        <sz val="8"/>
        <rFont val="Arial"/>
        <family val="2"/>
      </rPr>
      <t>M</t>
    </r>
  </si>
  <si>
    <r>
      <t xml:space="preserve">غير قطريين </t>
    </r>
    <r>
      <rPr>
        <b/>
        <sz val="8"/>
        <rFont val="Arial"/>
        <family val="2"/>
      </rPr>
      <t>Non-Qataris</t>
    </r>
  </si>
  <si>
    <r>
      <t xml:space="preserve">قطريون </t>
    </r>
    <r>
      <rPr>
        <b/>
        <sz val="8"/>
        <rFont val="Arial"/>
        <family val="2"/>
      </rPr>
      <t>Qataris</t>
    </r>
  </si>
  <si>
    <t>Outside Qatar</t>
  </si>
  <si>
    <t>خارج قطر</t>
  </si>
  <si>
    <t>ام صلال</t>
  </si>
  <si>
    <t>الدوحة</t>
  </si>
  <si>
    <r>
      <t xml:space="preserve">غير مبين </t>
    </r>
    <r>
      <rPr>
        <b/>
        <sz val="8"/>
        <color indexed="10"/>
        <rFont val="Arial"/>
        <family val="2"/>
        <charset val="178"/>
      </rPr>
      <t>Not Stated</t>
    </r>
  </si>
  <si>
    <t>50 +</t>
  </si>
  <si>
    <t>غير قطريين Non-Qataris</t>
  </si>
  <si>
    <t>قطريون Qataris</t>
  </si>
  <si>
    <t>فئة عمرالأم (بالسنوات)</t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</si>
  <si>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</si>
  <si>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</si>
  <si>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45 + </t>
  </si>
  <si>
    <t>95+</t>
  </si>
  <si>
    <t>95 +</t>
  </si>
  <si>
    <t>90-94</t>
  </si>
  <si>
    <t xml:space="preserve"> 90 - 94</t>
  </si>
  <si>
    <t>85-89</t>
  </si>
  <si>
    <t xml:space="preserve"> 85 - 89</t>
  </si>
  <si>
    <t>80-84</t>
  </si>
  <si>
    <t xml:space="preserve"> 80 - 84</t>
  </si>
  <si>
    <t>75-79</t>
  </si>
  <si>
    <t xml:space="preserve"> 75 - 79</t>
  </si>
  <si>
    <t>70-74</t>
  </si>
  <si>
    <t xml:space="preserve"> 70 - 74</t>
  </si>
  <si>
    <t>65-69</t>
  </si>
  <si>
    <t xml:space="preserve"> 65 - 69</t>
  </si>
  <si>
    <t>60-64</t>
  </si>
  <si>
    <t xml:space="preserve"> 60 - 64</t>
  </si>
  <si>
    <t>55-59</t>
  </si>
  <si>
    <t xml:space="preserve"> 55 - 59</t>
  </si>
  <si>
    <t>50-54</t>
  </si>
  <si>
    <t xml:space="preserve"> 50 - 54</t>
  </si>
  <si>
    <t>45-49</t>
  </si>
  <si>
    <t xml:space="preserve"> 45 - 49</t>
  </si>
  <si>
    <t>40-44</t>
  </si>
  <si>
    <t xml:space="preserve"> 40 - 44</t>
  </si>
  <si>
    <t>35-39</t>
  </si>
  <si>
    <t xml:space="preserve"> 35 - 39</t>
  </si>
  <si>
    <t>30-34</t>
  </si>
  <si>
    <t xml:space="preserve"> 30 - 34</t>
  </si>
  <si>
    <t>25-29</t>
  </si>
  <si>
    <t xml:space="preserve"> 25 - 29</t>
  </si>
  <si>
    <t>20-24</t>
  </si>
  <si>
    <t xml:space="preserve"> 20 - 24</t>
  </si>
  <si>
    <t>15-19</t>
  </si>
  <si>
    <t xml:space="preserve"> 15 - 19</t>
  </si>
  <si>
    <t>10-14</t>
  </si>
  <si>
    <t xml:space="preserve"> 10 - 14</t>
  </si>
  <si>
    <t>5-9</t>
  </si>
  <si>
    <t xml:space="preserve"> 5 - 9</t>
  </si>
  <si>
    <t>Under 1 Year</t>
  </si>
  <si>
    <t>اقل من عام</t>
  </si>
  <si>
    <t>ذكور</t>
  </si>
  <si>
    <t>سبب الوفاة - Cause Of Death</t>
  </si>
  <si>
    <t>(V01 - Y98) External causes of morbidity and mortality</t>
  </si>
  <si>
    <t>(R00 - R99) Symptoms signs &amp; abnormal clinical &amp; laboratory findings not elsewhere classified</t>
  </si>
  <si>
    <t>(Q00 - Q99) Congenital malformations deformations &amp; chromosomal abnormalities</t>
  </si>
  <si>
    <t>(K00 - K93) Diseases of the digestive system</t>
  </si>
  <si>
    <t>(J00 - J99) Diseases of the respiratory system</t>
  </si>
  <si>
    <t>(I00 - I99) Diseases of the circulatory system</t>
  </si>
  <si>
    <t>(E00 - F90) Endocrine nutritional &amp; metabolic discease</t>
  </si>
  <si>
    <t>(D50 - D89) Diseases of the blood &amp; blood forming organs &amp;cetrain disorders invovling the immune mechanism</t>
  </si>
  <si>
    <t>(C00 - D48) Neoplasms</t>
  </si>
  <si>
    <t>(A00 - B99) Certain infectious and parasitic diseases</t>
  </si>
  <si>
    <r>
      <t xml:space="preserve">غير قطريين
</t>
    </r>
    <r>
      <rPr>
        <b/>
        <sz val="8"/>
        <rFont val="Arial"/>
        <family val="2"/>
      </rPr>
      <t>Non-Qataris</t>
    </r>
  </si>
  <si>
    <t>الاعتداء بجسم (شئ) حاد</t>
  </si>
  <si>
    <t>الإيذاء المتعمد للذات بشئ (بجسم) حاد</t>
  </si>
  <si>
    <t>الإيذاء المتعمد للذات بالشنق أو الخنق أو الاختناق</t>
  </si>
  <si>
    <t>تسمم بـ أو تعرض دون قصد لغازات وأبخرة أخرى</t>
  </si>
  <si>
    <t>التعرض لدخان أو حريق أو لهب دون تحديد</t>
  </si>
  <si>
    <t>سقوط ، دون تحديد (سقوط عارض)</t>
  </si>
  <si>
    <t>حادث مركبة ذات محرك أو بدونة ، لكن نوع المركبة غير محدد</t>
  </si>
  <si>
    <t xml:space="preserve">            الاصابة والتسمم</t>
  </si>
  <si>
    <r>
      <t xml:space="preserve">قطريون
</t>
    </r>
    <r>
      <rPr>
        <b/>
        <sz val="8"/>
        <rFont val="Arial"/>
        <family val="2"/>
      </rPr>
      <t>Qataris</t>
    </r>
    <r>
      <rPr>
        <sz val="10"/>
        <rFont val="Arial"/>
        <family val="2"/>
      </rPr>
      <t xml:space="preserve"> </t>
    </r>
  </si>
  <si>
    <r>
      <t xml:space="preserve">غير قطريين
</t>
    </r>
    <r>
      <rPr>
        <b/>
        <sz val="8"/>
        <rFont val="Arial"/>
        <family val="2"/>
      </rPr>
      <t>Non-Qataris</t>
    </r>
    <r>
      <rPr>
        <b/>
        <sz val="10"/>
        <rFont val="Arial"/>
        <family val="2"/>
      </rPr>
      <t xml:space="preserve">  </t>
    </r>
  </si>
  <si>
    <t>Cause of Injury &amp; Poisoning</t>
  </si>
  <si>
    <t>المجموع العام
G.Total</t>
  </si>
  <si>
    <r>
      <t xml:space="preserve">اناث
</t>
    </r>
    <r>
      <rPr>
        <b/>
        <sz val="9"/>
        <rFont val="Arial"/>
        <family val="2"/>
      </rPr>
      <t>F</t>
    </r>
  </si>
  <si>
    <r>
      <t xml:space="preserve">ذكور
</t>
    </r>
    <r>
      <rPr>
        <b/>
        <sz val="9"/>
        <rFont val="Arial"/>
        <family val="2"/>
      </rPr>
      <t>M</t>
    </r>
  </si>
  <si>
    <r>
      <t xml:space="preserve">11 - </t>
    </r>
    <r>
      <rPr>
        <b/>
        <sz val="10"/>
        <rFont val="Arial"/>
        <family val="2"/>
      </rPr>
      <t>أقل من عام</t>
    </r>
  </si>
  <si>
    <t>العمر بالشهر</t>
  </si>
  <si>
    <t xml:space="preserve"> 28 - 29</t>
  </si>
  <si>
    <t xml:space="preserve"> 21 - 27</t>
  </si>
  <si>
    <t xml:space="preserve"> 14 - 20</t>
  </si>
  <si>
    <t xml:space="preserve"> 7   - 13</t>
  </si>
  <si>
    <t>Under 1 Day</t>
  </si>
  <si>
    <t>أقل من يوم</t>
  </si>
  <si>
    <t>Age in Days</t>
  </si>
  <si>
    <t>العمر بالأيام</t>
  </si>
  <si>
    <r>
      <t xml:space="preserve">إشهادات الطلاق </t>
    </r>
    <r>
      <rPr>
        <b/>
        <sz val="8"/>
        <rFont val="Arial"/>
        <family val="2"/>
      </rPr>
      <t>Divorces</t>
    </r>
  </si>
  <si>
    <r>
      <t xml:space="preserve">عقود الزواج </t>
    </r>
    <r>
      <rPr>
        <b/>
        <sz val="8"/>
        <rFont val="Arial"/>
        <family val="2"/>
      </rPr>
      <t>Marriages</t>
    </r>
  </si>
  <si>
    <r>
      <t xml:space="preserve">قطري
</t>
    </r>
    <r>
      <rPr>
        <b/>
        <sz val="8"/>
        <rFont val="Arial"/>
        <family val="2"/>
      </rPr>
      <t>Qatari</t>
    </r>
  </si>
  <si>
    <r>
      <t xml:space="preserve">غير قطري
</t>
    </r>
    <r>
      <rPr>
        <b/>
        <sz val="8"/>
        <rFont val="Arial"/>
        <family val="2"/>
      </rPr>
      <t>Non Qatari</t>
    </r>
  </si>
  <si>
    <r>
      <t xml:space="preserve">                     الجنسية
 البلدية </t>
    </r>
    <r>
      <rPr>
        <b/>
        <vertAlign val="superscript"/>
        <sz val="10"/>
        <rFont val="Arial"/>
        <family val="2"/>
      </rPr>
      <t>(1)</t>
    </r>
    <r>
      <rPr>
        <b/>
        <sz val="10"/>
        <rFont val="Arial"/>
        <family val="2"/>
      </rPr>
      <t xml:space="preserve"> </t>
    </r>
  </si>
  <si>
    <r>
      <t xml:space="preserve">جنسية الزوج </t>
    </r>
    <r>
      <rPr>
        <b/>
        <sz val="8"/>
        <rFont val="Arial"/>
        <family val="2"/>
      </rPr>
      <t>Nationality of Husband</t>
    </r>
  </si>
  <si>
    <r>
      <t xml:space="preserve">جنسية الزوجة </t>
    </r>
    <r>
      <rPr>
        <b/>
        <sz val="8"/>
        <rFont val="Arial"/>
        <family val="2"/>
      </rPr>
      <t>Nationality of Wife</t>
    </r>
  </si>
  <si>
    <t xml:space="preserve">          الجنسية 
 السنة                     </t>
  </si>
  <si>
    <t>يناير</t>
  </si>
  <si>
    <r>
      <t xml:space="preserve">قطر
</t>
    </r>
    <r>
      <rPr>
        <b/>
        <sz val="8"/>
        <rFont val="Arial"/>
        <family val="2"/>
      </rPr>
      <t>Qatar</t>
    </r>
  </si>
  <si>
    <r>
      <t xml:space="preserve">بقية دول مجلس التعاون
</t>
    </r>
    <r>
      <rPr>
        <b/>
        <sz val="8"/>
        <rFont val="Arial"/>
        <family val="2"/>
      </rPr>
      <t>Other CCASG Countries</t>
    </r>
  </si>
  <si>
    <r>
      <t xml:space="preserve">باقي الدول العربية
</t>
    </r>
    <r>
      <rPr>
        <b/>
        <sz val="8"/>
        <rFont val="Arial"/>
        <family val="2"/>
      </rPr>
      <t>Other Arab Countries</t>
    </r>
  </si>
  <si>
    <r>
      <t xml:space="preserve">دول اسيوية
</t>
    </r>
    <r>
      <rPr>
        <b/>
        <sz val="8"/>
        <rFont val="Arial"/>
        <family val="2"/>
      </rPr>
      <t>Asian Countries</t>
    </r>
  </si>
  <si>
    <r>
      <t xml:space="preserve">دول اوروبية
</t>
    </r>
    <r>
      <rPr>
        <b/>
        <sz val="8"/>
        <rFont val="Arial"/>
        <family val="2"/>
      </rPr>
      <t>European Countries</t>
    </r>
  </si>
  <si>
    <r>
      <t xml:space="preserve">دول اخرى
</t>
    </r>
    <r>
      <rPr>
        <b/>
        <sz val="8"/>
        <rFont val="Arial"/>
        <family val="2"/>
      </rPr>
      <t>Other Countries</t>
    </r>
  </si>
  <si>
    <t xml:space="preserve">                 فئة عمر الزوج
                      (بالسنوات) 
 جنسية الزوج</t>
  </si>
  <si>
    <t xml:space="preserve">                    جنسية الزوج
 البلدية (1)  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</si>
  <si>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</si>
  <si>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</si>
  <si>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</si>
  <si>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</si>
  <si>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</si>
  <si>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</si>
  <si>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</si>
  <si>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</si>
  <si>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</si>
  <si>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</si>
  <si>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</si>
  <si>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r>
      <t xml:space="preserve">قبل الدخول
(بينونة صغري)
</t>
    </r>
    <r>
      <rPr>
        <b/>
        <sz val="8"/>
        <rFont val="Arial"/>
        <family val="2"/>
      </rPr>
      <t>Smaller</t>
    </r>
  </si>
  <si>
    <r>
      <t xml:space="preserve">رجعي
</t>
    </r>
    <r>
      <rPr>
        <b/>
        <sz val="8"/>
        <rFont val="Arial"/>
        <family val="2"/>
      </rPr>
      <t>Rajee</t>
    </r>
  </si>
  <si>
    <r>
      <t xml:space="preserve">خلع
</t>
    </r>
    <r>
      <rPr>
        <b/>
        <sz val="8"/>
        <rFont val="Arial"/>
        <family val="2"/>
      </rPr>
      <t>Khulla</t>
    </r>
  </si>
  <si>
    <r>
      <t xml:space="preserve">بينونة كبرى
</t>
    </r>
    <r>
      <rPr>
        <b/>
        <sz val="8"/>
        <rFont val="Arial"/>
        <family val="2"/>
      </rPr>
      <t>Greater Bann</t>
    </r>
  </si>
  <si>
    <t>المواليد والوفيات والزواج والطلاق</t>
  </si>
  <si>
    <t>BIRTHS, DEATHS, MARRIAGES
AND DIVORCES</t>
  </si>
  <si>
    <t>Vital Statistics is considered as one the main pillars of population statistics. Demographic analysis is a prerequisite to planning for economic and social development.</t>
  </si>
  <si>
    <t>(G00 - G99) Diseases of the nervous system</t>
  </si>
  <si>
    <t xml:space="preserve">مصادر البيانات : </t>
  </si>
  <si>
    <t>The Source of the data:</t>
  </si>
  <si>
    <t xml:space="preserve">  Umm Salal</t>
  </si>
  <si>
    <t>دول أوروبية
Europan Countries</t>
  </si>
  <si>
    <t>الظعاين</t>
  </si>
  <si>
    <t xml:space="preserve">                   الشهر
  البلدية</t>
  </si>
  <si>
    <t xml:space="preserve">                    Month
  Municipality</t>
  </si>
  <si>
    <t>اناث</t>
  </si>
  <si>
    <t>مجموع</t>
  </si>
  <si>
    <t>M</t>
  </si>
  <si>
    <t>F</t>
  </si>
  <si>
    <t>T</t>
  </si>
  <si>
    <r>
      <t xml:space="preserve">عرب اخرون </t>
    </r>
    <r>
      <rPr>
        <b/>
        <sz val="8"/>
        <rFont val="Arial"/>
        <family val="2"/>
      </rPr>
      <t>Other Arabs</t>
    </r>
  </si>
  <si>
    <r>
      <t xml:space="preserve">اجانب </t>
    </r>
    <r>
      <rPr>
        <b/>
        <sz val="8"/>
        <rFont val="Arial"/>
        <family val="2"/>
      </rPr>
      <t>Foreigners</t>
    </r>
  </si>
  <si>
    <t>مارس
March</t>
  </si>
  <si>
    <t>فبراير
February</t>
  </si>
  <si>
    <t>يناير
January</t>
  </si>
  <si>
    <t>ابريل
April</t>
  </si>
  <si>
    <t>مايو
May</t>
  </si>
  <si>
    <t>يونيو
June</t>
  </si>
  <si>
    <t>يوليو
July</t>
  </si>
  <si>
    <t>أغسطس
August</t>
  </si>
  <si>
    <t>سبتمبر
September</t>
  </si>
  <si>
    <t>أكتوبر
October</t>
  </si>
  <si>
    <t>نوفمبر
November</t>
  </si>
  <si>
    <t>ديسمبر
December</t>
  </si>
  <si>
    <t>فئة عمرالأم
(بالسنوات)</t>
  </si>
  <si>
    <t>Age Group  of Mother
(in Years)</t>
  </si>
  <si>
    <r>
      <t xml:space="preserve">قطريون
</t>
    </r>
    <r>
      <rPr>
        <b/>
        <sz val="8"/>
        <rFont val="Arial"/>
        <family val="2"/>
      </rPr>
      <t>Qataris</t>
    </r>
  </si>
  <si>
    <t>الضعاين</t>
  </si>
  <si>
    <r>
      <t xml:space="preserve">                    Nationality 
 Municipality</t>
    </r>
    <r>
      <rPr>
        <b/>
        <vertAlign val="superscript"/>
        <sz val="8"/>
        <rFont val="Arial"/>
        <family val="2"/>
      </rPr>
      <t xml:space="preserve"> (1)</t>
    </r>
  </si>
  <si>
    <t xml:space="preserve">                              Age Group of 
                                      Husband
                                     (in Years) 
 Nationality of Husband </t>
  </si>
  <si>
    <t xml:space="preserve">  الضعاين</t>
  </si>
  <si>
    <t xml:space="preserve">                        نوع الطلاق
 جنسية الزوج </t>
  </si>
  <si>
    <t>المواليد أحياء المسجلون حسب الجنسية والنوع</t>
  </si>
  <si>
    <t>المواليد أحياء المسجلون حسب الجنسية والنوع والبلدية</t>
  </si>
  <si>
    <t>المواليد أحياء المسجلون حسب الجنسية والنوع وفئة عمر الأم</t>
  </si>
  <si>
    <t>الوفيات المسجلة حسب الجنسية والنوع والبلدية</t>
  </si>
  <si>
    <t>الوفيات المسجلة حسب الجنسية والنوع والشهر</t>
  </si>
  <si>
    <t>الوفيات المسجلة حسب الجنسية والنوع وفئة العمر</t>
  </si>
  <si>
    <t>الوفيات المسجلة حسب الجنسية والنوع وسبب الوفاة (المراجعة العاشرة القائمة الأساسية)</t>
  </si>
  <si>
    <t>الوفيات المسجلة حسب الجنسية والنوع وسبب الاصابة والتسمم و الاسباب الخارجية</t>
  </si>
  <si>
    <t xml:space="preserve">             الجنسية والنوع
 العمر </t>
  </si>
  <si>
    <t xml:space="preserve">                      Nationality
                        &amp; Gender
  Age</t>
  </si>
  <si>
    <t xml:space="preserve">             الجنسية والنوع
 الشهر </t>
  </si>
  <si>
    <t xml:space="preserve">                        Nationality
                         &amp; Gender
  Month</t>
  </si>
  <si>
    <t xml:space="preserve">            الجنسية والنوع
 البلدية</t>
  </si>
  <si>
    <t xml:space="preserve">                       Nationality
                        &amp; Gender
  Municipality</t>
  </si>
  <si>
    <t xml:space="preserve">             الجنسية والنوع
 السنة </t>
  </si>
  <si>
    <t xml:space="preserve">                      Nationality 
                       &amp; Gender
  Year</t>
  </si>
  <si>
    <t xml:space="preserve">                                           الجنسية والنوع
  سبب الوفاة</t>
  </si>
  <si>
    <t xml:space="preserve">                                                  Nationality &amp; Gender
  Cause of Death</t>
  </si>
  <si>
    <t xml:space="preserve">            الجنسية والنوع
  فئة
 العمر (بالسنوات)</t>
  </si>
  <si>
    <t xml:space="preserve">                         Nationality
                          &amp; Gender
 Age Group
 (in Years)</t>
  </si>
  <si>
    <t xml:space="preserve">             الجنسية والنوع
  الشهر</t>
  </si>
  <si>
    <t xml:space="preserve">            الجنسية والنوع
  البلدية</t>
  </si>
  <si>
    <t xml:space="preserve">                       Nationality
                        &amp; Gender  
 Municipality</t>
  </si>
  <si>
    <t xml:space="preserve">           الجنسية والنوع
 فئة عمرالأم
 (بالسنوات)</t>
  </si>
  <si>
    <t xml:space="preserve">                         Nationality 
                          &amp; Gender
  Age Group
  of Mother
  (in Years)</t>
  </si>
  <si>
    <t xml:space="preserve">                      Nationality 
                       &amp; Gender
 Year</t>
  </si>
  <si>
    <t xml:space="preserve">                         Nationality
                        &amp; Gender  
 Municipality</t>
  </si>
  <si>
    <t>Doha</t>
  </si>
  <si>
    <t>Al Daayen</t>
  </si>
  <si>
    <t>Al Shamal</t>
  </si>
  <si>
    <t>Al Khor</t>
  </si>
  <si>
    <t>Umm Salal</t>
  </si>
  <si>
    <t>Al Wakra</t>
  </si>
  <si>
    <t>Al Rayyan</t>
  </si>
  <si>
    <t>النوع</t>
  </si>
  <si>
    <t>Gender</t>
  </si>
  <si>
    <t>الدوحة
Doha</t>
  </si>
  <si>
    <t>الريان 
Al Rayyan</t>
  </si>
  <si>
    <t>الوكرة
Al Wakra'a</t>
  </si>
  <si>
    <t>أم صلال
Umm Slal</t>
  </si>
  <si>
    <t>الخور
Al Khor</t>
  </si>
  <si>
    <t>الشمال
Al shamal</t>
  </si>
  <si>
    <t>الظعاين
Al Dayyen</t>
  </si>
  <si>
    <t>%</t>
  </si>
  <si>
    <t xml:space="preserve">            الجنسية والنوع
  البلدية</t>
  </si>
  <si>
    <t>واقعات الولادة الميتة المسجلة حسب الجنسية والنوع والبلدية</t>
  </si>
  <si>
    <t xml:space="preserve">                      Nationality
                       &amp; Gender  
 Municipality</t>
  </si>
  <si>
    <r>
      <t>غير مبين</t>
    </r>
    <r>
      <rPr>
        <b/>
        <sz val="9"/>
        <rFont val="Arial"/>
        <family val="2"/>
      </rPr>
      <t xml:space="preserve">
U</t>
    </r>
  </si>
  <si>
    <t>الشهر Month</t>
  </si>
  <si>
    <t>ذكور Males</t>
  </si>
  <si>
    <t>إناث Females</t>
  </si>
  <si>
    <t>يناير
Jan</t>
  </si>
  <si>
    <t>فبراير
Feb</t>
  </si>
  <si>
    <t>مارس
Mar</t>
  </si>
  <si>
    <t>ابريل
Apr</t>
  </si>
  <si>
    <t>يونيو
Jun</t>
  </si>
  <si>
    <t>يوليو
Jul</t>
  </si>
  <si>
    <t>اغسطس
Aug</t>
  </si>
  <si>
    <t>سبتمبر
  Sep</t>
  </si>
  <si>
    <t>أكتوبر
  Oct</t>
  </si>
  <si>
    <t>نوفمبر
  Nov</t>
  </si>
  <si>
    <t>ديسمير
  Dec</t>
  </si>
  <si>
    <t>0-4</t>
  </si>
  <si>
    <t>65+</t>
  </si>
  <si>
    <t>(L00 - L99) Diseases of the skin and subcutaneous tissue</t>
  </si>
  <si>
    <t>(N00 - N99) Diseases of the genitourinary system</t>
  </si>
  <si>
    <t>(O00 - O99) Pregnancy, childbirth and the peurperium</t>
  </si>
  <si>
    <t>(P00 - P96) Certain conditions originating in the perinatal period</t>
  </si>
  <si>
    <t>غير قطريين
Non-Qataris</t>
  </si>
  <si>
    <t>قطريون
Qataris</t>
  </si>
  <si>
    <t>(R00 - R99)
اعراض وعلامات نتائج اكلينكية معملية غير عادية وغير مصنفة في مكان اخر
Symptoms signs &amp; abnormal clinical &amp; laboratory findings not elsewhere classified</t>
  </si>
  <si>
    <t>(V01 - Y98)
الأسباب الخارجية للوفاة
External causes of morbidity and mortality</t>
  </si>
  <si>
    <t>(I00 - I99)
امراض الجهاز الدوري
Diseases of the circulatory system</t>
  </si>
  <si>
    <t xml:space="preserve">(C00 - D48)
الأورام 
 eoplasms
</t>
  </si>
  <si>
    <t>(E00 - F90)
امراض الغدد الصماء والتغذية والتمثيل الغذائي
Endocrine nutritional &amp; metabolic discease</t>
  </si>
  <si>
    <t>(J00 - J99)
امراض الجهاز التنفسي
Diseases of the respiratory system</t>
  </si>
  <si>
    <t>(Q00 - Q99)
التشوهات الخلقية والعاهات والشذوذ الكروموسومي
Congenital malformations deformations &amp; chromosomal abnormalities</t>
  </si>
  <si>
    <t>(k00 - k93)
امراض الجهاز الهضمي 
Diseases of the digestive system</t>
  </si>
  <si>
    <t xml:space="preserve">(A00 - B99)
امراض معدية وطفيلية معينة 
Certain infectious and parasitic diseases </t>
  </si>
  <si>
    <t>(G00 - G99)
امراض الجهاز العصبي
 Diseases of the nervous system</t>
  </si>
  <si>
    <t>(N00 - N99)
امراض الجهاز البولي التناسلي
Diseases of the genitourinary system</t>
  </si>
  <si>
    <t>(L00 - L99)
امراض الجلد والنسيج تحت الجلد
Diseases of the skin and subcutaneous tissue</t>
  </si>
  <si>
    <t>(D50 - D89) 
امراض الدم واعضاء تكوين الدم واضطرابات معينة تشمل اضطرابات المناعة
Diseases of the blood &amp; blood forming organs &amp;cetrain disorders invovling the immune mechanism</t>
  </si>
  <si>
    <t>(O00 - O99)
الحمل والولادة والنفاس
Pregnancy, childbirth and the peurperium</t>
  </si>
  <si>
    <t>(M00 - M99)
امراض الجهاز الهيكلي العضلي والنسيج الضام
Diseases of the musculoscletal system &amp; connective tissue</t>
  </si>
  <si>
    <t>واقعات الولادة الميتة المسجلة حسب الجنسية والنوع والشهر</t>
  </si>
  <si>
    <t>واقعات الولادة الميتة المسجلة حسب الجنسية والنوع وفئة عمرالام</t>
  </si>
  <si>
    <t>الاحتكاك بماكينات أخرى أو غير محددة</t>
  </si>
  <si>
    <t>التعرض لتيار كهربي دون تحديد</t>
  </si>
  <si>
    <t>تسمم بـ أو تعرض دون قصد للكحول</t>
  </si>
  <si>
    <t>(V89) MOTOR-OR NONMOTOR-VEHICLE, ACCIDENT TYPE OF VEHICLE UNSPECIFIED</t>
  </si>
  <si>
    <t>(W19) UNSPECIFIED FALL</t>
  </si>
  <si>
    <t>(W20) STRUCK BY THROWN,PROJECTED ORFALLING OBJECT</t>
  </si>
  <si>
    <t>(W31) CONTACT WITH OTHER ANDUNSPECIFIED MACHINERY</t>
  </si>
  <si>
    <t>(W44) FOREIGN BODY ENTERING INTO ORTHROGH EYE OR NATURAL ORIFICE</t>
  </si>
  <si>
    <t>(W79) INHALATION AND INGESTION OFFOOD CAUSING OBSTRUCTION OFRESPIRATORY TRACT</t>
  </si>
  <si>
    <t>(W80) INHALATION AND INGESTION OFOTHER OBJECTS CAUSINGOBSTRUCTION OF RESPIRATORYTRACT</t>
  </si>
  <si>
    <t>(W81) CONFIFNED TO OR TRAPPED INA LOW-OXYGEN ENVIRONMENT</t>
  </si>
  <si>
    <t>(W87) EXPOSURE TO UNSPECIFIEDELECTRIC CURRENT</t>
  </si>
  <si>
    <t>(X09) EXPOSURE TO UNSPECIFIED SMOKE,FIRE AND FLAMES</t>
  </si>
  <si>
    <t>(X45) ACCIDENTAL POISONING BY ANDEXPOSURE TO ALCOHOL</t>
  </si>
  <si>
    <t>(X47) ACCIDENTAL POISONING BY ANDEXPOSURE TO OTHER GASES ANDVAPOURS</t>
  </si>
  <si>
    <t>(X54) LACK OF WATER</t>
  </si>
  <si>
    <t>(X70) INTENTIONAL SELF-HARM BY HANGING,STRANGULATION AND SUFFOCATION</t>
  </si>
  <si>
    <t>(X78) INTENTIONAL SELF-HARM BY SHARP OBJECT</t>
  </si>
  <si>
    <t>(X99) ASSAULT BY SHARP OBJECT</t>
  </si>
  <si>
    <t>(Y00) ASSAULT BY BLUNT OBJECT</t>
  </si>
  <si>
    <t>(Y07) OTHER MALTREATMENT SYNDROMES</t>
  </si>
  <si>
    <t xml:space="preserve">  Al Daayen</t>
  </si>
  <si>
    <r>
      <t xml:space="preserve">المجموع  </t>
    </r>
    <r>
      <rPr>
        <b/>
        <sz val="8"/>
        <rFont val="Arial"/>
        <family val="2"/>
      </rPr>
      <t>Total</t>
    </r>
  </si>
  <si>
    <r>
      <t xml:space="preserve">المجموع
</t>
    </r>
    <r>
      <rPr>
        <b/>
        <sz val="8"/>
        <rFont val="Arial"/>
        <family val="2"/>
      </rPr>
      <t>Total</t>
    </r>
  </si>
  <si>
    <r>
      <t xml:space="preserve">نسبة الذكور
</t>
    </r>
    <r>
      <rPr>
        <b/>
        <sz val="8"/>
        <rFont val="Arial"/>
        <family val="2"/>
      </rPr>
      <t>% Male</t>
    </r>
  </si>
  <si>
    <r>
      <t xml:space="preserve">نسبة الإناث
</t>
    </r>
    <r>
      <rPr>
        <b/>
        <sz val="8"/>
        <rFont val="Arial"/>
        <family val="2"/>
      </rPr>
      <t>%Female</t>
    </r>
  </si>
  <si>
    <r>
      <t xml:space="preserve">المجموع العام
</t>
    </r>
    <r>
      <rPr>
        <b/>
        <sz val="8"/>
        <rFont val="Arial"/>
        <family val="2"/>
      </rPr>
      <t>G.Total</t>
    </r>
  </si>
  <si>
    <t>المجموع  Total</t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</si>
  <si>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8"/>
        <rFont val="Arial"/>
        <family val="2"/>
      </rPr>
      <t>Total</t>
    </r>
  </si>
  <si>
    <t>امراض معدية وطفيلية معينة (A00 - B99)</t>
  </si>
  <si>
    <t>الأورام(C00 - D48)</t>
  </si>
  <si>
    <t>امراض الدم واعضاء تكوين الدم واضطرابات معينة تشمل اضطرابات المناعة(D50 - D89)</t>
  </si>
  <si>
    <t>امراض الغدد الصماء والتغذية والتمثيل الغذائي(E00 - F90)</t>
  </si>
  <si>
    <t>امراض الجهاز العصبي(G00 - G99)</t>
  </si>
  <si>
    <t>امراض الجهاز الدوري(I00 - I99)</t>
  </si>
  <si>
    <t>امراض الجهاز التنفسي(J00 - J99)</t>
  </si>
  <si>
    <t>امراض الجهاز الهضمي (k00 - k93)</t>
  </si>
  <si>
    <t>امراض الجلد والنسيج تحت الجلد(L00 - L99)</t>
  </si>
  <si>
    <t>امراض الجهاز البولي التناسلي(N00 - N99)</t>
  </si>
  <si>
    <t>الحمل والولادة والنفاس(O00 - O99)</t>
  </si>
  <si>
    <t>حالات معينة تنشأ في المدة ماحول الولادة(P00 - P96)</t>
  </si>
  <si>
    <t>التشوهات الخلقية والعاهات والشذوذ الكروموسومي(Q00 - Q99)</t>
  </si>
  <si>
    <t>اعراض وعلامات نتائج اكلينكية معملية غير عادية وغير مصنفة في مكان اخر(R00 - R99)</t>
  </si>
  <si>
    <t>الأسباب الخارجية للوفاة(V01 - Y98)</t>
  </si>
  <si>
    <t>حالات معينة تنشأ في المدة ماحول الولادة (P00 - P96)
Certain conditions originating in the perinatal period</t>
  </si>
  <si>
    <t>أخرى
Others</t>
  </si>
  <si>
    <t>الاضطرابات العقلية والسلوكية (F00-F99)
Mental &amp; behavioural disease</t>
  </si>
  <si>
    <t>مقذوف ناري من بندقية ، أو بندقية رش أو أسلحة نارية أكبر</t>
  </si>
  <si>
    <t>الغرق والغمر في الماء عقب السقوط الى داخل مياه طبيعية</t>
  </si>
  <si>
    <t>الاختناق والخنق العرضي (غير المقصود) أثناء الوجود بالسرير</t>
  </si>
  <si>
    <t>صورة غير محددة من تهديد التنفس</t>
  </si>
  <si>
    <t>التعرض لصور أخرى محددة من التيار الكهربي</t>
  </si>
  <si>
    <t>تسمم بـ أو تعرض دون قصد للمذيبات العضوية أو المشتقات الهالوجينية للهدروكربونات وابخرتها</t>
  </si>
  <si>
    <t>تسمم بـ أو تعرض دون قصد لغير ذلك أو غير المحدد من الكيماويات والمواد الضارة</t>
  </si>
  <si>
    <t>وفيات الأطفال الرضع (أقل من عام) المسجلة حسب الجنسية والنوع والبلدية</t>
  </si>
  <si>
    <t xml:space="preserve"> وفيات الأطفال  الرضع (أقل من عام) المسجلة حسب الجنسية والعمر</t>
  </si>
  <si>
    <t xml:space="preserve">                        Nationality  
 Year</t>
  </si>
  <si>
    <t xml:space="preserve">                             الجنسية 
 السنة                    </t>
  </si>
  <si>
    <t>باقي دول مجلس التعاون
Other G.C.C. Countries</t>
  </si>
  <si>
    <r>
      <rPr>
        <b/>
        <sz val="8"/>
        <rFont val="Arial"/>
        <family val="2"/>
      </rPr>
      <t>Total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المجموع</t>
    </r>
  </si>
  <si>
    <r>
      <t xml:space="preserve">مجموع
</t>
    </r>
    <r>
      <rPr>
        <b/>
        <sz val="8"/>
        <rFont val="Arial"/>
        <family val="2"/>
      </rPr>
      <t>T</t>
    </r>
  </si>
  <si>
    <r>
      <t xml:space="preserve">المجموع  </t>
    </r>
    <r>
      <rPr>
        <b/>
        <sz val="9"/>
        <rFont val="Arial"/>
        <family val="2"/>
      </rPr>
      <t>Total</t>
    </r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</si>
  <si>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9"/>
        <rFont val="Arial"/>
        <family val="2"/>
      </rPr>
      <t>Total</t>
    </r>
  </si>
  <si>
    <t>وفيات الأطفال الرضع (أقل من عام) المسجلة حسب الجنسية والنوع والشهر</t>
  </si>
  <si>
    <t>وفيات الأطفال الرضع (أقل من عام) المسجلة حسب الجنسية والنوع والعمر</t>
  </si>
  <si>
    <r>
      <t xml:space="preserve">        Nationality</t>
    </r>
    <r>
      <rPr>
        <b/>
        <sz val="9"/>
        <rFont val="Arial"/>
        <family val="2"/>
      </rPr>
      <t xml:space="preserve"> 
 Year</t>
    </r>
  </si>
  <si>
    <r>
      <t>غير مبين</t>
    </r>
    <r>
      <rPr>
        <b/>
        <sz val="9"/>
        <rFont val="Arial"/>
        <family val="2"/>
      </rPr>
      <t xml:space="preserve">
</t>
    </r>
    <r>
      <rPr>
        <b/>
        <sz val="8"/>
        <rFont val="Arial"/>
        <family val="2"/>
      </rPr>
      <t>N.S.</t>
    </r>
  </si>
  <si>
    <r>
      <t>غير مبين</t>
    </r>
    <r>
      <rPr>
        <b/>
        <sz val="9"/>
        <rFont val="Arial"/>
        <family val="2"/>
      </rPr>
      <t xml:space="preserve">
N.S.</t>
    </r>
  </si>
  <si>
    <r>
      <t>إشهادات الطلاق حسب جنسية الزوج والبلدية</t>
    </r>
    <r>
      <rPr>
        <b/>
        <vertAlign val="superscript"/>
        <sz val="16"/>
        <rFont val="Arial"/>
        <family val="2"/>
      </rPr>
      <t>(1)</t>
    </r>
  </si>
  <si>
    <r>
      <t>DIVORCES  BY HUSBAND'S NATIONALITY AND MUNICIPALITY</t>
    </r>
    <r>
      <rPr>
        <b/>
        <vertAlign val="superscript"/>
        <sz val="12"/>
        <rFont val="Arial"/>
        <family val="2"/>
      </rPr>
      <t xml:space="preserve"> (1)</t>
    </r>
  </si>
  <si>
    <r>
      <t>قبل الدخول
(بينونة صغري)</t>
    </r>
    <r>
      <rPr>
        <b/>
        <sz val="11"/>
        <rFont val="Arial"/>
        <family val="2"/>
      </rPr>
      <t xml:space="preserve">
</t>
    </r>
    <r>
      <rPr>
        <b/>
        <sz val="9"/>
        <rFont val="Arial"/>
        <family val="2"/>
      </rPr>
      <t>Smaller</t>
    </r>
  </si>
  <si>
    <r>
      <t xml:space="preserve">المجموع
</t>
    </r>
    <r>
      <rPr>
        <b/>
        <sz val="9"/>
        <rFont val="Arial"/>
        <family val="2"/>
      </rPr>
      <t>Total</t>
    </r>
  </si>
  <si>
    <t>2007 - 2011</t>
  </si>
  <si>
    <t>2002 - 2011</t>
  </si>
  <si>
    <r>
      <t xml:space="preserve">  </t>
    </r>
    <r>
      <rPr>
        <b/>
        <sz val="10"/>
        <rFont val="Arial"/>
        <family val="2"/>
      </rPr>
      <t xml:space="preserve">يناير
</t>
    </r>
    <r>
      <rPr>
        <b/>
        <sz val="7"/>
        <rFont val="Arial"/>
        <family val="2"/>
      </rPr>
      <t>January</t>
    </r>
  </si>
  <si>
    <r>
      <t xml:space="preserve">  </t>
    </r>
    <r>
      <rPr>
        <b/>
        <sz val="10"/>
        <rFont val="Arial"/>
        <family val="2"/>
      </rPr>
      <t>فبراير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February</t>
    </r>
  </si>
  <si>
    <r>
      <t xml:space="preserve">  </t>
    </r>
    <r>
      <rPr>
        <b/>
        <sz val="10"/>
        <rFont val="Arial"/>
        <family val="2"/>
      </rPr>
      <t>مارس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March</t>
    </r>
  </si>
  <si>
    <r>
      <rPr>
        <b/>
        <sz val="10"/>
        <rFont val="Arial"/>
        <family val="2"/>
      </rPr>
      <t xml:space="preserve">ابريل
</t>
    </r>
    <r>
      <rPr>
        <b/>
        <sz val="7"/>
        <rFont val="Arial"/>
        <family val="2"/>
      </rPr>
      <t>April</t>
    </r>
  </si>
  <si>
    <r>
      <rPr>
        <b/>
        <sz val="10"/>
        <rFont val="Arial"/>
        <family val="2"/>
      </rPr>
      <t xml:space="preserve">مايو
</t>
    </r>
    <r>
      <rPr>
        <b/>
        <sz val="7"/>
        <rFont val="Arial"/>
        <family val="2"/>
      </rPr>
      <t>May</t>
    </r>
  </si>
  <si>
    <r>
      <rPr>
        <b/>
        <sz val="10"/>
        <rFont val="Arial"/>
        <family val="2"/>
      </rPr>
      <t xml:space="preserve">يونيو
</t>
    </r>
    <r>
      <rPr>
        <b/>
        <sz val="7"/>
        <rFont val="Arial"/>
        <family val="2"/>
      </rPr>
      <t>June</t>
    </r>
  </si>
  <si>
    <r>
      <t xml:space="preserve">  </t>
    </r>
    <r>
      <rPr>
        <b/>
        <sz val="10"/>
        <rFont val="Arial"/>
        <family val="2"/>
      </rPr>
      <t xml:space="preserve">يوليو
</t>
    </r>
    <r>
      <rPr>
        <b/>
        <sz val="7"/>
        <rFont val="Arial"/>
        <family val="2"/>
      </rPr>
      <t>July</t>
    </r>
  </si>
  <si>
    <r>
      <t xml:space="preserve">  </t>
    </r>
    <r>
      <rPr>
        <b/>
        <sz val="10"/>
        <rFont val="Arial"/>
        <family val="2"/>
      </rPr>
      <t>أغسطس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August</t>
    </r>
  </si>
  <si>
    <r>
      <t xml:space="preserve">  </t>
    </r>
    <r>
      <rPr>
        <b/>
        <sz val="10"/>
        <rFont val="Arial"/>
        <family val="2"/>
      </rPr>
      <t>سبتمبر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September</t>
    </r>
  </si>
  <si>
    <r>
      <t xml:space="preserve">  </t>
    </r>
    <r>
      <rPr>
        <b/>
        <sz val="10"/>
        <rFont val="Arial"/>
        <family val="2"/>
      </rPr>
      <t>أكتوبر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October</t>
    </r>
  </si>
  <si>
    <r>
      <t xml:space="preserve">  </t>
    </r>
    <r>
      <rPr>
        <b/>
        <sz val="10"/>
        <rFont val="Arial"/>
        <family val="2"/>
      </rPr>
      <t>نوفمبر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November</t>
    </r>
  </si>
  <si>
    <r>
      <t xml:space="preserve">  </t>
    </r>
    <r>
      <rPr>
        <b/>
        <sz val="10"/>
        <rFont val="Arial"/>
        <family val="2"/>
      </rPr>
      <t>ديسمبر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December</t>
    </r>
  </si>
  <si>
    <r>
      <rPr>
        <b/>
        <sz val="10"/>
        <rFont val="Arial"/>
        <family val="2"/>
      </rPr>
      <t>المجموع</t>
    </r>
    <r>
      <rPr>
        <b/>
        <sz val="8"/>
        <rFont val="Arial"/>
        <family val="2"/>
      </rPr>
      <t xml:space="preserve">
Total</t>
    </r>
  </si>
  <si>
    <t>2002-2011</t>
  </si>
  <si>
    <r>
      <t>11-</t>
    </r>
    <r>
      <rPr>
        <b/>
        <sz val="8"/>
        <rFont val="Arial"/>
        <family val="2"/>
      </rPr>
      <t>Under 1 Year</t>
    </r>
  </si>
  <si>
    <t xml:space="preserve">             الجنسية والنوع
 السنة</t>
  </si>
  <si>
    <t>ذكور
M</t>
  </si>
  <si>
    <t>اناث
F</t>
  </si>
  <si>
    <t>المجموع
Total</t>
  </si>
  <si>
    <t xml:space="preserve">           الجنسية والنوع
  الشهر</t>
  </si>
  <si>
    <t xml:space="preserve">                   Nationality
                       &amp; Gender  
 Month</t>
  </si>
  <si>
    <t xml:space="preserve">                         Nationality
                          &amp; Gender  
   Month</t>
  </si>
  <si>
    <t xml:space="preserve">             Type of Divorce
 Age Group
 of Husband (in Years)</t>
  </si>
  <si>
    <t xml:space="preserve">               نوع الطلاق
 فئات عمر
 الزوج (بالسنوات)</t>
  </si>
  <si>
    <t>عقود الزواج حسب جنسية الزوجة والزوج</t>
  </si>
  <si>
    <t xml:space="preserve">Marriages By Nationality Of  Wife And Husband  </t>
  </si>
  <si>
    <t>Registered Vital Events</t>
  </si>
  <si>
    <t>Registered Live Births By Nationality And Gender</t>
  </si>
  <si>
    <t>Registered Live Births By Nationality , Gender And Municipality</t>
  </si>
  <si>
    <t>Registered Live Births By Month Nationality , Gender And Municipality</t>
  </si>
  <si>
    <t>المواليد أحياء المسجلون حسب الشهر والبلدية والنوع</t>
  </si>
  <si>
    <t>Registered Live Births By Nationality , Gender And Age Group Of Mother</t>
  </si>
  <si>
    <t>جدول (34)</t>
  </si>
  <si>
    <t>TABLE (34)</t>
  </si>
  <si>
    <t>بيانات المواليد والوفيات: المجلس الأعلى للصحة
بيانات الزواج والطلاق: المجلس الأعلى للقضاء</t>
  </si>
  <si>
    <t>جدول  (35)</t>
  </si>
  <si>
    <t>TABLE (35)</t>
  </si>
  <si>
    <t>جدول (37)</t>
  </si>
  <si>
    <t>TABLE (37)</t>
  </si>
  <si>
    <t>جدول (38)</t>
  </si>
  <si>
    <t>TABLE (38)</t>
  </si>
  <si>
    <t>جدول (39)</t>
  </si>
  <si>
    <t>TABLE (39)</t>
  </si>
  <si>
    <t>جدول (40)</t>
  </si>
  <si>
    <t>TABLE (40)</t>
  </si>
  <si>
    <t>جدول (41)</t>
  </si>
  <si>
    <t>TABLE (41)</t>
  </si>
  <si>
    <t>جدول (42)</t>
  </si>
  <si>
    <t>TABLE (42)</t>
  </si>
  <si>
    <t>جدول (43)</t>
  </si>
  <si>
    <t>TABLE (43)</t>
  </si>
  <si>
    <t>جدول (44)</t>
  </si>
  <si>
    <t>TABLE (44)</t>
  </si>
  <si>
    <t>جدول (45)</t>
  </si>
  <si>
    <t>TABLE (45)</t>
  </si>
  <si>
    <t>جدول (46)</t>
  </si>
  <si>
    <t>TABLE (46)</t>
  </si>
  <si>
    <t>جدول (47)</t>
  </si>
  <si>
    <t>TABLE (47)</t>
  </si>
  <si>
    <t>جدول (48)</t>
  </si>
  <si>
    <t>TABLE (48)</t>
  </si>
  <si>
    <t>جدول (49)</t>
  </si>
  <si>
    <t>TABLE (49)</t>
  </si>
  <si>
    <t>جدول (50)</t>
  </si>
  <si>
    <t>TABLE (50)</t>
  </si>
  <si>
    <t>جدول رقم (51)</t>
  </si>
  <si>
    <t>TABLE (51)</t>
  </si>
  <si>
    <t>جدول ( 52 )</t>
  </si>
  <si>
    <t>TABLE (52)</t>
  </si>
  <si>
    <t>TABLE (53)</t>
  </si>
  <si>
    <t>جدول (53)</t>
  </si>
  <si>
    <t>جدول (54)</t>
  </si>
  <si>
    <t>TABLE (54)</t>
  </si>
  <si>
    <t>جدول (55)</t>
  </si>
  <si>
    <t>TABLE (55)</t>
  </si>
  <si>
    <t>جدول (56)</t>
  </si>
  <si>
    <t>TABLE (56)</t>
  </si>
  <si>
    <t>جدول (57)</t>
  </si>
  <si>
    <t>TABLE (57)</t>
  </si>
  <si>
    <t>جدول (58)</t>
  </si>
  <si>
    <t>TABLE (58)</t>
  </si>
  <si>
    <t>TABLE (59)</t>
  </si>
  <si>
    <t>جدول (59)</t>
  </si>
  <si>
    <t>جدول (60)</t>
  </si>
  <si>
    <t>TABLE (60)</t>
  </si>
  <si>
    <t>جدول (61)</t>
  </si>
  <si>
    <t xml:space="preserve">TABLE (61) </t>
  </si>
  <si>
    <t>TABLE (62)</t>
  </si>
  <si>
    <t>جدول (62)</t>
  </si>
  <si>
    <t>جدول (63)</t>
  </si>
  <si>
    <t>TABLE (63)</t>
  </si>
  <si>
    <t>Registered Foetal Deaths By Nationality, Gender And Municipality</t>
  </si>
  <si>
    <t>Registered Infant Deaths (Under One Year) By Nationality, 
Gender And Month</t>
  </si>
  <si>
    <t>Registered Foetal Deaths By Nationality, Gender And Month</t>
  </si>
  <si>
    <t>Registered Foetal Deaths By Nationality, Gender 
And Age Group Of Mother</t>
  </si>
  <si>
    <t>Registered Deaths By Nationality, Gender And Municipality</t>
  </si>
  <si>
    <t>Registered Deaths By Nationality , Gender And Month</t>
  </si>
  <si>
    <t>Registered Deaths By Nationality , Gender And Age Group</t>
  </si>
  <si>
    <t>Registered Deaths By Nationality , Gender And Cause Of Death ( ICD - 10 Basic List )</t>
  </si>
  <si>
    <t>الارتطام بجسم ملقى ، أو مقذوف ، أو ساقط (هابط)</t>
  </si>
  <si>
    <t>Registered Deaths By Nationality, Gender And Cause Of Injury, Poisoning
And   External Causes</t>
  </si>
  <si>
    <t>Registered   Infant  Deaths (Under One Year) By Nationality And Gender</t>
  </si>
  <si>
    <t>Registered Infant Deaths (Under One Year) By Nationality, Gender And Municipality</t>
  </si>
  <si>
    <t>Registered Infant Deaths (Under One Year) By Nationality, Gender And Age</t>
  </si>
  <si>
    <t>Registered Marriages And Divorces By Husband's Nationality</t>
  </si>
  <si>
    <t xml:space="preserve">                            Age Group of 
                                   wife
                                  (in Years) 
 Nationality of wife </t>
  </si>
  <si>
    <t>Births and deaths data: Supreme Council of Health 
Mmarriages and divorces data: Supreme Judicial Council</t>
  </si>
  <si>
    <t>جدول (36)</t>
  </si>
  <si>
    <t>TABLE (36)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</si>
</sst>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6" x14ac:knownFonts="1">
    <font>
      <sz val="10"/>
      <name val="Arial"/>
      <charset val="178"/>
    </font>
    <font>
      <sz val="10"/>
      <name val="Arial"/>
      <family val="2"/>
    </font>
    <font>
      <sz val="14"/>
      <name val="Arial"/>
      <family val="2"/>
      <charset val="178"/>
    </font>
    <font>
      <b/>
      <sz val="12"/>
      <name val="Arial"/>
      <family val="2"/>
      <charset val="178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b/>
      <sz val="11"/>
      <name val="Arial"/>
      <family val="2"/>
      <charset val="178"/>
    </font>
    <font>
      <sz val="8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  <charset val="178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48"/>
      <color indexed="12"/>
      <name val="AGA Arabesque Desktop"/>
      <charset val="2"/>
    </font>
    <font>
      <b/>
      <sz val="14"/>
      <name val="Traditional Arabic"/>
      <family val="1"/>
    </font>
    <font>
      <b/>
      <sz val="14"/>
      <color indexed="10"/>
      <name val="Traditional Arabic"/>
      <family val="1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b/>
      <sz val="8"/>
      <color indexed="10"/>
      <name val="Arial"/>
      <family val="2"/>
      <charset val="178"/>
    </font>
    <font>
      <b/>
      <vertAlign val="superscript"/>
      <sz val="10"/>
      <name val="Arial"/>
      <family val="2"/>
    </font>
    <font>
      <b/>
      <sz val="18"/>
      <name val="Arial"/>
      <family val="2"/>
    </font>
    <font>
      <b/>
      <vertAlign val="superscript"/>
      <sz val="8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</font>
    <font>
      <sz val="11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vertAlign val="superscript"/>
      <sz val="16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95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0"/>
      </right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medium">
        <color indexed="6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0"/>
      </right>
      <top/>
      <bottom style="thin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/>
      <right style="medium">
        <color indexed="60"/>
      </right>
      <top style="thick">
        <color theme="0"/>
      </top>
      <bottom/>
      <diagonal/>
    </border>
    <border>
      <left style="medium">
        <color indexed="60"/>
      </left>
      <right/>
      <top style="thick">
        <color theme="0"/>
      </top>
      <bottom style="thick">
        <color theme="0"/>
      </bottom>
      <diagonal/>
    </border>
    <border>
      <left/>
      <right style="medium">
        <color indexed="60"/>
      </right>
      <top style="thick">
        <color theme="0"/>
      </top>
      <bottom style="thick">
        <color theme="0"/>
      </bottom>
      <diagonal/>
    </border>
    <border>
      <left style="medium">
        <color indexed="60"/>
      </left>
      <right/>
      <top style="thin">
        <color indexed="64"/>
      </top>
      <bottom style="thick">
        <color theme="0"/>
      </bottom>
      <diagonal/>
    </border>
    <border>
      <left/>
      <right style="medium">
        <color indexed="6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FFFFFF"/>
      </right>
      <top style="thick">
        <color rgb="FFFFFFFF"/>
      </top>
      <bottom/>
      <diagonal/>
    </border>
    <border>
      <left style="thick">
        <color theme="0"/>
      </left>
      <right style="thick">
        <color rgb="FFFFFFFF"/>
      </right>
      <top/>
      <bottom/>
      <diagonal/>
    </border>
    <border>
      <left style="thick">
        <color theme="0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rgb="FFFFFFFF"/>
      </right>
      <top/>
      <bottom style="thin">
        <color indexed="64"/>
      </bottom>
      <diagonal/>
    </border>
    <border>
      <left style="thick">
        <color theme="0"/>
      </left>
      <right style="thick">
        <color rgb="FFFFFFFF"/>
      </right>
      <top style="medium">
        <color indexed="64"/>
      </top>
      <bottom/>
      <diagonal/>
    </border>
    <border diagonalUp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indexed="64"/>
      </top>
      <bottom style="thick">
        <color theme="0"/>
      </bottom>
      <diagonal/>
    </border>
    <border diagonalUp="1">
      <left style="thick">
        <color theme="0"/>
      </left>
      <right/>
      <top style="thin">
        <color indexed="64"/>
      </top>
      <bottom/>
      <diagonal style="thick">
        <color theme="0"/>
      </diagonal>
    </border>
    <border diagonalUp="1">
      <left/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/>
      <top/>
      <bottom/>
      <diagonal style="thick">
        <color theme="0"/>
      </diagonal>
    </border>
    <border diagonalUp="1">
      <left/>
      <right style="thick">
        <color theme="0"/>
      </right>
      <top/>
      <bottom/>
      <diagonal style="thick">
        <color theme="0"/>
      </diagonal>
    </border>
    <border diagonalUp="1">
      <left style="thick">
        <color theme="0"/>
      </left>
      <right/>
      <top/>
      <bottom style="thin">
        <color indexed="64"/>
      </bottom>
      <diagonal style="thick">
        <color theme="0"/>
      </diagonal>
    </border>
    <border diagonalUp="1">
      <left/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/>
      <top style="thin">
        <color indexed="64"/>
      </top>
      <bottom/>
      <diagonal style="thick">
        <color theme="0"/>
      </diagonal>
    </border>
    <border diagonalDown="1">
      <left/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/>
      <top/>
      <bottom/>
      <diagonal style="thick">
        <color theme="0"/>
      </diagonal>
    </border>
    <border diagonalDown="1">
      <left/>
      <right style="thick">
        <color theme="0"/>
      </right>
      <top/>
      <bottom/>
      <diagonal style="thick">
        <color theme="0"/>
      </diagonal>
    </border>
    <border diagonalDown="1">
      <left style="thick">
        <color theme="0"/>
      </left>
      <right/>
      <top/>
      <bottom style="thin">
        <color indexed="64"/>
      </bottom>
      <diagonal style="thick">
        <color theme="0"/>
      </diagonal>
    </border>
    <border diagonalDown="1">
      <left/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/>
      <bottom style="thin">
        <color auto="1"/>
      </bottom>
      <diagonal/>
    </border>
    <border>
      <left style="thick">
        <color theme="0"/>
      </left>
      <right/>
      <top/>
      <bottom style="thin">
        <color auto="1"/>
      </bottom>
      <diagonal/>
    </border>
    <border>
      <left style="medium">
        <color indexed="60"/>
      </left>
      <right/>
      <top style="thick">
        <color theme="0"/>
      </top>
      <bottom style="thin">
        <color auto="1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32">
    <xf numFmtId="0" fontId="0" fillId="0" borderId="0"/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7" fillId="0" borderId="0" applyAlignment="0">
      <alignment horizontal="centerContinuous" vertical="center"/>
    </xf>
    <xf numFmtId="0" fontId="17" fillId="0" borderId="0" applyAlignment="0">
      <alignment horizontal="centerContinuous" vertical="center"/>
    </xf>
    <xf numFmtId="0" fontId="18" fillId="2" borderId="1">
      <alignment horizontal="right" vertical="center" wrapText="1"/>
    </xf>
    <xf numFmtId="0" fontId="13" fillId="2" borderId="1">
      <alignment horizontal="right" vertical="center" wrapText="1"/>
    </xf>
    <xf numFmtId="1" fontId="19" fillId="2" borderId="2">
      <alignment horizontal="left" vertical="center" wrapText="1"/>
    </xf>
    <xf numFmtId="1" fontId="3" fillId="2" borderId="3">
      <alignment horizontal="center" vertical="center"/>
    </xf>
    <xf numFmtId="0" fontId="6" fillId="2" borderId="3">
      <alignment horizontal="center" vertical="center" wrapText="1"/>
    </xf>
    <xf numFmtId="0" fontId="14" fillId="2" borderId="3">
      <alignment horizontal="center" vertical="center" wrapText="1"/>
    </xf>
    <xf numFmtId="0" fontId="1" fillId="0" borderId="0">
      <alignment horizontal="center" vertical="center" readingOrder="2"/>
    </xf>
    <xf numFmtId="0" fontId="40" fillId="0" borderId="0">
      <alignment horizontal="center" vertical="center" readingOrder="2"/>
    </xf>
    <xf numFmtId="0" fontId="7" fillId="0" borderId="0">
      <alignment horizontal="left" vertical="center"/>
    </xf>
    <xf numFmtId="0" fontId="24" fillId="0" borderId="0"/>
    <xf numFmtId="0" fontId="24" fillId="0" borderId="0"/>
    <xf numFmtId="0" fontId="12" fillId="0" borderId="0">
      <alignment horizontal="right" vertical="center"/>
    </xf>
    <xf numFmtId="0" fontId="20" fillId="0" borderId="0">
      <alignment horizontal="left" vertical="center"/>
    </xf>
    <xf numFmtId="0" fontId="18" fillId="0" borderId="0">
      <alignment horizontal="right" vertical="center"/>
    </xf>
    <xf numFmtId="0" fontId="13" fillId="0" borderId="0">
      <alignment horizontal="right" vertical="center"/>
    </xf>
    <xf numFmtId="0" fontId="1" fillId="0" borderId="0">
      <alignment horizontal="left" vertical="center"/>
    </xf>
    <xf numFmtId="0" fontId="24" fillId="0" borderId="0">
      <alignment horizontal="left" vertical="center"/>
    </xf>
    <xf numFmtId="0" fontId="24" fillId="0" borderId="0">
      <alignment horizontal="left" vertical="center"/>
    </xf>
    <xf numFmtId="0" fontId="40" fillId="0" borderId="0">
      <alignment horizontal="left" vertical="center"/>
    </xf>
    <xf numFmtId="0" fontId="11" fillId="2" borderId="3" applyAlignment="0">
      <alignment horizontal="center" vertical="center"/>
    </xf>
    <xf numFmtId="0" fontId="12" fillId="0" borderId="4">
      <alignment horizontal="right" vertical="center" indent="1"/>
    </xf>
    <xf numFmtId="0" fontId="18" fillId="2" borderId="4">
      <alignment horizontal="right" vertical="center" wrapText="1" indent="1" readingOrder="2"/>
    </xf>
    <xf numFmtId="0" fontId="13" fillId="2" borderId="4">
      <alignment horizontal="right" vertical="center" wrapText="1" indent="1" readingOrder="2"/>
    </xf>
    <xf numFmtId="0" fontId="4" fillId="0" borderId="4">
      <alignment horizontal="right" vertical="center" indent="1"/>
    </xf>
    <xf numFmtId="0" fontId="4" fillId="2" borderId="4">
      <alignment horizontal="left" vertical="center" wrapText="1" indent="1"/>
    </xf>
    <xf numFmtId="0" fontId="4" fillId="0" borderId="5">
      <alignment horizontal="left" vertical="center"/>
    </xf>
    <xf numFmtId="0" fontId="4" fillId="0" borderId="6">
      <alignment horizontal="left" vertical="center"/>
    </xf>
  </cellStyleXfs>
  <cellXfs count="553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vertical="center" readingOrder="2"/>
    </xf>
    <xf numFmtId="0" fontId="16" fillId="0" borderId="0" xfId="1" applyAlignment="1">
      <alignment vertical="center"/>
    </xf>
    <xf numFmtId="0" fontId="20" fillId="0" borderId="0" xfId="17">
      <alignment horizontal="left" vertical="center"/>
    </xf>
    <xf numFmtId="0" fontId="24" fillId="0" borderId="0" xfId="14"/>
    <xf numFmtId="0" fontId="24" fillId="0" borderId="0" xfId="15"/>
    <xf numFmtId="0" fontId="25" fillId="0" borderId="0" xfId="15" applyFont="1" applyAlignment="1">
      <alignment horizontal="center" vertical="center" wrapText="1"/>
    </xf>
    <xf numFmtId="0" fontId="26" fillId="0" borderId="0" xfId="15" applyFont="1" applyAlignment="1">
      <alignment horizontal="center" vertical="center" wrapText="1"/>
    </xf>
    <xf numFmtId="0" fontId="24" fillId="0" borderId="0" xfId="14" applyAlignment="1">
      <alignment vertical="center"/>
    </xf>
    <xf numFmtId="0" fontId="24" fillId="0" borderId="0" xfId="14" applyAlignment="1">
      <alignment horizontal="justify" vertical="center"/>
    </xf>
    <xf numFmtId="0" fontId="27" fillId="0" borderId="0" xfId="14" applyFont="1" applyAlignment="1">
      <alignment vertical="center"/>
    </xf>
    <xf numFmtId="0" fontId="28" fillId="0" borderId="0" xfId="14" applyFont="1" applyAlignment="1">
      <alignment vertical="top"/>
    </xf>
    <xf numFmtId="0" fontId="29" fillId="0" borderId="0" xfId="14" applyFont="1" applyAlignment="1">
      <alignment vertical="top"/>
    </xf>
    <xf numFmtId="0" fontId="24" fillId="0" borderId="0" xfId="14" applyAlignment="1">
      <alignment horizontal="left" vertical="center" wrapText="1"/>
    </xf>
    <xf numFmtId="0" fontId="29" fillId="0" borderId="0" xfId="14" applyFont="1" applyAlignment="1">
      <alignment vertical="center"/>
    </xf>
    <xf numFmtId="0" fontId="13" fillId="0" borderId="0" xfId="14" applyFont="1" applyAlignment="1">
      <alignment horizontal="right" vertical="center" wrapText="1"/>
    </xf>
    <xf numFmtId="0" fontId="24" fillId="0" borderId="0" xfId="14" applyAlignment="1">
      <alignment horizontal="left" vertical="top" wrapText="1"/>
    </xf>
    <xf numFmtId="0" fontId="13" fillId="0" borderId="0" xfId="14" applyFont="1" applyAlignment="1">
      <alignment horizontal="right" vertical="top" wrapText="1" readingOrder="2"/>
    </xf>
    <xf numFmtId="0" fontId="13" fillId="0" borderId="0" xfId="14" applyFont="1" applyAlignment="1">
      <alignment horizontal="right" vertical="top" wrapText="1"/>
    </xf>
    <xf numFmtId="0" fontId="30" fillId="0" borderId="0" xfId="14" applyFont="1" applyAlignment="1">
      <alignment vertical="center"/>
    </xf>
    <xf numFmtId="0" fontId="17" fillId="0" borderId="0" xfId="14" applyFont="1" applyAlignment="1">
      <alignment horizontal="center" vertical="center"/>
    </xf>
    <xf numFmtId="0" fontId="4" fillId="0" borderId="0" xfId="14" applyFont="1" applyAlignment="1">
      <alignment vertical="center"/>
    </xf>
    <xf numFmtId="0" fontId="4" fillId="0" borderId="0" xfId="14" applyFont="1" applyAlignment="1">
      <alignment horizontal="left" vertical="center"/>
    </xf>
    <xf numFmtId="0" fontId="24" fillId="0" borderId="0" xfId="14" applyAlignment="1">
      <alignment horizontal="center"/>
    </xf>
    <xf numFmtId="0" fontId="4" fillId="0" borderId="0" xfId="31" applyBorder="1">
      <alignment horizontal="left" vertical="center"/>
    </xf>
    <xf numFmtId="0" fontId="13" fillId="3" borderId="25" xfId="27" applyFill="1" applyBorder="1" applyAlignment="1">
      <alignment horizontal="center" vertical="center" wrapText="1" readingOrder="2"/>
    </xf>
    <xf numFmtId="0" fontId="24" fillId="0" borderId="0" xfId="14" applyAlignment="1">
      <alignment horizontal="center" vertical="center" wrapText="1"/>
    </xf>
    <xf numFmtId="0" fontId="24" fillId="0" borderId="0" xfId="14" applyAlignment="1">
      <alignment horizontal="center" vertical="center"/>
    </xf>
    <xf numFmtId="0" fontId="4" fillId="0" borderId="0" xfId="14" applyFont="1" applyAlignment="1">
      <alignment horizontal="center" vertical="center"/>
    </xf>
    <xf numFmtId="0" fontId="5" fillId="0" borderId="0" xfId="14" applyFont="1" applyAlignment="1">
      <alignment horizontal="center" vertical="center"/>
    </xf>
    <xf numFmtId="164" fontId="4" fillId="0" borderId="0" xfId="14" applyNumberFormat="1" applyFont="1" applyAlignment="1">
      <alignment vertical="center"/>
    </xf>
    <xf numFmtId="1" fontId="5" fillId="0" borderId="0" xfId="14" applyNumberFormat="1" applyFont="1" applyAlignment="1">
      <alignment horizontal="center" vertical="center"/>
    </xf>
    <xf numFmtId="0" fontId="9" fillId="0" borderId="0" xfId="21" applyFont="1">
      <alignment horizontal="left" vertical="center"/>
    </xf>
    <xf numFmtId="0" fontId="13" fillId="0" borderId="0" xfId="19">
      <alignment horizontal="right" vertical="center"/>
    </xf>
    <xf numFmtId="1" fontId="4" fillId="0" borderId="0" xfId="14" applyNumberFormat="1" applyFont="1" applyAlignment="1">
      <alignment vertical="center"/>
    </xf>
    <xf numFmtId="1" fontId="4" fillId="0" borderId="0" xfId="14" applyNumberFormat="1" applyFont="1" applyAlignment="1">
      <alignment horizontal="left" vertical="center"/>
    </xf>
    <xf numFmtId="1" fontId="10" fillId="0" borderId="0" xfId="14" applyNumberFormat="1" applyFont="1" applyAlignment="1">
      <alignment vertical="center"/>
    </xf>
    <xf numFmtId="1" fontId="4" fillId="0" borderId="0" xfId="14" applyNumberFormat="1" applyFont="1" applyAlignment="1">
      <alignment horizontal="right" vertical="center"/>
    </xf>
    <xf numFmtId="1" fontId="4" fillId="0" borderId="0" xfId="14" applyNumberFormat="1" applyFont="1" applyAlignment="1">
      <alignment horizontal="center" vertical="center"/>
    </xf>
    <xf numFmtId="1" fontId="11" fillId="0" borderId="0" xfId="14" applyNumberFormat="1" applyFont="1" applyAlignment="1">
      <alignment horizontal="centerContinuous" vertical="center"/>
    </xf>
    <xf numFmtId="1" fontId="3" fillId="0" borderId="0" xfId="14" applyNumberFormat="1" applyFont="1" applyAlignment="1">
      <alignment horizontal="centerContinuous" vertical="center"/>
    </xf>
    <xf numFmtId="1" fontId="2" fillId="0" borderId="0" xfId="14" applyNumberFormat="1" applyFont="1" applyAlignment="1">
      <alignment vertical="center"/>
    </xf>
    <xf numFmtId="0" fontId="12" fillId="0" borderId="0" xfId="16" applyAlignment="1">
      <alignment horizontal="right" vertical="center" readingOrder="2"/>
    </xf>
    <xf numFmtId="0" fontId="14" fillId="3" borderId="14" xfId="24" applyFont="1" applyFill="1" applyBorder="1" applyAlignment="1">
      <alignment horizontal="center" vertical="center"/>
    </xf>
    <xf numFmtId="0" fontId="9" fillId="3" borderId="15" xfId="24" applyFont="1" applyFill="1" applyBorder="1" applyAlignment="1">
      <alignment horizontal="center" vertical="center"/>
    </xf>
    <xf numFmtId="0" fontId="9" fillId="4" borderId="17" xfId="27" applyFont="1" applyFill="1" applyBorder="1">
      <alignment horizontal="right" vertical="center" wrapText="1" indent="1" readingOrder="2"/>
    </xf>
    <xf numFmtId="0" fontId="9" fillId="3" borderId="17" xfId="27" applyFont="1" applyFill="1" applyBorder="1">
      <alignment horizontal="right" vertical="center" wrapText="1" indent="1" readingOrder="2"/>
    </xf>
    <xf numFmtId="0" fontId="9" fillId="4" borderId="19" xfId="27" applyFont="1" applyFill="1" applyBorder="1">
      <alignment horizontal="right" vertical="center" wrapText="1" indent="1" readingOrder="2"/>
    </xf>
    <xf numFmtId="1" fontId="4" fillId="0" borderId="0" xfId="14" applyNumberFormat="1" applyFont="1" applyAlignment="1">
      <alignment horizontal="right" vertical="center" readingOrder="2"/>
    </xf>
    <xf numFmtId="0" fontId="14" fillId="4" borderId="14" xfId="24" applyFont="1" applyFill="1" applyBorder="1" applyAlignment="1">
      <alignment horizontal="center" vertical="center"/>
    </xf>
    <xf numFmtId="0" fontId="9" fillId="4" borderId="15" xfId="24" applyFont="1" applyFill="1" applyBorder="1" applyAlignment="1">
      <alignment horizontal="center" vertical="center"/>
    </xf>
    <xf numFmtId="0" fontId="12" fillId="3" borderId="28" xfId="25" applyFill="1" applyBorder="1">
      <alignment horizontal="right" vertical="center" indent="1"/>
    </xf>
    <xf numFmtId="1" fontId="23" fillId="0" borderId="0" xfId="14" applyNumberFormat="1" applyFont="1" applyAlignment="1">
      <alignment vertical="center"/>
    </xf>
    <xf numFmtId="0" fontId="9" fillId="4" borderId="25" xfId="27" applyFont="1" applyFill="1" applyBorder="1" applyAlignment="1">
      <alignment horizontal="center" vertical="center" wrapText="1" readingOrder="2"/>
    </xf>
    <xf numFmtId="0" fontId="15" fillId="0" borderId="0" xfId="14" applyFont="1"/>
    <xf numFmtId="0" fontId="23" fillId="0" borderId="0" xfId="29" applyFont="1" applyFill="1" applyBorder="1" applyAlignment="1">
      <alignment horizontal="left" vertical="center" indent="1"/>
    </xf>
    <xf numFmtId="0" fontId="21" fillId="0" borderId="0" xfId="27" applyFont="1" applyFill="1" applyBorder="1" applyAlignment="1">
      <alignment horizontal="right" vertical="center" indent="1" readingOrder="2"/>
    </xf>
    <xf numFmtId="0" fontId="9" fillId="3" borderId="30" xfId="27" applyFont="1" applyFill="1" applyBorder="1" applyAlignment="1">
      <alignment horizontal="center" vertical="center" wrapText="1" readingOrder="2"/>
    </xf>
    <xf numFmtId="0" fontId="22" fillId="4" borderId="32" xfId="27" applyFont="1" applyFill="1" applyBorder="1" applyAlignment="1">
      <alignment horizontal="center" vertical="center" wrapText="1" readingOrder="2"/>
    </xf>
    <xf numFmtId="0" fontId="22" fillId="3" borderId="32" xfId="27" applyFont="1" applyFill="1" applyBorder="1" applyAlignment="1">
      <alignment horizontal="center" vertical="center" wrapText="1" readingOrder="2"/>
    </xf>
    <xf numFmtId="0" fontId="22" fillId="4" borderId="34" xfId="27" applyFont="1" applyFill="1" applyBorder="1" applyAlignment="1">
      <alignment horizontal="center" vertical="center" wrapText="1" readingOrder="2"/>
    </xf>
    <xf numFmtId="1" fontId="11" fillId="0" borderId="0" xfId="14" applyNumberFormat="1" applyFont="1" applyAlignment="1">
      <alignment horizontal="center" vertical="center"/>
    </xf>
    <xf numFmtId="1" fontId="3" fillId="0" borderId="0" xfId="14" applyNumberFormat="1" applyFont="1" applyAlignment="1">
      <alignment horizontal="center" vertical="center"/>
    </xf>
    <xf numFmtId="0" fontId="9" fillId="4" borderId="17" xfId="27" applyFont="1" applyFill="1" applyBorder="1" applyAlignment="1">
      <alignment horizontal="center" vertical="center" wrapText="1" readingOrder="2"/>
    </xf>
    <xf numFmtId="0" fontId="13" fillId="3" borderId="17" xfId="27" applyFill="1" applyBorder="1" applyAlignment="1">
      <alignment horizontal="center" vertical="center" wrapText="1" readingOrder="2"/>
    </xf>
    <xf numFmtId="0" fontId="13" fillId="4" borderId="17" xfId="27" applyFill="1" applyBorder="1" applyAlignment="1">
      <alignment horizontal="center" vertical="center" wrapText="1" readingOrder="2"/>
    </xf>
    <xf numFmtId="0" fontId="9" fillId="4" borderId="19" xfId="27" applyFont="1" applyFill="1" applyBorder="1" applyAlignment="1">
      <alignment horizontal="center" vertical="center" wrapText="1" readingOrder="2"/>
    </xf>
    <xf numFmtId="164" fontId="9" fillId="0" borderId="0" xfId="14" applyNumberFormat="1" applyFont="1" applyAlignment="1">
      <alignment vertical="center"/>
    </xf>
    <xf numFmtId="1" fontId="9" fillId="0" borderId="0" xfId="14" applyNumberFormat="1" applyFont="1" applyAlignment="1">
      <alignment vertical="center"/>
    </xf>
    <xf numFmtId="1" fontId="4" fillId="0" borderId="0" xfId="14" applyNumberFormat="1" applyFont="1" applyAlignment="1">
      <alignment horizontal="center" vertical="center" wrapText="1"/>
    </xf>
    <xf numFmtId="164" fontId="9" fillId="0" borderId="0" xfId="14" applyNumberFormat="1" applyFont="1" applyAlignment="1">
      <alignment vertical="center" wrapText="1"/>
    </xf>
    <xf numFmtId="0" fontId="13" fillId="0" borderId="0" xfId="21" applyFont="1" applyAlignment="1">
      <alignment horizontal="right" vertical="center"/>
    </xf>
    <xf numFmtId="0" fontId="13" fillId="4" borderId="19" xfId="27" applyFill="1" applyBorder="1">
      <alignment horizontal="right" vertical="center" wrapText="1" indent="1" readingOrder="2"/>
    </xf>
    <xf numFmtId="0" fontId="9" fillId="3" borderId="17" xfId="27" applyFont="1" applyFill="1" applyBorder="1" applyAlignment="1">
      <alignment horizontal="center" vertical="center" wrapText="1" readingOrder="2"/>
    </xf>
    <xf numFmtId="0" fontId="9" fillId="0" borderId="0" xfId="20" applyFont="1">
      <alignment horizontal="left" vertical="center"/>
    </xf>
    <xf numFmtId="0" fontId="13" fillId="0" borderId="0" xfId="18" applyFont="1">
      <alignment horizontal="right" vertical="center"/>
    </xf>
    <xf numFmtId="1" fontId="13" fillId="0" borderId="0" xfId="0" applyNumberFormat="1" applyFont="1" applyAlignment="1">
      <alignment horizontal="centerContinuous" vertical="center"/>
    </xf>
    <xf numFmtId="0" fontId="9" fillId="4" borderId="26" xfId="26" applyFont="1" applyFill="1" applyBorder="1">
      <alignment horizontal="right" vertical="center" wrapText="1" indent="1" readingOrder="2"/>
    </xf>
    <xf numFmtId="0" fontId="9" fillId="4" borderId="25" xfId="26" applyFont="1" applyFill="1" applyBorder="1">
      <alignment horizontal="right" vertical="center" wrapText="1" indent="1" readingOrder="2"/>
    </xf>
    <xf numFmtId="0" fontId="9" fillId="3" borderId="25" xfId="26" applyFont="1" applyFill="1" applyBorder="1">
      <alignment horizontal="right" vertical="center" wrapText="1" indent="1" readingOrder="2"/>
    </xf>
    <xf numFmtId="0" fontId="9" fillId="3" borderId="28" xfId="26" applyFont="1" applyFill="1" applyBorder="1">
      <alignment horizontal="right" vertical="center" wrapText="1" indent="1" readingOrder="2"/>
    </xf>
    <xf numFmtId="1" fontId="36" fillId="4" borderId="26" xfId="0" applyNumberFormat="1" applyFont="1" applyFill="1" applyBorder="1" applyAlignment="1">
      <alignment horizontal="center" vertical="center"/>
    </xf>
    <xf numFmtId="1" fontId="36" fillId="3" borderId="25" xfId="0" applyNumberFormat="1" applyFont="1" applyFill="1" applyBorder="1" applyAlignment="1">
      <alignment horizontal="center" vertical="center"/>
    </xf>
    <xf numFmtId="1" fontId="8" fillId="4" borderId="26" xfId="0" applyNumberFormat="1" applyFont="1" applyFill="1" applyBorder="1" applyAlignment="1">
      <alignment horizontal="left" vertical="center" indent="1"/>
    </xf>
    <xf numFmtId="1" fontId="8" fillId="3" borderId="25" xfId="0" applyNumberFormat="1" applyFont="1" applyFill="1" applyBorder="1" applyAlignment="1">
      <alignment horizontal="left" vertical="center" indent="1"/>
    </xf>
    <xf numFmtId="1" fontId="8" fillId="4" borderId="25" xfId="0" applyNumberFormat="1" applyFont="1" applyFill="1" applyBorder="1" applyAlignment="1">
      <alignment horizontal="left" vertical="center" indent="1"/>
    </xf>
    <xf numFmtId="1" fontId="8" fillId="4" borderId="28" xfId="0" applyNumberFormat="1" applyFont="1" applyFill="1" applyBorder="1" applyAlignment="1">
      <alignment horizontal="left" vertical="center" indent="1"/>
    </xf>
    <xf numFmtId="0" fontId="22" fillId="4" borderId="26" xfId="26" applyFont="1" applyFill="1" applyBorder="1" applyAlignment="1">
      <alignment horizontal="center" vertical="center" wrapText="1" readingOrder="2"/>
    </xf>
    <xf numFmtId="0" fontId="22" fillId="3" borderId="25" xfId="26" applyFont="1" applyFill="1" applyBorder="1" applyAlignment="1">
      <alignment horizontal="center" vertical="center" wrapText="1" readingOrder="2"/>
    </xf>
    <xf numFmtId="0" fontId="22" fillId="3" borderId="28" xfId="26" applyFont="1" applyFill="1" applyBorder="1" applyAlignment="1">
      <alignment horizontal="center" vertical="center" wrapText="1" readingOrder="2"/>
    </xf>
    <xf numFmtId="1" fontId="36" fillId="3" borderId="28" xfId="0" applyNumberFormat="1" applyFont="1" applyFill="1" applyBorder="1" applyAlignment="1">
      <alignment horizontal="center" vertical="center"/>
    </xf>
    <xf numFmtId="0" fontId="8" fillId="4" borderId="25" xfId="29" applyFont="1" applyFill="1" applyBorder="1">
      <alignment horizontal="left" vertical="center" wrapText="1" indent="1"/>
    </xf>
    <xf numFmtId="0" fontId="8" fillId="3" borderId="25" xfId="29" applyFont="1" applyFill="1" applyBorder="1">
      <alignment horizontal="left" vertical="center" wrapText="1" indent="1"/>
    </xf>
    <xf numFmtId="0" fontId="8" fillId="4" borderId="26" xfId="29" applyFont="1" applyFill="1" applyBorder="1">
      <alignment horizontal="left" vertical="center" wrapText="1" indent="1"/>
    </xf>
    <xf numFmtId="0" fontId="22" fillId="4" borderId="25" xfId="26" applyFont="1" applyFill="1" applyBorder="1" applyAlignment="1">
      <alignment horizontal="center" vertical="center" wrapText="1" readingOrder="2"/>
    </xf>
    <xf numFmtId="0" fontId="9" fillId="3" borderId="28" xfId="26" applyFont="1" applyFill="1" applyBorder="1" applyAlignment="1">
      <alignment horizontal="center" vertical="center" wrapText="1" readingOrder="2"/>
    </xf>
    <xf numFmtId="0" fontId="22" fillId="3" borderId="17" xfId="27" applyFont="1" applyFill="1" applyBorder="1" applyAlignment="1">
      <alignment horizontal="center" vertical="center" wrapText="1" readingOrder="2"/>
    </xf>
    <xf numFmtId="0" fontId="22" fillId="4" borderId="17" xfId="27" applyFont="1" applyFill="1" applyBorder="1" applyAlignment="1">
      <alignment horizontal="center" vertical="center" wrapText="1" readingOrder="2"/>
    </xf>
    <xf numFmtId="0" fontId="37" fillId="0" borderId="0" xfId="14" applyFont="1" applyAlignment="1">
      <alignment vertical="top" wrapText="1"/>
    </xf>
    <xf numFmtId="0" fontId="23" fillId="0" borderId="0" xfId="14" applyFont="1" applyAlignment="1">
      <alignment horizontal="justify" vertical="top" wrapText="1"/>
    </xf>
    <xf numFmtId="0" fontId="13" fillId="0" borderId="0" xfId="14" applyFont="1" applyAlignment="1">
      <alignment horizontal="right" vertical="top" wrapText="1" indent="2"/>
    </xf>
    <xf numFmtId="0" fontId="13" fillId="0" borderId="0" xfId="14" applyFont="1" applyAlignment="1">
      <alignment horizontal="right" wrapText="1"/>
    </xf>
    <xf numFmtId="0" fontId="9" fillId="4" borderId="21" xfId="24" applyFont="1" applyFill="1" applyBorder="1" applyAlignment="1">
      <alignment horizontal="center" vertical="center"/>
    </xf>
    <xf numFmtId="0" fontId="14" fillId="4" borderId="22" xfId="24" applyFont="1" applyFill="1" applyBorder="1" applyAlignment="1">
      <alignment horizontal="center" vertical="center"/>
    </xf>
    <xf numFmtId="0" fontId="9" fillId="3" borderId="21" xfId="27" applyFont="1" applyFill="1" applyBorder="1">
      <alignment horizontal="right" vertical="center" wrapText="1" indent="1" readingOrder="2"/>
    </xf>
    <xf numFmtId="0" fontId="9" fillId="3" borderId="36" xfId="6" applyFont="1" applyFill="1" applyBorder="1">
      <alignment horizontal="right" vertical="center" wrapText="1"/>
    </xf>
    <xf numFmtId="1" fontId="8" fillId="3" borderId="37" xfId="7" applyFont="1" applyFill="1" applyBorder="1">
      <alignment horizontal="left" vertical="center" wrapText="1"/>
    </xf>
    <xf numFmtId="0" fontId="9" fillId="4" borderId="29" xfId="27" applyFont="1" applyFill="1" applyBorder="1" applyAlignment="1">
      <alignment horizontal="center" vertical="center" wrapText="1" readingOrder="2"/>
    </xf>
    <xf numFmtId="0" fontId="9" fillId="4" borderId="28" xfId="27" applyFont="1" applyFill="1" applyBorder="1" applyAlignment="1">
      <alignment horizontal="center" vertical="center" wrapText="1" readingOrder="2"/>
    </xf>
    <xf numFmtId="0" fontId="9" fillId="3" borderId="25" xfId="27" applyFont="1" applyFill="1" applyBorder="1" applyAlignment="1">
      <alignment horizontal="center" vertical="center" wrapText="1" readingOrder="2"/>
    </xf>
    <xf numFmtId="0" fontId="9" fillId="3" borderId="28" xfId="27" applyFont="1" applyFill="1" applyBorder="1" applyAlignment="1">
      <alignment horizontal="center" vertical="center" wrapText="1" readingOrder="2"/>
    </xf>
    <xf numFmtId="0" fontId="14" fillId="4" borderId="29" xfId="27" applyFont="1" applyFill="1" applyBorder="1" applyAlignment="1">
      <alignment horizontal="center" vertical="center" wrapText="1" readingOrder="2"/>
    </xf>
    <xf numFmtId="0" fontId="14" fillId="4" borderId="25" xfId="27" applyFont="1" applyFill="1" applyBorder="1" applyAlignment="1">
      <alignment horizontal="center" vertical="center" wrapText="1" readingOrder="2"/>
    </xf>
    <xf numFmtId="0" fontId="14" fillId="3" borderId="25" xfId="27" applyFont="1" applyFill="1" applyBorder="1" applyAlignment="1">
      <alignment horizontal="center" vertical="center" wrapText="1" readingOrder="2"/>
    </xf>
    <xf numFmtId="0" fontId="14" fillId="3" borderId="28" xfId="27" applyFont="1" applyFill="1" applyBorder="1" applyAlignment="1">
      <alignment horizontal="center" vertical="center" wrapText="1" readingOrder="2"/>
    </xf>
    <xf numFmtId="0" fontId="9" fillId="4" borderId="24" xfId="27" applyFont="1" applyFill="1" applyBorder="1" applyAlignment="1">
      <alignment horizontal="center" vertical="center" wrapText="1" readingOrder="2"/>
    </xf>
    <xf numFmtId="0" fontId="14" fillId="4" borderId="24" xfId="27" applyFont="1" applyFill="1" applyBorder="1" applyAlignment="1">
      <alignment horizontal="center" vertical="center" wrapText="1" readingOrder="2"/>
    </xf>
    <xf numFmtId="0" fontId="12" fillId="3" borderId="0" xfId="25" applyFill="1" applyBorder="1">
      <alignment horizontal="right" vertical="center" indent="1"/>
    </xf>
    <xf numFmtId="0" fontId="14" fillId="3" borderId="27" xfId="6" applyFont="1" applyFill="1" applyBorder="1" applyAlignment="1">
      <alignment horizontal="center" vertical="center" wrapText="1"/>
    </xf>
    <xf numFmtId="1" fontId="8" fillId="3" borderId="38" xfId="0" applyNumberFormat="1" applyFont="1" applyFill="1" applyBorder="1" applyAlignment="1">
      <alignment horizontal="left" vertical="center" indent="1"/>
    </xf>
    <xf numFmtId="0" fontId="9" fillId="4" borderId="26" xfId="27" applyFont="1" applyFill="1" applyBorder="1">
      <alignment horizontal="right" vertical="center" wrapText="1" indent="1" readingOrder="2"/>
    </xf>
    <xf numFmtId="0" fontId="9" fillId="3" borderId="25" xfId="27" applyFont="1" applyFill="1" applyBorder="1">
      <alignment horizontal="right" vertical="center" wrapText="1" indent="1" readingOrder="2"/>
    </xf>
    <xf numFmtId="0" fontId="9" fillId="4" borderId="25" xfId="27" applyFont="1" applyFill="1" applyBorder="1">
      <alignment horizontal="right" vertical="center" wrapText="1" indent="1" readingOrder="2"/>
    </xf>
    <xf numFmtId="0" fontId="9" fillId="4" borderId="28" xfId="27" applyFont="1" applyFill="1" applyBorder="1">
      <alignment horizontal="right" vertical="center" wrapText="1" indent="1" readingOrder="2"/>
    </xf>
    <xf numFmtId="0" fontId="9" fillId="3" borderId="38" xfId="27" applyFont="1" applyFill="1" applyBorder="1">
      <alignment horizontal="right" vertical="center" wrapText="1" indent="1" readingOrder="2"/>
    </xf>
    <xf numFmtId="0" fontId="8" fillId="3" borderId="28" xfId="29" applyFont="1" applyFill="1" applyBorder="1">
      <alignment horizontal="left" vertical="center" wrapText="1" indent="1"/>
    </xf>
    <xf numFmtId="0" fontId="9" fillId="3" borderId="28" xfId="27" applyFont="1" applyFill="1" applyBorder="1">
      <alignment horizontal="right" vertical="center" wrapText="1" indent="1" readingOrder="2"/>
    </xf>
    <xf numFmtId="0" fontId="38" fillId="0" borderId="0" xfId="0" applyFont="1" applyAlignment="1">
      <alignment vertical="center" wrapText="1"/>
    </xf>
    <xf numFmtId="0" fontId="8" fillId="5" borderId="38" xfId="0" applyFont="1" applyFill="1" applyBorder="1" applyAlignment="1">
      <alignment horizontal="left" vertical="center" wrapText="1" indent="1"/>
    </xf>
    <xf numFmtId="0" fontId="9" fillId="3" borderId="27" xfId="6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39" fillId="0" borderId="10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9" fillId="4" borderId="40" xfId="27" applyFont="1" applyFill="1" applyBorder="1">
      <alignment horizontal="right" vertical="center" wrapText="1" indent="1" readingOrder="2"/>
    </xf>
    <xf numFmtId="0" fontId="9" fillId="3" borderId="40" xfId="27" applyFont="1" applyFill="1" applyBorder="1">
      <alignment horizontal="right" vertical="center" wrapText="1" indent="1" readingOrder="2"/>
    </xf>
    <xf numFmtId="0" fontId="9" fillId="4" borderId="41" xfId="27" applyFont="1" applyFill="1" applyBorder="1">
      <alignment horizontal="right" vertical="center" wrapText="1" indent="1" readingOrder="2"/>
    </xf>
    <xf numFmtId="0" fontId="9" fillId="3" borderId="42" xfId="27" applyFont="1" applyFill="1" applyBorder="1">
      <alignment horizontal="right" vertical="center" wrapText="1" indent="1" readingOrder="2"/>
    </xf>
    <xf numFmtId="3" fontId="4" fillId="3" borderId="25" xfId="28" applyNumberFormat="1" applyFill="1" applyBorder="1">
      <alignment horizontal="right" vertical="center" indent="1"/>
    </xf>
    <xf numFmtId="3" fontId="24" fillId="3" borderId="25" xfId="28" applyNumberFormat="1" applyFont="1" applyFill="1" applyBorder="1">
      <alignment horizontal="right" vertical="center" indent="1"/>
    </xf>
    <xf numFmtId="3" fontId="24" fillId="4" borderId="26" xfId="28" applyNumberFormat="1" applyFont="1" applyFill="1" applyBorder="1">
      <alignment horizontal="right" vertical="center" indent="1"/>
    </xf>
    <xf numFmtId="3" fontId="24" fillId="4" borderId="25" xfId="28" applyNumberFormat="1" applyFont="1" applyFill="1" applyBorder="1">
      <alignment horizontal="right" vertical="center" indent="1"/>
    </xf>
    <xf numFmtId="3" fontId="24" fillId="3" borderId="28" xfId="28" applyNumberFormat="1" applyFont="1" applyFill="1" applyBorder="1">
      <alignment horizontal="right" vertical="center" indent="1"/>
    </xf>
    <xf numFmtId="0" fontId="13" fillId="4" borderId="26" xfId="27" applyFill="1" applyBorder="1" applyAlignment="1">
      <alignment horizontal="center" vertical="center" wrapText="1" readingOrder="2"/>
    </xf>
    <xf numFmtId="3" fontId="9" fillId="4" borderId="26" xfId="25" applyNumberFormat="1" applyFont="1" applyFill="1" applyBorder="1">
      <alignment horizontal="right" vertical="center" indent="1"/>
    </xf>
    <xf numFmtId="165" fontId="9" fillId="4" borderId="26" xfId="25" applyNumberFormat="1" applyFont="1" applyFill="1" applyBorder="1">
      <alignment horizontal="right" vertical="center" indent="1"/>
    </xf>
    <xf numFmtId="3" fontId="9" fillId="3" borderId="25" xfId="25" applyNumberFormat="1" applyFont="1" applyFill="1" applyBorder="1">
      <alignment horizontal="right" vertical="center" indent="1"/>
    </xf>
    <xf numFmtId="165" fontId="9" fillId="3" borderId="26" xfId="25" applyNumberFormat="1" applyFont="1" applyFill="1" applyBorder="1">
      <alignment horizontal="right" vertical="center" indent="1"/>
    </xf>
    <xf numFmtId="3" fontId="9" fillId="3" borderId="26" xfId="25" applyNumberFormat="1" applyFont="1" applyFill="1" applyBorder="1">
      <alignment horizontal="right" vertical="center" indent="1"/>
    </xf>
    <xf numFmtId="0" fontId="13" fillId="4" borderId="25" xfId="27" applyFill="1" applyBorder="1" applyAlignment="1">
      <alignment horizontal="center" vertical="center" wrapText="1" readingOrder="2"/>
    </xf>
    <xf numFmtId="3" fontId="9" fillId="4" borderId="25" xfId="25" applyNumberFormat="1" applyFont="1" applyFill="1" applyBorder="1">
      <alignment horizontal="right" vertical="center" indent="1"/>
    </xf>
    <xf numFmtId="0" fontId="13" fillId="3" borderId="24" xfId="27" applyFill="1" applyBorder="1" applyAlignment="1">
      <alignment horizontal="center" vertical="center" wrapText="1" readingOrder="2"/>
    </xf>
    <xf numFmtId="3" fontId="24" fillId="3" borderId="24" xfId="28" applyNumberFormat="1" applyFont="1" applyFill="1" applyBorder="1">
      <alignment horizontal="right" vertical="center" indent="1"/>
    </xf>
    <xf numFmtId="3" fontId="9" fillId="3" borderId="24" xfId="25" applyNumberFormat="1" applyFont="1" applyFill="1" applyBorder="1">
      <alignment horizontal="right" vertical="center" indent="1"/>
    </xf>
    <xf numFmtId="3" fontId="24" fillId="4" borderId="29" xfId="28" applyNumberFormat="1" applyFont="1" applyFill="1" applyBorder="1">
      <alignment horizontal="right" vertical="center" indent="1"/>
    </xf>
    <xf numFmtId="3" fontId="9" fillId="4" borderId="29" xfId="25" applyNumberFormat="1" applyFont="1" applyFill="1" applyBorder="1">
      <alignment horizontal="right" vertical="center" indent="1"/>
    </xf>
    <xf numFmtId="164" fontId="9" fillId="4" borderId="26" xfId="25" applyNumberFormat="1" applyFont="1" applyFill="1" applyBorder="1">
      <alignment horizontal="right" vertical="center" indent="1"/>
    </xf>
    <xf numFmtId="164" fontId="9" fillId="3" borderId="26" xfId="25" applyNumberFormat="1" applyFont="1" applyFill="1" applyBorder="1">
      <alignment horizontal="right" vertical="center" indent="1"/>
    </xf>
    <xf numFmtId="3" fontId="9" fillId="4" borderId="35" xfId="28" applyNumberFormat="1" applyFont="1" applyFill="1" applyBorder="1">
      <alignment horizontal="right" vertical="center" indent="1"/>
    </xf>
    <xf numFmtId="3" fontId="9" fillId="4" borderId="35" xfId="25" applyNumberFormat="1" applyFont="1" applyFill="1" applyBorder="1">
      <alignment horizontal="right" vertical="center" indent="1"/>
    </xf>
    <xf numFmtId="3" fontId="9" fillId="4" borderId="27" xfId="25" applyNumberFormat="1" applyFont="1" applyFill="1" applyBorder="1">
      <alignment horizontal="right" vertical="center" indent="1"/>
    </xf>
    <xf numFmtId="0" fontId="8" fillId="4" borderId="18" xfId="29" applyFont="1" applyFill="1" applyBorder="1">
      <alignment horizontal="left" vertical="center" wrapText="1" indent="1"/>
    </xf>
    <xf numFmtId="0" fontId="8" fillId="3" borderId="16" xfId="29" applyFont="1" applyFill="1" applyBorder="1">
      <alignment horizontal="left" vertical="center" wrapText="1" indent="1"/>
    </xf>
    <xf numFmtId="0" fontId="8" fillId="4" borderId="16" xfId="29" applyFont="1" applyFill="1" applyBorder="1">
      <alignment horizontal="left" vertical="center" wrapText="1" indent="1"/>
    </xf>
    <xf numFmtId="3" fontId="9" fillId="4" borderId="29" xfId="28" applyNumberFormat="1" applyFont="1" applyFill="1" applyBorder="1">
      <alignment horizontal="right" vertical="center" indent="1"/>
    </xf>
    <xf numFmtId="164" fontId="9" fillId="4" borderId="29" xfId="25" applyNumberFormat="1" applyFont="1" applyFill="1" applyBorder="1">
      <alignment horizontal="right" vertical="center" indent="1"/>
    </xf>
    <xf numFmtId="164" fontId="9" fillId="3" borderId="29" xfId="25" applyNumberFormat="1" applyFont="1" applyFill="1" applyBorder="1">
      <alignment horizontal="right" vertical="center" indent="1"/>
    </xf>
    <xf numFmtId="3" fontId="9" fillId="3" borderId="28" xfId="25" applyNumberFormat="1" applyFont="1" applyFill="1" applyBorder="1">
      <alignment horizontal="right" vertical="center" indent="1"/>
    </xf>
    <xf numFmtId="3" fontId="9" fillId="4" borderId="27" xfId="28" applyNumberFormat="1" applyFont="1" applyFill="1" applyBorder="1">
      <alignment horizontal="right" vertical="center" indent="1"/>
    </xf>
    <xf numFmtId="3" fontId="24" fillId="4" borderId="28" xfId="28" applyNumberFormat="1" applyFont="1" applyFill="1" applyBorder="1">
      <alignment horizontal="right" vertical="center" indent="1"/>
    </xf>
    <xf numFmtId="3" fontId="9" fillId="3" borderId="27" xfId="28" applyNumberFormat="1" applyFont="1" applyFill="1" applyBorder="1">
      <alignment horizontal="right" vertical="center" indent="1"/>
    </xf>
    <xf numFmtId="164" fontId="9" fillId="3" borderId="27" xfId="25" applyNumberFormat="1" applyFont="1" applyFill="1" applyBorder="1">
      <alignment horizontal="right" vertical="center" indent="1"/>
    </xf>
    <xf numFmtId="3" fontId="9" fillId="4" borderId="28" xfId="25" applyNumberFormat="1" applyFont="1" applyFill="1" applyBorder="1">
      <alignment horizontal="right" vertical="center" indent="1"/>
    </xf>
    <xf numFmtId="3" fontId="9" fillId="3" borderId="27" xfId="25" applyNumberFormat="1" applyFont="1" applyFill="1" applyBorder="1">
      <alignment horizontal="right" vertical="center" indent="1"/>
    </xf>
    <xf numFmtId="3" fontId="36" fillId="0" borderId="0" xfId="0" applyNumberFormat="1" applyFont="1"/>
    <xf numFmtId="0" fontId="36" fillId="0" borderId="0" xfId="0" applyFont="1"/>
    <xf numFmtId="1" fontId="36" fillId="0" borderId="0" xfId="14" applyNumberFormat="1" applyFont="1" applyAlignment="1">
      <alignment horizontal="center" vertical="center"/>
    </xf>
    <xf numFmtId="164" fontId="19" fillId="0" borderId="0" xfId="14" applyNumberFormat="1" applyFont="1" applyAlignment="1">
      <alignment vertical="center"/>
    </xf>
    <xf numFmtId="0" fontId="13" fillId="3" borderId="17" xfId="27" applyFill="1" applyBorder="1">
      <alignment horizontal="right" vertical="center" wrapText="1" indent="1" readingOrder="2"/>
    </xf>
    <xf numFmtId="0" fontId="13" fillId="0" borderId="17" xfId="27" applyFill="1" applyBorder="1" applyAlignment="1">
      <alignment horizontal="center" vertical="center" wrapText="1" readingOrder="2"/>
    </xf>
    <xf numFmtId="0" fontId="14" fillId="0" borderId="14" xfId="24" applyFont="1" applyFill="1" applyBorder="1" applyAlignment="1">
      <alignment horizontal="center" vertical="center"/>
    </xf>
    <xf numFmtId="1" fontId="41" fillId="0" borderId="0" xfId="14" applyNumberFormat="1" applyFont="1" applyAlignment="1">
      <alignment vertical="center"/>
    </xf>
    <xf numFmtId="1" fontId="1" fillId="0" borderId="0" xfId="14" applyNumberFormat="1" applyFont="1" applyAlignment="1">
      <alignment vertical="center"/>
    </xf>
    <xf numFmtId="1" fontId="13" fillId="0" borderId="0" xfId="14" applyNumberFormat="1" applyFont="1" applyAlignment="1">
      <alignment horizontal="centerContinuous" vertical="center"/>
    </xf>
    <xf numFmtId="1" fontId="9" fillId="0" borderId="0" xfId="14" applyNumberFormat="1" applyFont="1" applyAlignment="1">
      <alignment horizontal="center" vertical="center"/>
    </xf>
    <xf numFmtId="1" fontId="1" fillId="0" borderId="0" xfId="14" applyNumberFormat="1" applyFont="1" applyAlignment="1">
      <alignment horizontal="center" vertical="center"/>
    </xf>
    <xf numFmtId="3" fontId="1" fillId="4" borderId="29" xfId="28" applyNumberFormat="1" applyFont="1" applyFill="1" applyBorder="1">
      <alignment horizontal="right" vertical="center" indent="1"/>
    </xf>
    <xf numFmtId="3" fontId="1" fillId="3" borderId="25" xfId="28" applyNumberFormat="1" applyFont="1" applyFill="1" applyBorder="1">
      <alignment horizontal="right" vertical="center" indent="1"/>
    </xf>
    <xf numFmtId="3" fontId="1" fillId="4" borderId="25" xfId="28" applyNumberFormat="1" applyFont="1" applyFill="1" applyBorder="1">
      <alignment horizontal="right" vertical="center" indent="1"/>
    </xf>
    <xf numFmtId="3" fontId="1" fillId="3" borderId="28" xfId="28" applyNumberFormat="1" applyFont="1" applyFill="1" applyBorder="1">
      <alignment horizontal="right" vertical="center" indent="1"/>
    </xf>
    <xf numFmtId="1" fontId="1" fillId="0" borderId="0" xfId="14" applyNumberFormat="1" applyFont="1" applyAlignment="1">
      <alignment horizontal="right" vertical="center" readingOrder="2"/>
    </xf>
    <xf numFmtId="1" fontId="1" fillId="0" borderId="0" xfId="14" applyNumberFormat="1" applyFont="1" applyAlignment="1">
      <alignment horizontal="left" vertical="center"/>
    </xf>
    <xf numFmtId="1" fontId="1" fillId="0" borderId="0" xfId="14" applyNumberFormat="1" applyFont="1" applyAlignment="1">
      <alignment horizontal="right" vertical="center"/>
    </xf>
    <xf numFmtId="0" fontId="39" fillId="0" borderId="10" xfId="0" applyFont="1" applyBorder="1" applyAlignment="1">
      <alignment vertical="center"/>
    </xf>
    <xf numFmtId="0" fontId="1" fillId="3" borderId="16" xfId="29" applyFont="1" applyFill="1" applyBorder="1" applyAlignment="1">
      <alignment horizontal="center" vertical="center" wrapText="1"/>
    </xf>
    <xf numFmtId="0" fontId="1" fillId="4" borderId="16" xfId="29" applyFont="1" applyFill="1" applyBorder="1" applyAlignment="1">
      <alignment horizontal="center" vertical="center" wrapText="1"/>
    </xf>
    <xf numFmtId="3" fontId="1" fillId="4" borderId="28" xfId="28" applyNumberFormat="1" applyFont="1" applyFill="1" applyBorder="1">
      <alignment horizontal="right" vertical="center" indent="1"/>
    </xf>
    <xf numFmtId="3" fontId="1" fillId="4" borderId="26" xfId="28" applyNumberFormat="1" applyFont="1" applyFill="1" applyBorder="1">
      <alignment horizontal="right" vertical="center" indent="1"/>
    </xf>
    <xf numFmtId="0" fontId="9" fillId="3" borderId="39" xfId="9" applyFont="1" applyFill="1" applyBorder="1">
      <alignment horizontal="center" vertical="center" wrapText="1"/>
    </xf>
    <xf numFmtId="0" fontId="9" fillId="3" borderId="35" xfId="9" applyFont="1" applyFill="1" applyBorder="1" applyAlignment="1">
      <alignment vertical="center" wrapText="1"/>
    </xf>
    <xf numFmtId="3" fontId="9" fillId="3" borderId="35" xfId="9" applyNumberFormat="1" applyFont="1" applyFill="1" applyBorder="1" applyAlignment="1">
      <alignment vertical="center" wrapText="1"/>
    </xf>
    <xf numFmtId="164" fontId="1" fillId="0" borderId="0" xfId="14" applyNumberFormat="1" applyFont="1" applyAlignment="1">
      <alignment vertical="center"/>
    </xf>
    <xf numFmtId="164" fontId="9" fillId="0" borderId="0" xfId="14" applyNumberFormat="1" applyFont="1" applyAlignment="1">
      <alignment horizontal="right" vertical="center" wrapText="1"/>
    </xf>
    <xf numFmtId="164" fontId="1" fillId="0" borderId="0" xfId="14" applyNumberFormat="1" applyFont="1" applyAlignment="1">
      <alignment horizontal="center" vertical="center"/>
    </xf>
    <xf numFmtId="164" fontId="1" fillId="0" borderId="0" xfId="14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14" applyNumberFormat="1" applyFont="1" applyAlignment="1">
      <alignment vertical="center" wrapText="1"/>
    </xf>
    <xf numFmtId="164" fontId="1" fillId="0" borderId="0" xfId="14" applyNumberFormat="1" applyFont="1" applyAlignment="1">
      <alignment horizontal="center" vertical="center" wrapText="1"/>
    </xf>
    <xf numFmtId="164" fontId="1" fillId="0" borderId="0" xfId="14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" fontId="1" fillId="0" borderId="0" xfId="14" applyNumberFormat="1" applyFont="1" applyAlignment="1">
      <alignment horizontal="center" vertical="center" wrapText="1"/>
    </xf>
    <xf numFmtId="0" fontId="1" fillId="0" borderId="0" xfId="14" applyFont="1"/>
    <xf numFmtId="3" fontId="1" fillId="3" borderId="26" xfId="28" applyNumberFormat="1" applyFont="1" applyFill="1" applyBorder="1">
      <alignment horizontal="right" vertical="center" indent="1"/>
    </xf>
    <xf numFmtId="3" fontId="1" fillId="0" borderId="25" xfId="28" applyNumberFormat="1" applyFont="1" applyBorder="1">
      <alignment horizontal="right" vertical="center" indent="1"/>
    </xf>
    <xf numFmtId="3" fontId="9" fillId="0" borderId="25" xfId="25" applyNumberFormat="1" applyFont="1" applyBorder="1">
      <alignment horizontal="right" vertical="center" indent="1"/>
    </xf>
    <xf numFmtId="0" fontId="29" fillId="0" borderId="0" xfId="1" applyFont="1" applyAlignment="1">
      <alignment vertical="center"/>
    </xf>
    <xf numFmtId="0" fontId="13" fillId="0" borderId="0" xfId="3" applyFont="1" applyAlignment="1">
      <alignment vertical="center"/>
    </xf>
    <xf numFmtId="1" fontId="9" fillId="0" borderId="0" xfId="0" applyNumberFormat="1" applyFont="1" applyAlignment="1">
      <alignment horizontal="center" vertical="center"/>
    </xf>
    <xf numFmtId="0" fontId="13" fillId="4" borderId="29" xfId="27" applyFill="1" applyBorder="1" applyAlignment="1">
      <alignment horizontal="center" vertical="center" wrapText="1" readingOrder="2"/>
    </xf>
    <xf numFmtId="0" fontId="13" fillId="4" borderId="24" xfId="27" applyFill="1" applyBorder="1" applyAlignment="1">
      <alignment horizontal="center" vertical="center" wrapText="1" readingOrder="2"/>
    </xf>
    <xf numFmtId="3" fontId="1" fillId="4" borderId="24" xfId="28" applyNumberFormat="1" applyFont="1" applyFill="1" applyBorder="1">
      <alignment horizontal="right" vertical="center" indent="1"/>
    </xf>
    <xf numFmtId="3" fontId="9" fillId="4" borderId="24" xfId="25" applyNumberFormat="1" applyFont="1" applyFill="1" applyBorder="1">
      <alignment horizontal="right" vertical="center" indent="1"/>
    </xf>
    <xf numFmtId="1" fontId="41" fillId="0" borderId="0" xfId="0" applyNumberFormat="1" applyFont="1" applyAlignment="1">
      <alignment vertical="center"/>
    </xf>
    <xf numFmtId="1" fontId="13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0" fontId="1" fillId="0" borderId="0" xfId="20">
      <alignment horizontal="left" vertical="center"/>
    </xf>
    <xf numFmtId="0" fontId="9" fillId="4" borderId="27" xfId="24" applyFont="1" applyFill="1" applyBorder="1" applyAlignment="1">
      <alignment horizontal="center" vertical="center"/>
    </xf>
    <xf numFmtId="3" fontId="9" fillId="4" borderId="27" xfId="24" applyNumberFormat="1" applyFont="1" applyFill="1" applyBorder="1" applyAlignment="1">
      <alignment horizontal="center" vertical="center"/>
    </xf>
    <xf numFmtId="0" fontId="14" fillId="4" borderId="27" xfId="24" applyFont="1" applyFill="1" applyBorder="1" applyAlignment="1">
      <alignment horizontal="center" vertical="center"/>
    </xf>
    <xf numFmtId="3" fontId="1" fillId="4" borderId="26" xfId="0" applyNumberFormat="1" applyFont="1" applyFill="1" applyBorder="1" applyAlignment="1">
      <alignment horizontal="center" vertical="center"/>
    </xf>
    <xf numFmtId="3" fontId="1" fillId="3" borderId="25" xfId="0" applyNumberFormat="1" applyFont="1" applyFill="1" applyBorder="1" applyAlignment="1">
      <alignment horizontal="center" vertical="center"/>
    </xf>
    <xf numFmtId="3" fontId="1" fillId="4" borderId="25" xfId="0" applyNumberFormat="1" applyFont="1" applyFill="1" applyBorder="1" applyAlignment="1">
      <alignment horizontal="center" vertical="center"/>
    </xf>
    <xf numFmtId="3" fontId="1" fillId="3" borderId="28" xfId="0" applyNumberFormat="1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wrapText="1"/>
    </xf>
    <xf numFmtId="0" fontId="1" fillId="0" borderId="11" xfId="0" applyFont="1" applyBorder="1"/>
    <xf numFmtId="164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9" fillId="4" borderId="27" xfId="24" applyFont="1" applyFill="1" applyBorder="1" applyAlignment="1">
      <alignment horizontal="center" vertical="center" readingOrder="2"/>
    </xf>
    <xf numFmtId="3" fontId="9" fillId="4" borderId="26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4" borderId="25" xfId="0" applyNumberFormat="1" applyFont="1" applyFill="1" applyBorder="1" applyAlignment="1">
      <alignment horizontal="center" vertical="center"/>
    </xf>
    <xf numFmtId="3" fontId="1" fillId="4" borderId="28" xfId="0" applyNumberFormat="1" applyFont="1" applyFill="1" applyBorder="1" applyAlignment="1">
      <alignment horizontal="center" vertical="center"/>
    </xf>
    <xf numFmtId="3" fontId="9" fillId="4" borderId="28" xfId="0" applyNumberFormat="1" applyFont="1" applyFill="1" applyBorder="1" applyAlignment="1">
      <alignment horizontal="center" vertical="center"/>
    </xf>
    <xf numFmtId="3" fontId="1" fillId="3" borderId="38" xfId="0" applyNumberFormat="1" applyFont="1" applyFill="1" applyBorder="1" applyAlignment="1">
      <alignment horizontal="center" vertical="center"/>
    </xf>
    <xf numFmtId="3" fontId="9" fillId="3" borderId="38" xfId="0" applyNumberFormat="1" applyFont="1" applyFill="1" applyBorder="1" applyAlignment="1">
      <alignment horizontal="center" vertical="center"/>
    </xf>
    <xf numFmtId="1" fontId="14" fillId="4" borderId="27" xfId="24" applyNumberFormat="1" applyFont="1" applyFill="1" applyBorder="1" applyAlignment="1">
      <alignment horizontal="center" vertical="center"/>
    </xf>
    <xf numFmtId="3" fontId="9" fillId="4" borderId="26" xfId="0" applyNumberFormat="1" applyFont="1" applyFill="1" applyBorder="1" applyAlignment="1">
      <alignment horizontal="right" vertical="center" indent="1"/>
    </xf>
    <xf numFmtId="3" fontId="9" fillId="3" borderId="25" xfId="0" applyNumberFormat="1" applyFont="1" applyFill="1" applyBorder="1" applyAlignment="1">
      <alignment horizontal="right" vertical="center" indent="1"/>
    </xf>
    <xf numFmtId="3" fontId="9" fillId="3" borderId="28" xfId="0" applyNumberFormat="1" applyFont="1" applyFill="1" applyBorder="1" applyAlignment="1">
      <alignment horizontal="right" vertical="center" indent="1"/>
    </xf>
    <xf numFmtId="0" fontId="9" fillId="0" borderId="0" xfId="16" applyFont="1" applyAlignment="1">
      <alignment vertical="center" readingOrder="2"/>
    </xf>
    <xf numFmtId="0" fontId="14" fillId="0" borderId="0" xfId="17" applyFont="1" applyAlignment="1">
      <alignment vertical="center"/>
    </xf>
    <xf numFmtId="3" fontId="9" fillId="3" borderId="28" xfId="0" applyNumberFormat="1" applyFont="1" applyFill="1" applyBorder="1" applyAlignment="1">
      <alignment horizontal="center" vertical="center"/>
    </xf>
    <xf numFmtId="0" fontId="1" fillId="4" borderId="26" xfId="29" applyFont="1" applyFill="1" applyBorder="1" applyAlignment="1">
      <alignment horizontal="center" vertical="center" wrapText="1"/>
    </xf>
    <xf numFmtId="0" fontId="1" fillId="3" borderId="25" xfId="29" applyFont="1" applyFill="1" applyBorder="1" applyAlignment="1">
      <alignment horizontal="center" vertical="center" wrapText="1"/>
    </xf>
    <xf numFmtId="0" fontId="1" fillId="4" borderId="25" xfId="29" applyFont="1" applyFill="1" applyBorder="1" applyAlignment="1">
      <alignment horizontal="center" vertical="center" wrapText="1"/>
    </xf>
    <xf numFmtId="0" fontId="8" fillId="3" borderId="28" xfId="29" applyFont="1" applyFill="1" applyBorder="1" applyAlignment="1">
      <alignment horizontal="center" vertical="center" wrapText="1"/>
    </xf>
    <xf numFmtId="0" fontId="1" fillId="3" borderId="28" xfId="29" applyFont="1" applyFill="1" applyBorder="1" applyAlignment="1">
      <alignment horizontal="center" vertical="center" wrapText="1"/>
    </xf>
    <xf numFmtId="3" fontId="1" fillId="0" borderId="11" xfId="0" applyNumberFormat="1" applyFont="1" applyBorder="1"/>
    <xf numFmtId="0" fontId="9" fillId="3" borderId="27" xfId="24" applyFont="1" applyFill="1" applyBorder="1" applyAlignment="1">
      <alignment horizontal="center" vertical="center" readingOrder="2"/>
    </xf>
    <xf numFmtId="3" fontId="9" fillId="3" borderId="27" xfId="24" applyNumberFormat="1" applyFont="1" applyFill="1" applyBorder="1" applyAlignment="1">
      <alignment horizontal="center" vertical="center"/>
    </xf>
    <xf numFmtId="0" fontId="14" fillId="3" borderId="27" xfId="24" applyFont="1" applyFill="1" applyBorder="1" applyAlignment="1">
      <alignment horizontal="center" vertical="center"/>
    </xf>
    <xf numFmtId="0" fontId="22" fillId="0" borderId="25" xfId="26" applyFont="1" applyFill="1" applyBorder="1" applyAlignment="1">
      <alignment horizontal="center" vertical="center" wrapText="1" readingOrder="2"/>
    </xf>
    <xf numFmtId="0" fontId="1" fillId="0" borderId="25" xfId="29" applyFont="1" applyFill="1" applyBorder="1" applyAlignment="1">
      <alignment horizontal="center" vertical="center" wrapText="1"/>
    </xf>
    <xf numFmtId="0" fontId="9" fillId="0" borderId="28" xfId="26" applyFont="1" applyFill="1" applyBorder="1" applyAlignment="1">
      <alignment horizontal="center" vertical="center" wrapText="1" readingOrder="2"/>
    </xf>
    <xf numFmtId="3" fontId="1" fillId="0" borderId="28" xfId="28" applyNumberFormat="1" applyFont="1" applyBorder="1">
      <alignment horizontal="right" vertical="center" indent="1"/>
    </xf>
    <xf numFmtId="3" fontId="9" fillId="0" borderId="28" xfId="25" applyNumberFormat="1" applyFont="1" applyBorder="1">
      <alignment horizontal="right" vertical="center" indent="1"/>
    </xf>
    <xf numFmtId="0" fontId="8" fillId="0" borderId="28" xfId="29" applyFont="1" applyFill="1" applyBorder="1" applyAlignment="1">
      <alignment horizontal="center" vertical="center" wrapText="1"/>
    </xf>
    <xf numFmtId="0" fontId="22" fillId="4" borderId="29" xfId="26" applyFont="1" applyFill="1" applyBorder="1" applyAlignment="1">
      <alignment horizontal="center" vertical="center" wrapText="1" readingOrder="2"/>
    </xf>
    <xf numFmtId="0" fontId="1" fillId="4" borderId="29" xfId="29" applyFont="1" applyFill="1" applyBorder="1" applyAlignment="1">
      <alignment horizontal="center" vertical="center" wrapText="1"/>
    </xf>
    <xf numFmtId="0" fontId="9" fillId="3" borderId="35" xfId="24" applyFont="1" applyFill="1" applyBorder="1" applyAlignment="1">
      <alignment horizontal="center" vertical="center" wrapText="1"/>
    </xf>
    <xf numFmtId="0" fontId="9" fillId="3" borderId="35" xfId="9" applyFont="1" applyFill="1" applyBorder="1">
      <alignment horizontal="center" vertical="center" wrapText="1"/>
    </xf>
    <xf numFmtId="0" fontId="13" fillId="3" borderId="0" xfId="27" applyFill="1" applyBorder="1" applyAlignment="1">
      <alignment horizontal="center" vertical="center" wrapText="1" readingOrder="2"/>
    </xf>
    <xf numFmtId="3" fontId="4" fillId="3" borderId="0" xfId="28" applyNumberFormat="1" applyFill="1" applyBorder="1">
      <alignment horizontal="right" vertical="center" indent="1"/>
    </xf>
    <xf numFmtId="0" fontId="4" fillId="3" borderId="0" xfId="29" applyFill="1" applyBorder="1" applyAlignment="1">
      <alignment horizontal="center" vertical="center" wrapText="1"/>
    </xf>
    <xf numFmtId="3" fontId="24" fillId="4" borderId="24" xfId="28" applyNumberFormat="1" applyFont="1" applyFill="1" applyBorder="1">
      <alignment horizontal="right" vertical="center" indent="1"/>
    </xf>
    <xf numFmtId="3" fontId="9" fillId="3" borderId="29" xfId="25" applyNumberFormat="1" applyFont="1" applyFill="1" applyBorder="1">
      <alignment horizontal="right" vertical="center" indent="1"/>
    </xf>
    <xf numFmtId="164" fontId="9" fillId="3" borderId="35" xfId="25" applyNumberFormat="1" applyFont="1" applyFill="1" applyBorder="1">
      <alignment horizontal="right" vertical="center" indent="1"/>
    </xf>
    <xf numFmtId="165" fontId="9" fillId="3" borderId="35" xfId="25" applyNumberFormat="1" applyFont="1" applyFill="1" applyBorder="1">
      <alignment horizontal="right" vertical="center" indent="1"/>
    </xf>
    <xf numFmtId="0" fontId="9" fillId="4" borderId="26" xfId="25" applyFont="1" applyFill="1" applyBorder="1" applyAlignment="1">
      <alignment horizontal="center" vertical="center"/>
    </xf>
    <xf numFmtId="0" fontId="4" fillId="4" borderId="26" xfId="28" applyFill="1" applyBorder="1" applyAlignment="1">
      <alignment horizontal="center" vertical="center"/>
    </xf>
    <xf numFmtId="0" fontId="9" fillId="4" borderId="25" xfId="25" applyFont="1" applyFill="1" applyBorder="1" applyAlignment="1">
      <alignment horizontal="center" vertical="center"/>
    </xf>
    <xf numFmtId="0" fontId="4" fillId="4" borderId="25" xfId="28" applyFill="1" applyBorder="1" applyAlignment="1">
      <alignment horizontal="center" vertical="center"/>
    </xf>
    <xf numFmtId="0" fontId="9" fillId="3" borderId="25" xfId="25" applyFont="1" applyFill="1" applyBorder="1" applyAlignment="1">
      <alignment horizontal="center" vertical="center"/>
    </xf>
    <xf numFmtId="0" fontId="4" fillId="3" borderId="25" xfId="28" applyFill="1" applyBorder="1" applyAlignment="1">
      <alignment horizontal="center" vertical="center"/>
    </xf>
    <xf numFmtId="0" fontId="9" fillId="4" borderId="28" xfId="25" applyFont="1" applyFill="1" applyBorder="1" applyAlignment="1">
      <alignment horizontal="center" vertical="center"/>
    </xf>
    <xf numFmtId="0" fontId="9" fillId="3" borderId="28" xfId="25" applyFont="1" applyFill="1" applyBorder="1" applyAlignment="1">
      <alignment horizontal="center" vertical="center"/>
    </xf>
    <xf numFmtId="0" fontId="4" fillId="3" borderId="26" xfId="28" applyFill="1" applyBorder="1" applyAlignment="1">
      <alignment horizontal="center" vertical="center"/>
    </xf>
    <xf numFmtId="0" fontId="4" fillId="3" borderId="24" xfId="28" applyFill="1" applyBorder="1" applyAlignment="1">
      <alignment horizontal="center" vertical="center"/>
    </xf>
    <xf numFmtId="0" fontId="14" fillId="3" borderId="27" xfId="29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left" vertical="center" wrapText="1" indent="1"/>
    </xf>
    <xf numFmtId="0" fontId="14" fillId="6" borderId="38" xfId="0" applyFont="1" applyFill="1" applyBorder="1" applyAlignment="1">
      <alignment horizontal="left" vertical="center" wrapText="1" indent="1"/>
    </xf>
    <xf numFmtId="0" fontId="14" fillId="5" borderId="38" xfId="0" applyFont="1" applyFill="1" applyBorder="1" applyAlignment="1">
      <alignment horizontal="left" vertical="center" wrapText="1" indent="1"/>
    </xf>
    <xf numFmtId="0" fontId="14" fillId="3" borderId="38" xfId="0" applyFont="1" applyFill="1" applyBorder="1" applyAlignment="1">
      <alignment horizontal="left" vertical="center" wrapText="1" indent="1"/>
    </xf>
    <xf numFmtId="0" fontId="14" fillId="3" borderId="35" xfId="0" applyFont="1" applyFill="1" applyBorder="1" applyAlignment="1">
      <alignment horizontal="left" vertical="center" wrapText="1" indent="1"/>
    </xf>
    <xf numFmtId="0" fontId="9" fillId="3" borderId="25" xfId="29" applyFont="1" applyFill="1" applyBorder="1" applyAlignment="1">
      <alignment horizontal="center" vertical="center" wrapText="1"/>
    </xf>
    <xf numFmtId="0" fontId="9" fillId="4" borderId="25" xfId="29" applyFont="1" applyFill="1" applyBorder="1" applyAlignment="1">
      <alignment horizontal="center" vertical="center" wrapText="1"/>
    </xf>
    <xf numFmtId="0" fontId="9" fillId="3" borderId="24" xfId="29" applyFont="1" applyFill="1" applyBorder="1" applyAlignment="1">
      <alignment horizontal="center" vertical="center" wrapText="1"/>
    </xf>
    <xf numFmtId="3" fontId="9" fillId="3" borderId="35" xfId="25" applyNumberFormat="1" applyFont="1" applyFill="1" applyBorder="1">
      <alignment horizontal="right" vertical="center" indent="1"/>
    </xf>
    <xf numFmtId="0" fontId="14" fillId="3" borderId="22" xfId="24" applyFont="1" applyFill="1" applyBorder="1" applyAlignment="1">
      <alignment horizontal="center" vertical="center"/>
    </xf>
    <xf numFmtId="3" fontId="9" fillId="3" borderId="35" xfId="28" applyNumberFormat="1" applyFont="1" applyFill="1" applyBorder="1">
      <alignment horizontal="right" vertical="center" indent="1"/>
    </xf>
    <xf numFmtId="0" fontId="9" fillId="4" borderId="26" xfId="29" applyFont="1" applyFill="1" applyBorder="1" applyAlignment="1">
      <alignment horizontal="center" vertical="center" wrapText="1"/>
    </xf>
    <xf numFmtId="0" fontId="14" fillId="4" borderId="24" xfId="29" applyFont="1" applyFill="1" applyBorder="1" applyAlignment="1">
      <alignment horizontal="center" vertical="center" wrapText="1"/>
    </xf>
    <xf numFmtId="164" fontId="9" fillId="4" borderId="35" xfId="25" applyNumberFormat="1" applyFont="1" applyFill="1" applyBorder="1">
      <alignment horizontal="right" vertical="center" indent="1"/>
    </xf>
    <xf numFmtId="0" fontId="9" fillId="4" borderId="33" xfId="29" applyFont="1" applyFill="1" applyBorder="1" applyAlignment="1">
      <alignment horizontal="center" vertical="center" wrapText="1"/>
    </xf>
    <xf numFmtId="0" fontId="9" fillId="3" borderId="31" xfId="29" applyFont="1" applyFill="1" applyBorder="1" applyAlignment="1">
      <alignment horizontal="center" vertical="center" wrapText="1"/>
    </xf>
    <xf numFmtId="0" fontId="9" fillId="4" borderId="31" xfId="29" applyFont="1" applyFill="1" applyBorder="1" applyAlignment="1">
      <alignment horizontal="center" vertical="center" wrapText="1"/>
    </xf>
    <xf numFmtId="0" fontId="19" fillId="3" borderId="84" xfId="29" applyFont="1" applyFill="1" applyBorder="1" applyAlignment="1">
      <alignment horizontal="center" vertical="center" wrapText="1"/>
    </xf>
    <xf numFmtId="0" fontId="14" fillId="4" borderId="18" xfId="29" applyFont="1" applyFill="1" applyBorder="1">
      <alignment horizontal="left" vertical="center" wrapText="1" indent="1"/>
    </xf>
    <xf numFmtId="0" fontId="14" fillId="3" borderId="16" xfId="29" applyFont="1" applyFill="1" applyBorder="1">
      <alignment horizontal="left" vertical="center" wrapText="1" indent="1"/>
    </xf>
    <xf numFmtId="0" fontId="14" fillId="4" borderId="16" xfId="29" applyFont="1" applyFill="1" applyBorder="1">
      <alignment horizontal="left" vertical="center" wrapText="1" indent="1"/>
    </xf>
    <xf numFmtId="0" fontId="14" fillId="3" borderId="22" xfId="29" applyFont="1" applyFill="1" applyBorder="1">
      <alignment horizontal="left" vertical="center" wrapText="1" indent="1"/>
    </xf>
    <xf numFmtId="0" fontId="14" fillId="5" borderId="35" xfId="0" applyFont="1" applyFill="1" applyBorder="1" applyAlignment="1">
      <alignment horizontal="left" vertical="center" wrapText="1" indent="1"/>
    </xf>
    <xf numFmtId="3" fontId="1" fillId="3" borderId="24" xfId="28" applyNumberFormat="1" applyFont="1" applyFill="1" applyBorder="1">
      <alignment horizontal="right" vertical="center" indent="1"/>
    </xf>
    <xf numFmtId="0" fontId="9" fillId="3" borderId="21" xfId="24" applyFont="1" applyFill="1" applyBorder="1" applyAlignment="1">
      <alignment horizontal="center" vertical="center"/>
    </xf>
    <xf numFmtId="0" fontId="22" fillId="4" borderId="21" xfId="27" applyFont="1" applyFill="1" applyBorder="1" applyAlignment="1">
      <alignment horizontal="center" vertical="center" wrapText="1" readingOrder="2"/>
    </xf>
    <xf numFmtId="0" fontId="14" fillId="4" borderId="18" xfId="29" applyFont="1" applyFill="1" applyBorder="1" applyAlignment="1">
      <alignment horizontal="center" vertical="center" wrapText="1"/>
    </xf>
    <xf numFmtId="0" fontId="9" fillId="3" borderId="16" xfId="29" applyFont="1" applyFill="1" applyBorder="1" applyAlignment="1">
      <alignment horizontal="center" vertical="center" wrapText="1"/>
    </xf>
    <xf numFmtId="0" fontId="9" fillId="4" borderId="16" xfId="29" applyFont="1" applyFill="1" applyBorder="1" applyAlignment="1">
      <alignment horizontal="center" vertical="center" wrapText="1"/>
    </xf>
    <xf numFmtId="0" fontId="9" fillId="4" borderId="20" xfId="27" applyFont="1" applyFill="1" applyBorder="1">
      <alignment horizontal="right" vertical="center" wrapText="1" indent="1" readingOrder="2"/>
    </xf>
    <xf numFmtId="0" fontId="14" fillId="4" borderId="29" xfId="29" applyFont="1" applyFill="1" applyBorder="1">
      <alignment horizontal="left" vertical="center" wrapText="1" indent="1"/>
    </xf>
    <xf numFmtId="0" fontId="14" fillId="3" borderId="25" xfId="29" applyFont="1" applyFill="1" applyBorder="1">
      <alignment horizontal="left" vertical="center" wrapText="1" indent="1"/>
    </xf>
    <xf numFmtId="0" fontId="14" fillId="4" borderId="25" xfId="29" applyFont="1" applyFill="1" applyBorder="1">
      <alignment horizontal="left" vertical="center" wrapText="1" indent="1"/>
    </xf>
    <xf numFmtId="0" fontId="14" fillId="3" borderId="28" xfId="29" applyFont="1" applyFill="1" applyBorder="1">
      <alignment horizontal="left" vertical="center" wrapText="1" indent="1"/>
    </xf>
    <xf numFmtId="0" fontId="14" fillId="4" borderId="20" xfId="29" applyFont="1" applyFill="1" applyBorder="1">
      <alignment horizontal="left" vertical="center" wrapText="1" indent="1"/>
    </xf>
    <xf numFmtId="0" fontId="14" fillId="3" borderId="82" xfId="24" applyFont="1" applyFill="1" applyBorder="1" applyAlignment="1">
      <alignment horizontal="center" vertical="center"/>
    </xf>
    <xf numFmtId="3" fontId="9" fillId="3" borderId="35" xfId="24" applyNumberFormat="1" applyFont="1" applyFill="1" applyBorder="1" applyAlignment="1">
      <alignment horizontal="right" vertical="center" indent="1"/>
    </xf>
    <xf numFmtId="0" fontId="9" fillId="3" borderId="83" xfId="24" applyFont="1" applyFill="1" applyBorder="1" applyAlignment="1">
      <alignment horizontal="center" vertical="center"/>
    </xf>
    <xf numFmtId="0" fontId="9" fillId="4" borderId="18" xfId="29" applyFont="1" applyFill="1" applyBorder="1">
      <alignment horizontal="left" vertical="center" wrapText="1" indent="1"/>
    </xf>
    <xf numFmtId="0" fontId="14" fillId="3" borderId="16" xfId="29" applyFont="1" applyFill="1" applyBorder="1" applyAlignment="1">
      <alignment horizontal="center" vertical="center" wrapText="1"/>
    </xf>
    <xf numFmtId="0" fontId="14" fillId="4" borderId="16" xfId="29" applyFont="1" applyFill="1" applyBorder="1" applyAlignment="1">
      <alignment horizontal="center" vertical="center" wrapText="1"/>
    </xf>
    <xf numFmtId="0" fontId="9" fillId="3" borderId="16" xfId="29" applyFont="1" applyFill="1" applyBorder="1">
      <alignment horizontal="left" vertical="center" wrapText="1" indent="1"/>
    </xf>
    <xf numFmtId="0" fontId="9" fillId="0" borderId="16" xfId="29" applyFont="1" applyFill="1" applyBorder="1" applyAlignment="1">
      <alignment horizontal="center" vertical="center" wrapText="1"/>
    </xf>
    <xf numFmtId="0" fontId="9" fillId="0" borderId="21" xfId="24" applyFont="1" applyFill="1" applyBorder="1" applyAlignment="1">
      <alignment horizontal="center" vertical="center"/>
    </xf>
    <xf numFmtId="3" fontId="9" fillId="0" borderId="35" xfId="28" applyNumberFormat="1" applyFont="1" applyBorder="1">
      <alignment horizontal="right" vertical="center" indent="1"/>
    </xf>
    <xf numFmtId="3" fontId="9" fillId="0" borderId="35" xfId="25" applyNumberFormat="1" applyFont="1" applyBorder="1">
      <alignment horizontal="right" vertical="center" indent="1"/>
    </xf>
    <xf numFmtId="0" fontId="9" fillId="3" borderId="21" xfId="27" applyFont="1" applyFill="1" applyBorder="1" applyAlignment="1">
      <alignment horizontal="center" vertical="center" wrapText="1" readingOrder="2"/>
    </xf>
    <xf numFmtId="0" fontId="9" fillId="4" borderId="64" xfId="29" applyFont="1" applyFill="1" applyBorder="1" applyAlignment="1">
      <alignment horizontal="center" vertical="center" wrapText="1"/>
    </xf>
    <xf numFmtId="0" fontId="9" fillId="3" borderId="57" xfId="29" applyFont="1" applyFill="1" applyBorder="1" applyAlignment="1">
      <alignment horizontal="center" vertical="center" wrapText="1"/>
    </xf>
    <xf numFmtId="0" fontId="9" fillId="4" borderId="57" xfId="29" applyFont="1" applyFill="1" applyBorder="1" applyAlignment="1">
      <alignment horizontal="center" vertical="center" wrapText="1"/>
    </xf>
    <xf numFmtId="0" fontId="9" fillId="4" borderId="58" xfId="29" applyFont="1" applyFill="1" applyBorder="1" applyAlignment="1">
      <alignment horizontal="center" vertical="center" wrapText="1"/>
    </xf>
    <xf numFmtId="3" fontId="4" fillId="4" borderId="26" xfId="28" applyNumberFormat="1" applyFill="1" applyBorder="1">
      <alignment horizontal="right" vertical="center" indent="1"/>
    </xf>
    <xf numFmtId="0" fontId="13" fillId="0" borderId="26" xfId="27" applyFill="1" applyBorder="1" applyAlignment="1">
      <alignment horizontal="center" vertical="center" wrapText="1" readingOrder="2"/>
    </xf>
    <xf numFmtId="3" fontId="24" fillId="0" borderId="26" xfId="28" applyNumberFormat="1" applyFont="1" applyBorder="1">
      <alignment horizontal="right" vertical="center" indent="1"/>
    </xf>
    <xf numFmtId="3" fontId="9" fillId="0" borderId="26" xfId="25" applyNumberFormat="1" applyFont="1" applyBorder="1">
      <alignment horizontal="right" vertical="center" indent="1"/>
    </xf>
    <xf numFmtId="165" fontId="9" fillId="0" borderId="26" xfId="25" applyNumberFormat="1" applyFont="1" applyBorder="1">
      <alignment horizontal="right" vertical="center" indent="1"/>
    </xf>
    <xf numFmtId="0" fontId="9" fillId="0" borderId="26" xfId="29" applyFont="1" applyFill="1" applyBorder="1" applyAlignment="1">
      <alignment horizontal="center" vertical="center" wrapText="1"/>
    </xf>
    <xf numFmtId="0" fontId="13" fillId="0" borderId="29" xfId="27" applyFill="1" applyBorder="1" applyAlignment="1">
      <alignment horizontal="center" vertical="center" wrapText="1" readingOrder="2"/>
    </xf>
    <xf numFmtId="3" fontId="24" fillId="0" borderId="29" xfId="28" applyNumberFormat="1" applyFont="1" applyBorder="1">
      <alignment horizontal="right" vertical="center" indent="1"/>
    </xf>
    <xf numFmtId="3" fontId="9" fillId="0" borderId="29" xfId="25" applyNumberFormat="1" applyFont="1" applyBorder="1">
      <alignment horizontal="right" vertical="center" indent="1"/>
    </xf>
    <xf numFmtId="165" fontId="9" fillId="0" borderId="29" xfId="25" applyNumberFormat="1" applyFont="1" applyBorder="1">
      <alignment horizontal="right" vertical="center" indent="1"/>
    </xf>
    <xf numFmtId="0" fontId="9" fillId="0" borderId="29" xfId="29" applyFont="1" applyFill="1" applyBorder="1" applyAlignment="1">
      <alignment horizontal="center" vertical="center" wrapText="1"/>
    </xf>
    <xf numFmtId="164" fontId="9" fillId="4" borderId="27" xfId="25" applyNumberFormat="1" applyFont="1" applyFill="1" applyBorder="1">
      <alignment horizontal="right" vertical="center" indent="1"/>
    </xf>
    <xf numFmtId="165" fontId="9" fillId="4" borderId="27" xfId="25" applyNumberFormat="1" applyFont="1" applyFill="1" applyBorder="1">
      <alignment horizontal="right" vertical="center" indent="1"/>
    </xf>
    <xf numFmtId="0" fontId="4" fillId="4" borderId="29" xfId="28" applyFill="1" applyBorder="1" applyAlignment="1">
      <alignment horizontal="center" vertical="center"/>
    </xf>
    <xf numFmtId="0" fontId="4" fillId="4" borderId="35" xfId="28" applyFill="1" applyBorder="1" applyAlignment="1">
      <alignment horizontal="center" vertical="center"/>
    </xf>
    <xf numFmtId="3" fontId="1" fillId="4" borderId="35" xfId="28" applyNumberFormat="1" applyFont="1" applyFill="1" applyBorder="1">
      <alignment horizontal="right" vertical="center" indent="1"/>
    </xf>
    <xf numFmtId="0" fontId="9" fillId="4" borderId="85" xfId="27" applyFont="1" applyFill="1" applyBorder="1">
      <alignment horizontal="right" vertical="center" wrapText="1" indent="1" readingOrder="2"/>
    </xf>
    <xf numFmtId="3" fontId="1" fillId="4" borderId="41" xfId="28" applyNumberFormat="1" applyFont="1" applyFill="1" applyBorder="1">
      <alignment horizontal="right" vertical="center" indent="1"/>
    </xf>
    <xf numFmtId="3" fontId="9" fillId="4" borderId="41" xfId="28" applyNumberFormat="1" applyFont="1" applyFill="1" applyBorder="1">
      <alignment horizontal="right" vertical="center" indent="1"/>
    </xf>
    <xf numFmtId="0" fontId="14" fillId="5" borderId="86" xfId="0" applyFont="1" applyFill="1" applyBorder="1" applyAlignment="1">
      <alignment horizontal="left" vertical="center" wrapText="1" indent="1"/>
    </xf>
    <xf numFmtId="0" fontId="9" fillId="3" borderId="87" xfId="27" applyFont="1" applyFill="1" applyBorder="1">
      <alignment horizontal="right" vertical="center" wrapText="1" indent="1" readingOrder="2"/>
    </xf>
    <xf numFmtId="3" fontId="1" fillId="3" borderId="40" xfId="28" applyNumberFormat="1" applyFont="1" applyFill="1" applyBorder="1">
      <alignment horizontal="right" vertical="center" indent="1"/>
    </xf>
    <xf numFmtId="3" fontId="9" fillId="3" borderId="40" xfId="28" applyNumberFormat="1" applyFont="1" applyFill="1" applyBorder="1">
      <alignment horizontal="right" vertical="center" indent="1"/>
    </xf>
    <xf numFmtId="0" fontId="14" fillId="6" borderId="88" xfId="0" applyFont="1" applyFill="1" applyBorder="1" applyAlignment="1">
      <alignment horizontal="left" vertical="center" wrapText="1" indent="1"/>
    </xf>
    <xf numFmtId="0" fontId="9" fillId="4" borderId="87" xfId="27" applyFont="1" applyFill="1" applyBorder="1">
      <alignment horizontal="right" vertical="center" wrapText="1" indent="1" readingOrder="2"/>
    </xf>
    <xf numFmtId="3" fontId="1" fillId="4" borderId="40" xfId="28" applyNumberFormat="1" applyFont="1" applyFill="1" applyBorder="1">
      <alignment horizontal="right" vertical="center" indent="1"/>
    </xf>
    <xf numFmtId="3" fontId="9" fillId="4" borderId="40" xfId="28" applyNumberFormat="1" applyFont="1" applyFill="1" applyBorder="1">
      <alignment horizontal="right" vertical="center" indent="1"/>
    </xf>
    <xf numFmtId="0" fontId="14" fillId="5" borderId="88" xfId="0" applyFont="1" applyFill="1" applyBorder="1" applyAlignment="1">
      <alignment horizontal="left" vertical="center" wrapText="1" indent="1"/>
    </xf>
    <xf numFmtId="0" fontId="14" fillId="3" borderId="88" xfId="0" applyFont="1" applyFill="1" applyBorder="1" applyAlignment="1">
      <alignment horizontal="left" vertical="center" wrapText="1" indent="1"/>
    </xf>
    <xf numFmtId="0" fontId="9" fillId="4" borderId="89" xfId="27" applyFont="1" applyFill="1" applyBorder="1">
      <alignment horizontal="right" vertical="center" wrapText="1" indent="1" readingOrder="2"/>
    </xf>
    <xf numFmtId="3" fontId="1" fillId="4" borderId="90" xfId="28" applyNumberFormat="1" applyFont="1" applyFill="1" applyBorder="1">
      <alignment horizontal="right" vertical="center" indent="1"/>
    </xf>
    <xf numFmtId="3" fontId="9" fillId="4" borderId="90" xfId="28" applyNumberFormat="1" applyFont="1" applyFill="1" applyBorder="1">
      <alignment horizontal="right" vertical="center" indent="1"/>
    </xf>
    <xf numFmtId="0" fontId="14" fillId="5" borderId="91" xfId="0" applyFont="1" applyFill="1" applyBorder="1" applyAlignment="1">
      <alignment horizontal="left" vertical="center" wrapText="1" indent="1"/>
    </xf>
    <xf numFmtId="3" fontId="1" fillId="0" borderId="26" xfId="28" applyNumberFormat="1" applyFont="1" applyBorder="1">
      <alignment horizontal="right" vertical="center" indent="1"/>
    </xf>
    <xf numFmtId="0" fontId="1" fillId="0" borderId="0" xfId="31" applyFont="1" applyBorder="1">
      <alignment horizontal="left" vertical="center"/>
    </xf>
    <xf numFmtId="0" fontId="13" fillId="0" borderId="19" xfId="27" applyFill="1" applyBorder="1" applyAlignment="1">
      <alignment horizontal="center" vertical="center" wrapText="1" readingOrder="2"/>
    </xf>
    <xf numFmtId="3" fontId="1" fillId="0" borderId="29" xfId="28" applyNumberFormat="1" applyFont="1" applyBorder="1">
      <alignment horizontal="right" vertical="center" indent="1"/>
    </xf>
    <xf numFmtId="0" fontId="9" fillId="0" borderId="18" xfId="29" applyFont="1" applyFill="1" applyBorder="1" applyAlignment="1">
      <alignment horizontal="center" vertical="center" wrapText="1"/>
    </xf>
    <xf numFmtId="0" fontId="13" fillId="3" borderId="21" xfId="27" applyFill="1" applyBorder="1" applyAlignment="1">
      <alignment horizontal="center" vertical="center" wrapText="1" readingOrder="2"/>
    </xf>
    <xf numFmtId="0" fontId="9" fillId="3" borderId="22" xfId="29" applyFont="1" applyFill="1" applyBorder="1" applyAlignment="1">
      <alignment horizontal="center" vertical="center" wrapText="1"/>
    </xf>
    <xf numFmtId="3" fontId="9" fillId="3" borderId="41" xfId="28" applyNumberFormat="1" applyFont="1" applyFill="1" applyBorder="1">
      <alignment horizontal="right" vertical="center" indent="1"/>
    </xf>
    <xf numFmtId="3" fontId="9" fillId="4" borderId="93" xfId="28" applyNumberFormat="1" applyFont="1" applyFill="1" applyBorder="1">
      <alignment horizontal="right" vertical="center" indent="1"/>
    </xf>
    <xf numFmtId="3" fontId="9" fillId="3" borderId="92" xfId="28" applyNumberFormat="1" applyFont="1" applyFill="1" applyBorder="1">
      <alignment horizontal="right" vertical="center" indent="1"/>
    </xf>
    <xf numFmtId="0" fontId="31" fillId="0" borderId="0" xfId="14" applyFont="1" applyAlignment="1">
      <alignment horizontal="center" vertical="center"/>
    </xf>
    <xf numFmtId="0" fontId="1" fillId="0" borderId="0" xfId="14" applyFont="1" applyAlignment="1">
      <alignment vertical="center"/>
    </xf>
    <xf numFmtId="0" fontId="45" fillId="0" borderId="0" xfId="14" applyFont="1" applyAlignment="1">
      <alignment horizontal="center" vertical="center"/>
    </xf>
    <xf numFmtId="0" fontId="45" fillId="0" borderId="0" xfId="14" applyFont="1" applyAlignment="1">
      <alignment horizontal="center" vertical="center" wrapText="1"/>
    </xf>
    <xf numFmtId="0" fontId="1" fillId="0" borderId="0" xfId="14" applyFont="1" applyAlignment="1">
      <alignment horizontal="left" vertical="top" wrapText="1" indent="2"/>
    </xf>
    <xf numFmtId="0" fontId="9" fillId="0" borderId="0" xfId="14" applyFont="1" applyAlignment="1">
      <alignment horizontal="left" wrapText="1"/>
    </xf>
    <xf numFmtId="3" fontId="4" fillId="4" borderId="29" xfId="28" applyNumberFormat="1" applyFill="1" applyBorder="1">
      <alignment horizontal="right" vertical="center" indent="1"/>
    </xf>
    <xf numFmtId="0" fontId="9" fillId="4" borderId="94" xfId="29" applyFont="1" applyFill="1" applyBorder="1" applyAlignment="1">
      <alignment horizontal="center" vertical="center" wrapText="1"/>
    </xf>
    <xf numFmtId="3" fontId="4" fillId="3" borderId="24" xfId="28" applyNumberFormat="1" applyFill="1" applyBorder="1">
      <alignment horizontal="right" vertical="center" indent="1"/>
    </xf>
    <xf numFmtId="0" fontId="9" fillId="3" borderId="58" xfId="29" applyFont="1" applyFill="1" applyBorder="1" applyAlignment="1">
      <alignment horizontal="center" vertical="center" wrapText="1"/>
    </xf>
    <xf numFmtId="0" fontId="31" fillId="0" borderId="0" xfId="1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31" fillId="0" borderId="0" xfId="1" applyFont="1" applyAlignment="1">
      <alignment horizontal="center" vertical="center" readingOrder="2"/>
    </xf>
    <xf numFmtId="1" fontId="5" fillId="3" borderId="29" xfId="8" applyFont="1" applyFill="1" applyBorder="1">
      <alignment horizontal="center" vertical="center"/>
    </xf>
    <xf numFmtId="1" fontId="5" fillId="3" borderId="25" xfId="8" applyFont="1" applyFill="1" applyBorder="1">
      <alignment horizontal="center" vertical="center"/>
    </xf>
    <xf numFmtId="1" fontId="5" fillId="3" borderId="24" xfId="8" applyFont="1" applyFill="1" applyBorder="1">
      <alignment horizontal="center" vertical="center"/>
    </xf>
    <xf numFmtId="0" fontId="14" fillId="3" borderId="29" xfId="10" applyFill="1" applyBorder="1">
      <alignment horizontal="center" vertical="center" wrapText="1"/>
    </xf>
    <xf numFmtId="0" fontId="14" fillId="3" borderId="25" xfId="10" applyFill="1" applyBorder="1">
      <alignment horizontal="center" vertical="center" wrapText="1"/>
    </xf>
    <xf numFmtId="0" fontId="14" fillId="3" borderId="24" xfId="10" applyFill="1" applyBorder="1">
      <alignment horizontal="center" vertical="center" wrapText="1"/>
    </xf>
    <xf numFmtId="0" fontId="5" fillId="3" borderId="29" xfId="9" applyFont="1" applyFill="1" applyBorder="1">
      <alignment horizontal="center" vertical="center" wrapText="1"/>
    </xf>
    <xf numFmtId="0" fontId="5" fillId="3" borderId="25" xfId="9" applyFont="1" applyFill="1" applyBorder="1">
      <alignment horizontal="center" vertical="center" wrapText="1"/>
    </xf>
    <xf numFmtId="0" fontId="5" fillId="3" borderId="24" xfId="9" applyFont="1" applyFill="1" applyBorder="1">
      <alignment horizontal="center" vertical="center" wrapText="1"/>
    </xf>
    <xf numFmtId="0" fontId="9" fillId="3" borderId="26" xfId="9" applyFont="1" applyFill="1" applyBorder="1">
      <alignment horizontal="center" vertical="center" wrapText="1"/>
    </xf>
    <xf numFmtId="0" fontId="9" fillId="3" borderId="24" xfId="9" applyFont="1" applyFill="1" applyBorder="1">
      <alignment horizontal="center" vertical="center" wrapText="1"/>
    </xf>
    <xf numFmtId="0" fontId="9" fillId="3" borderId="44" xfId="24" applyFont="1" applyFill="1" applyBorder="1" applyAlignment="1">
      <alignment horizontal="center" vertical="center"/>
    </xf>
    <xf numFmtId="0" fontId="9" fillId="3" borderId="23" xfId="24" applyFont="1" applyFill="1" applyBorder="1" applyAlignment="1">
      <alignment horizontal="center" vertical="center"/>
    </xf>
    <xf numFmtId="0" fontId="9" fillId="3" borderId="39" xfId="24" applyFont="1" applyFill="1" applyBorder="1" applyAlignment="1">
      <alignment horizontal="center" vertical="center" wrapText="1"/>
    </xf>
    <xf numFmtId="0" fontId="9" fillId="3" borderId="35" xfId="24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 readingOrder="2"/>
    </xf>
    <xf numFmtId="0" fontId="9" fillId="3" borderId="26" xfId="24" applyFont="1" applyFill="1" applyBorder="1" applyAlignment="1">
      <alignment horizontal="center" vertical="center" wrapText="1"/>
    </xf>
    <xf numFmtId="0" fontId="9" fillId="3" borderId="24" xfId="24" applyFont="1" applyFill="1" applyBorder="1" applyAlignment="1">
      <alignment horizontal="center" vertical="center" wrapText="1"/>
    </xf>
    <xf numFmtId="0" fontId="9" fillId="3" borderId="44" xfId="9" applyFont="1" applyFill="1" applyBorder="1">
      <alignment horizontal="center" vertical="center" wrapText="1"/>
    </xf>
    <xf numFmtId="0" fontId="9" fillId="3" borderId="23" xfId="9" applyFont="1" applyFill="1" applyBorder="1">
      <alignment horizontal="center" vertical="center" wrapText="1"/>
    </xf>
    <xf numFmtId="0" fontId="9" fillId="3" borderId="43" xfId="9" applyFont="1" applyFill="1" applyBorder="1">
      <alignment horizontal="center" vertical="center" wrapText="1"/>
    </xf>
    <xf numFmtId="1" fontId="14" fillId="3" borderId="45" xfId="7" applyFont="1" applyFill="1" applyBorder="1">
      <alignment horizontal="left" vertical="center" wrapText="1"/>
    </xf>
    <xf numFmtId="1" fontId="14" fillId="3" borderId="46" xfId="7" applyFont="1" applyFill="1" applyBorder="1">
      <alignment horizontal="left" vertical="center" wrapText="1"/>
    </xf>
    <xf numFmtId="1" fontId="14" fillId="3" borderId="47" xfId="7" applyFont="1" applyFill="1" applyBorder="1">
      <alignment horizontal="left" vertical="center" wrapText="1"/>
    </xf>
    <xf numFmtId="0" fontId="9" fillId="3" borderId="48" xfId="6" applyFont="1" applyFill="1" applyBorder="1">
      <alignment horizontal="right" vertical="center" wrapText="1"/>
    </xf>
    <xf numFmtId="0" fontId="9" fillId="3" borderId="49" xfId="6" applyFont="1" applyFill="1" applyBorder="1">
      <alignment horizontal="right" vertical="center" wrapText="1"/>
    </xf>
    <xf numFmtId="0" fontId="9" fillId="3" borderId="50" xfId="6" applyFont="1" applyFill="1" applyBorder="1">
      <alignment horizontal="right" vertical="center" wrapText="1"/>
    </xf>
    <xf numFmtId="0" fontId="9" fillId="3" borderId="39" xfId="9" applyFont="1" applyFill="1" applyBorder="1" applyAlignment="1">
      <alignment horizontal="center" vertical="center" wrapText="1" readingOrder="1"/>
    </xf>
    <xf numFmtId="0" fontId="9" fillId="3" borderId="35" xfId="9" applyFont="1" applyFill="1" applyBorder="1" applyAlignment="1">
      <alignment horizontal="center" vertical="center" wrapText="1" readingOrder="1"/>
    </xf>
    <xf numFmtId="0" fontId="9" fillId="3" borderId="27" xfId="24" applyFont="1" applyFill="1" applyBorder="1" applyAlignment="1">
      <alignment horizontal="center" vertical="center"/>
    </xf>
    <xf numFmtId="0" fontId="9" fillId="4" borderId="55" xfId="27" applyFont="1" applyFill="1" applyBorder="1" applyAlignment="1">
      <alignment horizontal="center" vertical="center" wrapText="1" readingOrder="2"/>
    </xf>
    <xf numFmtId="0" fontId="9" fillId="4" borderId="51" xfId="27" applyFont="1" applyFill="1" applyBorder="1" applyAlignment="1">
      <alignment horizontal="center" vertical="center" wrapText="1" readingOrder="2"/>
    </xf>
    <xf numFmtId="0" fontId="14" fillId="5" borderId="61" xfId="0" applyFont="1" applyFill="1" applyBorder="1" applyAlignment="1">
      <alignment horizontal="center" vertical="center"/>
    </xf>
    <xf numFmtId="0" fontId="14" fillId="5" borderId="53" xfId="0" applyFont="1" applyFill="1" applyBorder="1" applyAlignment="1">
      <alignment horizontal="center" vertical="center"/>
    </xf>
    <xf numFmtId="0" fontId="14" fillId="5" borderId="54" xfId="0" applyFont="1" applyFill="1" applyBorder="1" applyAlignment="1">
      <alignment horizontal="center" vertical="center"/>
    </xf>
    <xf numFmtId="0" fontId="9" fillId="3" borderId="51" xfId="27" applyFont="1" applyFill="1" applyBorder="1" applyAlignment="1">
      <alignment horizontal="center" vertical="center" wrapText="1" readingOrder="2"/>
    </xf>
    <xf numFmtId="0" fontId="14" fillId="6" borderId="52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6" borderId="54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/>
    </xf>
    <xf numFmtId="0" fontId="9" fillId="4" borderId="56" xfId="27" applyFont="1" applyFill="1" applyBorder="1" applyAlignment="1">
      <alignment horizontal="center" vertical="center" wrapText="1" readingOrder="2"/>
    </xf>
    <xf numFmtId="1" fontId="9" fillId="4" borderId="64" xfId="14" applyNumberFormat="1" applyFont="1" applyFill="1" applyBorder="1" applyAlignment="1">
      <alignment horizontal="center" vertical="center"/>
    </xf>
    <xf numFmtId="1" fontId="9" fillId="4" borderId="57" xfId="14" applyNumberFormat="1" applyFont="1" applyFill="1" applyBorder="1" applyAlignment="1">
      <alignment horizontal="center" vertical="center"/>
    </xf>
    <xf numFmtId="1" fontId="9" fillId="4" borderId="58" xfId="14" applyNumberFormat="1" applyFont="1" applyFill="1" applyBorder="1" applyAlignment="1">
      <alignment horizontal="center" vertical="center"/>
    </xf>
    <xf numFmtId="0" fontId="9" fillId="3" borderId="59" xfId="27" applyFont="1" applyFill="1" applyBorder="1" applyAlignment="1">
      <alignment horizontal="center" vertical="center" wrapText="1" readingOrder="2"/>
    </xf>
    <xf numFmtId="0" fontId="14" fillId="6" borderId="60" xfId="0" applyFont="1" applyFill="1" applyBorder="1" applyAlignment="1">
      <alignment horizontal="center" vertical="center"/>
    </xf>
    <xf numFmtId="0" fontId="9" fillId="3" borderId="27" xfId="9" applyFont="1" applyFill="1" applyBorder="1">
      <alignment horizontal="center" vertical="center" wrapText="1"/>
    </xf>
    <xf numFmtId="0" fontId="9" fillId="3" borderId="39" xfId="9" applyFont="1" applyFill="1" applyBorder="1">
      <alignment horizontal="center" vertical="center" wrapText="1"/>
    </xf>
    <xf numFmtId="0" fontId="9" fillId="3" borderId="35" xfId="9" applyFont="1" applyFill="1" applyBorder="1">
      <alignment horizontal="center" vertical="center" wrapText="1"/>
    </xf>
    <xf numFmtId="0" fontId="8" fillId="3" borderId="26" xfId="9" applyFont="1" applyFill="1" applyBorder="1">
      <alignment horizontal="center" vertical="center" wrapText="1"/>
    </xf>
    <xf numFmtId="0" fontId="8" fillId="3" borderId="24" xfId="9" applyFont="1" applyFill="1" applyBorder="1">
      <alignment horizontal="center" vertical="center" wrapText="1"/>
    </xf>
    <xf numFmtId="0" fontId="8" fillId="3" borderId="26" xfId="24" applyFont="1" applyFill="1" applyBorder="1" applyAlignment="1">
      <alignment horizontal="center" vertical="center" wrapText="1"/>
    </xf>
    <xf numFmtId="0" fontId="8" fillId="3" borderId="24" xfId="24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 readingOrder="2"/>
    </xf>
    <xf numFmtId="1" fontId="14" fillId="3" borderId="39" xfId="7" applyFont="1" applyFill="1" applyBorder="1" applyAlignment="1">
      <alignment horizontal="center" vertical="center" wrapText="1"/>
    </xf>
    <xf numFmtId="1" fontId="14" fillId="3" borderId="38" xfId="7" applyFont="1" applyFill="1" applyBorder="1" applyAlignment="1">
      <alignment horizontal="center" vertical="center" wrapText="1"/>
    </xf>
    <xf numFmtId="1" fontId="14" fillId="3" borderId="35" xfId="7" applyFont="1" applyFill="1" applyBorder="1" applyAlignment="1">
      <alignment horizontal="center" vertical="center" wrapText="1"/>
    </xf>
    <xf numFmtId="0" fontId="9" fillId="3" borderId="39" xfId="6" applyFont="1" applyFill="1" applyBorder="1" applyAlignment="1">
      <alignment horizontal="center" vertical="center" wrapText="1"/>
    </xf>
    <xf numFmtId="0" fontId="9" fillId="3" borderId="38" xfId="6" applyFont="1" applyFill="1" applyBorder="1" applyAlignment="1">
      <alignment horizontal="center" vertical="center" wrapText="1"/>
    </xf>
    <xf numFmtId="0" fontId="9" fillId="3" borderId="35" xfId="6" applyFont="1" applyFill="1" applyBorder="1" applyAlignment="1">
      <alignment horizontal="center" vertical="center" wrapText="1"/>
    </xf>
    <xf numFmtId="0" fontId="9" fillId="3" borderId="43" xfId="24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 readingOrder="1"/>
    </xf>
    <xf numFmtId="0" fontId="9" fillId="3" borderId="38" xfId="9" applyFont="1" applyFill="1" applyBorder="1">
      <alignment horizontal="center" vertical="center" wrapText="1"/>
    </xf>
    <xf numFmtId="0" fontId="9" fillId="3" borderId="62" xfId="6" applyFont="1" applyFill="1" applyBorder="1">
      <alignment horizontal="right" vertical="center" wrapText="1"/>
    </xf>
    <xf numFmtId="1" fontId="14" fillId="3" borderId="63" xfId="7" applyFont="1" applyFill="1" applyBorder="1">
      <alignment horizontal="left" vertical="center" wrapText="1"/>
    </xf>
    <xf numFmtId="0" fontId="9" fillId="3" borderId="38" xfId="24" applyFont="1" applyFill="1" applyBorder="1" applyAlignment="1">
      <alignment horizontal="center" vertical="center" wrapText="1"/>
    </xf>
    <xf numFmtId="0" fontId="14" fillId="3" borderId="55" xfId="9" applyFont="1" applyFill="1" applyBorder="1">
      <alignment horizontal="center" vertical="center" wrapText="1"/>
    </xf>
    <xf numFmtId="0" fontId="14" fillId="3" borderId="56" xfId="9" applyFont="1" applyFill="1" applyBorder="1">
      <alignment horizontal="center" vertical="center" wrapText="1"/>
    </xf>
    <xf numFmtId="0" fontId="9" fillId="3" borderId="27" xfId="24" applyFont="1" applyFill="1" applyBorder="1" applyAlignment="1">
      <alignment horizontal="center" vertical="center" wrapText="1"/>
    </xf>
    <xf numFmtId="1" fontId="9" fillId="3" borderId="64" xfId="8" applyFont="1" applyFill="1" applyBorder="1">
      <alignment horizontal="center" vertical="center"/>
    </xf>
    <xf numFmtId="1" fontId="9" fillId="3" borderId="58" xfId="8" applyFont="1" applyFill="1" applyBorder="1">
      <alignment horizontal="center" vertical="center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 vertical="center" readingOrder="2"/>
    </xf>
    <xf numFmtId="0" fontId="9" fillId="3" borderId="29" xfId="9" applyFont="1" applyFill="1" applyBorder="1">
      <alignment horizontal="center" vertical="center" wrapText="1"/>
    </xf>
    <xf numFmtId="1" fontId="9" fillId="3" borderId="45" xfId="7" applyFont="1" applyFill="1" applyBorder="1">
      <alignment horizontal="left" vertical="center" wrapText="1"/>
    </xf>
    <xf numFmtId="1" fontId="9" fillId="3" borderId="46" xfId="7" applyFont="1" applyFill="1" applyBorder="1">
      <alignment horizontal="left" vertical="center" wrapText="1"/>
    </xf>
    <xf numFmtId="1" fontId="9" fillId="3" borderId="47" xfId="7" applyFont="1" applyFill="1" applyBorder="1">
      <alignment horizontal="left" vertical="center" wrapText="1"/>
    </xf>
    <xf numFmtId="0" fontId="9" fillId="3" borderId="25" xfId="24" applyFont="1" applyFill="1" applyBorder="1" applyAlignment="1">
      <alignment horizontal="center" vertical="center" wrapText="1"/>
    </xf>
    <xf numFmtId="0" fontId="9" fillId="3" borderId="25" xfId="10" applyFont="1" applyFill="1" applyBorder="1">
      <alignment horizontal="center" vertical="center" wrapText="1"/>
    </xf>
    <xf numFmtId="0" fontId="9" fillId="3" borderId="24" xfId="10" applyFont="1" applyFill="1" applyBorder="1">
      <alignment horizontal="center" vertical="center" wrapText="1"/>
    </xf>
    <xf numFmtId="0" fontId="13" fillId="3" borderId="48" xfId="5" applyFont="1" applyFill="1" applyBorder="1">
      <alignment horizontal="right" vertical="center" wrapText="1"/>
    </xf>
    <xf numFmtId="0" fontId="13" fillId="3" borderId="49" xfId="5" applyFont="1" applyFill="1" applyBorder="1">
      <alignment horizontal="right" vertical="center" wrapText="1"/>
    </xf>
    <xf numFmtId="0" fontId="13" fillId="3" borderId="50" xfId="5" applyFont="1" applyFill="1" applyBorder="1">
      <alignment horizontal="right" vertical="center" wrapText="1"/>
    </xf>
    <xf numFmtId="0" fontId="9" fillId="3" borderId="29" xfId="10" applyFont="1" applyFill="1" applyBorder="1">
      <alignment horizontal="center" vertical="center" wrapText="1"/>
    </xf>
    <xf numFmtId="0" fontId="9" fillId="4" borderId="64" xfId="27" applyFont="1" applyFill="1" applyBorder="1">
      <alignment horizontal="right" vertical="center" wrapText="1" indent="1" readingOrder="2"/>
    </xf>
    <xf numFmtId="0" fontId="9" fillId="4" borderId="55" xfId="27" applyFont="1" applyFill="1" applyBorder="1">
      <alignment horizontal="right" vertical="center" wrapText="1" indent="1" readingOrder="2"/>
    </xf>
    <xf numFmtId="0" fontId="9" fillId="3" borderId="70" xfId="5" applyFont="1" applyFill="1" applyBorder="1">
      <alignment horizontal="right" vertical="center" wrapText="1"/>
    </xf>
    <xf numFmtId="0" fontId="9" fillId="3" borderId="71" xfId="5" applyFont="1" applyFill="1" applyBorder="1">
      <alignment horizontal="right" vertical="center" wrapText="1"/>
    </xf>
    <xf numFmtId="0" fontId="9" fillId="3" borderId="72" xfId="5" applyFont="1" applyFill="1" applyBorder="1">
      <alignment horizontal="right" vertical="center" wrapText="1"/>
    </xf>
    <xf numFmtId="0" fontId="9" fillId="3" borderId="73" xfId="5" applyFont="1" applyFill="1" applyBorder="1">
      <alignment horizontal="right" vertical="center" wrapText="1"/>
    </xf>
    <xf numFmtId="0" fontId="9" fillId="3" borderId="74" xfId="5" applyFont="1" applyFill="1" applyBorder="1">
      <alignment horizontal="right" vertical="center" wrapText="1"/>
    </xf>
    <xf numFmtId="0" fontId="9" fillId="3" borderId="75" xfId="5" applyFont="1" applyFill="1" applyBorder="1">
      <alignment horizontal="right" vertical="center" wrapText="1"/>
    </xf>
    <xf numFmtId="1" fontId="14" fillId="3" borderId="76" xfId="7" applyFont="1" applyFill="1" applyBorder="1">
      <alignment horizontal="left" vertical="center" wrapText="1"/>
    </xf>
    <xf numFmtId="1" fontId="14" fillId="3" borderId="77" xfId="7" applyFont="1" applyFill="1" applyBorder="1">
      <alignment horizontal="left" vertical="center" wrapText="1"/>
    </xf>
    <xf numFmtId="1" fontId="14" fillId="3" borderId="78" xfId="7" applyFont="1" applyFill="1" applyBorder="1">
      <alignment horizontal="left" vertical="center" wrapText="1"/>
    </xf>
    <xf numFmtId="1" fontId="14" fillId="3" borderId="79" xfId="7" applyFont="1" applyFill="1" applyBorder="1">
      <alignment horizontal="left" vertical="center" wrapText="1"/>
    </xf>
    <xf numFmtId="1" fontId="14" fillId="3" borderId="80" xfId="7" applyFont="1" applyFill="1" applyBorder="1">
      <alignment horizontal="left" vertical="center" wrapText="1"/>
    </xf>
    <xf numFmtId="1" fontId="14" fillId="3" borderId="81" xfId="7" applyFont="1" applyFill="1" applyBorder="1">
      <alignment horizontal="left" vertical="center" wrapText="1"/>
    </xf>
    <xf numFmtId="0" fontId="9" fillId="3" borderId="29" xfId="24" applyFont="1" applyFill="1" applyBorder="1" applyAlignment="1">
      <alignment horizontal="center" vertical="center" wrapText="1"/>
    </xf>
    <xf numFmtId="1" fontId="8" fillId="0" borderId="64" xfId="0" applyNumberFormat="1" applyFont="1" applyBorder="1" applyAlignment="1">
      <alignment horizontal="left" vertical="center"/>
    </xf>
    <xf numFmtId="1" fontId="8" fillId="0" borderId="69" xfId="0" applyNumberFormat="1" applyFont="1" applyBorder="1" applyAlignment="1">
      <alignment horizontal="left" vertical="center"/>
    </xf>
    <xf numFmtId="0" fontId="9" fillId="3" borderId="57" xfId="27" applyFont="1" applyFill="1" applyBorder="1">
      <alignment horizontal="right" vertical="center" wrapText="1" indent="1" readingOrder="2"/>
    </xf>
    <xf numFmtId="0" fontId="9" fillId="3" borderId="51" xfId="27" applyFont="1" applyFill="1" applyBorder="1">
      <alignment horizontal="right" vertical="center" wrapText="1" indent="1" readingOrder="2"/>
    </xf>
    <xf numFmtId="1" fontId="8" fillId="3" borderId="57" xfId="0" applyNumberFormat="1" applyFont="1" applyFill="1" applyBorder="1" applyAlignment="1">
      <alignment horizontal="left" vertical="center"/>
    </xf>
    <xf numFmtId="1" fontId="8" fillId="3" borderId="65" xfId="0" applyNumberFormat="1" applyFont="1" applyFill="1" applyBorder="1" applyAlignment="1">
      <alignment horizontal="left" vertical="center"/>
    </xf>
    <xf numFmtId="0" fontId="9" fillId="4" borderId="57" xfId="27" applyFont="1" applyFill="1" applyBorder="1">
      <alignment horizontal="right" vertical="center" wrapText="1" indent="1" readingOrder="2"/>
    </xf>
    <xf numFmtId="0" fontId="9" fillId="0" borderId="0" xfId="16" applyFont="1" applyAlignment="1">
      <alignment horizontal="right" vertical="center" readingOrder="2"/>
    </xf>
    <xf numFmtId="0" fontId="14" fillId="0" borderId="0" xfId="17" applyFont="1">
      <alignment horizontal="left" vertical="center"/>
    </xf>
    <xf numFmtId="1" fontId="8" fillId="0" borderId="57" xfId="0" applyNumberFormat="1" applyFont="1" applyBorder="1" applyAlignment="1">
      <alignment horizontal="left" vertical="center"/>
    </xf>
    <xf numFmtId="1" fontId="8" fillId="0" borderId="65" xfId="0" applyNumberFormat="1" applyFont="1" applyBorder="1" applyAlignment="1">
      <alignment horizontal="left" vertical="center"/>
    </xf>
    <xf numFmtId="0" fontId="9" fillId="4" borderId="44" xfId="26" applyFont="1" applyFill="1" applyBorder="1" applyAlignment="1">
      <alignment horizontal="center" vertical="center" wrapText="1" readingOrder="2"/>
    </xf>
    <xf numFmtId="0" fontId="9" fillId="4" borderId="43" xfId="26" applyFont="1" applyFill="1" applyBorder="1" applyAlignment="1">
      <alignment horizontal="center" vertical="center" wrapText="1" readingOrder="2"/>
    </xf>
    <xf numFmtId="1" fontId="8" fillId="4" borderId="44" xfId="0" applyNumberFormat="1" applyFont="1" applyFill="1" applyBorder="1" applyAlignment="1">
      <alignment horizontal="center" vertical="center"/>
    </xf>
    <xf numFmtId="1" fontId="8" fillId="4" borderId="23" xfId="0" applyNumberFormat="1" applyFont="1" applyFill="1" applyBorder="1" applyAlignment="1">
      <alignment horizontal="center" vertical="center"/>
    </xf>
    <xf numFmtId="0" fontId="9" fillId="3" borderId="66" xfId="26" applyFont="1" applyFill="1" applyBorder="1">
      <alignment horizontal="right" vertical="center" wrapText="1" indent="1" readingOrder="2"/>
    </xf>
    <xf numFmtId="0" fontId="9" fillId="3" borderId="67" xfId="26" applyFont="1" applyFill="1" applyBorder="1">
      <alignment horizontal="right" vertical="center" wrapText="1" indent="1" readingOrder="2"/>
    </xf>
    <xf numFmtId="1" fontId="8" fillId="3" borderId="66" xfId="0" applyNumberFormat="1" applyFont="1" applyFill="1" applyBorder="1" applyAlignment="1">
      <alignment horizontal="left" vertical="center"/>
    </xf>
    <xf numFmtId="1" fontId="8" fillId="3" borderId="68" xfId="0" applyNumberFormat="1" applyFont="1" applyFill="1" applyBorder="1" applyAlignment="1">
      <alignment horizontal="left" vertical="center"/>
    </xf>
    <xf numFmtId="0" fontId="9" fillId="3" borderId="28" xfId="24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 readingOrder="1"/>
    </xf>
    <xf numFmtId="0" fontId="9" fillId="3" borderId="48" xfId="5" applyFont="1" applyFill="1" applyBorder="1">
      <alignment horizontal="right" vertical="center" wrapText="1"/>
    </xf>
    <xf numFmtId="0" fontId="9" fillId="3" borderId="49" xfId="5" applyFont="1" applyFill="1" applyBorder="1">
      <alignment horizontal="right" vertical="center" wrapText="1"/>
    </xf>
    <xf numFmtId="0" fontId="9" fillId="3" borderId="50" xfId="5" applyFont="1" applyFill="1" applyBorder="1">
      <alignment horizontal="right" vertical="center" wrapText="1"/>
    </xf>
    <xf numFmtId="0" fontId="9" fillId="3" borderId="25" xfId="9" applyFont="1" applyFill="1" applyBorder="1">
      <alignment horizontal="center" vertical="center" wrapText="1"/>
    </xf>
    <xf numFmtId="0" fontId="36" fillId="3" borderId="29" xfId="9" applyFont="1" applyFill="1" applyBorder="1">
      <alignment horizontal="center" vertical="center" wrapText="1"/>
    </xf>
    <xf numFmtId="0" fontId="36" fillId="3" borderId="25" xfId="9" applyFont="1" applyFill="1" applyBorder="1">
      <alignment horizontal="center" vertical="center" wrapText="1"/>
    </xf>
    <xf numFmtId="0" fontId="36" fillId="3" borderId="24" xfId="9" applyFont="1" applyFill="1" applyBorder="1">
      <alignment horizontal="center" vertical="center" wrapText="1"/>
    </xf>
    <xf numFmtId="0" fontId="9" fillId="3" borderId="29" xfId="9" applyFont="1" applyFill="1" applyBorder="1" applyAlignment="1">
      <alignment horizontal="center" vertical="center" wrapText="1" readingOrder="1"/>
    </xf>
    <xf numFmtId="0" fontId="19" fillId="3" borderId="25" xfId="9" applyFont="1" applyFill="1" applyBorder="1" applyAlignment="1">
      <alignment horizontal="center" vertical="center" wrapText="1" readingOrder="1"/>
    </xf>
    <xf numFmtId="0" fontId="19" fillId="3" borderId="24" xfId="9" applyFont="1" applyFill="1" applyBorder="1" applyAlignment="1">
      <alignment horizontal="center" vertical="center" wrapText="1" readingOrder="1"/>
    </xf>
    <xf numFmtId="0" fontId="36" fillId="3" borderId="29" xfId="9" applyFont="1" applyFill="1" applyBorder="1" applyAlignment="1">
      <alignment horizontal="center" vertical="center" wrapText="1" readingOrder="1"/>
    </xf>
    <xf numFmtId="0" fontId="36" fillId="3" borderId="25" xfId="9" applyFont="1" applyFill="1" applyBorder="1" applyAlignment="1">
      <alignment horizontal="center" vertical="center" wrapText="1" readingOrder="1"/>
    </xf>
    <xf numFmtId="0" fontId="36" fillId="3" borderId="24" xfId="9" applyFont="1" applyFill="1" applyBorder="1" applyAlignment="1">
      <alignment horizontal="center" vertical="center" wrapText="1" readingOrder="1"/>
    </xf>
    <xf numFmtId="0" fontId="19" fillId="3" borderId="29" xfId="9" applyFont="1" applyFill="1" applyBorder="1">
      <alignment horizontal="center" vertical="center" wrapText="1"/>
    </xf>
    <xf numFmtId="0" fontId="19" fillId="3" borderId="25" xfId="9" applyFont="1" applyFill="1" applyBorder="1">
      <alignment horizontal="center" vertical="center" wrapText="1"/>
    </xf>
    <xf numFmtId="0" fontId="19" fillId="3" borderId="24" xfId="9" applyFont="1" applyFill="1" applyBorder="1">
      <alignment horizontal="center" vertical="center" wrapText="1"/>
    </xf>
    <xf numFmtId="0" fontId="13" fillId="0" borderId="0" xfId="1" applyFont="1" applyAlignment="1">
      <alignment horizontal="center" vertical="center" readingOrder="1"/>
    </xf>
    <xf numFmtId="0" fontId="31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 readingOrder="2"/>
    </xf>
    <xf numFmtId="49" fontId="19" fillId="3" borderId="29" xfId="9" applyNumberFormat="1" applyFont="1" applyFill="1" applyBorder="1">
      <alignment horizontal="center" vertical="center" wrapText="1"/>
    </xf>
    <xf numFmtId="49" fontId="19" fillId="3" borderId="25" xfId="9" applyNumberFormat="1" applyFont="1" applyFill="1" applyBorder="1">
      <alignment horizontal="center" vertical="center" wrapText="1"/>
    </xf>
    <xf numFmtId="49" fontId="19" fillId="3" borderId="24" xfId="9" applyNumberFormat="1" applyFont="1" applyFill="1" applyBorder="1">
      <alignment horizontal="center" vertical="center" wrapText="1"/>
    </xf>
    <xf numFmtId="0" fontId="9" fillId="3" borderId="25" xfId="9" applyFont="1" applyFill="1" applyBorder="1" applyAlignment="1">
      <alignment horizontal="center" vertical="center" wrapText="1" readingOrder="1"/>
    </xf>
    <xf numFmtId="0" fontId="9" fillId="3" borderId="24" xfId="9" applyFont="1" applyFill="1" applyBorder="1" applyAlignment="1">
      <alignment horizontal="center" vertical="center" wrapText="1" readingOrder="1"/>
    </xf>
  </cellXfs>
  <cellStyles count="32">
    <cellStyle name="H1" xfId="1" xr:uid="{00000000-0005-0000-0000-000000000000}"/>
    <cellStyle name="H1 2" xfId="2" xr:uid="{00000000-0005-0000-0000-000001000000}"/>
    <cellStyle name="H2" xfId="3" xr:uid="{00000000-0005-0000-0000-000002000000}"/>
    <cellStyle name="H2 2" xfId="4" xr:uid="{00000000-0005-0000-0000-000003000000}"/>
    <cellStyle name="had" xfId="5" xr:uid="{00000000-0005-0000-0000-000004000000}"/>
    <cellStyle name="had 2" xfId="6" xr:uid="{00000000-0005-0000-0000-000005000000}"/>
    <cellStyle name="had0" xfId="7" xr:uid="{00000000-0005-0000-0000-000006000000}"/>
    <cellStyle name="Had1" xfId="8" xr:uid="{00000000-0005-0000-0000-000007000000}"/>
    <cellStyle name="Had2" xfId="9" xr:uid="{00000000-0005-0000-0000-000008000000}"/>
    <cellStyle name="Had3" xfId="10" xr:uid="{00000000-0005-0000-0000-000009000000}"/>
    <cellStyle name="inxa" xfId="11" xr:uid="{00000000-0005-0000-0000-00000A000000}"/>
    <cellStyle name="inxa 2" xfId="12" xr:uid="{00000000-0005-0000-0000-00000B000000}"/>
    <cellStyle name="inxe" xfId="13" xr:uid="{00000000-0005-0000-0000-00000C000000}"/>
    <cellStyle name="Normal" xfId="0" builtinId="0"/>
    <cellStyle name="Normal 2" xfId="14" xr:uid="{00000000-0005-0000-0000-00000E000000}"/>
    <cellStyle name="Normal 2 2" xfId="15" xr:uid="{00000000-0005-0000-0000-00000F000000}"/>
    <cellStyle name="NotA" xfId="16" xr:uid="{00000000-0005-0000-0000-000010000000}"/>
    <cellStyle name="Note" xfId="17" builtinId="10" customBuiltin="1"/>
    <cellStyle name="T1" xfId="18" xr:uid="{00000000-0005-0000-0000-000012000000}"/>
    <cellStyle name="T1 2" xfId="19" xr:uid="{00000000-0005-0000-0000-000013000000}"/>
    <cellStyle name="T2" xfId="20" xr:uid="{00000000-0005-0000-0000-000014000000}"/>
    <cellStyle name="T2 2" xfId="21" xr:uid="{00000000-0005-0000-0000-000015000000}"/>
    <cellStyle name="T2 3" xfId="22" xr:uid="{00000000-0005-0000-0000-000016000000}"/>
    <cellStyle name="T2 4" xfId="23" xr:uid="{00000000-0005-0000-0000-000017000000}"/>
    <cellStyle name="Total" xfId="24" builtinId="25" customBuiltin="1"/>
    <cellStyle name="Total1" xfId="25" xr:uid="{00000000-0005-0000-0000-000019000000}"/>
    <cellStyle name="TXT1" xfId="26" xr:uid="{00000000-0005-0000-0000-00001A000000}"/>
    <cellStyle name="TXT1 2" xfId="27" xr:uid="{00000000-0005-0000-0000-00001B000000}"/>
    <cellStyle name="TXT2" xfId="28" xr:uid="{00000000-0005-0000-0000-00001C000000}"/>
    <cellStyle name="TXT3" xfId="29" xr:uid="{00000000-0005-0000-0000-00001D000000}"/>
    <cellStyle name="TXT4" xfId="30" xr:uid="{00000000-0005-0000-0000-00001E000000}"/>
    <cellStyle name="TXT5" xfId="31" xr:uid="{00000000-0005-0000-0000-00001F000000}"/>
  </cellStyles>
  <dxfs count="0"/>
  <tableStyles count="0" defaultTableStyle="TableStyleMedium9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5.xml"/><Relationship Id="rId26" Type="http://schemas.openxmlformats.org/officeDocument/2006/relationships/worksheet" Target="worksheets/sheet19.xml"/><Relationship Id="rId39" Type="http://schemas.openxmlformats.org/officeDocument/2006/relationships/worksheet" Target="worksheets/sheet29.xml"/><Relationship Id="rId21" Type="http://schemas.openxmlformats.org/officeDocument/2006/relationships/worksheet" Target="worksheets/sheet15.xml"/><Relationship Id="rId34" Type="http://schemas.openxmlformats.org/officeDocument/2006/relationships/worksheet" Target="worksheets/sheet25.xml"/><Relationship Id="rId42" Type="http://schemas.openxmlformats.org/officeDocument/2006/relationships/worksheet" Target="worksheets/sheet3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21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7.xml"/><Relationship Id="rId32" Type="http://schemas.openxmlformats.org/officeDocument/2006/relationships/chartsheet" Target="chartsheets/sheet9.xml"/><Relationship Id="rId37" Type="http://schemas.openxmlformats.org/officeDocument/2006/relationships/worksheet" Target="worksheets/sheet28.xml"/><Relationship Id="rId40" Type="http://schemas.openxmlformats.org/officeDocument/2006/relationships/worksheet" Target="worksheets/sheet3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7.xml"/><Relationship Id="rId28" Type="http://schemas.openxmlformats.org/officeDocument/2006/relationships/chartsheet" Target="chartsheets/sheet8.xml"/><Relationship Id="rId36" Type="http://schemas.openxmlformats.org/officeDocument/2006/relationships/worksheet" Target="worksheets/sheet27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4.xml"/><Relationship Id="rId31" Type="http://schemas.openxmlformats.org/officeDocument/2006/relationships/worksheet" Target="worksheets/sheet23.xml"/><Relationship Id="rId44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2.xml"/><Relationship Id="rId35" Type="http://schemas.openxmlformats.org/officeDocument/2006/relationships/worksheet" Target="worksheets/sheet26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18.xml"/><Relationship Id="rId33" Type="http://schemas.openxmlformats.org/officeDocument/2006/relationships/worksheet" Target="worksheets/sheet24.xml"/><Relationship Id="rId38" Type="http://schemas.openxmlformats.org/officeDocument/2006/relationships/chartsheet" Target="chartsheets/sheet10.xml"/><Relationship Id="rId46" Type="http://schemas.openxmlformats.org/officeDocument/2006/relationships/calcChain" Target="calcChain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75000000000044E-2"/>
          <c:y val="0.19334389857369291"/>
          <c:w val="0.8650101948935216"/>
          <c:h val="0.60538827258320471"/>
        </c:manualLayout>
      </c:layout>
      <c:lineChart>
        <c:grouping val="standard"/>
        <c:varyColors val="0"/>
        <c:ser>
          <c:idx val="0"/>
          <c:order val="0"/>
          <c:tx>
            <c:strRef>
              <c:f>'34'!$B$23</c:f>
              <c:strCache>
                <c:ptCount val="1"/>
                <c:pt idx="0">
                  <c:v>المواليد احياء Births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1623309053069685E-2"/>
                  <c:y val="-3.8034865293185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60-4AA7-8DD6-4527A84F0E61}"/>
                </c:ext>
              </c:extLst>
            </c:dLbl>
            <c:dLbl>
              <c:idx val="9"/>
              <c:layout>
                <c:manualLayout>
                  <c:x val="-1.6649323621227889E-2"/>
                  <c:y val="-2.7469624933967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60-4AA7-8DD6-4527A84F0E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'34'!$A$9:$A$18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'34'!$B$9:$B$18</c:f>
              <c:numCache>
                <c:formatCode>#,##0</c:formatCode>
                <c:ptCount val="10"/>
                <c:pt idx="0">
                  <c:v>12200</c:v>
                </c:pt>
                <c:pt idx="1">
                  <c:v>12856</c:v>
                </c:pt>
                <c:pt idx="2">
                  <c:v>13190</c:v>
                </c:pt>
                <c:pt idx="3">
                  <c:v>13401</c:v>
                </c:pt>
                <c:pt idx="4">
                  <c:v>14120</c:v>
                </c:pt>
                <c:pt idx="5">
                  <c:v>15681</c:v>
                </c:pt>
                <c:pt idx="6">
                  <c:v>17210</c:v>
                </c:pt>
                <c:pt idx="7">
                  <c:v>18351</c:v>
                </c:pt>
                <c:pt idx="8">
                  <c:v>19504</c:v>
                </c:pt>
                <c:pt idx="9">
                  <c:v>20623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0-4AA7-8DD6-4527A84F0E61}"/>
            </c:ext>
          </c:extLst>
        </c:ser>
        <c:ser>
          <c:idx val="1"/>
          <c:order val="1"/>
          <c:tx>
            <c:strRef>
              <c:f>'34'!$C$23</c:f>
              <c:strCache>
                <c:ptCount val="1"/>
                <c:pt idx="0">
                  <c:v>الوفيات  Deaths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5785639958376846E-2"/>
                  <c:y val="-2.5356576862123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60-4AA7-8DD6-4527A84F0E61}"/>
                </c:ext>
              </c:extLst>
            </c:dLbl>
            <c:dLbl>
              <c:idx val="9"/>
              <c:layout>
                <c:manualLayout>
                  <c:x val="-1.2486992715920915E-2"/>
                  <c:y val="-2.7469624933967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60-4AA7-8DD6-4527A84F0E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'34'!$A$9:$A$18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'34'!$C$9:$C$18</c:f>
              <c:numCache>
                <c:formatCode>#,##0</c:formatCode>
                <c:ptCount val="10"/>
                <c:pt idx="0">
                  <c:v>1220</c:v>
                </c:pt>
                <c:pt idx="1">
                  <c:v>1311</c:v>
                </c:pt>
                <c:pt idx="2">
                  <c:v>1341</c:v>
                </c:pt>
                <c:pt idx="3">
                  <c:v>1545</c:v>
                </c:pt>
                <c:pt idx="4">
                  <c:v>1750</c:v>
                </c:pt>
                <c:pt idx="5">
                  <c:v>1776</c:v>
                </c:pt>
                <c:pt idx="6">
                  <c:v>1942</c:v>
                </c:pt>
                <c:pt idx="7">
                  <c:v>2008</c:v>
                </c:pt>
                <c:pt idx="8">
                  <c:v>1970</c:v>
                </c:pt>
                <c:pt idx="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0-4AA7-8DD6-4527A84F0E61}"/>
            </c:ext>
          </c:extLst>
        </c:ser>
        <c:ser>
          <c:idx val="2"/>
          <c:order val="2"/>
          <c:tx>
            <c:strRef>
              <c:f>'34'!$D$23</c:f>
              <c:strCache>
                <c:ptCount val="1"/>
                <c:pt idx="0">
                  <c:v>الزيادة الطبيعية  Natural Increase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1623309053069685E-2"/>
                  <c:y val="3.1695721077654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60-4AA7-8DD6-4527A84F0E61}"/>
                </c:ext>
              </c:extLst>
            </c:dLbl>
            <c:dLbl>
              <c:idx val="9"/>
              <c:layout>
                <c:manualLayout>
                  <c:x val="-1.6649323621227889E-2"/>
                  <c:y val="-1.2678288431061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60-4AA7-8DD6-4527A84F0E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'34'!$A$9:$A$18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'34'!$D$9:$D$18</c:f>
              <c:numCache>
                <c:formatCode>#,##0</c:formatCode>
                <c:ptCount val="10"/>
                <c:pt idx="0">
                  <c:v>10980</c:v>
                </c:pt>
                <c:pt idx="1">
                  <c:v>11545</c:v>
                </c:pt>
                <c:pt idx="2">
                  <c:v>11849</c:v>
                </c:pt>
                <c:pt idx="3">
                  <c:v>11856</c:v>
                </c:pt>
                <c:pt idx="4">
                  <c:v>12370</c:v>
                </c:pt>
                <c:pt idx="5">
                  <c:v>13905</c:v>
                </c:pt>
                <c:pt idx="6">
                  <c:v>15268</c:v>
                </c:pt>
                <c:pt idx="7">
                  <c:v>16343</c:v>
                </c:pt>
                <c:pt idx="8">
                  <c:v>17534</c:v>
                </c:pt>
                <c:pt idx="9">
                  <c:v>18674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0-4AA7-8DD6-4527A84F0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7632"/>
        <c:axId val="79399168"/>
      </c:lineChart>
      <c:catAx>
        <c:axId val="7939763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</a:t>
                </a:r>
              </a:p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5.9187445319335112E-2"/>
              <c:y val="0.81827786582144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9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39916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3.2986111111111112E-2"/>
              <c:y val="0.107765451664025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9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08322397200374"/>
          <c:y val="0.87480190174326466"/>
          <c:w val="0.71249989063867591"/>
          <c:h val="5.071315372424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إشهادات الطلاق حسب جنسية الزوج والشهر</a:t>
            </a:r>
            <a:endParaRPr lang="en-US" sz="1600">
              <a:latin typeface="Arial" pitchFamily="34" charset="0"/>
              <a:cs typeface="Arial" pitchFamily="34" charset="0"/>
            </a:endParaRP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2011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DIVORCES BY NATIONALITY OF HUSBAND AND MONTH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2011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508838767416993"/>
          <c:y val="2.27218974416752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22633984561897E-2"/>
          <c:y val="0.17005288513391456"/>
          <c:w val="0.8916666666666665"/>
          <c:h val="0.71636813424312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'59'!$B$28:$B$29</c:f>
              <c:strCache>
                <c:ptCount val="2"/>
                <c:pt idx="0">
                  <c:v>قطري
Qatari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'59'!$A$30:$A$41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'59'!$B$30:$B$41</c:f>
              <c:numCache>
                <c:formatCode>0</c:formatCode>
                <c:ptCount val="12"/>
                <c:pt idx="0">
                  <c:v>53</c:v>
                </c:pt>
                <c:pt idx="1">
                  <c:v>50</c:v>
                </c:pt>
                <c:pt idx="2">
                  <c:v>44</c:v>
                </c:pt>
                <c:pt idx="3">
                  <c:v>74</c:v>
                </c:pt>
                <c:pt idx="4">
                  <c:v>72</c:v>
                </c:pt>
                <c:pt idx="5">
                  <c:v>89</c:v>
                </c:pt>
                <c:pt idx="6">
                  <c:v>95</c:v>
                </c:pt>
                <c:pt idx="7">
                  <c:v>31</c:v>
                </c:pt>
                <c:pt idx="8">
                  <c:v>44</c:v>
                </c:pt>
                <c:pt idx="9">
                  <c:v>75</c:v>
                </c:pt>
                <c:pt idx="10">
                  <c:v>45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7-4D20-A5E5-6A35D749F27F}"/>
            </c:ext>
          </c:extLst>
        </c:ser>
        <c:ser>
          <c:idx val="1"/>
          <c:order val="1"/>
          <c:tx>
            <c:strRef>
              <c:f>'59'!$C$28:$C$29</c:f>
              <c:strCache>
                <c:ptCount val="2"/>
                <c:pt idx="0">
                  <c:v>غير قطري
Non Qatari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'59'!$A$30:$A$41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'59'!$C$30:$C$41</c:f>
              <c:numCache>
                <c:formatCode>0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26</c:v>
                </c:pt>
                <c:pt idx="3">
                  <c:v>29</c:v>
                </c:pt>
                <c:pt idx="4">
                  <c:v>26</c:v>
                </c:pt>
                <c:pt idx="5">
                  <c:v>41</c:v>
                </c:pt>
                <c:pt idx="6">
                  <c:v>52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7-4D20-A5E5-6A35D749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873792"/>
        <c:axId val="89908736"/>
      </c:barChart>
      <c:catAx>
        <c:axId val="8987379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QA" sz="1200"/>
                  <a:t>الشهور  </a:t>
                </a:r>
                <a:r>
                  <a:rPr lang="en-US" sz="1200"/>
                  <a:t> 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2501375284526"/>
              <c:y val="0.95714348901935753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990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0873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/>
                  <a:t>العدد </a:t>
                </a: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2112135618084255E-2"/>
              <c:y val="0.1273579276358338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987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395830083283357"/>
          <c:y val="0.22345463573810034"/>
          <c:w val="0.31177303566981301"/>
          <c:h val="0.14689717044510944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23699831747335E-2"/>
          <c:y val="0.19921660669404384"/>
          <c:w val="0.89118488261404982"/>
          <c:h val="0.6464647017982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'38'!$B$22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gradFill rotWithShape="0">
              <a:gsLst>
                <a:gs pos="0">
                  <a:srgbClr val="FFFFFF"/>
                </a:gs>
                <a:gs pos="100000">
                  <a:srgbClr val="993366"/>
                </a:gs>
              </a:gsLst>
              <a:path path="rect">
                <a:fillToRect l="50000" t="50000" r="50000" b="50000"/>
              </a:path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'38'!$A$25:$A$33</c:f>
              <c:strCache>
                <c:ptCount val="9"/>
                <c:pt idx="0">
                  <c:v>-20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+</c:v>
                </c:pt>
                <c:pt idx="8">
                  <c:v>غير مبين Not Stated</c:v>
                </c:pt>
              </c:strCache>
            </c:strRef>
          </c:cat>
          <c:val>
            <c:numRef>
              <c:f>'38'!$B$25:$B$33</c:f>
              <c:numCache>
                <c:formatCode>0</c:formatCode>
                <c:ptCount val="9"/>
                <c:pt idx="0">
                  <c:v>194</c:v>
                </c:pt>
                <c:pt idx="1">
                  <c:v>1600</c:v>
                </c:pt>
                <c:pt idx="2">
                  <c:v>2407</c:v>
                </c:pt>
                <c:pt idx="3">
                  <c:v>1890</c:v>
                </c:pt>
                <c:pt idx="4">
                  <c:v>1076</c:v>
                </c:pt>
                <c:pt idx="5">
                  <c:v>379</c:v>
                </c:pt>
                <c:pt idx="6">
                  <c:v>38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E-4BCD-B424-C25FCD5F77E7}"/>
            </c:ext>
          </c:extLst>
        </c:ser>
        <c:ser>
          <c:idx val="1"/>
          <c:order val="1"/>
          <c:tx>
            <c:strRef>
              <c:f>'38'!$C$22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gradFill rotWithShape="0">
              <a:gsLst>
                <a:gs pos="0">
                  <a:srgbClr val="CCCCFF"/>
                </a:gs>
                <a:gs pos="100000">
                  <a:srgbClr val="3366FF"/>
                </a:gs>
              </a:gsLst>
              <a:path path="rect">
                <a:fillToRect l="50000" t="50000" r="50000" b="50000"/>
              </a:path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'38'!$A$25:$A$33</c:f>
              <c:strCache>
                <c:ptCount val="9"/>
                <c:pt idx="0">
                  <c:v>-20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+</c:v>
                </c:pt>
                <c:pt idx="8">
                  <c:v>غير مبين Not Stated</c:v>
                </c:pt>
              </c:strCache>
            </c:strRef>
          </c:cat>
          <c:val>
            <c:numRef>
              <c:f>'38'!$C$25:$C$33</c:f>
              <c:numCache>
                <c:formatCode>0</c:formatCode>
                <c:ptCount val="9"/>
                <c:pt idx="0">
                  <c:v>223</c:v>
                </c:pt>
                <c:pt idx="1">
                  <c:v>1893</c:v>
                </c:pt>
                <c:pt idx="2">
                  <c:v>4267</c:v>
                </c:pt>
                <c:pt idx="3">
                  <c:v>4176</c:v>
                </c:pt>
                <c:pt idx="4">
                  <c:v>1927</c:v>
                </c:pt>
                <c:pt idx="5">
                  <c:v>495</c:v>
                </c:pt>
                <c:pt idx="6">
                  <c:v>48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E-4BCD-B424-C25FCD5F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54656"/>
        <c:axId val="81068416"/>
      </c:barChart>
      <c:catAx>
        <c:axId val="812546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 </a:t>
                </a: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</c:rich>
          </c:tx>
          <c:layout>
            <c:manualLayout>
              <c:xMode val="edge"/>
              <c:yMode val="edge"/>
              <c:x val="1.5841901292727199E-2"/>
              <c:y val="0.14029370357261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6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06841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فئ</a:t>
                </a:r>
                <a:r>
                  <a:rPr lang="ar-S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ة</a:t>
                </a: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ar-S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عمر الأم</a:t>
                </a:r>
                <a:endPara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S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Age Group of Mother</a:t>
                </a:r>
              </a:p>
            </c:rich>
          </c:tx>
          <c:layout>
            <c:manualLayout>
              <c:xMode val="edge"/>
              <c:yMode val="edge"/>
              <c:x val="0.44148268338068075"/>
              <c:y val="0.922327398390979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370520559578663"/>
          <c:y val="0.22559189647729275"/>
          <c:w val="0.36466931303008632"/>
          <c:h val="6.06060606060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46624066231498E-2"/>
          <c:y val="0.20594927947148031"/>
          <c:w val="0.87741412495889104"/>
          <c:h val="0.65095315031655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'39'!$B$21</c:f>
              <c:strCache>
                <c:ptCount val="1"/>
                <c:pt idx="0">
                  <c:v>قطريون
Qataris</c:v>
                </c:pt>
              </c:strCache>
            </c:strRef>
          </c:tx>
          <c:invertIfNegative val="0"/>
          <c:cat>
            <c:strRef>
              <c:f>'39'!$A$22:$A$28</c:f>
              <c:strCache>
                <c:ptCount val="7"/>
                <c:pt idx="0">
                  <c:v>الدوحة
Doha</c:v>
                </c:pt>
                <c:pt idx="1">
                  <c:v>الريان 
Al Rayyan</c:v>
                </c:pt>
                <c:pt idx="2">
                  <c:v>الوكرة
Al Wakra'a</c:v>
                </c:pt>
                <c:pt idx="3">
                  <c:v>أم صلال
Umm Slal</c:v>
                </c:pt>
                <c:pt idx="4">
                  <c:v>الخور
Al Khor</c:v>
                </c:pt>
                <c:pt idx="5">
                  <c:v>الشمال
Al shamal</c:v>
                </c:pt>
                <c:pt idx="6">
                  <c:v>الظعاين
Al Dayyen</c:v>
                </c:pt>
              </c:strCache>
            </c:strRef>
          </c:cat>
          <c:val>
            <c:numRef>
              <c:f>'39'!$B$22:$B$28</c:f>
              <c:numCache>
                <c:formatCode>0</c:formatCode>
                <c:ptCount val="7"/>
                <c:pt idx="0">
                  <c:v>15</c:v>
                </c:pt>
                <c:pt idx="1">
                  <c:v>18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2-491C-9393-54B489061817}"/>
            </c:ext>
          </c:extLst>
        </c:ser>
        <c:ser>
          <c:idx val="1"/>
          <c:order val="1"/>
          <c:tx>
            <c:strRef>
              <c:f>'39'!$C$21</c:f>
              <c:strCache>
                <c:ptCount val="1"/>
                <c:pt idx="0">
                  <c:v>غير قطريين
Non-Qataris</c:v>
                </c:pt>
              </c:strCache>
            </c:strRef>
          </c:tx>
          <c:invertIfNegative val="0"/>
          <c:cat>
            <c:strRef>
              <c:f>'39'!$A$22:$A$28</c:f>
              <c:strCache>
                <c:ptCount val="7"/>
                <c:pt idx="0">
                  <c:v>الدوحة
Doha</c:v>
                </c:pt>
                <c:pt idx="1">
                  <c:v>الريان 
Al Rayyan</c:v>
                </c:pt>
                <c:pt idx="2">
                  <c:v>الوكرة
Al Wakra'a</c:v>
                </c:pt>
                <c:pt idx="3">
                  <c:v>أم صلال
Umm Slal</c:v>
                </c:pt>
                <c:pt idx="4">
                  <c:v>الخور
Al Khor</c:v>
                </c:pt>
                <c:pt idx="5">
                  <c:v>الشمال
Al shamal</c:v>
                </c:pt>
                <c:pt idx="6">
                  <c:v>الظعاين
Al Dayyen</c:v>
                </c:pt>
              </c:strCache>
            </c:strRef>
          </c:cat>
          <c:val>
            <c:numRef>
              <c:f>'39'!$C$22:$C$28</c:f>
              <c:numCache>
                <c:formatCode>0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2-491C-9393-54B48906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44768"/>
        <c:axId val="81351040"/>
      </c:barChart>
      <c:catAx>
        <c:axId val="81344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1.4464825527211301E-2"/>
              <c:y val="0.15600327338662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35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351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SA" sz="1200"/>
                  <a:t>البلدية </a:t>
                </a:r>
                <a:r>
                  <a:rPr lang="en-US">
                    <a:latin typeface="Arial" pitchFamily="34" charset="0"/>
                    <a:cs typeface="Arial" pitchFamily="34" charset="0"/>
                  </a:rPr>
                  <a:t>Municipality</a:t>
                </a:r>
              </a:p>
            </c:rich>
          </c:tx>
          <c:layout>
            <c:manualLayout>
              <c:xMode val="edge"/>
              <c:yMode val="edge"/>
              <c:x val="0.44974512483460227"/>
              <c:y val="0.9337822671156004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34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97247348213765"/>
          <c:y val="0.28176869305478414"/>
          <c:w val="0.13170278301989141"/>
          <c:h val="0.15176224184098314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lineChart>
        <c:grouping val="standard"/>
        <c:varyColors val="0"/>
        <c:ser>
          <c:idx val="0"/>
          <c:order val="0"/>
          <c:tx>
            <c:strRef>
              <c:f>'43'!$B$26</c:f>
              <c:strCache>
                <c:ptCount val="1"/>
                <c:pt idx="0">
                  <c:v>ذكور Males</c:v>
                </c:pt>
              </c:strCache>
            </c:strRef>
          </c:tx>
          <c:spPr>
            <a:ln w="57150"/>
          </c:spPr>
          <c:marker>
            <c:symbol val="diamond"/>
            <c:size val="10"/>
          </c:marker>
          <c:dLbls>
            <c:dLbl>
              <c:idx val="0"/>
              <c:layout>
                <c:manualLayout>
                  <c:x val="-2.2033212248254073E-2"/>
                  <c:y val="-2.4686466850598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63-42FD-916D-FD4668EF6273}"/>
                </c:ext>
              </c:extLst>
            </c:dLbl>
            <c:dLbl>
              <c:idx val="11"/>
              <c:layout>
                <c:manualLayout>
                  <c:x val="-1.9279060717222261E-2"/>
                  <c:y val="2.4686466850598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63-42FD-916D-FD4668EF6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'43'!$B$27:$B$38</c:f>
              <c:numCache>
                <c:formatCode>General</c:formatCode>
                <c:ptCount val="12"/>
                <c:pt idx="0">
                  <c:v>128</c:v>
                </c:pt>
                <c:pt idx="1">
                  <c:v>103</c:v>
                </c:pt>
                <c:pt idx="2">
                  <c:v>107</c:v>
                </c:pt>
                <c:pt idx="3">
                  <c:v>115</c:v>
                </c:pt>
                <c:pt idx="4">
                  <c:v>125</c:v>
                </c:pt>
                <c:pt idx="5">
                  <c:v>117</c:v>
                </c:pt>
                <c:pt idx="6">
                  <c:v>122</c:v>
                </c:pt>
                <c:pt idx="7">
                  <c:v>103</c:v>
                </c:pt>
                <c:pt idx="8">
                  <c:v>118</c:v>
                </c:pt>
                <c:pt idx="9">
                  <c:v>116</c:v>
                </c:pt>
                <c:pt idx="10">
                  <c:v>134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3-42FD-916D-FD4668EF6273}"/>
            </c:ext>
          </c:extLst>
        </c:ser>
        <c:ser>
          <c:idx val="1"/>
          <c:order val="1"/>
          <c:tx>
            <c:strRef>
              <c:f>'43'!$C$26</c:f>
              <c:strCache>
                <c:ptCount val="1"/>
                <c:pt idx="0">
                  <c:v>إناث Females</c:v>
                </c:pt>
              </c:strCache>
            </c:strRef>
          </c:tx>
          <c:spPr>
            <a:ln w="57150"/>
          </c:spPr>
          <c:marker>
            <c:symbol val="square"/>
            <c:size val="7"/>
          </c:marker>
          <c:dLbls>
            <c:dLbl>
              <c:idx val="0"/>
              <c:layout>
                <c:manualLayout>
                  <c:x val="-2.0656136482738157E-2"/>
                  <c:y val="-3.3663363887180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63-42FD-916D-FD4668EF6273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63-42FD-916D-FD4668EF6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'43'!$C$27:$C$38</c:f>
              <c:numCache>
                <c:formatCode>General</c:formatCode>
                <c:ptCount val="12"/>
                <c:pt idx="0">
                  <c:v>65</c:v>
                </c:pt>
                <c:pt idx="1">
                  <c:v>50</c:v>
                </c:pt>
                <c:pt idx="2">
                  <c:v>43</c:v>
                </c:pt>
                <c:pt idx="3">
                  <c:v>42</c:v>
                </c:pt>
                <c:pt idx="4">
                  <c:v>33</c:v>
                </c:pt>
                <c:pt idx="5">
                  <c:v>42</c:v>
                </c:pt>
                <c:pt idx="6">
                  <c:v>45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41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63-42FD-916D-FD4668EF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43296"/>
        <c:axId val="81145216"/>
      </c:lineChart>
      <c:catAx>
        <c:axId val="8114329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2919E-2"/>
              <c:y val="0.14927058948712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145216"/>
        <c:crosses val="autoZero"/>
        <c:auto val="1"/>
        <c:lblAlgn val="ctr"/>
        <c:lblOffset val="100"/>
        <c:noMultiLvlLbl val="0"/>
      </c:catAx>
      <c:valAx>
        <c:axId val="81145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 sz="1200"/>
                  <a:t>الشهر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1944957810025957"/>
              <c:y val="0.93378236504220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143296"/>
        <c:crosses val="autoZero"/>
        <c:crossBetween val="between"/>
      </c:valAx>
      <c:spPr>
        <a:ln w="9525" cap="sq" cmpd="sng">
          <a:prstDash val="solid"/>
        </a:ln>
      </c:spPr>
    </c:plotArea>
    <c:legend>
      <c:legendPos val="r"/>
      <c:layout>
        <c:manualLayout>
          <c:xMode val="edge"/>
          <c:yMode val="edge"/>
          <c:x val="0.11891542482809483"/>
          <c:y val="0.22598425196850389"/>
          <c:w val="0.35747239756187693"/>
          <c:h val="7.0104632191246657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3658146661561E-2"/>
          <c:y val="0.18574635241301937"/>
          <c:w val="0.87463709228693953"/>
          <c:h val="0.67115600448933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'44'!$D$43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'44'!$F$44:$F$57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'44'!$D$44:$D$57</c:f>
              <c:numCache>
                <c:formatCode>General</c:formatCode>
                <c:ptCount val="14"/>
                <c:pt idx="0">
                  <c:v>62</c:v>
                </c:pt>
                <c:pt idx="1">
                  <c:v>10</c:v>
                </c:pt>
                <c:pt idx="2">
                  <c:v>7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7</c:v>
                </c:pt>
                <c:pt idx="7">
                  <c:v>12</c:v>
                </c:pt>
                <c:pt idx="8">
                  <c:v>23</c:v>
                </c:pt>
                <c:pt idx="9">
                  <c:v>21</c:v>
                </c:pt>
                <c:pt idx="10">
                  <c:v>39</c:v>
                </c:pt>
                <c:pt idx="11">
                  <c:v>50</c:v>
                </c:pt>
                <c:pt idx="12">
                  <c:v>52</c:v>
                </c:pt>
                <c:pt idx="1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4-4734-BA36-8580F01F0FAD}"/>
            </c:ext>
          </c:extLst>
        </c:ser>
        <c:ser>
          <c:idx val="1"/>
          <c:order val="1"/>
          <c:tx>
            <c:strRef>
              <c:f>'44'!$E$43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'44'!$F$44:$F$57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'44'!$E$44:$E$57</c:f>
              <c:numCache>
                <c:formatCode>General</c:formatCode>
                <c:ptCount val="14"/>
                <c:pt idx="0">
                  <c:v>123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75</c:v>
                </c:pt>
                <c:pt idx="5">
                  <c:v>108</c:v>
                </c:pt>
                <c:pt idx="6">
                  <c:v>112</c:v>
                </c:pt>
                <c:pt idx="7">
                  <c:v>94</c:v>
                </c:pt>
                <c:pt idx="8">
                  <c:v>120</c:v>
                </c:pt>
                <c:pt idx="9">
                  <c:v>120</c:v>
                </c:pt>
                <c:pt idx="10">
                  <c:v>108</c:v>
                </c:pt>
                <c:pt idx="11">
                  <c:v>118</c:v>
                </c:pt>
                <c:pt idx="12">
                  <c:v>74</c:v>
                </c:pt>
                <c:pt idx="13" formatCode="#,##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4-4734-BA36-8580F01F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3764736"/>
        <c:axId val="83766656"/>
      </c:barChart>
      <c:catAx>
        <c:axId val="83764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4106159429140649E-2"/>
              <c:y val="0.135802645881386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76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766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QA" sz="1200"/>
                  <a:t>فئات العمر </a:t>
                </a:r>
                <a:r>
                  <a:rPr lang="en-US" sz="1050" b="0" i="0" baseline="0">
                    <a:effectLst/>
                    <a:latin typeface="Arial" pitchFamily="34" charset="0"/>
                    <a:cs typeface="Arial" pitchFamily="34" charset="0"/>
                  </a:rPr>
                  <a:t>Age groups</a:t>
                </a:r>
                <a:endParaRPr lang="en-US" sz="50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5885815925902054"/>
              <c:y val="0.93378226711560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76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27183792108618"/>
          <c:y val="0.36929345952968001"/>
          <c:w val="0.33993404392186355"/>
          <c:h val="6.3393338458955409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15238568291784E-2"/>
          <c:y val="0.19415201887642841"/>
          <c:w val="0.93088476143170829"/>
          <c:h val="0.53444824447449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'45'!$B$28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chemeClr val="accent2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'45'!$A$29:$A$35</c:f>
              <c:strCache>
                <c:ptCount val="7"/>
                <c:pt idx="0">
                  <c:v>(R00 - R99)
اعراض وعلامات نتائج اكلينكية معملية غير عادية وغير مصنفة في مكان اخر
Symptoms signs &amp; abnormal clinical &amp; laboratory findings not elsewhere classified</c:v>
                </c:pt>
                <c:pt idx="1">
                  <c:v>(V01 - Y98)
الأسباب الخارجية للوفاة
External causes of morbidity and mortality</c:v>
                </c:pt>
                <c:pt idx="2">
                  <c:v>(I00 - I99)
امراض الجهاز الدوري
Diseases of the circulatory system</c:v>
                </c:pt>
                <c:pt idx="3">
                  <c:v>(C00 - D48)
الأورام 
 eoplasms
</c:v>
                </c:pt>
                <c:pt idx="4">
                  <c:v>(E00 - F90)
امراض الغدد الصماء والتغذية والتمثيل الغذائي
Endocrine nutritional &amp; metabolic discease</c:v>
                </c:pt>
                <c:pt idx="5">
                  <c:v>(J00 - J99)
امراض الجهاز التنفسي
Diseases of the respiratory system</c:v>
                </c:pt>
                <c:pt idx="6">
                  <c:v>أخرى
Others</c:v>
                </c:pt>
              </c:strCache>
            </c:strRef>
          </c:cat>
          <c:val>
            <c:numRef>
              <c:f>'45'!$B$29:$B$35</c:f>
              <c:numCache>
                <c:formatCode>#,##0</c:formatCode>
                <c:ptCount val="7"/>
                <c:pt idx="0">
                  <c:v>171</c:v>
                </c:pt>
                <c:pt idx="1">
                  <c:v>77</c:v>
                </c:pt>
                <c:pt idx="2">
                  <c:v>88</c:v>
                </c:pt>
                <c:pt idx="3">
                  <c:v>92</c:v>
                </c:pt>
                <c:pt idx="4">
                  <c:v>89</c:v>
                </c:pt>
                <c:pt idx="5">
                  <c:v>35</c:v>
                </c:pt>
                <c:pt idx="6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6-47AC-BC7D-D9AE3365D88B}"/>
            </c:ext>
          </c:extLst>
        </c:ser>
        <c:ser>
          <c:idx val="1"/>
          <c:order val="1"/>
          <c:tx>
            <c:strRef>
              <c:f>'45'!$C$28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'45'!$A$29:$A$35</c:f>
              <c:strCache>
                <c:ptCount val="7"/>
                <c:pt idx="0">
                  <c:v>(R00 - R99)
اعراض وعلامات نتائج اكلينكية معملية غير عادية وغير مصنفة في مكان اخر
Symptoms signs &amp; abnormal clinical &amp; laboratory findings not elsewhere classified</c:v>
                </c:pt>
                <c:pt idx="1">
                  <c:v>(V01 - Y98)
الأسباب الخارجية للوفاة
External causes of morbidity and mortality</c:v>
                </c:pt>
                <c:pt idx="2">
                  <c:v>(I00 - I99)
امراض الجهاز الدوري
Diseases of the circulatory system</c:v>
                </c:pt>
                <c:pt idx="3">
                  <c:v>(C00 - D48)
الأورام 
 eoplasms
</c:v>
                </c:pt>
                <c:pt idx="4">
                  <c:v>(E00 - F90)
امراض الغدد الصماء والتغذية والتمثيل الغذائي
Endocrine nutritional &amp; metabolic discease</c:v>
                </c:pt>
                <c:pt idx="5">
                  <c:v>(J00 - J99)
امراض الجهاز التنفسي
Diseases of the respiratory system</c:v>
                </c:pt>
                <c:pt idx="6">
                  <c:v>أخرى
Others</c:v>
                </c:pt>
              </c:strCache>
            </c:strRef>
          </c:cat>
          <c:val>
            <c:numRef>
              <c:f>'45'!$C$29:$C$35</c:f>
              <c:numCache>
                <c:formatCode>#,##0</c:formatCode>
                <c:ptCount val="7"/>
                <c:pt idx="0">
                  <c:v>436</c:v>
                </c:pt>
                <c:pt idx="1">
                  <c:v>304</c:v>
                </c:pt>
                <c:pt idx="2">
                  <c:v>149</c:v>
                </c:pt>
                <c:pt idx="3">
                  <c:v>106</c:v>
                </c:pt>
                <c:pt idx="4">
                  <c:v>70</c:v>
                </c:pt>
                <c:pt idx="5">
                  <c:v>34</c:v>
                </c:pt>
                <c:pt idx="6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6-47AC-BC7D-D9AE3365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89266432"/>
        <c:axId val="89272704"/>
      </c:barChart>
      <c:catAx>
        <c:axId val="89266432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ar-SA"/>
                  <a:t>سبب الوفاة</a:t>
                </a:r>
              </a:p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927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27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9266432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8.4856430174770278E-2"/>
          <c:y val="0.19782408512067304"/>
          <c:w val="0.19033881881621054"/>
          <c:h val="9.4818703217653344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QA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وفيات الأطفال الرضع المسجلة حسب 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2002 - 2011</a:t>
            </a:r>
            <a:endParaRPr lang="ar-QA" sz="16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Registered Infant Deaths By Nationality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2002-2011</a:t>
            </a:r>
          </a:p>
        </c:rich>
      </c:tx>
      <c:layout>
        <c:manualLayout>
          <c:xMode val="edge"/>
          <c:yMode val="edge"/>
          <c:x val="0.36705109079403331"/>
          <c:y val="3.36101050850074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0002330246564E-2"/>
          <c:y val="0.2066772655007949"/>
          <c:w val="0.89745505249344171"/>
          <c:h val="0.68521462639109765"/>
        </c:manualLayout>
      </c:layout>
      <c:lineChart>
        <c:grouping val="standard"/>
        <c:varyColors val="0"/>
        <c:ser>
          <c:idx val="0"/>
          <c:order val="0"/>
          <c:tx>
            <c:strRef>
              <c:f>'47'!$A$23</c:f>
              <c:strCache>
                <c:ptCount val="1"/>
                <c:pt idx="0">
                  <c:v>غير قطريين Non-Qataris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3882862961166581E-2"/>
                  <c:y val="2.7458747016293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94-4E3C-8EE6-A48A42D7296A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94-4E3C-8EE6-A48A42D72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'47'!$K$9:$K$18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'47'!$G$9:$G$18</c:f>
              <c:numCache>
                <c:formatCode>#,##0</c:formatCode>
                <c:ptCount val="10"/>
                <c:pt idx="0">
                  <c:v>45</c:v>
                </c:pt>
                <c:pt idx="1">
                  <c:v>63</c:v>
                </c:pt>
                <c:pt idx="2">
                  <c:v>68</c:v>
                </c:pt>
                <c:pt idx="3">
                  <c:v>62</c:v>
                </c:pt>
                <c:pt idx="4">
                  <c:v>59</c:v>
                </c:pt>
                <c:pt idx="5">
                  <c:v>65</c:v>
                </c:pt>
                <c:pt idx="6">
                  <c:v>90</c:v>
                </c:pt>
                <c:pt idx="7">
                  <c:v>77</c:v>
                </c:pt>
                <c:pt idx="8">
                  <c:v>80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4-4E3C-8EE6-A48A42D7296A}"/>
            </c:ext>
          </c:extLst>
        </c:ser>
        <c:ser>
          <c:idx val="1"/>
          <c:order val="1"/>
          <c:tx>
            <c:strRef>
              <c:f>'47'!$A$22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915401221844981E-2"/>
                  <c:y val="-2.3234324398402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94-4E3C-8EE6-A48A42D7296A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94-4E3C-8EE6-A48A42D72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'47'!$K$9:$K$18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'47'!$D$9:$D$18</c:f>
              <c:numCache>
                <c:formatCode>#,##0</c:formatCode>
                <c:ptCount val="10"/>
                <c:pt idx="0">
                  <c:v>62</c:v>
                </c:pt>
                <c:pt idx="1">
                  <c:v>74</c:v>
                </c:pt>
                <c:pt idx="2">
                  <c:v>45</c:v>
                </c:pt>
                <c:pt idx="3">
                  <c:v>48</c:v>
                </c:pt>
                <c:pt idx="4">
                  <c:v>55</c:v>
                </c:pt>
                <c:pt idx="5">
                  <c:v>52</c:v>
                </c:pt>
                <c:pt idx="6">
                  <c:v>42</c:v>
                </c:pt>
                <c:pt idx="7">
                  <c:v>53</c:v>
                </c:pt>
                <c:pt idx="8">
                  <c:v>52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4-4E3C-8EE6-A48A42D7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09888"/>
        <c:axId val="89511424"/>
      </c:lineChart>
      <c:catAx>
        <c:axId val="895098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1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11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58050347081821E-2"/>
              <c:y val="0.141495538743610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09888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23465626736216191"/>
          <c:y val="0.67717145301511339"/>
          <c:w val="0.55809791742152681"/>
          <c:h val="0.14942996905194644"/>
        </c:manualLayout>
      </c:layout>
      <c:overlay val="0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عقود الزواج وإشهادات الطلاق المسجلة حسب جنسية الزوج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2007- 2011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Registered Marriages And Divorces By Husband's Nationality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2007 - 2011</a:t>
            </a:r>
          </a:p>
        </c:rich>
      </c:tx>
      <c:layout>
        <c:manualLayout>
          <c:xMode val="edge"/>
          <c:yMode val="edge"/>
          <c:x val="0.2760416666666668"/>
          <c:y val="2.0602218700475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92541557305455E-2"/>
          <c:y val="0.24194400422609647"/>
          <c:w val="0.89546008311461056"/>
          <c:h val="0.629688325409404"/>
        </c:manualLayout>
      </c:layout>
      <c:lineChart>
        <c:grouping val="standard"/>
        <c:varyColors val="0"/>
        <c:ser>
          <c:idx val="0"/>
          <c:order val="0"/>
          <c:tx>
            <c:strRef>
              <c:f>'51'!$B$7:$B$8</c:f>
              <c:strCache>
                <c:ptCount val="2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69444444444444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2C-4B8A-A3E5-91BEF493ACD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2C-4B8A-A3E5-91BEF493AC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'51'!$H$9:$H$13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'51'!$B$9:$B$13</c:f>
              <c:numCache>
                <c:formatCode>#,##0</c:formatCode>
                <c:ptCount val="5"/>
                <c:pt idx="0">
                  <c:v>2013</c:v>
                </c:pt>
                <c:pt idx="1">
                  <c:v>1954</c:v>
                </c:pt>
                <c:pt idx="2">
                  <c:v>1920</c:v>
                </c:pt>
                <c:pt idx="3">
                  <c:v>1752</c:v>
                </c:pt>
                <c:pt idx="4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C-4B8A-A3E5-91BEF493ACDA}"/>
            </c:ext>
          </c:extLst>
        </c:ser>
        <c:ser>
          <c:idx val="1"/>
          <c:order val="1"/>
          <c:tx>
            <c:strRef>
              <c:f>'51'!$C$7:$C$8</c:f>
              <c:strCache>
                <c:ptCount val="2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08333333333334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2C-4B8A-A3E5-91BEF493ACD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C-4B8A-A3E5-91BEF493AC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'51'!$H$9:$H$13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'51'!$C$9:$C$13</c:f>
              <c:numCache>
                <c:formatCode>#,##0</c:formatCode>
                <c:ptCount val="5"/>
                <c:pt idx="0">
                  <c:v>1193</c:v>
                </c:pt>
                <c:pt idx="1">
                  <c:v>1281</c:v>
                </c:pt>
                <c:pt idx="2">
                  <c:v>1233</c:v>
                </c:pt>
                <c:pt idx="3">
                  <c:v>1225</c:v>
                </c:pt>
                <c:pt idx="4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C-4B8A-A3E5-91BEF493ACDA}"/>
            </c:ext>
          </c:extLst>
        </c:ser>
        <c:ser>
          <c:idx val="2"/>
          <c:order val="2"/>
          <c:tx>
            <c:strRef>
              <c:f>'51'!$E$7:$E$8</c:f>
              <c:strCache>
                <c:ptCount val="2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1388888888888887E-2"/>
                  <c:y val="-4.22609614368727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2C-4B8A-A3E5-91BEF493ACD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2C-4B8A-A3E5-91BEF493AC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'51'!$H$9:$H$13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'51'!$E$9:$E$13</c:f>
              <c:numCache>
                <c:formatCode>#,##0</c:formatCode>
                <c:ptCount val="5"/>
                <c:pt idx="0">
                  <c:v>721</c:v>
                </c:pt>
                <c:pt idx="1">
                  <c:v>688</c:v>
                </c:pt>
                <c:pt idx="2">
                  <c:v>787</c:v>
                </c:pt>
                <c:pt idx="3">
                  <c:v>820</c:v>
                </c:pt>
                <c:pt idx="4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C-4B8A-A3E5-91BEF493ACDA}"/>
            </c:ext>
          </c:extLst>
        </c:ser>
        <c:ser>
          <c:idx val="3"/>
          <c:order val="3"/>
          <c:tx>
            <c:strRef>
              <c:f>'51'!$F$7:$F$8</c:f>
              <c:strCache>
                <c:ptCount val="2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27777777777777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2C-4B8A-A3E5-91BEF493ACD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2C-4B8A-A3E5-91BEF493AC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'51'!$H$9:$H$13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'51'!$F$9:$F$13</c:f>
              <c:numCache>
                <c:formatCode>#,##0</c:formatCode>
                <c:ptCount val="5"/>
                <c:pt idx="0">
                  <c:v>276</c:v>
                </c:pt>
                <c:pt idx="1">
                  <c:v>251</c:v>
                </c:pt>
                <c:pt idx="2">
                  <c:v>321</c:v>
                </c:pt>
                <c:pt idx="3">
                  <c:v>352</c:v>
                </c:pt>
                <c:pt idx="4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2C-4B8A-A3E5-91BEF493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3536"/>
        <c:axId val="89088000"/>
      </c:lineChart>
      <c:catAx>
        <c:axId val="8907353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 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9571948818897638"/>
              <c:y val="0.94083465398837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08800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7.0369641294838331E-3"/>
              <c:y val="0.150554675118858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7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73611111111124"/>
          <c:y val="0.27416798732171188"/>
          <c:w val="0.76145855205599522"/>
          <c:h val="5.8637083993660882E-2"/>
        </c:manualLayout>
      </c:layout>
      <c:overlay val="0"/>
      <c:spPr>
        <a:solidFill>
          <a:schemeClr val="bg2"/>
        </a:solidFill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>
                <a:cs typeface="+mn-cs"/>
              </a:rPr>
              <a:t>عقود الزواج حسب جنسية الزوج </a:t>
            </a:r>
          </a:p>
          <a:p>
            <a:pPr>
              <a:defRPr/>
            </a:pPr>
            <a:r>
              <a:rPr lang="ar-QA" sz="1600">
                <a:cs typeface="+mn-cs"/>
              </a:rPr>
              <a:t>2011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MARRIAGES BY NATIONALITY OF HUSBAND,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2011</a:t>
            </a:r>
          </a:p>
        </c:rich>
      </c:tx>
      <c:layout>
        <c:manualLayout>
          <c:xMode val="edge"/>
          <c:yMode val="edge"/>
          <c:x val="0.31058903277586325"/>
          <c:y val="2.48270986328729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65373853061756"/>
          <c:y val="0.21649425134989547"/>
          <c:w val="0.41500932734647838"/>
          <c:h val="0.67631149641648802"/>
        </c:manualLayout>
      </c:layout>
      <c:pieChart>
        <c:varyColors val="1"/>
        <c:ser>
          <c:idx val="0"/>
          <c:order val="0"/>
          <c:tx>
            <c:strRef>
              <c:f>'54'!$B$19</c:f>
              <c:strCache>
                <c:ptCount val="1"/>
                <c:pt idx="0">
                  <c:v>جنسية الزوج Nationality of Husband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dLbls>
            <c:dLbl>
              <c:idx val="0"/>
              <c:layout>
                <c:manualLayout>
                  <c:x val="9.9954339385263685E-2"/>
                  <c:y val="-4.503654214940311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E2-4096-B499-EFA6A9747635}"/>
                </c:ext>
              </c:extLst>
            </c:dLbl>
            <c:dLbl>
              <c:idx val="1"/>
              <c:layout>
                <c:manualLayout>
                  <c:x val="-1.8834190147719214E-3"/>
                  <c:y val="1.121327005841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E2-4096-B499-EFA6A9747635}"/>
                </c:ext>
              </c:extLst>
            </c:dLbl>
            <c:dLbl>
              <c:idx val="2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E2-4096-B499-EFA6A9747635}"/>
                </c:ext>
              </c:extLst>
            </c:dLbl>
            <c:dLbl>
              <c:idx val="3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E2-4096-B499-EFA6A974763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'54'!$A$20:$A$25</c:f>
              <c:strCache>
                <c:ptCount val="6"/>
                <c:pt idx="0">
                  <c:v>قطر
Qatar</c:v>
                </c:pt>
                <c:pt idx="1">
                  <c:v>باقي دول مجلس التعاون
Other G.C.C. Countries</c:v>
                </c:pt>
                <c:pt idx="2">
                  <c:v>باقي الدول العربية
Other Arabs Countries</c:v>
                </c:pt>
                <c:pt idx="3">
                  <c:v>دول أسيوية
Asian Countries</c:v>
                </c:pt>
                <c:pt idx="4">
                  <c:v>دول أوروبية
Europan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'54'!$B$20:$B$25</c:f>
              <c:numCache>
                <c:formatCode>General</c:formatCode>
                <c:ptCount val="6"/>
                <c:pt idx="0">
                  <c:v>1898</c:v>
                </c:pt>
                <c:pt idx="1">
                  <c:v>234</c:v>
                </c:pt>
                <c:pt idx="2">
                  <c:v>713</c:v>
                </c:pt>
                <c:pt idx="3">
                  <c:v>356</c:v>
                </c:pt>
                <c:pt idx="4">
                  <c:v>25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2-4096-B499-EFA6A974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8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25400"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theme="3" tint="0.39997558519241921"/>
  </sheetPr>
  <sheetViews>
    <sheetView tabSelected="1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Header xml:space="preserve">&amp;C&amp;11
</oddHeader>
    <oddFooter>&amp;L&amp;"Arial,Bold"&amp;8Graph (17)&amp;R&amp;"Arial,Bold"&amp;12شكل (17)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>
    <tabColor theme="3" tint="0.39997558519241921"/>
  </sheetPr>
  <sheetViews>
    <sheetView zoomScale="96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&amp;L&amp;"Arial,Bold"&amp;8Graph (26)&amp;R&amp;"Arial,Bold"&amp;12شكل (26)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theme="3" tint="0.39997558519241921"/>
  </sheetPr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&amp;L&amp;"Arial,Bold"Graph (18)&amp;R&amp;"Arial,Bold"&amp;12شكل (18)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3" tint="0.39997558519241921"/>
  </sheetPr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&amp;L&amp;"Arial,Bold"Graph (19)&amp;R&amp;"Arial,Bold"&amp;12شكل (19)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>
    <tabColor theme="3" tint="0.39997558519241921"/>
  </sheetPr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&amp;L&amp;"Arial,Bold"Graph (20)&amp;R&amp;"Arial,Bold"&amp;12شكل (20)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>
    <tabColor theme="3" tint="0.39997558519241921"/>
  </sheetPr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&amp;L&amp;"Arial,Bold"Graph (21)&amp;R&amp;"Arial,Bold"&amp;12شكل (21)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>
    <tabColor theme="3" tint="0.39997558519241921"/>
  </sheetPr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&amp;L&amp;"Arial,Bold"Graph (22)&amp;R&amp;"Arial,Bold"&amp;12شكل (22)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>
    <tabColor theme="3" tint="0.39997558519241921"/>
  </sheetPr>
  <sheetViews>
    <sheetView zoomScale="96" workbookViewId="0"/>
  </sheetViews>
  <pageMargins left="0.78740157480314965" right="0.78740157480314965" top="0.78740157480314965" bottom="0.78740157480314965" header="0.51181102362204722" footer="0.51181102362204722"/>
  <pageSetup paperSize="9" orientation="landscape" horizontalDpi="300" verticalDpi="300" r:id="rId1"/>
  <headerFooter alignWithMargins="0">
    <oddFooter>&amp;L&amp;"Arial,Bold"&amp;8Graph (23)&amp;R&amp;"Arial,Bold"&amp;12شكل (23)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>
    <tabColor theme="3" tint="0.39997558519241921"/>
  </sheetPr>
  <sheetViews>
    <sheetView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&amp;L&amp;"Arial,Bold"&amp;8Graph (24)&amp;R&amp;"Arial,Bold"شكل (24)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>
    <tabColor theme="3" tint="0.39997558519241921"/>
  </sheetPr>
  <sheetViews>
    <sheetView workbookViewId="0"/>
  </sheetViews>
  <pageMargins left="0.74803149606299213" right="0.74803149606299213" top="0.98425196850393704" bottom="0.98425196850393704" header="0.51181102362204722" footer="0.59055118110236227"/>
  <pageSetup paperSize="9" orientation="landscape" r:id="rId1"/>
  <headerFooter alignWithMargins="0">
    <oddFooter>&amp;L&amp;"Arial,Bold"Graph (25)&amp;R&amp;"Arial,Bold"&amp;12شكل (25)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485775</xdr:colOff>
      <xdr:row>19</xdr:row>
      <xdr:rowOff>95250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1304625" y="19051"/>
          <a:ext cx="4752975" cy="3076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#+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الإحصاءات الحيوية</a:t>
          </a:r>
          <a:endParaRPr lang="en-US" sz="2800" b="1" i="0" baseline="0">
            <a:solidFill>
              <a:srgbClr val="0000FF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المواليد والوفيات والزواج والطلاق</a:t>
          </a:r>
          <a:endParaRPr lang="en-US" sz="2800" b="1">
            <a:solidFill>
              <a:srgbClr val="0000FF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QA" sz="2000" b="1">
            <a:solidFill>
              <a:srgbClr val="0000FF"/>
            </a:solidFill>
            <a:effectLst/>
            <a:latin typeface="Arial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CHAPTER III</a:t>
          </a: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VITAL STATISTICS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 </a:t>
          </a: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BIRTHS, DEATHS, MARRIAGES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AND DIVORCES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</xdr:colOff>
      <xdr:row>20</xdr:row>
      <xdr:rowOff>276225</xdr:rowOff>
    </xdr:to>
    <xdr:pic>
      <xdr:nvPicPr>
        <xdr:cNvPr id="88274" name="Picture 5" descr="ORNA430.WMF">
          <a:extLst>
            <a:ext uri="{FF2B5EF4-FFF2-40B4-BE49-F238E27FC236}">
              <a16:creationId xmlns:a16="http://schemas.microsoft.com/office/drawing/2014/main" id="{00000000-0008-0000-0000-0000D25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1890412" y="-728662"/>
          <a:ext cx="3438525" cy="489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0.0198</cdr:y>
    </cdr:from>
    <cdr:to>
      <cdr:x>1</cdr:x>
      <cdr:y>0.1195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2048"/>
          <a:ext cx="9222441" cy="564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المواليد أحياء المسجلون حسب الجنسية وفئة عمر الأم</a:t>
          </a:r>
          <a:r>
            <a:rPr lang="ar-SA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، 2011</a:t>
          </a:r>
          <a:endParaRPr lang="ar-QA" sz="16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 xmlns:a="http://schemas.openxmlformats.org/drawingml/2006/main">
          <a:pPr algn="ctr" rtl="0"/>
          <a:r>
            <a:rPr lang="en-US" sz="1200" b="1">
              <a:latin typeface="Arial" pitchFamily="34" charset="0"/>
              <a:ea typeface="+mn-ea"/>
              <a:cs typeface="Arial" pitchFamily="34" charset="0"/>
            </a:rPr>
            <a:t>Registered Live By Nationality &amp; Age Group Of Mother</a:t>
          </a: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, 2011</a:t>
          </a:r>
          <a:endParaRPr lang="en-US" sz="1200">
            <a:latin typeface="Arial" pitchFamily="34" charset="0"/>
            <a:ea typeface="+mn-ea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0.0093</cdr:x>
      <cdr:y>0.00337</cdr:y>
    </cdr:from>
    <cdr:to>
      <cdr:x>0.09407</cdr:x>
      <cdr:y>0.12408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EA3FD772-E3A9-6AED-8AF1-C24AAFEC95E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85725" y="1905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0</xdr:row>
      <xdr:rowOff>114300</xdr:rowOff>
    </xdr:from>
    <xdr:to>
      <xdr:col>14</xdr:col>
      <xdr:colOff>1172316</xdr:colOff>
      <xdr:row>3</xdr:row>
      <xdr:rowOff>25908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17859" y="114300"/>
          <a:ext cx="781791" cy="6831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0.0198</cdr:y>
    </cdr:from>
    <cdr:to>
      <cdr:x>1</cdr:x>
      <cdr:y>0.1901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2060"/>
          <a:ext cx="9222441" cy="9637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+mn-cs"/>
            </a:rPr>
            <a:t>واقعات الولادة الميتة المسجلة حسب الجنسية والبلدية</a:t>
          </a:r>
          <a:r>
            <a:rPr lang="ar-SA" sz="1600" b="1" i="0" u="none" strike="noStrike" baseline="0">
              <a:solidFill>
                <a:sysClr val="windowText" lastClr="000000"/>
              </a:solidFill>
              <a:latin typeface="Arial"/>
              <a:cs typeface="+mn-cs"/>
            </a:rPr>
            <a:t>، 2011</a:t>
          </a:r>
          <a:endParaRPr lang="ar-QA" sz="1600" b="1" i="0" u="none" strike="noStrike" baseline="0">
            <a:solidFill>
              <a:sysClr val="windowText" lastClr="000000"/>
            </a:solidFill>
            <a:latin typeface="Arial"/>
            <a:cs typeface="+mn-cs"/>
          </a:endParaRPr>
        </a:p>
        <a:p xmlns:a="http://schemas.openxmlformats.org/drawingml/2006/main">
          <a:pPr algn="ctr" rtl="0"/>
          <a:r>
            <a:rPr lang="en-US" sz="1200" b="1">
              <a:latin typeface="Arial" pitchFamily="34" charset="0"/>
              <a:ea typeface="+mn-ea"/>
              <a:cs typeface="Arial" pitchFamily="34" charset="0"/>
            </a:rPr>
            <a:t>Registered Foetal Deaths By Nationality And Municipality , 2011</a:t>
          </a:r>
          <a:endParaRPr lang="en-US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0.01337</cdr:x>
      <cdr:y>0.0099</cdr:y>
    </cdr:from>
    <cdr:to>
      <cdr:x>0.09814</cdr:x>
      <cdr:y>0.13062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936C42F1-91ED-63FF-3C07-7FD154A120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23265" y="56029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95250</xdr:rowOff>
    </xdr:from>
    <xdr:to>
      <xdr:col>10</xdr:col>
      <xdr:colOff>1200891</xdr:colOff>
      <xdr:row>2</xdr:row>
      <xdr:rowOff>140208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65784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0</xdr:row>
      <xdr:rowOff>104775</xdr:rowOff>
    </xdr:from>
    <xdr:to>
      <xdr:col>13</xdr:col>
      <xdr:colOff>1229466</xdr:colOff>
      <xdr:row>2</xdr:row>
      <xdr:rowOff>197358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56034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0</xdr:row>
      <xdr:rowOff>104775</xdr:rowOff>
    </xdr:from>
    <xdr:to>
      <xdr:col>14</xdr:col>
      <xdr:colOff>1248516</xdr:colOff>
      <xdr:row>2</xdr:row>
      <xdr:rowOff>149733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27384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0</xdr:row>
      <xdr:rowOff>76200</xdr:rowOff>
    </xdr:from>
    <xdr:to>
      <xdr:col>10</xdr:col>
      <xdr:colOff>1258041</xdr:colOff>
      <xdr:row>2</xdr:row>
      <xdr:rowOff>216408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56259" y="76200"/>
          <a:ext cx="781791" cy="68313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2381250</xdr:colOff>
      <xdr:row>0</xdr:row>
      <xdr:rowOff>59531</xdr:rowOff>
    </xdr:from>
    <xdr:to>
      <xdr:col>2</xdr:col>
      <xdr:colOff>285697</xdr:colOff>
      <xdr:row>1</xdr:row>
      <xdr:rowOff>167195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6400162" y="59531"/>
          <a:ext cx="781791" cy="683133"/>
        </a:xfrm>
        <a:prstGeom prst="rect">
          <a:avLst/>
        </a:prstGeom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0.20413</cdr:x>
      <cdr:y>0.09505</cdr:y>
    </cdr:from>
    <cdr:to>
      <cdr:x>0.78858</cdr:x>
      <cdr:y>0.19406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2589" y="537872"/>
          <a:ext cx="5390030" cy="5603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+mn-cs"/>
            </a:rPr>
            <a:t>الوفيات المسجلة حسب الشهر والنوع</a:t>
          </a:r>
          <a:r>
            <a:rPr lang="ar-SA" sz="1600" b="1" i="0" u="none" strike="noStrike" baseline="0">
              <a:solidFill>
                <a:sysClr val="windowText" lastClr="000000"/>
              </a:solidFill>
              <a:latin typeface="Arial"/>
              <a:cs typeface="+mn-cs"/>
            </a:rPr>
            <a:t>، 2011</a:t>
          </a:r>
          <a:endParaRPr lang="ar-QA" sz="1600" b="1" i="0" u="none" strike="noStrike" baseline="0">
            <a:solidFill>
              <a:sysClr val="windowText" lastClr="000000"/>
            </a:solidFill>
            <a:latin typeface="Arial"/>
            <a:cs typeface="+mn-cs"/>
          </a:endParaRPr>
        </a:p>
        <a:p xmlns:a="http://schemas.openxmlformats.org/drawingml/2006/main">
          <a:pPr algn="ctr" rtl="0"/>
          <a:r>
            <a:rPr lang="en-US" sz="1200" b="1">
              <a:latin typeface="Arial" pitchFamily="34" charset="0"/>
              <a:ea typeface="+mn-ea"/>
              <a:cs typeface="Arial" pitchFamily="34" charset="0"/>
            </a:rPr>
            <a:t>Registered Deaths By Month And Gender , 2011</a:t>
          </a:r>
          <a:endParaRPr lang="en-US" sz="1200">
            <a:latin typeface="Arial" pitchFamily="34" charset="0"/>
            <a:ea typeface="+mn-ea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0.00486</cdr:x>
      <cdr:y>0.0099</cdr:y>
    </cdr:from>
    <cdr:to>
      <cdr:x>0.08963</cdr:x>
      <cdr:y>0.13062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E3BA8BE0-2773-3345-D18C-4EBDCF9354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44823" y="5603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0</xdr:row>
      <xdr:rowOff>47625</xdr:rowOff>
    </xdr:from>
    <xdr:to>
      <xdr:col>10</xdr:col>
      <xdr:colOff>1258041</xdr:colOff>
      <xdr:row>2</xdr:row>
      <xdr:rowOff>187833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56259" y="47625"/>
          <a:ext cx="781791" cy="68313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0.0501</cdr:y>
    </cdr:from>
    <cdr:to>
      <cdr:x>1</cdr:x>
      <cdr:y>0.1431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75" y="283475"/>
          <a:ext cx="9210675" cy="526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/>
          <a:r>
            <a:rPr lang="ar-QA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الوفيات المسجلة حسب الجنسية والعمر</a:t>
          </a:r>
          <a:r>
            <a:rPr lang="ar-SA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، 2011</a:t>
          </a:r>
          <a:endParaRPr lang="en-US" sz="1600" b="1" i="0" baseline="0">
            <a:effectLst/>
            <a:latin typeface="Arial" pitchFamily="34" charset="0"/>
            <a:ea typeface="+mn-ea"/>
            <a:cs typeface="Arial" pitchFamily="34" charset="0"/>
          </a:endParaRPr>
        </a:p>
        <a:p xmlns:a="http://schemas.openxmlformats.org/drawingml/2006/main">
          <a:pPr algn="ctr" rtl="0"/>
          <a:r>
            <a:rPr lang="en-US" sz="1200" b="1">
              <a:latin typeface="Arial" pitchFamily="34" charset="0"/>
              <a:ea typeface="+mn-ea"/>
              <a:cs typeface="Arial" pitchFamily="34" charset="0"/>
            </a:rPr>
            <a:t>Registered Deaths By Nationality And Age , 2011</a:t>
          </a:r>
          <a:endParaRPr lang="en-US" sz="1200" b="1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0.00414</cdr:x>
      <cdr:y>0.00842</cdr:y>
    </cdr:from>
    <cdr:to>
      <cdr:x>0.08902</cdr:x>
      <cdr:y>0.12916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71F8AE79-4E76-EBD5-98B9-BCAF050A9E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38100" y="47625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1885950</xdr:colOff>
      <xdr:row>0</xdr:row>
      <xdr:rowOff>57150</xdr:rowOff>
    </xdr:from>
    <xdr:to>
      <xdr:col>10</xdr:col>
      <xdr:colOff>2667741</xdr:colOff>
      <xdr:row>2</xdr:row>
      <xdr:rowOff>197358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42209" y="57150"/>
          <a:ext cx="781791" cy="68313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0.16132</cdr:x>
      <cdr:y>0.05179</cdr:y>
    </cdr:from>
    <cdr:to>
      <cdr:x>0.83454</cdr:x>
      <cdr:y>0.15657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5900" y="293000"/>
          <a:ext cx="6200775" cy="592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/>
          <a:r>
            <a:rPr lang="ar-QA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الوفيات المسجلة حسب الجنسية وسبب الوفاة (المراجعة العاشرة القائمة الاساسية)</a:t>
          </a:r>
          <a:r>
            <a:rPr lang="en-US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ar-SA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 2011</a:t>
          </a:r>
          <a:endParaRPr lang="en-US" sz="1600" b="1" i="0" baseline="0">
            <a:effectLst/>
            <a:latin typeface="Arial" pitchFamily="34" charset="0"/>
            <a:ea typeface="+mn-ea"/>
            <a:cs typeface="Arial" pitchFamily="34" charset="0"/>
          </a:endParaRPr>
        </a:p>
        <a:p xmlns:a="http://schemas.openxmlformats.org/drawingml/2006/main">
          <a:pPr algn="ctr" rtl="0"/>
          <a:r>
            <a:rPr lang="en-US" sz="1200" b="1">
              <a:latin typeface="Arial" pitchFamily="34" charset="0"/>
              <a:ea typeface="+mn-ea"/>
              <a:cs typeface="Arial" pitchFamily="34" charset="0"/>
            </a:rPr>
            <a:t>Registered Deaths By Nationality And Cause Of Death (ICD 10 Basic List) , 2011</a:t>
          </a:r>
          <a:endParaRPr lang="en-US" sz="1200">
            <a:latin typeface="Arial" pitchFamily="34" charset="0"/>
            <a:ea typeface="+mn-ea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0.08488</cdr:x>
      <cdr:y>0.12074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DDAE6C8C-1BAA-7367-E257-EC0FA426958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2124075</xdr:colOff>
      <xdr:row>0</xdr:row>
      <xdr:rowOff>57150</xdr:rowOff>
    </xdr:from>
    <xdr:to>
      <xdr:col>10</xdr:col>
      <xdr:colOff>2905866</xdr:colOff>
      <xdr:row>2</xdr:row>
      <xdr:rowOff>197358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22934" y="57150"/>
          <a:ext cx="781791" cy="6831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447675</xdr:colOff>
      <xdr:row>0</xdr:row>
      <xdr:rowOff>57150</xdr:rowOff>
    </xdr:from>
    <xdr:to>
      <xdr:col>10</xdr:col>
      <xdr:colOff>1229466</xdr:colOff>
      <xdr:row>2</xdr:row>
      <xdr:rowOff>197358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7684" y="57150"/>
          <a:ext cx="781791" cy="68313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19844" y="-9922"/>
    <xdr:ext cx="9147969" cy="60126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400052</xdr:colOff>
      <xdr:row>0</xdr:row>
      <xdr:rowOff>104774</xdr:rowOff>
    </xdr:from>
    <xdr:to>
      <xdr:col>4</xdr:col>
      <xdr:colOff>1181843</xdr:colOff>
      <xdr:row>3</xdr:row>
      <xdr:rowOff>64007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685282" y="104774"/>
          <a:ext cx="781791" cy="683133"/>
        </a:xfrm>
        <a:prstGeom prst="rect">
          <a:avLst/>
        </a:prstGeom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0.08546</cdr:x>
      <cdr:y>0.11362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68558C8A-8482-DF51-B942-73B1E4006EE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76200</xdr:rowOff>
    </xdr:from>
    <xdr:to>
      <xdr:col>10</xdr:col>
      <xdr:colOff>1286616</xdr:colOff>
      <xdr:row>2</xdr:row>
      <xdr:rowOff>216408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7684" y="76200"/>
          <a:ext cx="781791" cy="68313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0</xdr:row>
      <xdr:rowOff>66675</xdr:rowOff>
    </xdr:from>
    <xdr:to>
      <xdr:col>10</xdr:col>
      <xdr:colOff>1315191</xdr:colOff>
      <xdr:row>2</xdr:row>
      <xdr:rowOff>206883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0999109" y="66675"/>
          <a:ext cx="781791" cy="683133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0</xdr:row>
      <xdr:rowOff>133350</xdr:rowOff>
    </xdr:from>
    <xdr:to>
      <xdr:col>10</xdr:col>
      <xdr:colOff>1238991</xdr:colOff>
      <xdr:row>3</xdr:row>
      <xdr:rowOff>44958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75309" y="133350"/>
          <a:ext cx="781791" cy="683133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847725</xdr:colOff>
      <xdr:row>0</xdr:row>
      <xdr:rowOff>85725</xdr:rowOff>
    </xdr:from>
    <xdr:to>
      <xdr:col>7</xdr:col>
      <xdr:colOff>1629516</xdr:colOff>
      <xdr:row>2</xdr:row>
      <xdr:rowOff>178308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4584" y="85725"/>
          <a:ext cx="781791" cy="683133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0.24901</cdr:x>
      <cdr:y>0.23288</cdr:y>
    </cdr:from>
    <cdr:to>
      <cdr:x>0.42251</cdr:x>
      <cdr:y>0.28013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6978" y="1399694"/>
          <a:ext cx="1586484" cy="2839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عقود الزواج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Marriages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0.60587</cdr:x>
      <cdr:y>0.2313</cdr:y>
    </cdr:from>
    <cdr:to>
      <cdr:x>0.77762</cdr:x>
      <cdr:y>0.27855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0106" y="1390169"/>
          <a:ext cx="1570482" cy="2839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إشهادات الطلاق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Divorces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0.0855</cdr:x>
      <cdr:y>0.11366</cdr:y>
    </cdr:to>
    <cdr:pic>
      <cdr:nvPicPr>
        <cdr:cNvPr id="5" name="Picture 4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D3B79CA3-F1CD-5980-3A9C-20BD9A1F5FF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416824</xdr:colOff>
      <xdr:row>0</xdr:row>
      <xdr:rowOff>104775</xdr:rowOff>
    </xdr:from>
    <xdr:to>
      <xdr:col>9</xdr:col>
      <xdr:colOff>109447</xdr:colOff>
      <xdr:row>2</xdr:row>
      <xdr:rowOff>152400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661928" y="104775"/>
          <a:ext cx="740373" cy="59055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545059</xdr:colOff>
      <xdr:row>0</xdr:row>
      <xdr:rowOff>66674</xdr:rowOff>
    </xdr:from>
    <xdr:to>
      <xdr:col>7</xdr:col>
      <xdr:colOff>759423</xdr:colOff>
      <xdr:row>2</xdr:row>
      <xdr:rowOff>209549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7902" y="66674"/>
          <a:ext cx="823964" cy="65722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1485900</xdr:colOff>
      <xdr:row>0</xdr:row>
      <xdr:rowOff>95250</xdr:rowOff>
    </xdr:from>
    <xdr:to>
      <xdr:col>8</xdr:col>
      <xdr:colOff>2309864</xdr:colOff>
      <xdr:row>2</xdr:row>
      <xdr:rowOff>209550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271386" y="95250"/>
          <a:ext cx="823964" cy="657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7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-28575" y="-19050"/>
    <xdr:ext cx="9220200" cy="5657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0.00517</cdr:x>
      <cdr:y>0.0202</cdr:y>
    </cdr:from>
    <cdr:to>
      <cdr:x>0.09453</cdr:x>
      <cdr:y>0.13636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33E379AE-DE35-F626-26A3-B1F2B19317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47625" y="114300"/>
          <a:ext cx="823964" cy="65722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828675</xdr:colOff>
      <xdr:row>0</xdr:row>
      <xdr:rowOff>57150</xdr:rowOff>
    </xdr:from>
    <xdr:to>
      <xdr:col>16</xdr:col>
      <xdr:colOff>1652639</xdr:colOff>
      <xdr:row>2</xdr:row>
      <xdr:rowOff>152400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385061" y="57150"/>
          <a:ext cx="823964" cy="657225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800100</xdr:colOff>
      <xdr:row>0</xdr:row>
      <xdr:rowOff>76200</xdr:rowOff>
    </xdr:from>
    <xdr:to>
      <xdr:col>13</xdr:col>
      <xdr:colOff>1624064</xdr:colOff>
      <xdr:row>2</xdr:row>
      <xdr:rowOff>219075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42436" y="76200"/>
          <a:ext cx="823964" cy="65722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0</xdr:row>
      <xdr:rowOff>76200</xdr:rowOff>
    </xdr:from>
    <xdr:to>
      <xdr:col>13</xdr:col>
      <xdr:colOff>1290689</xdr:colOff>
      <xdr:row>2</xdr:row>
      <xdr:rowOff>219075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42436" y="76200"/>
          <a:ext cx="823964" cy="65722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0</xdr:row>
      <xdr:rowOff>104775</xdr:rowOff>
    </xdr:from>
    <xdr:to>
      <xdr:col>4</xdr:col>
      <xdr:colOff>1662164</xdr:colOff>
      <xdr:row>1</xdr:row>
      <xdr:rowOff>285750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690736" y="104775"/>
          <a:ext cx="823964" cy="65722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0</xdr:row>
      <xdr:rowOff>85725</xdr:rowOff>
    </xdr:from>
    <xdr:to>
      <xdr:col>7</xdr:col>
      <xdr:colOff>1281164</xdr:colOff>
      <xdr:row>2</xdr:row>
      <xdr:rowOff>28575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09561" y="85725"/>
          <a:ext cx="823964" cy="657225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991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0.0902</cdr:x>
      <cdr:y>0.1097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DE11CF8E-73C6-F02E-0AFE-4762DF92001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823964" cy="65722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93</xdr:col>
      <xdr:colOff>123825</xdr:colOff>
      <xdr:row>0</xdr:row>
      <xdr:rowOff>0</xdr:rowOff>
    </xdr:from>
    <xdr:to>
      <xdr:col>256</xdr:col>
      <xdr:colOff>0</xdr:colOff>
      <xdr:row>2</xdr:row>
      <xdr:rowOff>238125</xdr:rowOff>
    </xdr:to>
    <xdr:pic>
      <xdr:nvPicPr>
        <xdr:cNvPr id="68826" name="Picture 2">
          <a:extLst>
            <a:ext uri="{FF2B5EF4-FFF2-40B4-BE49-F238E27FC236}">
              <a16:creationId xmlns:a16="http://schemas.microsoft.com/office/drawing/2014/main" id="{00000000-0008-0000-2600-0000DA0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92409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419100</xdr:colOff>
      <xdr:row>0</xdr:row>
      <xdr:rowOff>142875</xdr:rowOff>
    </xdr:from>
    <xdr:to>
      <xdr:col>6</xdr:col>
      <xdr:colOff>1243064</xdr:colOff>
      <xdr:row>2</xdr:row>
      <xdr:rowOff>133350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557261" y="142875"/>
          <a:ext cx="823964" cy="657225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0.21925</cdr:x>
      <cdr:y>0.02536</cdr:y>
    </cdr:from>
    <cdr:to>
      <cdr:x>0.8105</cdr:x>
      <cdr:y>0.17</cdr:y>
    </cdr:to>
    <cdr:sp macro="" textlink="">
      <cdr:nvSpPr>
        <cdr:cNvPr id="471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2734" y="152400"/>
          <a:ext cx="5400758" cy="869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الواقعات الحيوية المسجلة</a:t>
          </a:r>
          <a:endParaRPr lang="en-US" sz="16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ar-SA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(2002 - 2011)</a:t>
          </a:r>
          <a:endParaRPr lang="ar-QA" sz="16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REGISTERED VITAL EVENTS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(2002-2011)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0.08541</cdr:x>
      <cdr:y>0.11366</cdr:y>
    </cdr:to>
    <cdr:pic>
      <cdr:nvPicPr>
        <cdr:cNvPr id="5" name="Picture 4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A6CFB380-3C08-7337-A111-FAF0E93CCF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0</xdr:row>
      <xdr:rowOff>95250</xdr:rowOff>
    </xdr:from>
    <xdr:to>
      <xdr:col>6</xdr:col>
      <xdr:colOff>1271639</xdr:colOff>
      <xdr:row>2</xdr:row>
      <xdr:rowOff>85725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28686" y="95250"/>
          <a:ext cx="823964" cy="65722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0</xdr:row>
      <xdr:rowOff>66675</xdr:rowOff>
    </xdr:from>
    <xdr:to>
      <xdr:col>6</xdr:col>
      <xdr:colOff>1624064</xdr:colOff>
      <xdr:row>2</xdr:row>
      <xdr:rowOff>57150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09636" y="66675"/>
          <a:ext cx="823964" cy="65722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0</xdr:row>
      <xdr:rowOff>133350</xdr:rowOff>
    </xdr:from>
    <xdr:to>
      <xdr:col>13</xdr:col>
      <xdr:colOff>1290689</xdr:colOff>
      <xdr:row>3</xdr:row>
      <xdr:rowOff>47625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61486" y="133350"/>
          <a:ext cx="823964" cy="657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561975</xdr:colOff>
      <xdr:row>0</xdr:row>
      <xdr:rowOff>38100</xdr:rowOff>
    </xdr:from>
    <xdr:to>
      <xdr:col>14</xdr:col>
      <xdr:colOff>1343766</xdr:colOff>
      <xdr:row>2</xdr:row>
      <xdr:rowOff>178308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579759" y="38100"/>
          <a:ext cx="781791" cy="6831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533400</xdr:colOff>
      <xdr:row>0</xdr:row>
      <xdr:rowOff>66675</xdr:rowOff>
    </xdr:from>
    <xdr:to>
      <xdr:col>14</xdr:col>
      <xdr:colOff>1315191</xdr:colOff>
      <xdr:row>2</xdr:row>
      <xdr:rowOff>206883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560709" y="66675"/>
          <a:ext cx="781791" cy="6831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180975</xdr:colOff>
      <xdr:row>0</xdr:row>
      <xdr:rowOff>85725</xdr:rowOff>
    </xdr:from>
    <xdr:to>
      <xdr:col>16</xdr:col>
      <xdr:colOff>962766</xdr:colOff>
      <xdr:row>2</xdr:row>
      <xdr:rowOff>130683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408184" y="85725"/>
          <a:ext cx="781791" cy="6831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485775</xdr:colOff>
      <xdr:row>0</xdr:row>
      <xdr:rowOff>38100</xdr:rowOff>
    </xdr:from>
    <xdr:to>
      <xdr:col>13</xdr:col>
      <xdr:colOff>1267566</xdr:colOff>
      <xdr:row>2</xdr:row>
      <xdr:rowOff>178308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694184" y="38100"/>
          <a:ext cx="781791" cy="683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8:B35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6384" width="9.1796875" style="8"/>
  </cols>
  <sheetData>
    <row r="18" spans="1:2" ht="6.75" customHeight="1" x14ac:dyDescent="0.25"/>
    <row r="21" spans="1:2" ht="26.25" customHeight="1" x14ac:dyDescent="0.25">
      <c r="A21" s="11"/>
      <c r="B21" s="9"/>
    </row>
    <row r="22" spans="1:2" ht="30" x14ac:dyDescent="0.25">
      <c r="A22" s="10"/>
      <c r="B22" s="9"/>
    </row>
    <row r="23" spans="1:2" x14ac:dyDescent="0.25">
      <c r="A23" s="9"/>
      <c r="B23" s="9"/>
    </row>
    <row r="24" spans="1:2" x14ac:dyDescent="0.25">
      <c r="A24" s="9"/>
      <c r="B24" s="9"/>
    </row>
    <row r="25" spans="1:2" x14ac:dyDescent="0.25">
      <c r="A25" s="9"/>
      <c r="B25" s="9"/>
    </row>
    <row r="26" spans="1:2" x14ac:dyDescent="0.25">
      <c r="A26" s="9"/>
      <c r="B26" s="9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N25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19.1796875" style="39" customWidth="1"/>
    <col min="2" max="3" width="7.7265625" style="38" customWidth="1"/>
    <col min="4" max="4" width="7.7265625" style="38" hidden="1" customWidth="1"/>
    <col min="5" max="5" width="9.7265625" style="56" customWidth="1"/>
    <col min="6" max="7" width="7.7265625" style="38" customWidth="1"/>
    <col min="8" max="8" width="7.7265625" style="38" hidden="1" customWidth="1"/>
    <col min="9" max="9" width="9.7265625" style="56" customWidth="1"/>
    <col min="10" max="11" width="7.7265625" style="38" customWidth="1"/>
    <col min="12" max="12" width="7.7265625" style="38" hidden="1" customWidth="1"/>
    <col min="13" max="13" width="9.7265625" style="56" customWidth="1"/>
    <col min="14" max="14" width="20" style="39" customWidth="1"/>
    <col min="15" max="16384" width="9.1796875" style="38"/>
  </cols>
  <sheetData>
    <row r="1" spans="1:14" s="45" customFormat="1" ht="26.25" customHeight="1" x14ac:dyDescent="0.25">
      <c r="A1" s="406" t="s">
        <v>423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45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4" s="45" customFormat="1" ht="40.5" customHeight="1" x14ac:dyDescent="0.25">
      <c r="A3" s="462" t="s">
        <v>592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4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ht="15.5" x14ac:dyDescent="0.25">
      <c r="A5" s="37" t="s">
        <v>543</v>
      </c>
      <c r="B5" s="66"/>
      <c r="C5" s="66"/>
      <c r="D5" s="66"/>
      <c r="E5" s="65"/>
      <c r="F5" s="66"/>
      <c r="G5" s="66"/>
      <c r="H5" s="66"/>
      <c r="I5" s="65"/>
      <c r="J5" s="66"/>
      <c r="K5" s="66"/>
      <c r="L5" s="66"/>
      <c r="M5" s="65"/>
      <c r="N5" s="36" t="s">
        <v>544</v>
      </c>
    </row>
    <row r="6" spans="1:14" ht="21.75" customHeight="1" x14ac:dyDescent="0.25">
      <c r="A6" s="466" t="s">
        <v>329</v>
      </c>
      <c r="B6" s="427" t="s">
        <v>188</v>
      </c>
      <c r="C6" s="428"/>
      <c r="D6" s="428"/>
      <c r="E6" s="429"/>
      <c r="F6" s="427" t="s">
        <v>187</v>
      </c>
      <c r="G6" s="428"/>
      <c r="H6" s="428"/>
      <c r="I6" s="429"/>
      <c r="J6" s="420" t="s">
        <v>451</v>
      </c>
      <c r="K6" s="421"/>
      <c r="L6" s="421"/>
      <c r="M6" s="469"/>
      <c r="N6" s="463" t="s">
        <v>330</v>
      </c>
    </row>
    <row r="7" spans="1:14" s="35" customFormat="1" ht="18" customHeight="1" thickBot="1" x14ac:dyDescent="0.3">
      <c r="A7" s="467"/>
      <c r="B7" s="418" t="s">
        <v>175</v>
      </c>
      <c r="C7" s="418" t="s">
        <v>174</v>
      </c>
      <c r="D7" s="456" t="s">
        <v>384</v>
      </c>
      <c r="E7" s="425" t="s">
        <v>452</v>
      </c>
      <c r="F7" s="418" t="s">
        <v>175</v>
      </c>
      <c r="G7" s="418" t="s">
        <v>174</v>
      </c>
      <c r="H7" s="456" t="s">
        <v>384</v>
      </c>
      <c r="I7" s="425" t="s">
        <v>452</v>
      </c>
      <c r="J7" s="418" t="s">
        <v>175</v>
      </c>
      <c r="K7" s="418" t="s">
        <v>174</v>
      </c>
      <c r="L7" s="456" t="s">
        <v>384</v>
      </c>
      <c r="M7" s="425" t="s">
        <v>450</v>
      </c>
      <c r="N7" s="464"/>
    </row>
    <row r="8" spans="1:14" s="42" customFormat="1" ht="15" customHeight="1" thickTop="1" x14ac:dyDescent="0.25">
      <c r="A8" s="468"/>
      <c r="B8" s="419"/>
      <c r="C8" s="419"/>
      <c r="D8" s="457"/>
      <c r="E8" s="426"/>
      <c r="F8" s="419"/>
      <c r="G8" s="419"/>
      <c r="H8" s="457"/>
      <c r="I8" s="426"/>
      <c r="J8" s="419"/>
      <c r="K8" s="419"/>
      <c r="L8" s="457"/>
      <c r="M8" s="426" t="s">
        <v>173</v>
      </c>
      <c r="N8" s="465"/>
    </row>
    <row r="9" spans="1:14" s="42" customFormat="1" ht="24.75" customHeight="1" thickBot="1" x14ac:dyDescent="0.3">
      <c r="A9" s="64">
        <v>-20</v>
      </c>
      <c r="B9" s="161">
        <v>0</v>
      </c>
      <c r="C9" s="161">
        <v>2</v>
      </c>
      <c r="D9" s="161"/>
      <c r="E9" s="162">
        <f>B9+C9</f>
        <v>2</v>
      </c>
      <c r="F9" s="161">
        <v>1</v>
      </c>
      <c r="G9" s="161">
        <v>0</v>
      </c>
      <c r="H9" s="161"/>
      <c r="I9" s="162">
        <f>F9+G9</f>
        <v>1</v>
      </c>
      <c r="J9" s="162">
        <f>B9+F9</f>
        <v>1</v>
      </c>
      <c r="K9" s="162">
        <f>C9+G9</f>
        <v>2</v>
      </c>
      <c r="L9" s="162"/>
      <c r="M9" s="162">
        <f>J9+K9</f>
        <v>3</v>
      </c>
      <c r="N9" s="316">
        <v>-20</v>
      </c>
    </row>
    <row r="10" spans="1:14" s="42" customFormat="1" ht="24.75" customHeight="1" thickTop="1" thickBot="1" x14ac:dyDescent="0.3">
      <c r="A10" s="63" t="s">
        <v>40</v>
      </c>
      <c r="B10" s="146">
        <v>1</v>
      </c>
      <c r="C10" s="146">
        <v>1</v>
      </c>
      <c r="D10" s="146"/>
      <c r="E10" s="288">
        <f t="shared" ref="E10:E16" si="0">B10+C10</f>
        <v>2</v>
      </c>
      <c r="F10" s="146">
        <v>4</v>
      </c>
      <c r="G10" s="146">
        <v>4</v>
      </c>
      <c r="H10" s="146"/>
      <c r="I10" s="288">
        <f t="shared" ref="I10:I16" si="1">F10+G10</f>
        <v>8</v>
      </c>
      <c r="J10" s="288">
        <f t="shared" ref="J10:J16" si="2">B10+F10</f>
        <v>5</v>
      </c>
      <c r="K10" s="288">
        <f t="shared" ref="K10:K16" si="3">C10+G10</f>
        <v>5</v>
      </c>
      <c r="L10" s="288"/>
      <c r="M10" s="288">
        <f t="shared" ref="M10:M16" si="4">J10+K10</f>
        <v>10</v>
      </c>
      <c r="N10" s="317" t="s">
        <v>40</v>
      </c>
    </row>
    <row r="11" spans="1:14" s="42" customFormat="1" ht="24.75" customHeight="1" thickTop="1" thickBot="1" x14ac:dyDescent="0.3">
      <c r="A11" s="62" t="s">
        <v>41</v>
      </c>
      <c r="B11" s="161">
        <v>5</v>
      </c>
      <c r="C11" s="161">
        <v>2</v>
      </c>
      <c r="D11" s="161"/>
      <c r="E11" s="162">
        <f t="shared" si="0"/>
        <v>7</v>
      </c>
      <c r="F11" s="161">
        <v>8</v>
      </c>
      <c r="G11" s="161">
        <v>14</v>
      </c>
      <c r="H11" s="161"/>
      <c r="I11" s="162">
        <f t="shared" si="1"/>
        <v>22</v>
      </c>
      <c r="J11" s="162">
        <f t="shared" si="2"/>
        <v>13</v>
      </c>
      <c r="K11" s="162">
        <f t="shared" si="3"/>
        <v>16</v>
      </c>
      <c r="L11" s="162"/>
      <c r="M11" s="162">
        <f t="shared" si="4"/>
        <v>29</v>
      </c>
      <c r="N11" s="318" t="s">
        <v>41</v>
      </c>
    </row>
    <row r="12" spans="1:14" s="42" customFormat="1" ht="24.75" customHeight="1" thickTop="1" thickBot="1" x14ac:dyDescent="0.3">
      <c r="A12" s="63" t="s">
        <v>42</v>
      </c>
      <c r="B12" s="146">
        <v>6</v>
      </c>
      <c r="C12" s="146">
        <v>8</v>
      </c>
      <c r="D12" s="146"/>
      <c r="E12" s="288">
        <f t="shared" si="0"/>
        <v>14</v>
      </c>
      <c r="F12" s="146">
        <v>9</v>
      </c>
      <c r="G12" s="194">
        <v>16</v>
      </c>
      <c r="H12" s="146"/>
      <c r="I12" s="288">
        <f t="shared" si="1"/>
        <v>25</v>
      </c>
      <c r="J12" s="288">
        <f t="shared" si="2"/>
        <v>15</v>
      </c>
      <c r="K12" s="288">
        <f t="shared" si="3"/>
        <v>24</v>
      </c>
      <c r="L12" s="288"/>
      <c r="M12" s="288">
        <f t="shared" si="4"/>
        <v>39</v>
      </c>
      <c r="N12" s="317" t="s">
        <v>42</v>
      </c>
    </row>
    <row r="13" spans="1:14" s="42" customFormat="1" ht="24.75" customHeight="1" thickTop="1" thickBot="1" x14ac:dyDescent="0.3">
      <c r="A13" s="62" t="s">
        <v>43</v>
      </c>
      <c r="B13" s="161">
        <v>7</v>
      </c>
      <c r="C13" s="161">
        <v>6</v>
      </c>
      <c r="D13" s="161"/>
      <c r="E13" s="162">
        <f t="shared" si="0"/>
        <v>13</v>
      </c>
      <c r="F13" s="161">
        <v>9</v>
      </c>
      <c r="G13" s="161">
        <v>4</v>
      </c>
      <c r="H13" s="161"/>
      <c r="I13" s="162">
        <f t="shared" si="1"/>
        <v>13</v>
      </c>
      <c r="J13" s="162">
        <f t="shared" si="2"/>
        <v>16</v>
      </c>
      <c r="K13" s="162">
        <f t="shared" si="3"/>
        <v>10</v>
      </c>
      <c r="L13" s="162"/>
      <c r="M13" s="162">
        <f t="shared" si="4"/>
        <v>26</v>
      </c>
      <c r="N13" s="318" t="s">
        <v>43</v>
      </c>
    </row>
    <row r="14" spans="1:14" s="42" customFormat="1" ht="24.75" customHeight="1" thickTop="1" thickBot="1" x14ac:dyDescent="0.3">
      <c r="A14" s="63" t="s">
        <v>44</v>
      </c>
      <c r="B14" s="146">
        <v>1</v>
      </c>
      <c r="C14" s="146">
        <v>1</v>
      </c>
      <c r="D14" s="146"/>
      <c r="E14" s="288">
        <f t="shared" si="0"/>
        <v>2</v>
      </c>
      <c r="F14" s="146">
        <v>4</v>
      </c>
      <c r="G14" s="146">
        <v>5</v>
      </c>
      <c r="H14" s="146"/>
      <c r="I14" s="288">
        <f t="shared" si="1"/>
        <v>9</v>
      </c>
      <c r="J14" s="288">
        <f t="shared" si="2"/>
        <v>5</v>
      </c>
      <c r="K14" s="288">
        <f t="shared" si="3"/>
        <v>6</v>
      </c>
      <c r="L14" s="288"/>
      <c r="M14" s="288">
        <f t="shared" si="4"/>
        <v>11</v>
      </c>
      <c r="N14" s="317" t="s">
        <v>44</v>
      </c>
    </row>
    <row r="15" spans="1:14" s="42" customFormat="1" ht="24.75" customHeight="1" thickTop="1" thickBot="1" x14ac:dyDescent="0.3">
      <c r="A15" s="62" t="s">
        <v>189</v>
      </c>
      <c r="B15" s="161">
        <v>1</v>
      </c>
      <c r="C15" s="161">
        <v>0</v>
      </c>
      <c r="D15" s="161"/>
      <c r="E15" s="162">
        <f t="shared" si="0"/>
        <v>1</v>
      </c>
      <c r="F15" s="161">
        <v>0</v>
      </c>
      <c r="G15" s="161">
        <v>0</v>
      </c>
      <c r="H15" s="161"/>
      <c r="I15" s="162">
        <f t="shared" si="1"/>
        <v>0</v>
      </c>
      <c r="J15" s="162">
        <f t="shared" si="2"/>
        <v>1</v>
      </c>
      <c r="K15" s="162">
        <f t="shared" si="3"/>
        <v>0</v>
      </c>
      <c r="L15" s="162"/>
      <c r="M15" s="162">
        <f t="shared" si="4"/>
        <v>1</v>
      </c>
      <c r="N15" s="318" t="s">
        <v>189</v>
      </c>
    </row>
    <row r="16" spans="1:14" s="42" customFormat="1" ht="24.75" customHeight="1" thickTop="1" x14ac:dyDescent="0.25">
      <c r="A16" s="61" t="s">
        <v>46</v>
      </c>
      <c r="B16" s="149">
        <v>0</v>
      </c>
      <c r="C16" s="149">
        <v>4</v>
      </c>
      <c r="D16" s="149"/>
      <c r="E16" s="160">
        <f t="shared" si="0"/>
        <v>4</v>
      </c>
      <c r="F16" s="149">
        <v>10</v>
      </c>
      <c r="G16" s="159">
        <v>10</v>
      </c>
      <c r="H16" s="159"/>
      <c r="I16" s="160">
        <f t="shared" si="1"/>
        <v>20</v>
      </c>
      <c r="J16" s="160">
        <f t="shared" si="2"/>
        <v>10</v>
      </c>
      <c r="K16" s="160">
        <f t="shared" si="3"/>
        <v>14</v>
      </c>
      <c r="L16" s="160"/>
      <c r="M16" s="160">
        <f t="shared" si="4"/>
        <v>24</v>
      </c>
      <c r="N16" s="319" t="s">
        <v>47</v>
      </c>
    </row>
    <row r="17" spans="1:14" s="42" customFormat="1" ht="30" customHeight="1" x14ac:dyDescent="0.25">
      <c r="A17" s="54" t="s">
        <v>0</v>
      </c>
      <c r="B17" s="175">
        <f t="shared" ref="B17:M17" si="5">SUM(B9:B16)</f>
        <v>21</v>
      </c>
      <c r="C17" s="175">
        <f t="shared" si="5"/>
        <v>24</v>
      </c>
      <c r="D17" s="175">
        <f t="shared" si="5"/>
        <v>0</v>
      </c>
      <c r="E17" s="165">
        <f t="shared" si="5"/>
        <v>45</v>
      </c>
      <c r="F17" s="175">
        <f t="shared" si="5"/>
        <v>45</v>
      </c>
      <c r="G17" s="165">
        <f t="shared" si="5"/>
        <v>53</v>
      </c>
      <c r="H17" s="165">
        <f t="shared" si="5"/>
        <v>0</v>
      </c>
      <c r="I17" s="165">
        <f t="shared" si="5"/>
        <v>98</v>
      </c>
      <c r="J17" s="165">
        <f t="shared" si="5"/>
        <v>66</v>
      </c>
      <c r="K17" s="165">
        <f t="shared" si="5"/>
        <v>77</v>
      </c>
      <c r="L17" s="165">
        <f t="shared" si="5"/>
        <v>0</v>
      </c>
      <c r="M17" s="166">
        <f t="shared" si="5"/>
        <v>143</v>
      </c>
      <c r="N17" s="107" t="s">
        <v>1</v>
      </c>
    </row>
    <row r="18" spans="1:14" s="58" customFormat="1" ht="15.5" x14ac:dyDescent="0.3">
      <c r="A18" s="60"/>
      <c r="N18" s="59"/>
    </row>
    <row r="19" spans="1:14" ht="24" customHeight="1" x14ac:dyDescent="0.25">
      <c r="A19" s="52"/>
    </row>
    <row r="20" spans="1:14" ht="24" customHeight="1" x14ac:dyDescent="0.25">
      <c r="A20" s="38"/>
      <c r="N20" s="41"/>
    </row>
    <row r="21" spans="1:14" ht="24" customHeight="1" x14ac:dyDescent="0.25">
      <c r="A21" s="41"/>
      <c r="N21" s="41"/>
    </row>
    <row r="22" spans="1:14" ht="24" customHeight="1" x14ac:dyDescent="0.25">
      <c r="A22" s="41"/>
      <c r="N22" s="41"/>
    </row>
    <row r="23" spans="1:14" ht="24" customHeight="1" x14ac:dyDescent="0.25">
      <c r="A23" s="41"/>
      <c r="N23" s="41"/>
    </row>
    <row r="24" spans="1:14" ht="24" customHeight="1" x14ac:dyDescent="0.25">
      <c r="A24" s="41"/>
      <c r="N24" s="41"/>
    </row>
    <row r="25" spans="1:14" ht="29.25" customHeight="1" x14ac:dyDescent="0.25"/>
  </sheetData>
  <mergeCells count="21">
    <mergeCell ref="D7:D8"/>
    <mergeCell ref="J6:M6"/>
    <mergeCell ref="F6:I6"/>
    <mergeCell ref="A4:N4"/>
    <mergeCell ref="C7:C8"/>
    <mergeCell ref="A1:N1"/>
    <mergeCell ref="A3:N3"/>
    <mergeCell ref="L7:L8"/>
    <mergeCell ref="M7:M8"/>
    <mergeCell ref="F7:F8"/>
    <mergeCell ref="K7:K8"/>
    <mergeCell ref="I7:I8"/>
    <mergeCell ref="B6:E6"/>
    <mergeCell ref="E7:E8"/>
    <mergeCell ref="A2:N2"/>
    <mergeCell ref="H7:H8"/>
    <mergeCell ref="J7:J8"/>
    <mergeCell ref="G7:G8"/>
    <mergeCell ref="N6:N8"/>
    <mergeCell ref="B7:B8"/>
    <mergeCell ref="A6:A8"/>
  </mergeCells>
  <printOptions horizontalCentered="1"/>
  <pageMargins left="0.15748031496062992" right="0.15748031496062992" top="1.3779527559055118" bottom="0.98425196850393704" header="0.51181102362204722" footer="0.51181102362204722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O27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19.1796875" style="39" customWidth="1"/>
    <col min="2" max="3" width="7.7265625" style="38" customWidth="1"/>
    <col min="4" max="5" width="7.7265625" style="40" customWidth="1"/>
    <col min="6" max="7" width="7.7265625" style="38" customWidth="1"/>
    <col min="8" max="9" width="7.7265625" style="40" customWidth="1"/>
    <col min="10" max="13" width="7.7265625" style="38" customWidth="1"/>
    <col min="14" max="14" width="10.453125" style="40" customWidth="1"/>
    <col min="15" max="15" width="20" style="39" customWidth="1"/>
    <col min="16" max="16384" width="9.1796875" style="38"/>
  </cols>
  <sheetData>
    <row r="1" spans="1:15" ht="27.75" customHeight="1" x14ac:dyDescent="0.25"/>
    <row r="2" spans="1:15" s="45" customFormat="1" ht="22.5" customHeight="1" x14ac:dyDescent="0.25">
      <c r="A2" s="406" t="s">
        <v>340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</row>
    <row r="3" spans="1:15" s="45" customFormat="1" ht="20" x14ac:dyDescent="0.25">
      <c r="A3" s="408">
        <v>2011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</row>
    <row r="4" spans="1:15" s="45" customFormat="1" ht="17.5" x14ac:dyDescent="0.25">
      <c r="A4" s="424" t="s">
        <v>593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</row>
    <row r="5" spans="1:15" ht="15.5" x14ac:dyDescent="0.25">
      <c r="A5" s="407">
        <v>2011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</row>
    <row r="6" spans="1:15" ht="15.5" x14ac:dyDescent="0.25">
      <c r="A6" s="37" t="s">
        <v>545</v>
      </c>
      <c r="B6" s="44"/>
      <c r="C6" s="44"/>
      <c r="D6" s="43"/>
      <c r="E6" s="43"/>
      <c r="F6" s="44"/>
      <c r="G6" s="44"/>
      <c r="H6" s="43"/>
      <c r="I6" s="43"/>
      <c r="J6" s="44"/>
      <c r="K6" s="44"/>
      <c r="L6" s="44"/>
      <c r="M6" s="44"/>
      <c r="N6" s="43"/>
      <c r="O6" s="36" t="s">
        <v>546</v>
      </c>
    </row>
    <row r="7" spans="1:15" ht="21.75" customHeight="1" thickBot="1" x14ac:dyDescent="0.3">
      <c r="A7" s="433" t="s">
        <v>358</v>
      </c>
      <c r="B7" s="427" t="s">
        <v>177</v>
      </c>
      <c r="C7" s="428"/>
      <c r="D7" s="428"/>
      <c r="E7" s="429"/>
      <c r="F7" s="427" t="s">
        <v>176</v>
      </c>
      <c r="G7" s="428"/>
      <c r="H7" s="428"/>
      <c r="I7" s="429"/>
      <c r="J7" s="438" t="s">
        <v>446</v>
      </c>
      <c r="K7" s="438"/>
      <c r="L7" s="438"/>
      <c r="M7" s="438"/>
      <c r="N7" s="438"/>
      <c r="O7" s="430" t="s">
        <v>359</v>
      </c>
    </row>
    <row r="8" spans="1:15" s="35" customFormat="1" ht="18" customHeight="1" thickTop="1" thickBot="1" x14ac:dyDescent="0.3">
      <c r="A8" s="434"/>
      <c r="B8" s="418" t="s">
        <v>175</v>
      </c>
      <c r="C8" s="418" t="s">
        <v>174</v>
      </c>
      <c r="D8" s="425" t="s">
        <v>447</v>
      </c>
      <c r="E8" s="422" t="s">
        <v>380</v>
      </c>
      <c r="F8" s="418" t="s">
        <v>175</v>
      </c>
      <c r="G8" s="418" t="s">
        <v>174</v>
      </c>
      <c r="H8" s="425" t="s">
        <v>447</v>
      </c>
      <c r="I8" s="422" t="s">
        <v>380</v>
      </c>
      <c r="J8" s="418" t="s">
        <v>175</v>
      </c>
      <c r="K8" s="436" t="s">
        <v>448</v>
      </c>
      <c r="L8" s="418" t="s">
        <v>174</v>
      </c>
      <c r="M8" s="436" t="s">
        <v>449</v>
      </c>
      <c r="N8" s="425" t="s">
        <v>450</v>
      </c>
      <c r="O8" s="431"/>
    </row>
    <row r="9" spans="1:15" s="42" customFormat="1" ht="21.75" customHeight="1" thickTop="1" x14ac:dyDescent="0.25">
      <c r="A9" s="435"/>
      <c r="B9" s="419"/>
      <c r="C9" s="419"/>
      <c r="D9" s="426"/>
      <c r="E9" s="423"/>
      <c r="F9" s="419"/>
      <c r="G9" s="419"/>
      <c r="H9" s="426"/>
      <c r="I9" s="423"/>
      <c r="J9" s="419"/>
      <c r="K9" s="437"/>
      <c r="L9" s="419"/>
      <c r="M9" s="437"/>
      <c r="N9" s="426" t="s">
        <v>173</v>
      </c>
      <c r="O9" s="432"/>
    </row>
    <row r="10" spans="1:15" s="42" customFormat="1" ht="30" customHeight="1" thickBot="1" x14ac:dyDescent="0.3">
      <c r="A10" s="51" t="s">
        <v>181</v>
      </c>
      <c r="B10" s="161">
        <v>111</v>
      </c>
      <c r="C10" s="161">
        <v>102</v>
      </c>
      <c r="D10" s="162">
        <f>B10+C10</f>
        <v>213</v>
      </c>
      <c r="E10" s="172">
        <f>D10/673*100</f>
        <v>31.64933135215453</v>
      </c>
      <c r="F10" s="161">
        <v>712</v>
      </c>
      <c r="G10" s="161">
        <v>160</v>
      </c>
      <c r="H10" s="162">
        <f>F10+G10</f>
        <v>872</v>
      </c>
      <c r="I10" s="172">
        <f>H10/1276*100</f>
        <v>68.338557993730404</v>
      </c>
      <c r="J10" s="162">
        <f>B10+F10</f>
        <v>823</v>
      </c>
      <c r="K10" s="172">
        <f>J10/1402*100</f>
        <v>58.701854493580598</v>
      </c>
      <c r="L10" s="162">
        <f>C10+G10</f>
        <v>262</v>
      </c>
      <c r="M10" s="172">
        <f>L10/547*100</f>
        <v>47.897623400365632</v>
      </c>
      <c r="N10" s="162">
        <f>J10+L10</f>
        <v>1085</v>
      </c>
      <c r="O10" s="320" t="s">
        <v>3</v>
      </c>
    </row>
    <row r="11" spans="1:15" s="42" customFormat="1" ht="30" customHeight="1" thickTop="1" thickBot="1" x14ac:dyDescent="0.3">
      <c r="A11" s="50" t="s">
        <v>58</v>
      </c>
      <c r="B11" s="146">
        <v>144</v>
      </c>
      <c r="C11" s="146">
        <v>115</v>
      </c>
      <c r="D11" s="288">
        <f t="shared" ref="D11:D17" si="0">B11+C11</f>
        <v>259</v>
      </c>
      <c r="E11" s="173">
        <f t="shared" ref="E11:E17" si="1">D11/673*100</f>
        <v>38.484398216939084</v>
      </c>
      <c r="F11" s="146">
        <v>201</v>
      </c>
      <c r="G11" s="146">
        <v>73</v>
      </c>
      <c r="H11" s="288">
        <f t="shared" ref="H11:H17" si="2">F11+G11</f>
        <v>274</v>
      </c>
      <c r="I11" s="173">
        <f t="shared" ref="I11:I17" si="3">H11/1276*100</f>
        <v>21.473354231974923</v>
      </c>
      <c r="J11" s="288">
        <f t="shared" ref="J11:J17" si="4">B11+F11</f>
        <v>345</v>
      </c>
      <c r="K11" s="173">
        <f t="shared" ref="K11:K17" si="5">J11/1402*100</f>
        <v>24.607703281027106</v>
      </c>
      <c r="L11" s="288">
        <f t="shared" ref="L11:L17" si="6">C11+G11</f>
        <v>188</v>
      </c>
      <c r="M11" s="173">
        <f t="shared" ref="M11:M17" si="7">L11/547*100</f>
        <v>34.369287020109688</v>
      </c>
      <c r="N11" s="288">
        <f t="shared" ref="N11:N17" si="8">J11+L11</f>
        <v>533</v>
      </c>
      <c r="O11" s="321" t="s">
        <v>5</v>
      </c>
    </row>
    <row r="12" spans="1:15" s="42" customFormat="1" ht="30" customHeight="1" thickTop="1" thickBot="1" x14ac:dyDescent="0.3">
      <c r="A12" s="49" t="s">
        <v>59</v>
      </c>
      <c r="B12" s="148">
        <v>18</v>
      </c>
      <c r="C12" s="148">
        <v>13</v>
      </c>
      <c r="D12" s="162">
        <f t="shared" si="0"/>
        <v>31</v>
      </c>
      <c r="E12" s="172">
        <f t="shared" si="1"/>
        <v>4.606240713224369</v>
      </c>
      <c r="F12" s="148">
        <v>38</v>
      </c>
      <c r="G12" s="148">
        <v>14</v>
      </c>
      <c r="H12" s="162">
        <f t="shared" si="2"/>
        <v>52</v>
      </c>
      <c r="I12" s="172">
        <f t="shared" si="3"/>
        <v>4.0752351097178678</v>
      </c>
      <c r="J12" s="162">
        <f t="shared" si="4"/>
        <v>56</v>
      </c>
      <c r="K12" s="172">
        <f t="shared" si="5"/>
        <v>3.9942938659058487</v>
      </c>
      <c r="L12" s="162">
        <f t="shared" si="6"/>
        <v>27</v>
      </c>
      <c r="M12" s="172">
        <f t="shared" si="7"/>
        <v>4.9360146252285197</v>
      </c>
      <c r="N12" s="162">
        <f t="shared" si="8"/>
        <v>83</v>
      </c>
      <c r="O12" s="322" t="s">
        <v>7</v>
      </c>
    </row>
    <row r="13" spans="1:15" s="42" customFormat="1" ht="30" customHeight="1" thickTop="1" thickBot="1" x14ac:dyDescent="0.3">
      <c r="A13" s="50" t="s">
        <v>180</v>
      </c>
      <c r="B13" s="146">
        <v>21</v>
      </c>
      <c r="C13" s="146">
        <v>12</v>
      </c>
      <c r="D13" s="288">
        <f t="shared" si="0"/>
        <v>33</v>
      </c>
      <c r="E13" s="173">
        <f t="shared" si="1"/>
        <v>4.9034175334323926</v>
      </c>
      <c r="F13" s="146">
        <v>11</v>
      </c>
      <c r="G13" s="146">
        <v>6</v>
      </c>
      <c r="H13" s="288">
        <f t="shared" si="2"/>
        <v>17</v>
      </c>
      <c r="I13" s="173">
        <f t="shared" si="3"/>
        <v>1.3322884012539185</v>
      </c>
      <c r="J13" s="288">
        <f t="shared" si="4"/>
        <v>32</v>
      </c>
      <c r="K13" s="173">
        <f t="shared" si="5"/>
        <v>2.2824536376604851</v>
      </c>
      <c r="L13" s="288">
        <f t="shared" si="6"/>
        <v>18</v>
      </c>
      <c r="M13" s="173">
        <f t="shared" si="7"/>
        <v>3.2906764168190126</v>
      </c>
      <c r="N13" s="288">
        <f t="shared" si="8"/>
        <v>50</v>
      </c>
      <c r="O13" s="321" t="s">
        <v>305</v>
      </c>
    </row>
    <row r="14" spans="1:15" s="42" customFormat="1" ht="30" customHeight="1" thickTop="1" thickBot="1" x14ac:dyDescent="0.3">
      <c r="A14" s="49" t="s">
        <v>61</v>
      </c>
      <c r="B14" s="148">
        <v>21</v>
      </c>
      <c r="C14" s="148">
        <v>6</v>
      </c>
      <c r="D14" s="162">
        <f t="shared" si="0"/>
        <v>27</v>
      </c>
      <c r="E14" s="172">
        <f t="shared" si="1"/>
        <v>4.0118870728083209</v>
      </c>
      <c r="F14" s="148">
        <v>29</v>
      </c>
      <c r="G14" s="148">
        <v>9</v>
      </c>
      <c r="H14" s="162">
        <f t="shared" si="2"/>
        <v>38</v>
      </c>
      <c r="I14" s="172">
        <f t="shared" si="3"/>
        <v>2.9780564263322882</v>
      </c>
      <c r="J14" s="162">
        <f t="shared" si="4"/>
        <v>50</v>
      </c>
      <c r="K14" s="172">
        <f t="shared" si="5"/>
        <v>3.566333808844508</v>
      </c>
      <c r="L14" s="162">
        <f t="shared" si="6"/>
        <v>15</v>
      </c>
      <c r="M14" s="172">
        <f t="shared" si="7"/>
        <v>2.7422303473491771</v>
      </c>
      <c r="N14" s="162">
        <f t="shared" si="8"/>
        <v>65</v>
      </c>
      <c r="O14" s="322" t="s">
        <v>11</v>
      </c>
    </row>
    <row r="15" spans="1:15" s="42" customFormat="1" ht="30" customHeight="1" thickTop="1" thickBot="1" x14ac:dyDescent="0.3">
      <c r="A15" s="50" t="s">
        <v>62</v>
      </c>
      <c r="B15" s="146">
        <v>6</v>
      </c>
      <c r="C15" s="146">
        <v>2</v>
      </c>
      <c r="D15" s="288">
        <f t="shared" si="0"/>
        <v>8</v>
      </c>
      <c r="E15" s="173">
        <f t="shared" si="1"/>
        <v>1.1887072808320951</v>
      </c>
      <c r="F15" s="146">
        <v>12</v>
      </c>
      <c r="G15" s="146">
        <v>1</v>
      </c>
      <c r="H15" s="288">
        <f t="shared" si="2"/>
        <v>13</v>
      </c>
      <c r="I15" s="173">
        <f t="shared" si="3"/>
        <v>1.018808777429467</v>
      </c>
      <c r="J15" s="288">
        <f t="shared" si="4"/>
        <v>18</v>
      </c>
      <c r="K15" s="173">
        <f t="shared" si="5"/>
        <v>1.2838801711840229</v>
      </c>
      <c r="L15" s="288">
        <f t="shared" si="6"/>
        <v>3</v>
      </c>
      <c r="M15" s="173">
        <f t="shared" si="7"/>
        <v>0.54844606946983543</v>
      </c>
      <c r="N15" s="288">
        <f t="shared" si="8"/>
        <v>21</v>
      </c>
      <c r="O15" s="321" t="s">
        <v>13</v>
      </c>
    </row>
    <row r="16" spans="1:15" s="42" customFormat="1" ht="30" customHeight="1" thickTop="1" thickBot="1" x14ac:dyDescent="0.3">
      <c r="A16" s="49" t="s">
        <v>307</v>
      </c>
      <c r="B16" s="148">
        <v>3</v>
      </c>
      <c r="C16" s="148">
        <v>1</v>
      </c>
      <c r="D16" s="162">
        <f t="shared" si="0"/>
        <v>4</v>
      </c>
      <c r="E16" s="172">
        <f t="shared" si="1"/>
        <v>0.59435364041604755</v>
      </c>
      <c r="F16" s="148">
        <v>3</v>
      </c>
      <c r="G16" s="148">
        <v>4</v>
      </c>
      <c r="H16" s="162">
        <f t="shared" si="2"/>
        <v>7</v>
      </c>
      <c r="I16" s="172">
        <f t="shared" si="3"/>
        <v>0.54858934169278994</v>
      </c>
      <c r="J16" s="162">
        <f t="shared" si="4"/>
        <v>6</v>
      </c>
      <c r="K16" s="172">
        <f t="shared" si="5"/>
        <v>0.42796005706134094</v>
      </c>
      <c r="L16" s="162">
        <f t="shared" si="6"/>
        <v>5</v>
      </c>
      <c r="M16" s="172">
        <f t="shared" si="7"/>
        <v>0.91407678244972579</v>
      </c>
      <c r="N16" s="162">
        <f t="shared" si="8"/>
        <v>11</v>
      </c>
      <c r="O16" s="304" t="s">
        <v>365</v>
      </c>
    </row>
    <row r="17" spans="1:15" s="42" customFormat="1" ht="30" customHeight="1" thickTop="1" x14ac:dyDescent="0.25">
      <c r="A17" s="50" t="s">
        <v>179</v>
      </c>
      <c r="B17" s="159">
        <v>70</v>
      </c>
      <c r="C17" s="159">
        <v>28</v>
      </c>
      <c r="D17" s="180">
        <f t="shared" si="0"/>
        <v>98</v>
      </c>
      <c r="E17" s="178">
        <f t="shared" si="1"/>
        <v>14.561664190193166</v>
      </c>
      <c r="F17" s="159">
        <v>2</v>
      </c>
      <c r="G17" s="159">
        <v>1</v>
      </c>
      <c r="H17" s="180">
        <f t="shared" si="2"/>
        <v>3</v>
      </c>
      <c r="I17" s="178">
        <f t="shared" si="3"/>
        <v>0.23510971786833856</v>
      </c>
      <c r="J17" s="180">
        <f t="shared" si="4"/>
        <v>72</v>
      </c>
      <c r="K17" s="178">
        <f t="shared" si="5"/>
        <v>5.1355206847360915</v>
      </c>
      <c r="L17" s="180">
        <f t="shared" si="6"/>
        <v>29</v>
      </c>
      <c r="M17" s="178">
        <f t="shared" si="7"/>
        <v>5.3016453382084094</v>
      </c>
      <c r="N17" s="180">
        <f t="shared" si="8"/>
        <v>101</v>
      </c>
      <c r="O17" s="323" t="s">
        <v>178</v>
      </c>
    </row>
    <row r="18" spans="1:15" s="42" customFormat="1" ht="30" customHeight="1" x14ac:dyDescent="0.25">
      <c r="A18" s="54" t="s">
        <v>14</v>
      </c>
      <c r="B18" s="165">
        <f t="shared" ref="B18:N18" si="9">SUM(B10:B17)</f>
        <v>394</v>
      </c>
      <c r="C18" s="165">
        <f t="shared" si="9"/>
        <v>279</v>
      </c>
      <c r="D18" s="166">
        <f t="shared" si="9"/>
        <v>673</v>
      </c>
      <c r="E18" s="315">
        <f t="shared" si="9"/>
        <v>100</v>
      </c>
      <c r="F18" s="165">
        <f t="shared" si="9"/>
        <v>1008</v>
      </c>
      <c r="G18" s="165">
        <f t="shared" si="9"/>
        <v>268</v>
      </c>
      <c r="H18" s="166">
        <f t="shared" si="9"/>
        <v>1276</v>
      </c>
      <c r="I18" s="315">
        <f t="shared" si="9"/>
        <v>100</v>
      </c>
      <c r="J18" s="166">
        <f t="shared" si="9"/>
        <v>1402</v>
      </c>
      <c r="K18" s="315">
        <f t="shared" si="9"/>
        <v>99.999999999999986</v>
      </c>
      <c r="L18" s="166">
        <f t="shared" si="9"/>
        <v>547</v>
      </c>
      <c r="M18" s="315">
        <f t="shared" si="9"/>
        <v>100</v>
      </c>
      <c r="N18" s="166">
        <f t="shared" si="9"/>
        <v>1949</v>
      </c>
      <c r="O18" s="107" t="s">
        <v>15</v>
      </c>
    </row>
    <row r="19" spans="1:15" ht="18.75" customHeight="1" x14ac:dyDescent="0.25">
      <c r="A19" s="46"/>
      <c r="O19" s="7"/>
    </row>
    <row r="20" spans="1:15" ht="24" customHeight="1" x14ac:dyDescent="0.25">
      <c r="A20" s="46"/>
      <c r="O20" s="7"/>
    </row>
    <row r="21" spans="1:15" ht="24" customHeight="1" x14ac:dyDescent="0.25">
      <c r="A21" s="41"/>
      <c r="O21" s="41"/>
    </row>
    <row r="22" spans="1:15" ht="24" customHeight="1" x14ac:dyDescent="0.25">
      <c r="A22" s="41"/>
      <c r="O22" s="41"/>
    </row>
    <row r="23" spans="1:15" ht="24" customHeight="1" x14ac:dyDescent="0.25">
      <c r="A23" s="41"/>
      <c r="O23" s="41"/>
    </row>
    <row r="24" spans="1:15" ht="24" customHeight="1" x14ac:dyDescent="0.25">
      <c r="A24" s="41"/>
      <c r="O24" s="41"/>
    </row>
    <row r="25" spans="1:15" ht="24" customHeight="1" x14ac:dyDescent="0.25">
      <c r="A25" s="41"/>
      <c r="O25" s="41"/>
    </row>
    <row r="26" spans="1:15" ht="24" customHeight="1" x14ac:dyDescent="0.25">
      <c r="A26" s="41"/>
      <c r="O26" s="41"/>
    </row>
    <row r="27" spans="1:15" ht="29.25" customHeight="1" x14ac:dyDescent="0.25"/>
  </sheetData>
  <mergeCells count="22">
    <mergeCell ref="A2:O2"/>
    <mergeCell ref="B8:B9"/>
    <mergeCell ref="C8:C9"/>
    <mergeCell ref="D8:D9"/>
    <mergeCell ref="N8:N9"/>
    <mergeCell ref="A4:O4"/>
    <mergeCell ref="F8:F9"/>
    <mergeCell ref="G8:G9"/>
    <mergeCell ref="H8:H9"/>
    <mergeCell ref="J8:J9"/>
    <mergeCell ref="A3:O3"/>
    <mergeCell ref="A5:O5"/>
    <mergeCell ref="A7:A9"/>
    <mergeCell ref="O7:O9"/>
    <mergeCell ref="J7:N7"/>
    <mergeCell ref="B7:E7"/>
    <mergeCell ref="F7:I7"/>
    <mergeCell ref="E8:E9"/>
    <mergeCell ref="I8:I9"/>
    <mergeCell ref="K8:K9"/>
    <mergeCell ref="M8:M9"/>
    <mergeCell ref="L8:L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Q38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19.1796875" style="198" customWidth="1"/>
    <col min="2" max="10" width="7.26953125" style="189" customWidth="1"/>
    <col min="11" max="11" width="20" style="198" customWidth="1"/>
    <col min="12" max="16384" width="9.1796875" style="189"/>
  </cols>
  <sheetData>
    <row r="1" spans="1:17" s="188" customFormat="1" ht="22.5" customHeight="1" x14ac:dyDescent="0.25">
      <c r="A1" s="406" t="s">
        <v>341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7" s="188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7" s="188" customFormat="1" ht="17.5" x14ac:dyDescent="0.25">
      <c r="A3" s="424" t="s">
        <v>594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7" ht="17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N4" s="188"/>
      <c r="O4" s="188"/>
      <c r="P4" s="188"/>
      <c r="Q4" s="188"/>
    </row>
    <row r="5" spans="1:17" ht="17.5" x14ac:dyDescent="0.25">
      <c r="A5" s="37" t="s">
        <v>547</v>
      </c>
      <c r="B5" s="190"/>
      <c r="C5" s="190"/>
      <c r="D5" s="190"/>
      <c r="E5" s="190"/>
      <c r="F5" s="190"/>
      <c r="G5" s="190"/>
      <c r="H5" s="190"/>
      <c r="I5" s="190"/>
      <c r="J5" s="190"/>
      <c r="K5" s="36" t="s">
        <v>548</v>
      </c>
      <c r="N5" s="188"/>
      <c r="O5" s="188"/>
      <c r="P5" s="188"/>
      <c r="Q5" s="188"/>
    </row>
    <row r="6" spans="1:17" ht="21.75" customHeight="1" thickBot="1" x14ac:dyDescent="0.3">
      <c r="A6" s="433" t="s">
        <v>357</v>
      </c>
      <c r="B6" s="427" t="s">
        <v>188</v>
      </c>
      <c r="C6" s="428"/>
      <c r="D6" s="429"/>
      <c r="E6" s="427" t="s">
        <v>187</v>
      </c>
      <c r="F6" s="428"/>
      <c r="G6" s="429"/>
      <c r="H6" s="420" t="s">
        <v>451</v>
      </c>
      <c r="I6" s="421"/>
      <c r="J6" s="469"/>
      <c r="K6" s="430" t="s">
        <v>519</v>
      </c>
    </row>
    <row r="7" spans="1:17" s="191" customFormat="1" ht="18" customHeight="1" thickTop="1" thickBot="1" x14ac:dyDescent="0.3">
      <c r="A7" s="434"/>
      <c r="B7" s="456" t="s">
        <v>175</v>
      </c>
      <c r="C7" s="456" t="s">
        <v>174</v>
      </c>
      <c r="D7" s="422" t="s">
        <v>452</v>
      </c>
      <c r="E7" s="456" t="s">
        <v>175</v>
      </c>
      <c r="F7" s="456" t="s">
        <v>174</v>
      </c>
      <c r="G7" s="422" t="s">
        <v>452</v>
      </c>
      <c r="H7" s="456" t="s">
        <v>175</v>
      </c>
      <c r="I7" s="456" t="s">
        <v>174</v>
      </c>
      <c r="J7" s="422" t="s">
        <v>450</v>
      </c>
      <c r="K7" s="431"/>
      <c r="N7" s="189"/>
      <c r="O7" s="189"/>
      <c r="P7" s="189"/>
      <c r="Q7" s="189"/>
    </row>
    <row r="8" spans="1:17" s="192" customFormat="1" ht="21.75" customHeight="1" thickTop="1" x14ac:dyDescent="0.25">
      <c r="A8" s="435"/>
      <c r="B8" s="457"/>
      <c r="C8" s="457"/>
      <c r="D8" s="423"/>
      <c r="E8" s="457"/>
      <c r="F8" s="457"/>
      <c r="G8" s="423"/>
      <c r="H8" s="457"/>
      <c r="I8" s="457"/>
      <c r="J8" s="423" t="s">
        <v>173</v>
      </c>
      <c r="K8" s="432"/>
      <c r="N8" s="189"/>
    </row>
    <row r="9" spans="1:17" s="192" customFormat="1" ht="26.25" customHeight="1" thickBot="1" x14ac:dyDescent="0.3">
      <c r="A9" s="51" t="s">
        <v>16</v>
      </c>
      <c r="B9" s="193">
        <v>30</v>
      </c>
      <c r="C9" s="193">
        <v>41</v>
      </c>
      <c r="D9" s="162">
        <f>B9+C9</f>
        <v>71</v>
      </c>
      <c r="E9" s="193">
        <v>98</v>
      </c>
      <c r="F9" s="193">
        <v>24</v>
      </c>
      <c r="G9" s="162">
        <f>E9+F9</f>
        <v>122</v>
      </c>
      <c r="H9" s="162">
        <f>B9+E9</f>
        <v>128</v>
      </c>
      <c r="I9" s="162">
        <f>C9+F9</f>
        <v>65</v>
      </c>
      <c r="J9" s="162">
        <f>H9+I9</f>
        <v>193</v>
      </c>
      <c r="K9" s="320" t="s">
        <v>17</v>
      </c>
      <c r="N9" s="191"/>
    </row>
    <row r="10" spans="1:17" s="192" customFormat="1" ht="26.25" customHeight="1" thickTop="1" thickBot="1" x14ac:dyDescent="0.3">
      <c r="A10" s="50" t="s">
        <v>18</v>
      </c>
      <c r="B10" s="194">
        <v>27</v>
      </c>
      <c r="C10" s="194">
        <v>22</v>
      </c>
      <c r="D10" s="288">
        <f t="shared" ref="D10:D20" si="0">B10+C10</f>
        <v>49</v>
      </c>
      <c r="E10" s="194">
        <v>76</v>
      </c>
      <c r="F10" s="194">
        <v>28</v>
      </c>
      <c r="G10" s="288">
        <f t="shared" ref="G10:G20" si="1">E10+F10</f>
        <v>104</v>
      </c>
      <c r="H10" s="288">
        <f t="shared" ref="H10:H20" si="2">B10+E10</f>
        <v>103</v>
      </c>
      <c r="I10" s="288">
        <f t="shared" ref="I10:I19" si="3">C10+F10</f>
        <v>50</v>
      </c>
      <c r="J10" s="288">
        <f t="shared" ref="J10:J20" si="4">H10+I10</f>
        <v>153</v>
      </c>
      <c r="K10" s="321" t="s">
        <v>19</v>
      </c>
    </row>
    <row r="11" spans="1:17" s="192" customFormat="1" ht="26.25" customHeight="1" thickTop="1" thickBot="1" x14ac:dyDescent="0.3">
      <c r="A11" s="49" t="s">
        <v>20</v>
      </c>
      <c r="B11" s="195">
        <v>34</v>
      </c>
      <c r="C11" s="195">
        <v>25</v>
      </c>
      <c r="D11" s="162">
        <f t="shared" si="0"/>
        <v>59</v>
      </c>
      <c r="E11" s="195">
        <v>73</v>
      </c>
      <c r="F11" s="195">
        <v>18</v>
      </c>
      <c r="G11" s="162">
        <f t="shared" si="1"/>
        <v>91</v>
      </c>
      <c r="H11" s="162">
        <f t="shared" si="2"/>
        <v>107</v>
      </c>
      <c r="I11" s="162">
        <f t="shared" si="3"/>
        <v>43</v>
      </c>
      <c r="J11" s="162">
        <f t="shared" si="4"/>
        <v>150</v>
      </c>
      <c r="K11" s="322" t="s">
        <v>21</v>
      </c>
    </row>
    <row r="12" spans="1:17" s="192" customFormat="1" ht="26.25" customHeight="1" thickTop="1" thickBot="1" x14ac:dyDescent="0.3">
      <c r="A12" s="50" t="s">
        <v>22</v>
      </c>
      <c r="B12" s="194">
        <v>29</v>
      </c>
      <c r="C12" s="194">
        <v>21</v>
      </c>
      <c r="D12" s="288">
        <f t="shared" si="0"/>
        <v>50</v>
      </c>
      <c r="E12" s="194">
        <v>86</v>
      </c>
      <c r="F12" s="194">
        <v>21</v>
      </c>
      <c r="G12" s="288">
        <f t="shared" si="1"/>
        <v>107</v>
      </c>
      <c r="H12" s="288">
        <f t="shared" si="2"/>
        <v>115</v>
      </c>
      <c r="I12" s="288">
        <f t="shared" si="3"/>
        <v>42</v>
      </c>
      <c r="J12" s="288">
        <f t="shared" si="4"/>
        <v>157</v>
      </c>
      <c r="K12" s="321" t="s">
        <v>23</v>
      </c>
    </row>
    <row r="13" spans="1:17" s="192" customFormat="1" ht="26.25" customHeight="1" thickTop="1" thickBot="1" x14ac:dyDescent="0.3">
      <c r="A13" s="49" t="s">
        <v>24</v>
      </c>
      <c r="B13" s="195">
        <v>40</v>
      </c>
      <c r="C13" s="195">
        <v>13</v>
      </c>
      <c r="D13" s="162">
        <f t="shared" si="0"/>
        <v>53</v>
      </c>
      <c r="E13" s="195">
        <v>85</v>
      </c>
      <c r="F13" s="195">
        <v>20</v>
      </c>
      <c r="G13" s="162">
        <f t="shared" si="1"/>
        <v>105</v>
      </c>
      <c r="H13" s="162">
        <f t="shared" si="2"/>
        <v>125</v>
      </c>
      <c r="I13" s="162">
        <f t="shared" si="3"/>
        <v>33</v>
      </c>
      <c r="J13" s="162">
        <f t="shared" si="4"/>
        <v>158</v>
      </c>
      <c r="K13" s="322" t="s">
        <v>25</v>
      </c>
    </row>
    <row r="14" spans="1:17" s="192" customFormat="1" ht="26.25" customHeight="1" thickTop="1" thickBot="1" x14ac:dyDescent="0.3">
      <c r="A14" s="50" t="s">
        <v>26</v>
      </c>
      <c r="B14" s="194">
        <v>37</v>
      </c>
      <c r="C14" s="194">
        <v>18</v>
      </c>
      <c r="D14" s="288">
        <f t="shared" si="0"/>
        <v>55</v>
      </c>
      <c r="E14" s="194">
        <v>80</v>
      </c>
      <c r="F14" s="194">
        <v>24</v>
      </c>
      <c r="G14" s="288">
        <f t="shared" si="1"/>
        <v>104</v>
      </c>
      <c r="H14" s="288">
        <f t="shared" si="2"/>
        <v>117</v>
      </c>
      <c r="I14" s="288">
        <f t="shared" si="3"/>
        <v>42</v>
      </c>
      <c r="J14" s="288">
        <f t="shared" si="4"/>
        <v>159</v>
      </c>
      <c r="K14" s="321" t="s">
        <v>27</v>
      </c>
    </row>
    <row r="15" spans="1:17" s="192" customFormat="1" ht="26.25" customHeight="1" thickTop="1" thickBot="1" x14ac:dyDescent="0.3">
      <c r="A15" s="49" t="s">
        <v>28</v>
      </c>
      <c r="B15" s="195">
        <v>31</v>
      </c>
      <c r="C15" s="195">
        <v>21</v>
      </c>
      <c r="D15" s="162">
        <f t="shared" si="0"/>
        <v>52</v>
      </c>
      <c r="E15" s="195">
        <v>91</v>
      </c>
      <c r="F15" s="195">
        <v>24</v>
      </c>
      <c r="G15" s="162">
        <f t="shared" si="1"/>
        <v>115</v>
      </c>
      <c r="H15" s="162">
        <f t="shared" si="2"/>
        <v>122</v>
      </c>
      <c r="I15" s="162">
        <f t="shared" si="3"/>
        <v>45</v>
      </c>
      <c r="J15" s="162">
        <f t="shared" si="4"/>
        <v>167</v>
      </c>
      <c r="K15" s="322" t="s">
        <v>29</v>
      </c>
    </row>
    <row r="16" spans="1:17" s="192" customFormat="1" ht="26.25" customHeight="1" thickTop="1" thickBot="1" x14ac:dyDescent="0.3">
      <c r="A16" s="50" t="s">
        <v>30</v>
      </c>
      <c r="B16" s="194">
        <v>22</v>
      </c>
      <c r="C16" s="194">
        <v>18</v>
      </c>
      <c r="D16" s="288">
        <f t="shared" si="0"/>
        <v>40</v>
      </c>
      <c r="E16" s="194">
        <v>81</v>
      </c>
      <c r="F16" s="194">
        <v>19</v>
      </c>
      <c r="G16" s="288">
        <f t="shared" si="1"/>
        <v>100</v>
      </c>
      <c r="H16" s="288">
        <f t="shared" si="2"/>
        <v>103</v>
      </c>
      <c r="I16" s="288">
        <f t="shared" si="3"/>
        <v>37</v>
      </c>
      <c r="J16" s="288">
        <f t="shared" si="4"/>
        <v>140</v>
      </c>
      <c r="K16" s="321" t="s">
        <v>31</v>
      </c>
    </row>
    <row r="17" spans="1:17" s="192" customFormat="1" ht="26.25" customHeight="1" thickTop="1" thickBot="1" x14ac:dyDescent="0.3">
      <c r="A17" s="49" t="s">
        <v>32</v>
      </c>
      <c r="B17" s="195">
        <v>35</v>
      </c>
      <c r="C17" s="195">
        <v>22</v>
      </c>
      <c r="D17" s="162">
        <f t="shared" si="0"/>
        <v>57</v>
      </c>
      <c r="E17" s="195">
        <v>83</v>
      </c>
      <c r="F17" s="195">
        <v>28</v>
      </c>
      <c r="G17" s="162">
        <f t="shared" si="1"/>
        <v>111</v>
      </c>
      <c r="H17" s="162">
        <f t="shared" si="2"/>
        <v>118</v>
      </c>
      <c r="I17" s="162">
        <f t="shared" si="3"/>
        <v>50</v>
      </c>
      <c r="J17" s="162">
        <f t="shared" si="4"/>
        <v>168</v>
      </c>
      <c r="K17" s="322" t="s">
        <v>33</v>
      </c>
    </row>
    <row r="18" spans="1:17" s="192" customFormat="1" ht="26.25" customHeight="1" thickTop="1" thickBot="1" x14ac:dyDescent="0.3">
      <c r="A18" s="50" t="s">
        <v>34</v>
      </c>
      <c r="B18" s="194">
        <v>32</v>
      </c>
      <c r="C18" s="194">
        <v>27</v>
      </c>
      <c r="D18" s="288">
        <f t="shared" si="0"/>
        <v>59</v>
      </c>
      <c r="E18" s="194">
        <v>84</v>
      </c>
      <c r="F18" s="194">
        <v>22</v>
      </c>
      <c r="G18" s="288">
        <f t="shared" si="1"/>
        <v>106</v>
      </c>
      <c r="H18" s="288">
        <f t="shared" si="2"/>
        <v>116</v>
      </c>
      <c r="I18" s="288">
        <f t="shared" si="3"/>
        <v>49</v>
      </c>
      <c r="J18" s="288">
        <f t="shared" si="4"/>
        <v>165</v>
      </c>
      <c r="K18" s="321" t="s">
        <v>35</v>
      </c>
    </row>
    <row r="19" spans="1:17" s="192" customFormat="1" ht="26.25" customHeight="1" thickTop="1" thickBot="1" x14ac:dyDescent="0.3">
      <c r="A19" s="49" t="s">
        <v>36</v>
      </c>
      <c r="B19" s="195">
        <v>44</v>
      </c>
      <c r="C19" s="195">
        <v>26</v>
      </c>
      <c r="D19" s="162">
        <f t="shared" si="0"/>
        <v>70</v>
      </c>
      <c r="E19" s="195">
        <v>90</v>
      </c>
      <c r="F19" s="195">
        <v>15</v>
      </c>
      <c r="G19" s="162">
        <f t="shared" si="1"/>
        <v>105</v>
      </c>
      <c r="H19" s="162">
        <f t="shared" si="2"/>
        <v>134</v>
      </c>
      <c r="I19" s="162">
        <f t="shared" si="3"/>
        <v>41</v>
      </c>
      <c r="J19" s="162">
        <f t="shared" si="4"/>
        <v>175</v>
      </c>
      <c r="K19" s="322" t="s">
        <v>37</v>
      </c>
    </row>
    <row r="20" spans="1:17" s="192" customFormat="1" ht="26.25" customHeight="1" thickTop="1" x14ac:dyDescent="0.25">
      <c r="A20" s="50" t="s">
        <v>38</v>
      </c>
      <c r="B20" s="325">
        <v>33</v>
      </c>
      <c r="C20" s="325">
        <v>25</v>
      </c>
      <c r="D20" s="180">
        <f t="shared" si="0"/>
        <v>58</v>
      </c>
      <c r="E20" s="325">
        <v>81</v>
      </c>
      <c r="F20" s="325">
        <v>22</v>
      </c>
      <c r="G20" s="180">
        <f t="shared" si="1"/>
        <v>103</v>
      </c>
      <c r="H20" s="180">
        <f t="shared" si="2"/>
        <v>114</v>
      </c>
      <c r="I20" s="180">
        <v>50</v>
      </c>
      <c r="J20" s="180">
        <f t="shared" si="4"/>
        <v>164</v>
      </c>
      <c r="K20" s="323" t="s">
        <v>39</v>
      </c>
    </row>
    <row r="21" spans="1:17" s="192" customFormat="1" ht="30" customHeight="1" x14ac:dyDescent="0.25">
      <c r="A21" s="54" t="s">
        <v>14</v>
      </c>
      <c r="B21" s="165">
        <f>SUM(B9:B20)</f>
        <v>394</v>
      </c>
      <c r="C21" s="165">
        <f>SUM(C9:C20)</f>
        <v>279</v>
      </c>
      <c r="D21" s="166">
        <f t="shared" ref="D21:J21" si="5">SUM(D9:D20)</f>
        <v>673</v>
      </c>
      <c r="E21" s="165">
        <f t="shared" si="5"/>
        <v>1008</v>
      </c>
      <c r="F21" s="165">
        <f t="shared" si="5"/>
        <v>265</v>
      </c>
      <c r="G21" s="166">
        <f t="shared" si="5"/>
        <v>1273</v>
      </c>
      <c r="H21" s="166">
        <f t="shared" si="5"/>
        <v>1402</v>
      </c>
      <c r="I21" s="166">
        <f t="shared" si="5"/>
        <v>547</v>
      </c>
      <c r="J21" s="166">
        <f t="shared" si="5"/>
        <v>1949</v>
      </c>
      <c r="K21" s="107" t="s">
        <v>15</v>
      </c>
      <c r="O21" s="140"/>
      <c r="P21" s="140"/>
      <c r="Q21" s="140"/>
    </row>
    <row r="22" spans="1:17" ht="24" customHeight="1" x14ac:dyDescent="0.25">
      <c r="A22" s="197"/>
      <c r="N22" s="192"/>
      <c r="O22" s="140"/>
      <c r="P22" s="140"/>
      <c r="Q22" s="140"/>
    </row>
    <row r="23" spans="1:17" ht="24" customHeight="1" x14ac:dyDescent="0.25">
      <c r="A23" s="199"/>
      <c r="K23" s="199"/>
      <c r="N23" s="192"/>
      <c r="O23" s="192"/>
      <c r="P23" s="192"/>
      <c r="Q23" s="192"/>
    </row>
    <row r="24" spans="1:17" ht="24" customHeight="1" x14ac:dyDescent="0.25">
      <c r="A24" s="199"/>
      <c r="K24" s="199"/>
    </row>
    <row r="25" spans="1:17" ht="24" customHeight="1" x14ac:dyDescent="0.25">
      <c r="A25" s="199"/>
      <c r="K25" s="199"/>
    </row>
    <row r="26" spans="1:17" ht="24" customHeight="1" x14ac:dyDescent="0.25">
      <c r="A26" s="136" t="s">
        <v>385</v>
      </c>
      <c r="B26" s="137" t="s">
        <v>386</v>
      </c>
      <c r="C26" s="138" t="s">
        <v>387</v>
      </c>
      <c r="K26" s="199"/>
    </row>
    <row r="27" spans="1:17" ht="24" customHeight="1" x14ac:dyDescent="0.25">
      <c r="A27" s="139" t="s">
        <v>388</v>
      </c>
      <c r="B27" s="200">
        <f t="shared" ref="B27:B38" si="6">SUM(H9)</f>
        <v>128</v>
      </c>
      <c r="C27" s="200">
        <f t="shared" ref="C27:C38" si="7">SUM(I9)</f>
        <v>65</v>
      </c>
      <c r="K27" s="199"/>
    </row>
    <row r="28" spans="1:17" ht="29.25" customHeight="1" x14ac:dyDescent="0.25">
      <c r="A28" s="139" t="s">
        <v>389</v>
      </c>
      <c r="B28" s="200">
        <f t="shared" si="6"/>
        <v>103</v>
      </c>
      <c r="C28" s="200">
        <f t="shared" si="7"/>
        <v>50</v>
      </c>
    </row>
    <row r="29" spans="1:17" ht="31" x14ac:dyDescent="0.25">
      <c r="A29" s="139" t="s">
        <v>390</v>
      </c>
      <c r="B29" s="200">
        <f t="shared" si="6"/>
        <v>107</v>
      </c>
      <c r="C29" s="200">
        <f t="shared" si="7"/>
        <v>43</v>
      </c>
    </row>
    <row r="30" spans="1:17" ht="31" x14ac:dyDescent="0.25">
      <c r="A30" s="139" t="s">
        <v>391</v>
      </c>
      <c r="B30" s="200">
        <f t="shared" si="6"/>
        <v>115</v>
      </c>
      <c r="C30" s="200">
        <f t="shared" si="7"/>
        <v>42</v>
      </c>
    </row>
    <row r="31" spans="1:17" ht="31" x14ac:dyDescent="0.25">
      <c r="A31" s="139" t="s">
        <v>321</v>
      </c>
      <c r="B31" s="200">
        <f t="shared" si="6"/>
        <v>125</v>
      </c>
      <c r="C31" s="200">
        <f t="shared" si="7"/>
        <v>33</v>
      </c>
    </row>
    <row r="32" spans="1:17" ht="31" x14ac:dyDescent="0.25">
      <c r="A32" s="139" t="s">
        <v>392</v>
      </c>
      <c r="B32" s="200">
        <f t="shared" si="6"/>
        <v>117</v>
      </c>
      <c r="C32" s="200">
        <f t="shared" si="7"/>
        <v>42</v>
      </c>
    </row>
    <row r="33" spans="1:3" ht="31" x14ac:dyDescent="0.25">
      <c r="A33" s="139" t="s">
        <v>393</v>
      </c>
      <c r="B33" s="200">
        <f t="shared" si="6"/>
        <v>122</v>
      </c>
      <c r="C33" s="200">
        <f t="shared" si="7"/>
        <v>45</v>
      </c>
    </row>
    <row r="34" spans="1:3" ht="31" x14ac:dyDescent="0.25">
      <c r="A34" s="139" t="s">
        <v>394</v>
      </c>
      <c r="B34" s="200">
        <f t="shared" si="6"/>
        <v>103</v>
      </c>
      <c r="C34" s="200">
        <f t="shared" si="7"/>
        <v>37</v>
      </c>
    </row>
    <row r="35" spans="1:3" ht="31" x14ac:dyDescent="0.25">
      <c r="A35" s="139" t="s">
        <v>395</v>
      </c>
      <c r="B35" s="200">
        <f t="shared" si="6"/>
        <v>118</v>
      </c>
      <c r="C35" s="200">
        <f t="shared" si="7"/>
        <v>50</v>
      </c>
    </row>
    <row r="36" spans="1:3" ht="31" x14ac:dyDescent="0.25">
      <c r="A36" s="139" t="s">
        <v>396</v>
      </c>
      <c r="B36" s="200">
        <f t="shared" si="6"/>
        <v>116</v>
      </c>
      <c r="C36" s="200">
        <f t="shared" si="7"/>
        <v>49</v>
      </c>
    </row>
    <row r="37" spans="1:3" ht="31" x14ac:dyDescent="0.25">
      <c r="A37" s="139" t="s">
        <v>397</v>
      </c>
      <c r="B37" s="200">
        <f t="shared" si="6"/>
        <v>134</v>
      </c>
      <c r="C37" s="200">
        <f t="shared" si="7"/>
        <v>41</v>
      </c>
    </row>
    <row r="38" spans="1:3" ht="31" x14ac:dyDescent="0.25">
      <c r="A38" s="139" t="s">
        <v>398</v>
      </c>
      <c r="B38" s="200">
        <f t="shared" si="6"/>
        <v>114</v>
      </c>
      <c r="C38" s="200">
        <f t="shared" si="7"/>
        <v>50</v>
      </c>
    </row>
  </sheetData>
  <mergeCells count="18">
    <mergeCell ref="G7:G8"/>
    <mergeCell ref="H7:H8"/>
    <mergeCell ref="A3:K3"/>
    <mergeCell ref="A1:K1"/>
    <mergeCell ref="A2:K2"/>
    <mergeCell ref="A4:K4"/>
    <mergeCell ref="A6:A8"/>
    <mergeCell ref="K6:K8"/>
    <mergeCell ref="B6:D6"/>
    <mergeCell ref="E6:G6"/>
    <mergeCell ref="H6:J6"/>
    <mergeCell ref="B7:B8"/>
    <mergeCell ref="C7:C8"/>
    <mergeCell ref="D7:D8"/>
    <mergeCell ref="I7:I8"/>
    <mergeCell ref="J7:J8"/>
    <mergeCell ref="E7:E8"/>
    <mergeCell ref="F7:F8"/>
  </mergeCells>
  <printOptions horizontalCentered="1" verticalCentered="1"/>
  <pageMargins left="0" right="0" top="0" bottom="0" header="0.51181102362204722" footer="0.51181102362204722"/>
  <pageSetup paperSize="9" scale="9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K57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19.1796875" style="198" customWidth="1"/>
    <col min="2" max="10" width="10.453125" style="189" customWidth="1"/>
    <col min="11" max="11" width="20" style="198" customWidth="1"/>
    <col min="12" max="16384" width="9.1796875" style="189"/>
  </cols>
  <sheetData>
    <row r="1" spans="1:11" s="188" customFormat="1" ht="22.5" customHeight="1" x14ac:dyDescent="0.25">
      <c r="A1" s="406" t="s">
        <v>342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1" s="188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1" s="188" customFormat="1" ht="17.5" x14ac:dyDescent="0.25">
      <c r="A3" s="424" t="s">
        <v>595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1" ht="15.5" x14ac:dyDescent="0.25">
      <c r="A5" s="37" t="s">
        <v>549</v>
      </c>
      <c r="B5" s="190"/>
      <c r="C5" s="190"/>
      <c r="D5" s="190"/>
      <c r="E5" s="190"/>
      <c r="F5" s="190"/>
      <c r="G5" s="190"/>
      <c r="H5" s="190"/>
      <c r="I5" s="190"/>
      <c r="J5" s="190"/>
      <c r="K5" s="36" t="s">
        <v>550</v>
      </c>
    </row>
    <row r="6" spans="1:11" ht="21.75" customHeight="1" thickBot="1" x14ac:dyDescent="0.3">
      <c r="A6" s="433" t="s">
        <v>355</v>
      </c>
      <c r="B6" s="427" t="s">
        <v>188</v>
      </c>
      <c r="C6" s="428"/>
      <c r="D6" s="429"/>
      <c r="E6" s="427" t="s">
        <v>187</v>
      </c>
      <c r="F6" s="428"/>
      <c r="G6" s="429"/>
      <c r="H6" s="420" t="s">
        <v>451</v>
      </c>
      <c r="I6" s="421"/>
      <c r="J6" s="469"/>
      <c r="K6" s="430" t="s">
        <v>356</v>
      </c>
    </row>
    <row r="7" spans="1:11" s="191" customFormat="1" ht="18" customHeight="1" thickTop="1" thickBot="1" x14ac:dyDescent="0.3">
      <c r="A7" s="434"/>
      <c r="B7" s="456" t="s">
        <v>175</v>
      </c>
      <c r="C7" s="456" t="s">
        <v>174</v>
      </c>
      <c r="D7" s="422" t="s">
        <v>452</v>
      </c>
      <c r="E7" s="456" t="s">
        <v>175</v>
      </c>
      <c r="F7" s="456" t="s">
        <v>174</v>
      </c>
      <c r="G7" s="422" t="s">
        <v>452</v>
      </c>
      <c r="H7" s="456" t="s">
        <v>175</v>
      </c>
      <c r="I7" s="456" t="s">
        <v>174</v>
      </c>
      <c r="J7" s="422" t="s">
        <v>450</v>
      </c>
      <c r="K7" s="431"/>
    </row>
    <row r="8" spans="1:11" s="192" customFormat="1" ht="15" customHeight="1" thickTop="1" x14ac:dyDescent="0.25">
      <c r="A8" s="435"/>
      <c r="B8" s="457"/>
      <c r="C8" s="457"/>
      <c r="D8" s="423"/>
      <c r="E8" s="457"/>
      <c r="F8" s="457"/>
      <c r="G8" s="423"/>
      <c r="H8" s="457"/>
      <c r="I8" s="457"/>
      <c r="J8" s="423" t="s">
        <v>173</v>
      </c>
      <c r="K8" s="432"/>
    </row>
    <row r="9" spans="1:11" s="192" customFormat="1" ht="13.5" thickBot="1" x14ac:dyDescent="0.3">
      <c r="A9" s="70" t="s">
        <v>229</v>
      </c>
      <c r="B9" s="193">
        <v>28</v>
      </c>
      <c r="C9" s="193">
        <v>21</v>
      </c>
      <c r="D9" s="162">
        <f>B9+C9</f>
        <v>49</v>
      </c>
      <c r="E9" s="193">
        <v>65</v>
      </c>
      <c r="F9" s="193">
        <v>42</v>
      </c>
      <c r="G9" s="162">
        <f>E9+F9</f>
        <v>107</v>
      </c>
      <c r="H9" s="162">
        <f>B9+E9</f>
        <v>93</v>
      </c>
      <c r="I9" s="162">
        <f>C9+F9</f>
        <v>63</v>
      </c>
      <c r="J9" s="162">
        <f t="shared" ref="J9:J33" si="0">D9+G9</f>
        <v>156</v>
      </c>
      <c r="K9" s="328" t="s">
        <v>228</v>
      </c>
    </row>
    <row r="10" spans="1:11" s="192" customFormat="1" ht="15" thickTop="1" thickBot="1" x14ac:dyDescent="0.3">
      <c r="A10" s="100">
        <v>1</v>
      </c>
      <c r="B10" s="194">
        <v>2</v>
      </c>
      <c r="C10" s="194">
        <v>4</v>
      </c>
      <c r="D10" s="288">
        <f t="shared" ref="D10:D13" si="1">B10+C10</f>
        <v>6</v>
      </c>
      <c r="E10" s="194">
        <v>2</v>
      </c>
      <c r="F10" s="194">
        <v>6</v>
      </c>
      <c r="G10" s="288">
        <f t="shared" ref="G10:G13" si="2">E10+F10</f>
        <v>8</v>
      </c>
      <c r="H10" s="288">
        <f t="shared" ref="H10:H13" si="3">B10+E10</f>
        <v>4</v>
      </c>
      <c r="I10" s="288">
        <f t="shared" ref="I10:I13" si="4">C10+F10</f>
        <v>10</v>
      </c>
      <c r="J10" s="153">
        <f t="shared" si="0"/>
        <v>14</v>
      </c>
      <c r="K10" s="329">
        <v>1</v>
      </c>
    </row>
    <row r="11" spans="1:11" s="192" customFormat="1" ht="15" thickTop="1" thickBot="1" x14ac:dyDescent="0.3">
      <c r="A11" s="101">
        <v>2</v>
      </c>
      <c r="B11" s="195">
        <v>0</v>
      </c>
      <c r="C11" s="195">
        <v>4</v>
      </c>
      <c r="D11" s="162">
        <f t="shared" si="1"/>
        <v>4</v>
      </c>
      <c r="E11" s="195">
        <v>2</v>
      </c>
      <c r="F11" s="195">
        <v>2</v>
      </c>
      <c r="G11" s="162">
        <f t="shared" si="2"/>
        <v>4</v>
      </c>
      <c r="H11" s="162">
        <f t="shared" si="3"/>
        <v>2</v>
      </c>
      <c r="I11" s="162">
        <f t="shared" si="4"/>
        <v>6</v>
      </c>
      <c r="J11" s="157">
        <f t="shared" si="0"/>
        <v>8</v>
      </c>
      <c r="K11" s="330">
        <v>2</v>
      </c>
    </row>
    <row r="12" spans="1:11" s="192" customFormat="1" ht="15" thickTop="1" thickBot="1" x14ac:dyDescent="0.3">
      <c r="A12" s="100">
        <v>3</v>
      </c>
      <c r="B12" s="194">
        <v>0</v>
      </c>
      <c r="C12" s="194">
        <v>1</v>
      </c>
      <c r="D12" s="288">
        <f t="shared" si="1"/>
        <v>1</v>
      </c>
      <c r="E12" s="194">
        <v>0</v>
      </c>
      <c r="F12" s="194">
        <v>2</v>
      </c>
      <c r="G12" s="288">
        <f t="shared" si="2"/>
        <v>2</v>
      </c>
      <c r="H12" s="288">
        <f t="shared" si="3"/>
        <v>0</v>
      </c>
      <c r="I12" s="288">
        <f t="shared" si="4"/>
        <v>3</v>
      </c>
      <c r="J12" s="153">
        <f t="shared" si="0"/>
        <v>3</v>
      </c>
      <c r="K12" s="329">
        <v>3</v>
      </c>
    </row>
    <row r="13" spans="1:11" s="192" customFormat="1" ht="15.75" customHeight="1" thickTop="1" x14ac:dyDescent="0.25">
      <c r="A13" s="101">
        <v>4</v>
      </c>
      <c r="B13" s="228">
        <v>2</v>
      </c>
      <c r="C13" s="228">
        <v>0</v>
      </c>
      <c r="D13" s="229">
        <f t="shared" si="1"/>
        <v>2</v>
      </c>
      <c r="E13" s="228">
        <v>0</v>
      </c>
      <c r="F13" s="228">
        <v>2</v>
      </c>
      <c r="G13" s="229">
        <f t="shared" si="2"/>
        <v>2</v>
      </c>
      <c r="H13" s="229">
        <f t="shared" si="3"/>
        <v>2</v>
      </c>
      <c r="I13" s="229">
        <f t="shared" si="4"/>
        <v>2</v>
      </c>
      <c r="J13" s="229">
        <f t="shared" si="0"/>
        <v>4</v>
      </c>
      <c r="K13" s="330">
        <v>4</v>
      </c>
    </row>
    <row r="14" spans="1:11" s="192" customFormat="1" ht="23.25" customHeight="1" x14ac:dyDescent="0.25">
      <c r="A14" s="48" t="s">
        <v>14</v>
      </c>
      <c r="B14" s="312">
        <f>SUM(B9:B13)</f>
        <v>32</v>
      </c>
      <c r="C14" s="312">
        <f t="shared" ref="C14:I14" si="5">SUM(C9:C13)</f>
        <v>30</v>
      </c>
      <c r="D14" s="312">
        <f t="shared" si="5"/>
        <v>62</v>
      </c>
      <c r="E14" s="312">
        <f t="shared" si="5"/>
        <v>69</v>
      </c>
      <c r="F14" s="312">
        <f t="shared" si="5"/>
        <v>54</v>
      </c>
      <c r="G14" s="312">
        <f t="shared" si="5"/>
        <v>123</v>
      </c>
      <c r="H14" s="312">
        <f t="shared" si="5"/>
        <v>101</v>
      </c>
      <c r="I14" s="312">
        <f t="shared" si="5"/>
        <v>84</v>
      </c>
      <c r="J14" s="312">
        <f t="shared" ref="J14" si="6">SUM(J9:J13)</f>
        <v>185</v>
      </c>
      <c r="K14" s="47" t="s">
        <v>1</v>
      </c>
    </row>
    <row r="15" spans="1:11" s="192" customFormat="1" ht="14.5" thickBot="1" x14ac:dyDescent="0.3">
      <c r="A15" s="101" t="s">
        <v>227</v>
      </c>
      <c r="B15" s="204">
        <v>6</v>
      </c>
      <c r="C15" s="204">
        <v>4</v>
      </c>
      <c r="D15" s="151">
        <f>B15+C15</f>
        <v>10</v>
      </c>
      <c r="E15" s="204">
        <v>7</v>
      </c>
      <c r="F15" s="204">
        <v>6</v>
      </c>
      <c r="G15" s="151">
        <f>B15+E15</f>
        <v>13</v>
      </c>
      <c r="H15" s="151">
        <f>C15+F15</f>
        <v>10</v>
      </c>
      <c r="I15" s="151">
        <f>G15+H15</f>
        <v>23</v>
      </c>
      <c r="J15" s="151">
        <f t="shared" si="0"/>
        <v>23</v>
      </c>
      <c r="K15" s="330" t="s">
        <v>226</v>
      </c>
    </row>
    <row r="16" spans="1:11" s="192" customFormat="1" ht="15" thickTop="1" thickBot="1" x14ac:dyDescent="0.3">
      <c r="A16" s="100" t="s">
        <v>225</v>
      </c>
      <c r="B16" s="194">
        <v>2</v>
      </c>
      <c r="C16" s="194">
        <v>5</v>
      </c>
      <c r="D16" s="155">
        <f t="shared" ref="D16:D33" si="7">B16+C16</f>
        <v>7</v>
      </c>
      <c r="E16" s="194">
        <v>6</v>
      </c>
      <c r="F16" s="194">
        <v>4</v>
      </c>
      <c r="G16" s="155">
        <f>E16+F16</f>
        <v>10</v>
      </c>
      <c r="H16" s="155">
        <f t="shared" ref="H16:H33" si="8">C16+F16</f>
        <v>9</v>
      </c>
      <c r="I16" s="155">
        <f t="shared" ref="I16:I33" si="9">G16+H16</f>
        <v>19</v>
      </c>
      <c r="J16" s="153">
        <f t="shared" si="0"/>
        <v>17</v>
      </c>
      <c r="K16" s="329" t="s">
        <v>224</v>
      </c>
    </row>
    <row r="17" spans="1:11" s="192" customFormat="1" ht="15" thickTop="1" thickBot="1" x14ac:dyDescent="0.3">
      <c r="A17" s="101" t="s">
        <v>223</v>
      </c>
      <c r="B17" s="195">
        <v>21</v>
      </c>
      <c r="C17" s="195">
        <v>1</v>
      </c>
      <c r="D17" s="151">
        <f t="shared" si="7"/>
        <v>22</v>
      </c>
      <c r="E17" s="195">
        <v>11</v>
      </c>
      <c r="F17" s="195">
        <v>2</v>
      </c>
      <c r="G17" s="151">
        <f t="shared" ref="G17:G33" si="10">E17+F17</f>
        <v>13</v>
      </c>
      <c r="H17" s="151">
        <f t="shared" si="8"/>
        <v>3</v>
      </c>
      <c r="I17" s="151">
        <f t="shared" si="9"/>
        <v>16</v>
      </c>
      <c r="J17" s="157">
        <f t="shared" si="0"/>
        <v>35</v>
      </c>
      <c r="K17" s="330" t="s">
        <v>222</v>
      </c>
    </row>
    <row r="18" spans="1:11" s="192" customFormat="1" ht="15" thickTop="1" thickBot="1" x14ac:dyDescent="0.3">
      <c r="A18" s="100" t="s">
        <v>221</v>
      </c>
      <c r="B18" s="194">
        <v>15</v>
      </c>
      <c r="C18" s="194">
        <v>2</v>
      </c>
      <c r="D18" s="155">
        <f t="shared" si="7"/>
        <v>17</v>
      </c>
      <c r="E18" s="194">
        <v>68</v>
      </c>
      <c r="F18" s="194">
        <v>7</v>
      </c>
      <c r="G18" s="155">
        <f t="shared" si="10"/>
        <v>75</v>
      </c>
      <c r="H18" s="155">
        <f t="shared" si="8"/>
        <v>9</v>
      </c>
      <c r="I18" s="155">
        <f t="shared" si="9"/>
        <v>84</v>
      </c>
      <c r="J18" s="153">
        <f t="shared" si="0"/>
        <v>92</v>
      </c>
      <c r="K18" s="329" t="s">
        <v>220</v>
      </c>
    </row>
    <row r="19" spans="1:11" s="192" customFormat="1" ht="15" thickTop="1" thickBot="1" x14ac:dyDescent="0.3">
      <c r="A19" s="101" t="s">
        <v>219</v>
      </c>
      <c r="B19" s="195">
        <v>10</v>
      </c>
      <c r="C19" s="195">
        <v>6</v>
      </c>
      <c r="D19" s="151">
        <f t="shared" si="7"/>
        <v>16</v>
      </c>
      <c r="E19" s="195">
        <v>101</v>
      </c>
      <c r="F19" s="195">
        <v>7</v>
      </c>
      <c r="G19" s="151">
        <f t="shared" si="10"/>
        <v>108</v>
      </c>
      <c r="H19" s="151">
        <f t="shared" si="8"/>
        <v>13</v>
      </c>
      <c r="I19" s="151">
        <f t="shared" si="9"/>
        <v>121</v>
      </c>
      <c r="J19" s="157">
        <f t="shared" si="0"/>
        <v>124</v>
      </c>
      <c r="K19" s="330" t="s">
        <v>218</v>
      </c>
    </row>
    <row r="20" spans="1:11" s="192" customFormat="1" ht="15" thickTop="1" thickBot="1" x14ac:dyDescent="0.3">
      <c r="A20" s="100" t="s">
        <v>217</v>
      </c>
      <c r="B20" s="194">
        <v>5</v>
      </c>
      <c r="C20" s="194">
        <v>2</v>
      </c>
      <c r="D20" s="155">
        <f t="shared" si="7"/>
        <v>7</v>
      </c>
      <c r="E20" s="194">
        <v>100</v>
      </c>
      <c r="F20" s="194">
        <v>12</v>
      </c>
      <c r="G20" s="155">
        <f t="shared" si="10"/>
        <v>112</v>
      </c>
      <c r="H20" s="155">
        <f t="shared" si="8"/>
        <v>14</v>
      </c>
      <c r="I20" s="155">
        <f t="shared" si="9"/>
        <v>126</v>
      </c>
      <c r="J20" s="153">
        <f t="shared" si="0"/>
        <v>119</v>
      </c>
      <c r="K20" s="329" t="s">
        <v>216</v>
      </c>
    </row>
    <row r="21" spans="1:11" s="192" customFormat="1" ht="15" thickTop="1" thickBot="1" x14ac:dyDescent="0.3">
      <c r="A21" s="101" t="s">
        <v>215</v>
      </c>
      <c r="B21" s="195">
        <v>7</v>
      </c>
      <c r="C21" s="195">
        <v>5</v>
      </c>
      <c r="D21" s="151">
        <f t="shared" si="7"/>
        <v>12</v>
      </c>
      <c r="E21" s="195">
        <v>85</v>
      </c>
      <c r="F21" s="195">
        <v>9</v>
      </c>
      <c r="G21" s="151">
        <f t="shared" si="10"/>
        <v>94</v>
      </c>
      <c r="H21" s="151">
        <f t="shared" si="8"/>
        <v>14</v>
      </c>
      <c r="I21" s="151">
        <f t="shared" si="9"/>
        <v>108</v>
      </c>
      <c r="J21" s="157">
        <f t="shared" si="0"/>
        <v>106</v>
      </c>
      <c r="K21" s="330" t="s">
        <v>214</v>
      </c>
    </row>
    <row r="22" spans="1:11" s="192" customFormat="1" ht="15" thickTop="1" thickBot="1" x14ac:dyDescent="0.3">
      <c r="A22" s="100" t="s">
        <v>213</v>
      </c>
      <c r="B22" s="194">
        <v>13</v>
      </c>
      <c r="C22" s="194">
        <v>10</v>
      </c>
      <c r="D22" s="155">
        <f t="shared" si="7"/>
        <v>23</v>
      </c>
      <c r="E22" s="194">
        <v>110</v>
      </c>
      <c r="F22" s="194">
        <v>10</v>
      </c>
      <c r="G22" s="155">
        <f t="shared" si="10"/>
        <v>120</v>
      </c>
      <c r="H22" s="155">
        <f t="shared" si="8"/>
        <v>20</v>
      </c>
      <c r="I22" s="155">
        <f t="shared" si="9"/>
        <v>140</v>
      </c>
      <c r="J22" s="153">
        <f t="shared" si="0"/>
        <v>143</v>
      </c>
      <c r="K22" s="329" t="s">
        <v>212</v>
      </c>
    </row>
    <row r="23" spans="1:11" s="192" customFormat="1" ht="15" thickTop="1" thickBot="1" x14ac:dyDescent="0.3">
      <c r="A23" s="101" t="s">
        <v>211</v>
      </c>
      <c r="B23" s="195">
        <v>13</v>
      </c>
      <c r="C23" s="195">
        <v>8</v>
      </c>
      <c r="D23" s="151">
        <f t="shared" si="7"/>
        <v>21</v>
      </c>
      <c r="E23" s="195">
        <v>108</v>
      </c>
      <c r="F23" s="195">
        <v>12</v>
      </c>
      <c r="G23" s="151">
        <f t="shared" si="10"/>
        <v>120</v>
      </c>
      <c r="H23" s="151">
        <f t="shared" si="8"/>
        <v>20</v>
      </c>
      <c r="I23" s="151">
        <f t="shared" si="9"/>
        <v>140</v>
      </c>
      <c r="J23" s="157">
        <f t="shared" si="0"/>
        <v>141</v>
      </c>
      <c r="K23" s="330" t="s">
        <v>210</v>
      </c>
    </row>
    <row r="24" spans="1:11" s="192" customFormat="1" ht="15" thickTop="1" thickBot="1" x14ac:dyDescent="0.3">
      <c r="A24" s="100" t="s">
        <v>209</v>
      </c>
      <c r="B24" s="194">
        <v>26</v>
      </c>
      <c r="C24" s="194">
        <v>13</v>
      </c>
      <c r="D24" s="155">
        <f t="shared" si="7"/>
        <v>39</v>
      </c>
      <c r="E24" s="194">
        <v>91</v>
      </c>
      <c r="F24" s="194">
        <v>17</v>
      </c>
      <c r="G24" s="155">
        <f t="shared" si="10"/>
        <v>108</v>
      </c>
      <c r="H24" s="155">
        <f t="shared" si="8"/>
        <v>30</v>
      </c>
      <c r="I24" s="155">
        <f t="shared" si="9"/>
        <v>138</v>
      </c>
      <c r="J24" s="153">
        <f t="shared" si="0"/>
        <v>147</v>
      </c>
      <c r="K24" s="329" t="s">
        <v>208</v>
      </c>
    </row>
    <row r="25" spans="1:11" s="192" customFormat="1" ht="15" thickTop="1" thickBot="1" x14ac:dyDescent="0.3">
      <c r="A25" s="101" t="s">
        <v>207</v>
      </c>
      <c r="B25" s="195">
        <v>33</v>
      </c>
      <c r="C25" s="195">
        <v>17</v>
      </c>
      <c r="D25" s="151">
        <f t="shared" si="7"/>
        <v>50</v>
      </c>
      <c r="E25" s="195">
        <v>96</v>
      </c>
      <c r="F25" s="195">
        <v>22</v>
      </c>
      <c r="G25" s="151">
        <f t="shared" si="10"/>
        <v>118</v>
      </c>
      <c r="H25" s="151">
        <f t="shared" si="8"/>
        <v>39</v>
      </c>
      <c r="I25" s="151">
        <f t="shared" si="9"/>
        <v>157</v>
      </c>
      <c r="J25" s="157">
        <f t="shared" si="0"/>
        <v>168</v>
      </c>
      <c r="K25" s="330" t="s">
        <v>206</v>
      </c>
    </row>
    <row r="26" spans="1:11" s="192" customFormat="1" ht="15" thickTop="1" thickBot="1" x14ac:dyDescent="0.3">
      <c r="A26" s="100" t="s">
        <v>205</v>
      </c>
      <c r="B26" s="194">
        <v>28</v>
      </c>
      <c r="C26" s="194">
        <v>24</v>
      </c>
      <c r="D26" s="155">
        <f t="shared" si="7"/>
        <v>52</v>
      </c>
      <c r="E26" s="194">
        <v>54</v>
      </c>
      <c r="F26" s="194">
        <v>20</v>
      </c>
      <c r="G26" s="155">
        <f t="shared" si="10"/>
        <v>74</v>
      </c>
      <c r="H26" s="155">
        <f t="shared" si="8"/>
        <v>44</v>
      </c>
      <c r="I26" s="155">
        <f t="shared" si="9"/>
        <v>118</v>
      </c>
      <c r="J26" s="153">
        <f t="shared" si="0"/>
        <v>126</v>
      </c>
      <c r="K26" s="329" t="s">
        <v>204</v>
      </c>
    </row>
    <row r="27" spans="1:11" s="192" customFormat="1" ht="15" thickTop="1" thickBot="1" x14ac:dyDescent="0.3">
      <c r="A27" s="101" t="s">
        <v>203</v>
      </c>
      <c r="B27" s="195">
        <v>27</v>
      </c>
      <c r="C27" s="195">
        <v>28</v>
      </c>
      <c r="D27" s="151">
        <f t="shared" si="7"/>
        <v>55</v>
      </c>
      <c r="E27" s="195">
        <v>31</v>
      </c>
      <c r="F27" s="195">
        <v>17</v>
      </c>
      <c r="G27" s="151">
        <f t="shared" si="10"/>
        <v>48</v>
      </c>
      <c r="H27" s="151">
        <f t="shared" si="8"/>
        <v>45</v>
      </c>
      <c r="I27" s="151">
        <f t="shared" si="9"/>
        <v>93</v>
      </c>
      <c r="J27" s="157">
        <f t="shared" si="0"/>
        <v>103</v>
      </c>
      <c r="K27" s="330" t="s">
        <v>202</v>
      </c>
    </row>
    <row r="28" spans="1:11" s="192" customFormat="1" ht="15" thickTop="1" thickBot="1" x14ac:dyDescent="0.3">
      <c r="A28" s="100" t="s">
        <v>201</v>
      </c>
      <c r="B28" s="194">
        <v>32</v>
      </c>
      <c r="C28" s="194">
        <v>39</v>
      </c>
      <c r="D28" s="155">
        <f t="shared" si="7"/>
        <v>71</v>
      </c>
      <c r="E28" s="194">
        <v>27</v>
      </c>
      <c r="F28" s="194">
        <v>20</v>
      </c>
      <c r="G28" s="155">
        <f t="shared" si="10"/>
        <v>47</v>
      </c>
      <c r="H28" s="155">
        <f t="shared" si="8"/>
        <v>59</v>
      </c>
      <c r="I28" s="155">
        <f t="shared" si="9"/>
        <v>106</v>
      </c>
      <c r="J28" s="153">
        <f t="shared" si="0"/>
        <v>118</v>
      </c>
      <c r="K28" s="329" t="s">
        <v>200</v>
      </c>
    </row>
    <row r="29" spans="1:11" s="192" customFormat="1" ht="15" thickTop="1" thickBot="1" x14ac:dyDescent="0.3">
      <c r="A29" s="101" t="s">
        <v>199</v>
      </c>
      <c r="B29" s="195">
        <v>46</v>
      </c>
      <c r="C29" s="195">
        <v>37</v>
      </c>
      <c r="D29" s="151">
        <f t="shared" si="7"/>
        <v>83</v>
      </c>
      <c r="E29" s="195">
        <v>19</v>
      </c>
      <c r="F29" s="195">
        <v>20</v>
      </c>
      <c r="G29" s="151">
        <f t="shared" si="10"/>
        <v>39</v>
      </c>
      <c r="H29" s="151">
        <f t="shared" si="8"/>
        <v>57</v>
      </c>
      <c r="I29" s="151">
        <f t="shared" si="9"/>
        <v>96</v>
      </c>
      <c r="J29" s="157">
        <f t="shared" si="0"/>
        <v>122</v>
      </c>
      <c r="K29" s="330" t="s">
        <v>198</v>
      </c>
    </row>
    <row r="30" spans="1:11" s="192" customFormat="1" ht="15" thickTop="1" thickBot="1" x14ac:dyDescent="0.3">
      <c r="A30" s="100" t="s">
        <v>197</v>
      </c>
      <c r="B30" s="194">
        <v>37</v>
      </c>
      <c r="C30" s="194">
        <v>23</v>
      </c>
      <c r="D30" s="155">
        <f t="shared" si="7"/>
        <v>60</v>
      </c>
      <c r="E30" s="194">
        <v>12</v>
      </c>
      <c r="F30" s="194">
        <v>15</v>
      </c>
      <c r="G30" s="155">
        <f t="shared" si="10"/>
        <v>27</v>
      </c>
      <c r="H30" s="155">
        <f t="shared" si="8"/>
        <v>38</v>
      </c>
      <c r="I30" s="155">
        <f t="shared" si="9"/>
        <v>65</v>
      </c>
      <c r="J30" s="153">
        <f t="shared" si="0"/>
        <v>87</v>
      </c>
      <c r="K30" s="329" t="s">
        <v>196</v>
      </c>
    </row>
    <row r="31" spans="1:11" s="192" customFormat="1" ht="15" thickTop="1" thickBot="1" x14ac:dyDescent="0.3">
      <c r="A31" s="101" t="s">
        <v>195</v>
      </c>
      <c r="B31" s="195">
        <v>22</v>
      </c>
      <c r="C31" s="195">
        <v>20</v>
      </c>
      <c r="D31" s="151">
        <f t="shared" si="7"/>
        <v>42</v>
      </c>
      <c r="E31" s="195">
        <v>8</v>
      </c>
      <c r="F31" s="195">
        <v>8</v>
      </c>
      <c r="G31" s="151">
        <f t="shared" si="10"/>
        <v>16</v>
      </c>
      <c r="H31" s="151">
        <f t="shared" si="8"/>
        <v>28</v>
      </c>
      <c r="I31" s="151">
        <f t="shared" si="9"/>
        <v>44</v>
      </c>
      <c r="J31" s="157">
        <f t="shared" si="0"/>
        <v>58</v>
      </c>
      <c r="K31" s="330" t="s">
        <v>194</v>
      </c>
    </row>
    <row r="32" spans="1:11" s="192" customFormat="1" ht="15" thickTop="1" thickBot="1" x14ac:dyDescent="0.3">
      <c r="A32" s="100" t="s">
        <v>193</v>
      </c>
      <c r="B32" s="194">
        <v>9</v>
      </c>
      <c r="C32" s="194">
        <v>3</v>
      </c>
      <c r="D32" s="155">
        <f t="shared" si="7"/>
        <v>12</v>
      </c>
      <c r="E32" s="194">
        <v>3</v>
      </c>
      <c r="F32" s="194">
        <v>4</v>
      </c>
      <c r="G32" s="155">
        <f t="shared" si="10"/>
        <v>7</v>
      </c>
      <c r="H32" s="155">
        <f t="shared" si="8"/>
        <v>7</v>
      </c>
      <c r="I32" s="155">
        <f t="shared" si="9"/>
        <v>14</v>
      </c>
      <c r="J32" s="153">
        <f t="shared" si="0"/>
        <v>19</v>
      </c>
      <c r="K32" s="329" t="s">
        <v>192</v>
      </c>
    </row>
    <row r="33" spans="1:11" s="192" customFormat="1" ht="14.5" thickTop="1" x14ac:dyDescent="0.25">
      <c r="A33" s="327" t="s">
        <v>191</v>
      </c>
      <c r="B33" s="228">
        <v>10</v>
      </c>
      <c r="C33" s="228">
        <v>2</v>
      </c>
      <c r="D33" s="166">
        <f t="shared" si="7"/>
        <v>12</v>
      </c>
      <c r="E33" s="228">
        <v>2</v>
      </c>
      <c r="F33" s="228">
        <v>2</v>
      </c>
      <c r="G33" s="166">
        <f t="shared" si="10"/>
        <v>4</v>
      </c>
      <c r="H33" s="166">
        <f t="shared" si="8"/>
        <v>4</v>
      </c>
      <c r="I33" s="166">
        <f t="shared" si="9"/>
        <v>8</v>
      </c>
      <c r="J33" s="229">
        <f t="shared" si="0"/>
        <v>16</v>
      </c>
      <c r="K33" s="330" t="s">
        <v>190</v>
      </c>
    </row>
    <row r="34" spans="1:11" s="192" customFormat="1" ht="24.75" customHeight="1" x14ac:dyDescent="0.25">
      <c r="A34" s="326" t="s">
        <v>14</v>
      </c>
      <c r="B34" s="312">
        <f>SUM(B15:B33)+B14</f>
        <v>394</v>
      </c>
      <c r="C34" s="312">
        <f t="shared" ref="C34:J34" si="11">SUM(C15:C33)+C14</f>
        <v>279</v>
      </c>
      <c r="D34" s="312">
        <f t="shared" si="11"/>
        <v>673</v>
      </c>
      <c r="E34" s="312">
        <f t="shared" si="11"/>
        <v>1008</v>
      </c>
      <c r="F34" s="312">
        <f t="shared" si="11"/>
        <v>268</v>
      </c>
      <c r="G34" s="312">
        <f t="shared" si="11"/>
        <v>1276</v>
      </c>
      <c r="H34" s="312">
        <f t="shared" si="11"/>
        <v>564</v>
      </c>
      <c r="I34" s="312">
        <f t="shared" si="11"/>
        <v>1700</v>
      </c>
      <c r="J34" s="312">
        <f t="shared" si="11"/>
        <v>1949</v>
      </c>
      <c r="K34" s="47" t="s">
        <v>1</v>
      </c>
    </row>
    <row r="35" spans="1:11" ht="24" customHeight="1" x14ac:dyDescent="0.25">
      <c r="A35" s="197"/>
    </row>
    <row r="36" spans="1:11" ht="24" customHeight="1" x14ac:dyDescent="0.25">
      <c r="A36" s="199"/>
      <c r="K36" s="199"/>
    </row>
    <row r="37" spans="1:11" ht="24" customHeight="1" x14ac:dyDescent="0.25">
      <c r="A37" s="199"/>
      <c r="K37" s="199"/>
    </row>
    <row r="38" spans="1:11" ht="24" customHeight="1" x14ac:dyDescent="0.25">
      <c r="A38" s="199"/>
      <c r="K38" s="199"/>
    </row>
    <row r="39" spans="1:11" ht="24" customHeight="1" x14ac:dyDescent="0.25">
      <c r="A39" s="199"/>
      <c r="K39" s="199"/>
    </row>
    <row r="40" spans="1:11" ht="24" customHeight="1" x14ac:dyDescent="0.25">
      <c r="A40" s="199"/>
      <c r="K40" s="199"/>
    </row>
    <row r="41" spans="1:11" ht="29.25" customHeight="1" x14ac:dyDescent="0.25"/>
    <row r="43" spans="1:11" ht="39" x14ac:dyDescent="0.25">
      <c r="D43" s="205" t="s">
        <v>185</v>
      </c>
      <c r="E43" s="205" t="s">
        <v>184</v>
      </c>
      <c r="F43" s="192"/>
      <c r="G43" s="192"/>
    </row>
    <row r="44" spans="1:11" ht="13" x14ac:dyDescent="0.25">
      <c r="D44" s="206">
        <f t="shared" ref="D44:D56" si="12">SUM(D14)</f>
        <v>62</v>
      </c>
      <c r="E44" s="206">
        <f t="shared" ref="E44:E56" si="13">SUM(G14)</f>
        <v>123</v>
      </c>
      <c r="F44" s="192" t="s">
        <v>399</v>
      </c>
      <c r="G44" s="192"/>
    </row>
    <row r="45" spans="1:11" ht="13" x14ac:dyDescent="0.25">
      <c r="D45" s="206">
        <f t="shared" si="12"/>
        <v>10</v>
      </c>
      <c r="E45" s="206">
        <f t="shared" si="13"/>
        <v>13</v>
      </c>
      <c r="F45" s="202" t="s">
        <v>226</v>
      </c>
      <c r="G45" s="192"/>
    </row>
    <row r="46" spans="1:11" ht="13" x14ac:dyDescent="0.25">
      <c r="D46" s="206">
        <f t="shared" si="12"/>
        <v>7</v>
      </c>
      <c r="E46" s="206">
        <f t="shared" si="13"/>
        <v>10</v>
      </c>
      <c r="F46" s="201" t="s">
        <v>224</v>
      </c>
      <c r="G46" s="192"/>
    </row>
    <row r="47" spans="1:11" ht="13" x14ac:dyDescent="0.25">
      <c r="D47" s="206">
        <f t="shared" si="12"/>
        <v>22</v>
      </c>
      <c r="E47" s="206">
        <f t="shared" si="13"/>
        <v>13</v>
      </c>
      <c r="F47" s="202" t="s">
        <v>222</v>
      </c>
      <c r="G47" s="192"/>
    </row>
    <row r="48" spans="1:11" ht="13" x14ac:dyDescent="0.25">
      <c r="D48" s="206">
        <f t="shared" si="12"/>
        <v>17</v>
      </c>
      <c r="E48" s="206">
        <f t="shared" si="13"/>
        <v>75</v>
      </c>
      <c r="F48" s="201" t="s">
        <v>220</v>
      </c>
      <c r="G48" s="192"/>
    </row>
    <row r="49" spans="4:7" ht="13" x14ac:dyDescent="0.25">
      <c r="D49" s="206">
        <f t="shared" si="12"/>
        <v>16</v>
      </c>
      <c r="E49" s="206">
        <f t="shared" si="13"/>
        <v>108</v>
      </c>
      <c r="F49" s="202" t="s">
        <v>218</v>
      </c>
      <c r="G49" s="192"/>
    </row>
    <row r="50" spans="4:7" ht="13" x14ac:dyDescent="0.25">
      <c r="D50" s="206">
        <f t="shared" si="12"/>
        <v>7</v>
      </c>
      <c r="E50" s="206">
        <f t="shared" si="13"/>
        <v>112</v>
      </c>
      <c r="F50" s="201" t="s">
        <v>216</v>
      </c>
      <c r="G50" s="192"/>
    </row>
    <row r="51" spans="4:7" ht="13" x14ac:dyDescent="0.25">
      <c r="D51" s="206">
        <f t="shared" si="12"/>
        <v>12</v>
      </c>
      <c r="E51" s="206">
        <f t="shared" si="13"/>
        <v>94</v>
      </c>
      <c r="F51" s="202" t="s">
        <v>214</v>
      </c>
      <c r="G51" s="192"/>
    </row>
    <row r="52" spans="4:7" ht="13" x14ac:dyDescent="0.25">
      <c r="D52" s="206">
        <f t="shared" si="12"/>
        <v>23</v>
      </c>
      <c r="E52" s="206">
        <f t="shared" si="13"/>
        <v>120</v>
      </c>
      <c r="F52" s="201" t="s">
        <v>212</v>
      </c>
      <c r="G52" s="192"/>
    </row>
    <row r="53" spans="4:7" ht="13" x14ac:dyDescent="0.25">
      <c r="D53" s="206">
        <f t="shared" si="12"/>
        <v>21</v>
      </c>
      <c r="E53" s="206">
        <f t="shared" si="13"/>
        <v>120</v>
      </c>
      <c r="F53" s="202" t="s">
        <v>210</v>
      </c>
      <c r="G53" s="192"/>
    </row>
    <row r="54" spans="4:7" ht="13" x14ac:dyDescent="0.25">
      <c r="D54" s="206">
        <f t="shared" si="12"/>
        <v>39</v>
      </c>
      <c r="E54" s="206">
        <f t="shared" si="13"/>
        <v>108</v>
      </c>
      <c r="F54" s="201" t="s">
        <v>208</v>
      </c>
      <c r="G54" s="192"/>
    </row>
    <row r="55" spans="4:7" ht="13" x14ac:dyDescent="0.25">
      <c r="D55" s="206">
        <f t="shared" si="12"/>
        <v>50</v>
      </c>
      <c r="E55" s="206">
        <f t="shared" si="13"/>
        <v>118</v>
      </c>
      <c r="F55" s="202" t="s">
        <v>206</v>
      </c>
      <c r="G55" s="192"/>
    </row>
    <row r="56" spans="4:7" ht="13" x14ac:dyDescent="0.25">
      <c r="D56" s="206">
        <f t="shared" si="12"/>
        <v>52</v>
      </c>
      <c r="E56" s="206">
        <f t="shared" si="13"/>
        <v>74</v>
      </c>
      <c r="F56" s="201" t="s">
        <v>204</v>
      </c>
      <c r="G56" s="192"/>
    </row>
    <row r="57" spans="4:7" ht="13" x14ac:dyDescent="0.25">
      <c r="D57" s="206">
        <f>SUM(D27:D33)</f>
        <v>335</v>
      </c>
      <c r="E57" s="207">
        <f>SUM(G27:G33)</f>
        <v>188</v>
      </c>
      <c r="F57" s="202" t="s">
        <v>400</v>
      </c>
      <c r="G57" s="192"/>
    </row>
  </sheetData>
  <mergeCells count="18">
    <mergeCell ref="G7:G8"/>
    <mergeCell ref="H7:H8"/>
    <mergeCell ref="A3:K3"/>
    <mergeCell ref="A1:K1"/>
    <mergeCell ref="A2:K2"/>
    <mergeCell ref="A4:K4"/>
    <mergeCell ref="K6:K8"/>
    <mergeCell ref="A6:A8"/>
    <mergeCell ref="B6:D6"/>
    <mergeCell ref="E6:G6"/>
    <mergeCell ref="H6:J6"/>
    <mergeCell ref="B7:B8"/>
    <mergeCell ref="C7:C8"/>
    <mergeCell ref="D7:D8"/>
    <mergeCell ref="I7:I8"/>
    <mergeCell ref="J7:J8"/>
    <mergeCell ref="E7:E8"/>
    <mergeCell ref="F7:F8"/>
  </mergeCells>
  <printOptions horizontalCentered="1" verticalCentered="1"/>
  <pageMargins left="0.55118110236220474" right="0.55118110236220474" top="0" bottom="0" header="0.51181102362204722" footer="0.51181102362204722"/>
  <pageSetup paperSize="9" scale="94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P52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3" x14ac:dyDescent="0.25"/>
  <cols>
    <col min="1" max="1" width="40.7265625" style="209" customWidth="1"/>
    <col min="2" max="10" width="7" style="210" customWidth="1"/>
    <col min="11" max="11" width="40.7265625" style="211" customWidth="1"/>
    <col min="12" max="12" width="9.1796875" style="208"/>
    <col min="13" max="13" width="37.81640625" style="71" customWidth="1"/>
    <col min="14" max="16384" width="9.1796875" style="208"/>
  </cols>
  <sheetData>
    <row r="1" spans="1:11" s="188" customFormat="1" ht="22.5" customHeight="1" x14ac:dyDescent="0.25">
      <c r="A1" s="406" t="s">
        <v>343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1" s="188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1" s="188" customFormat="1" ht="17.5" x14ac:dyDescent="0.25">
      <c r="A3" s="470" t="s">
        <v>596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</row>
    <row r="4" spans="1:11" s="189" customFormat="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1" s="189" customFormat="1" ht="15.5" x14ac:dyDescent="0.25">
      <c r="A5" s="37" t="s">
        <v>551</v>
      </c>
      <c r="B5" s="190"/>
      <c r="C5" s="190"/>
      <c r="D5" s="190"/>
      <c r="E5" s="190"/>
      <c r="F5" s="190"/>
      <c r="G5" s="190"/>
      <c r="H5" s="190"/>
      <c r="I5" s="190"/>
      <c r="J5" s="190"/>
      <c r="K5" s="36" t="s">
        <v>552</v>
      </c>
    </row>
    <row r="6" spans="1:11" s="189" customFormat="1" ht="26.25" customHeight="1" thickBot="1" x14ac:dyDescent="0.3">
      <c r="A6" s="433" t="s">
        <v>353</v>
      </c>
      <c r="B6" s="427" t="s">
        <v>331</v>
      </c>
      <c r="C6" s="428"/>
      <c r="D6" s="429"/>
      <c r="E6" s="427" t="s">
        <v>242</v>
      </c>
      <c r="F6" s="428"/>
      <c r="G6" s="429"/>
      <c r="H6" s="420" t="s">
        <v>451</v>
      </c>
      <c r="I6" s="421"/>
      <c r="J6" s="469"/>
      <c r="K6" s="430" t="s">
        <v>354</v>
      </c>
    </row>
    <row r="7" spans="1:11" s="191" customFormat="1" ht="18" customHeight="1" thickTop="1" thickBot="1" x14ac:dyDescent="0.3">
      <c r="A7" s="434"/>
      <c r="B7" s="456" t="s">
        <v>175</v>
      </c>
      <c r="C7" s="456" t="s">
        <v>174</v>
      </c>
      <c r="D7" s="422" t="s">
        <v>452</v>
      </c>
      <c r="E7" s="456" t="s">
        <v>175</v>
      </c>
      <c r="F7" s="456" t="s">
        <v>174</v>
      </c>
      <c r="G7" s="422" t="s">
        <v>452</v>
      </c>
      <c r="H7" s="456" t="s">
        <v>175</v>
      </c>
      <c r="I7" s="456" t="s">
        <v>174</v>
      </c>
      <c r="J7" s="422" t="s">
        <v>450</v>
      </c>
      <c r="K7" s="431"/>
    </row>
    <row r="8" spans="1:11" s="192" customFormat="1" ht="24" customHeight="1" thickTop="1" x14ac:dyDescent="0.25">
      <c r="A8" s="472"/>
      <c r="B8" s="471"/>
      <c r="C8" s="471"/>
      <c r="D8" s="474"/>
      <c r="E8" s="471"/>
      <c r="F8" s="471"/>
      <c r="G8" s="474"/>
      <c r="H8" s="471"/>
      <c r="I8" s="471"/>
      <c r="J8" s="474" t="s">
        <v>173</v>
      </c>
      <c r="K8" s="473"/>
    </row>
    <row r="9" spans="1:11" s="192" customFormat="1" ht="26.25" customHeight="1" thickBot="1" x14ac:dyDescent="0.3">
      <c r="A9" s="143" t="s">
        <v>453</v>
      </c>
      <c r="B9" s="193">
        <v>2</v>
      </c>
      <c r="C9" s="193">
        <v>4</v>
      </c>
      <c r="D9" s="162">
        <f>B9+C9</f>
        <v>6</v>
      </c>
      <c r="E9" s="193">
        <v>10</v>
      </c>
      <c r="F9" s="193">
        <v>7</v>
      </c>
      <c r="G9" s="162">
        <f>E9+F9</f>
        <v>17</v>
      </c>
      <c r="H9" s="162">
        <f>B9+E9</f>
        <v>12</v>
      </c>
      <c r="I9" s="162">
        <f>C9+F9</f>
        <v>11</v>
      </c>
      <c r="J9" s="162">
        <f t="shared" ref="J9" si="0">H9+I9</f>
        <v>23</v>
      </c>
      <c r="K9" s="332" t="s">
        <v>241</v>
      </c>
    </row>
    <row r="10" spans="1:11" s="192" customFormat="1" ht="26.25" customHeight="1" thickTop="1" thickBot="1" x14ac:dyDescent="0.3">
      <c r="A10" s="142" t="s">
        <v>454</v>
      </c>
      <c r="B10" s="194">
        <v>52</v>
      </c>
      <c r="C10" s="194">
        <v>40</v>
      </c>
      <c r="D10" s="288">
        <f t="shared" ref="D10:D23" si="1">B10+C10</f>
        <v>92</v>
      </c>
      <c r="E10" s="194">
        <v>59</v>
      </c>
      <c r="F10" s="194">
        <v>47</v>
      </c>
      <c r="G10" s="288">
        <f t="shared" ref="G10:G23" si="2">E10+F10</f>
        <v>106</v>
      </c>
      <c r="H10" s="288">
        <f t="shared" ref="H10:H23" si="3">B10+E10</f>
        <v>111</v>
      </c>
      <c r="I10" s="288">
        <f t="shared" ref="I10:I23" si="4">C10+F10</f>
        <v>87</v>
      </c>
      <c r="J10" s="288">
        <f t="shared" ref="J10:J23" si="5">H10+I10</f>
        <v>198</v>
      </c>
      <c r="K10" s="333" t="s">
        <v>240</v>
      </c>
    </row>
    <row r="11" spans="1:11" s="192" customFormat="1" ht="39" customHeight="1" thickTop="1" thickBot="1" x14ac:dyDescent="0.3">
      <c r="A11" s="141" t="s">
        <v>455</v>
      </c>
      <c r="B11" s="195">
        <v>3</v>
      </c>
      <c r="C11" s="195">
        <v>1</v>
      </c>
      <c r="D11" s="162">
        <f t="shared" si="1"/>
        <v>4</v>
      </c>
      <c r="E11" s="195">
        <v>2</v>
      </c>
      <c r="F11" s="195">
        <v>2</v>
      </c>
      <c r="G11" s="162">
        <f t="shared" si="2"/>
        <v>4</v>
      </c>
      <c r="H11" s="162">
        <f t="shared" si="3"/>
        <v>5</v>
      </c>
      <c r="I11" s="162">
        <f t="shared" si="4"/>
        <v>3</v>
      </c>
      <c r="J11" s="162">
        <f t="shared" si="5"/>
        <v>8</v>
      </c>
      <c r="K11" s="334" t="s">
        <v>239</v>
      </c>
    </row>
    <row r="12" spans="1:11" s="192" customFormat="1" ht="23.25" customHeight="1" thickTop="1" thickBot="1" x14ac:dyDescent="0.3">
      <c r="A12" s="142" t="s">
        <v>456</v>
      </c>
      <c r="B12" s="194">
        <v>36</v>
      </c>
      <c r="C12" s="194">
        <v>53</v>
      </c>
      <c r="D12" s="288">
        <f t="shared" si="1"/>
        <v>89</v>
      </c>
      <c r="E12" s="194">
        <v>42</v>
      </c>
      <c r="F12" s="194">
        <v>28</v>
      </c>
      <c r="G12" s="288">
        <f t="shared" si="2"/>
        <v>70</v>
      </c>
      <c r="H12" s="288">
        <f t="shared" si="3"/>
        <v>78</v>
      </c>
      <c r="I12" s="288">
        <f t="shared" si="4"/>
        <v>81</v>
      </c>
      <c r="J12" s="288">
        <f t="shared" si="5"/>
        <v>159</v>
      </c>
      <c r="K12" s="333" t="s">
        <v>238</v>
      </c>
    </row>
    <row r="13" spans="1:11" s="192" customFormat="1" ht="23.25" customHeight="1" thickTop="1" thickBot="1" x14ac:dyDescent="0.3">
      <c r="A13" s="141" t="s">
        <v>457</v>
      </c>
      <c r="B13" s="195">
        <v>6</v>
      </c>
      <c r="C13" s="195">
        <v>5</v>
      </c>
      <c r="D13" s="162">
        <f t="shared" si="1"/>
        <v>11</v>
      </c>
      <c r="E13" s="195">
        <v>11</v>
      </c>
      <c r="F13" s="195">
        <v>6</v>
      </c>
      <c r="G13" s="162">
        <f t="shared" si="2"/>
        <v>17</v>
      </c>
      <c r="H13" s="162">
        <f t="shared" si="3"/>
        <v>17</v>
      </c>
      <c r="I13" s="162">
        <f t="shared" si="4"/>
        <v>11</v>
      </c>
      <c r="J13" s="162">
        <f t="shared" si="5"/>
        <v>28</v>
      </c>
      <c r="K13" s="334" t="s">
        <v>302</v>
      </c>
    </row>
    <row r="14" spans="1:11" s="192" customFormat="1" ht="23.25" customHeight="1" thickTop="1" thickBot="1" x14ac:dyDescent="0.3">
      <c r="A14" s="142" t="s">
        <v>458</v>
      </c>
      <c r="B14" s="194">
        <v>53</v>
      </c>
      <c r="C14" s="194">
        <v>35</v>
      </c>
      <c r="D14" s="288">
        <f t="shared" si="1"/>
        <v>88</v>
      </c>
      <c r="E14" s="194">
        <v>115</v>
      </c>
      <c r="F14" s="194">
        <v>34</v>
      </c>
      <c r="G14" s="288">
        <f t="shared" si="2"/>
        <v>149</v>
      </c>
      <c r="H14" s="288">
        <f t="shared" si="3"/>
        <v>168</v>
      </c>
      <c r="I14" s="288">
        <f t="shared" si="4"/>
        <v>69</v>
      </c>
      <c r="J14" s="288">
        <f t="shared" si="5"/>
        <v>237</v>
      </c>
      <c r="K14" s="333" t="s">
        <v>237</v>
      </c>
    </row>
    <row r="15" spans="1:11" s="192" customFormat="1" ht="23.25" customHeight="1" thickTop="1" thickBot="1" x14ac:dyDescent="0.3">
      <c r="A15" s="141" t="s">
        <v>459</v>
      </c>
      <c r="B15" s="195">
        <v>25</v>
      </c>
      <c r="C15" s="195">
        <v>10</v>
      </c>
      <c r="D15" s="162">
        <f t="shared" si="1"/>
        <v>35</v>
      </c>
      <c r="E15" s="195">
        <v>20</v>
      </c>
      <c r="F15" s="195">
        <v>14</v>
      </c>
      <c r="G15" s="162">
        <f t="shared" si="2"/>
        <v>34</v>
      </c>
      <c r="H15" s="162">
        <f t="shared" si="3"/>
        <v>45</v>
      </c>
      <c r="I15" s="162">
        <f t="shared" si="4"/>
        <v>24</v>
      </c>
      <c r="J15" s="162">
        <f t="shared" si="5"/>
        <v>69</v>
      </c>
      <c r="K15" s="334" t="s">
        <v>236</v>
      </c>
    </row>
    <row r="16" spans="1:11" s="192" customFormat="1" ht="23.25" customHeight="1" thickTop="1" thickBot="1" x14ac:dyDescent="0.3">
      <c r="A16" s="142" t="s">
        <v>460</v>
      </c>
      <c r="B16" s="194">
        <v>16</v>
      </c>
      <c r="C16" s="194">
        <v>10</v>
      </c>
      <c r="D16" s="288">
        <f t="shared" si="1"/>
        <v>26</v>
      </c>
      <c r="E16" s="194">
        <v>20</v>
      </c>
      <c r="F16" s="194">
        <v>7</v>
      </c>
      <c r="G16" s="288">
        <f t="shared" si="2"/>
        <v>27</v>
      </c>
      <c r="H16" s="288">
        <f t="shared" si="3"/>
        <v>36</v>
      </c>
      <c r="I16" s="288">
        <f t="shared" si="4"/>
        <v>17</v>
      </c>
      <c r="J16" s="288">
        <f t="shared" si="5"/>
        <v>53</v>
      </c>
      <c r="K16" s="333" t="s">
        <v>235</v>
      </c>
    </row>
    <row r="17" spans="1:16" s="192" customFormat="1" ht="23.25" customHeight="1" thickTop="1" thickBot="1" x14ac:dyDescent="0.3">
      <c r="A17" s="141" t="s">
        <v>461</v>
      </c>
      <c r="B17" s="195">
        <v>1</v>
      </c>
      <c r="C17" s="195">
        <v>2</v>
      </c>
      <c r="D17" s="162">
        <f t="shared" si="1"/>
        <v>3</v>
      </c>
      <c r="E17" s="195">
        <v>1</v>
      </c>
      <c r="F17" s="195">
        <v>2</v>
      </c>
      <c r="G17" s="162">
        <f t="shared" si="2"/>
        <v>3</v>
      </c>
      <c r="H17" s="162">
        <f t="shared" si="3"/>
        <v>2</v>
      </c>
      <c r="I17" s="162">
        <f t="shared" si="4"/>
        <v>4</v>
      </c>
      <c r="J17" s="162">
        <f t="shared" si="5"/>
        <v>6</v>
      </c>
      <c r="K17" s="334" t="s">
        <v>401</v>
      </c>
    </row>
    <row r="18" spans="1:16" s="192" customFormat="1" ht="23.25" customHeight="1" thickTop="1" thickBot="1" x14ac:dyDescent="0.3">
      <c r="A18" s="142" t="s">
        <v>462</v>
      </c>
      <c r="B18" s="194">
        <v>15</v>
      </c>
      <c r="C18" s="194">
        <v>12</v>
      </c>
      <c r="D18" s="288">
        <f t="shared" si="1"/>
        <v>27</v>
      </c>
      <c r="E18" s="194">
        <v>9</v>
      </c>
      <c r="F18" s="194">
        <v>9</v>
      </c>
      <c r="G18" s="288">
        <f t="shared" si="2"/>
        <v>18</v>
      </c>
      <c r="H18" s="288">
        <f t="shared" si="3"/>
        <v>24</v>
      </c>
      <c r="I18" s="288">
        <f t="shared" si="4"/>
        <v>21</v>
      </c>
      <c r="J18" s="288">
        <f t="shared" si="5"/>
        <v>45</v>
      </c>
      <c r="K18" s="333" t="s">
        <v>402</v>
      </c>
    </row>
    <row r="19" spans="1:16" s="192" customFormat="1" ht="26.25" customHeight="1" thickTop="1" thickBot="1" x14ac:dyDescent="0.3">
      <c r="A19" s="141" t="s">
        <v>463</v>
      </c>
      <c r="B19" s="195">
        <v>0</v>
      </c>
      <c r="C19" s="195">
        <v>0</v>
      </c>
      <c r="D19" s="162">
        <f t="shared" si="1"/>
        <v>0</v>
      </c>
      <c r="E19" s="195">
        <v>0</v>
      </c>
      <c r="F19" s="195">
        <v>1</v>
      </c>
      <c r="G19" s="162">
        <f t="shared" si="2"/>
        <v>1</v>
      </c>
      <c r="H19" s="162">
        <f t="shared" si="3"/>
        <v>0</v>
      </c>
      <c r="I19" s="162">
        <f t="shared" si="4"/>
        <v>1</v>
      </c>
      <c r="J19" s="162">
        <f t="shared" si="5"/>
        <v>1</v>
      </c>
      <c r="K19" s="334" t="s">
        <v>403</v>
      </c>
    </row>
    <row r="20" spans="1:16" s="192" customFormat="1" ht="25.5" customHeight="1" thickTop="1" thickBot="1" x14ac:dyDescent="0.3">
      <c r="A20" s="142" t="s">
        <v>464</v>
      </c>
      <c r="B20" s="194">
        <v>13</v>
      </c>
      <c r="C20" s="194">
        <v>9</v>
      </c>
      <c r="D20" s="288">
        <f t="shared" si="1"/>
        <v>22</v>
      </c>
      <c r="E20" s="194">
        <v>35</v>
      </c>
      <c r="F20" s="194">
        <v>18</v>
      </c>
      <c r="G20" s="288">
        <f t="shared" si="2"/>
        <v>53</v>
      </c>
      <c r="H20" s="288">
        <f t="shared" si="3"/>
        <v>48</v>
      </c>
      <c r="I20" s="288">
        <f t="shared" si="4"/>
        <v>27</v>
      </c>
      <c r="J20" s="288">
        <f t="shared" si="5"/>
        <v>75</v>
      </c>
      <c r="K20" s="333" t="s">
        <v>404</v>
      </c>
    </row>
    <row r="21" spans="1:16" s="192" customFormat="1" ht="31.5" customHeight="1" thickTop="1" thickBot="1" x14ac:dyDescent="0.3">
      <c r="A21" s="141" t="s">
        <v>465</v>
      </c>
      <c r="B21" s="195">
        <v>8</v>
      </c>
      <c r="C21" s="195">
        <v>14</v>
      </c>
      <c r="D21" s="162">
        <f t="shared" si="1"/>
        <v>22</v>
      </c>
      <c r="E21" s="195">
        <v>17</v>
      </c>
      <c r="F21" s="195">
        <v>20</v>
      </c>
      <c r="G21" s="162">
        <f t="shared" si="2"/>
        <v>37</v>
      </c>
      <c r="H21" s="162">
        <f t="shared" si="3"/>
        <v>25</v>
      </c>
      <c r="I21" s="162">
        <f t="shared" si="4"/>
        <v>34</v>
      </c>
      <c r="J21" s="162">
        <f t="shared" si="5"/>
        <v>59</v>
      </c>
      <c r="K21" s="334" t="s">
        <v>234</v>
      </c>
    </row>
    <row r="22" spans="1:16" s="192" customFormat="1" ht="31.5" customHeight="1" thickTop="1" thickBot="1" x14ac:dyDescent="0.3">
      <c r="A22" s="144" t="s">
        <v>466</v>
      </c>
      <c r="B22" s="196">
        <v>99</v>
      </c>
      <c r="C22" s="196">
        <v>72</v>
      </c>
      <c r="D22" s="288">
        <f t="shared" si="1"/>
        <v>171</v>
      </c>
      <c r="E22" s="196">
        <v>392</v>
      </c>
      <c r="F22" s="196">
        <v>44</v>
      </c>
      <c r="G22" s="288">
        <f t="shared" si="2"/>
        <v>436</v>
      </c>
      <c r="H22" s="288">
        <f t="shared" si="3"/>
        <v>491</v>
      </c>
      <c r="I22" s="288">
        <f t="shared" si="4"/>
        <v>116</v>
      </c>
      <c r="J22" s="288">
        <f t="shared" si="5"/>
        <v>607</v>
      </c>
      <c r="K22" s="335" t="s">
        <v>233</v>
      </c>
      <c r="L22" s="208"/>
    </row>
    <row r="23" spans="1:16" s="192" customFormat="1" ht="30" customHeight="1" thickTop="1" x14ac:dyDescent="0.25">
      <c r="A23" s="331" t="s">
        <v>467</v>
      </c>
      <c r="B23" s="368">
        <v>65</v>
      </c>
      <c r="C23" s="368">
        <v>12</v>
      </c>
      <c r="D23" s="167">
        <f t="shared" si="1"/>
        <v>77</v>
      </c>
      <c r="E23" s="368">
        <v>275</v>
      </c>
      <c r="F23" s="368">
        <v>29</v>
      </c>
      <c r="G23" s="167">
        <f t="shared" si="2"/>
        <v>304</v>
      </c>
      <c r="H23" s="167">
        <f t="shared" si="3"/>
        <v>340</v>
      </c>
      <c r="I23" s="167">
        <f t="shared" si="4"/>
        <v>41</v>
      </c>
      <c r="J23" s="167">
        <f t="shared" si="5"/>
        <v>381</v>
      </c>
      <c r="K23" s="336" t="s">
        <v>232</v>
      </c>
      <c r="L23" s="208"/>
    </row>
    <row r="24" spans="1:16" s="192" customFormat="1" ht="24.75" customHeight="1" x14ac:dyDescent="0.25">
      <c r="A24" s="326" t="s">
        <v>14</v>
      </c>
      <c r="B24" s="312">
        <f>SUM(B9:B23)</f>
        <v>394</v>
      </c>
      <c r="C24" s="312">
        <f t="shared" ref="C24:J24" si="6">SUM(C9:C23)</f>
        <v>279</v>
      </c>
      <c r="D24" s="312">
        <f t="shared" si="6"/>
        <v>673</v>
      </c>
      <c r="E24" s="312">
        <f t="shared" si="6"/>
        <v>1008</v>
      </c>
      <c r="F24" s="312">
        <f t="shared" si="6"/>
        <v>268</v>
      </c>
      <c r="G24" s="312">
        <f t="shared" si="6"/>
        <v>1276</v>
      </c>
      <c r="H24" s="312">
        <f t="shared" si="6"/>
        <v>1402</v>
      </c>
      <c r="I24" s="312">
        <f t="shared" si="6"/>
        <v>547</v>
      </c>
      <c r="J24" s="312">
        <f t="shared" si="6"/>
        <v>1949</v>
      </c>
      <c r="K24" s="311" t="s">
        <v>1</v>
      </c>
    </row>
    <row r="26" spans="1:16" x14ac:dyDescent="0.25">
      <c r="L26" s="71"/>
    </row>
    <row r="27" spans="1:16" x14ac:dyDescent="0.25">
      <c r="A27" s="212"/>
      <c r="B27" s="212"/>
      <c r="C27" s="213"/>
      <c r="D27" s="213"/>
      <c r="J27" s="211"/>
      <c r="K27" s="208"/>
      <c r="L27" s="74"/>
      <c r="P27" s="214"/>
    </row>
    <row r="28" spans="1:16" s="214" customFormat="1" ht="36" customHeight="1" x14ac:dyDescent="0.25">
      <c r="A28" s="192" t="s">
        <v>231</v>
      </c>
      <c r="B28" s="212" t="s">
        <v>406</v>
      </c>
      <c r="C28" s="212" t="s">
        <v>405</v>
      </c>
      <c r="D28" s="192"/>
      <c r="E28" s="215"/>
      <c r="F28" s="215"/>
      <c r="G28" s="215"/>
      <c r="H28" s="215"/>
      <c r="I28" s="215"/>
      <c r="J28" s="216"/>
      <c r="L28" s="74"/>
      <c r="M28" s="74"/>
    </row>
    <row r="29" spans="1:16" s="214" customFormat="1" ht="36" customHeight="1" x14ac:dyDescent="0.25">
      <c r="A29" s="217" t="s">
        <v>407</v>
      </c>
      <c r="B29" s="181">
        <f>D22</f>
        <v>171</v>
      </c>
      <c r="C29" s="181">
        <f>G22</f>
        <v>436</v>
      </c>
      <c r="D29" s="218"/>
      <c r="E29" s="215"/>
      <c r="F29" s="215"/>
      <c r="G29" s="215"/>
      <c r="H29" s="215"/>
      <c r="I29" s="215"/>
      <c r="J29" s="216"/>
      <c r="L29" s="74"/>
      <c r="M29" s="74"/>
    </row>
    <row r="30" spans="1:16" s="214" customFormat="1" ht="36" customHeight="1" x14ac:dyDescent="0.25">
      <c r="A30" s="217" t="s">
        <v>408</v>
      </c>
      <c r="B30" s="181">
        <f>D23</f>
        <v>77</v>
      </c>
      <c r="C30" s="181">
        <f>G23</f>
        <v>304</v>
      </c>
      <c r="D30" s="218"/>
      <c r="E30" s="215"/>
      <c r="F30" s="215"/>
      <c r="G30" s="215"/>
      <c r="H30" s="215"/>
      <c r="I30" s="215"/>
      <c r="J30" s="216"/>
      <c r="L30" s="74"/>
      <c r="M30" s="74"/>
    </row>
    <row r="31" spans="1:16" s="214" customFormat="1" ht="36" customHeight="1" x14ac:dyDescent="0.25">
      <c r="A31" s="217" t="s">
        <v>409</v>
      </c>
      <c r="B31" s="181">
        <f>D14</f>
        <v>88</v>
      </c>
      <c r="C31" s="181">
        <f>G14</f>
        <v>149</v>
      </c>
      <c r="D31" s="218"/>
      <c r="E31" s="215"/>
      <c r="F31" s="215"/>
      <c r="G31" s="215"/>
      <c r="H31" s="215"/>
      <c r="I31" s="215"/>
      <c r="J31" s="216"/>
      <c r="L31" s="74"/>
      <c r="M31" s="74"/>
    </row>
    <row r="32" spans="1:16" s="214" customFormat="1" ht="36" customHeight="1" x14ac:dyDescent="0.25">
      <c r="A32" s="217" t="s">
        <v>410</v>
      </c>
      <c r="B32" s="181">
        <f>D10</f>
        <v>92</v>
      </c>
      <c r="C32" s="181">
        <f>G10</f>
        <v>106</v>
      </c>
      <c r="D32" s="218"/>
      <c r="E32" s="215"/>
      <c r="F32" s="215"/>
      <c r="G32" s="215"/>
      <c r="H32" s="215"/>
      <c r="I32" s="215"/>
      <c r="J32" s="216"/>
      <c r="L32" s="74"/>
      <c r="M32" s="74"/>
    </row>
    <row r="33" spans="1:16" s="214" customFormat="1" ht="36" customHeight="1" x14ac:dyDescent="0.25">
      <c r="A33" s="217" t="s">
        <v>411</v>
      </c>
      <c r="B33" s="181">
        <f>D12</f>
        <v>89</v>
      </c>
      <c r="C33" s="181">
        <f>G12</f>
        <v>70</v>
      </c>
      <c r="D33" s="218"/>
      <c r="E33" s="215"/>
      <c r="F33" s="215"/>
      <c r="G33" s="215"/>
      <c r="H33" s="215"/>
      <c r="I33" s="215"/>
      <c r="J33" s="216"/>
      <c r="L33" s="74"/>
      <c r="M33" s="74"/>
    </row>
    <row r="34" spans="1:16" s="214" customFormat="1" ht="36" customHeight="1" x14ac:dyDescent="0.25">
      <c r="A34" s="217" t="s">
        <v>412</v>
      </c>
      <c r="B34" s="181">
        <f>D15</f>
        <v>35</v>
      </c>
      <c r="C34" s="181">
        <f>G15</f>
        <v>34</v>
      </c>
      <c r="D34" s="218"/>
      <c r="E34" s="215"/>
      <c r="F34" s="215"/>
      <c r="G34" s="215"/>
      <c r="H34" s="215"/>
      <c r="I34" s="215"/>
      <c r="J34" s="216"/>
      <c r="L34" s="74"/>
      <c r="M34" s="74"/>
    </row>
    <row r="35" spans="1:16" s="214" customFormat="1" ht="36" customHeight="1" x14ac:dyDescent="0.25">
      <c r="A35" s="217" t="s">
        <v>469</v>
      </c>
      <c r="B35" s="181">
        <f>SUM(B29:B34)</f>
        <v>552</v>
      </c>
      <c r="C35" s="181">
        <f>SUM(C29:C34)</f>
        <v>1099</v>
      </c>
      <c r="D35" s="218"/>
      <c r="E35" s="215"/>
      <c r="F35" s="215"/>
      <c r="G35" s="215"/>
      <c r="H35" s="215"/>
      <c r="I35" s="215"/>
      <c r="J35" s="216"/>
      <c r="L35" s="74"/>
      <c r="M35" s="74"/>
    </row>
    <row r="36" spans="1:16" s="214" customFormat="1" ht="36" customHeight="1" x14ac:dyDescent="0.25">
      <c r="A36" s="217" t="s">
        <v>468</v>
      </c>
      <c r="B36" s="181">
        <f>D20</f>
        <v>22</v>
      </c>
      <c r="C36" s="181">
        <f>G20</f>
        <v>53</v>
      </c>
      <c r="D36" s="218"/>
      <c r="E36" s="215"/>
      <c r="F36" s="215"/>
      <c r="G36" s="215"/>
      <c r="H36" s="215"/>
      <c r="I36" s="215"/>
      <c r="J36" s="216"/>
      <c r="L36" s="74"/>
      <c r="M36" s="74"/>
    </row>
    <row r="37" spans="1:16" s="214" customFormat="1" ht="36" customHeight="1" x14ac:dyDescent="0.25">
      <c r="A37" s="217" t="s">
        <v>413</v>
      </c>
      <c r="B37" s="181">
        <f>D21</f>
        <v>22</v>
      </c>
      <c r="C37" s="181">
        <f>G21</f>
        <v>37</v>
      </c>
      <c r="D37" s="218"/>
      <c r="E37" s="215"/>
      <c r="F37" s="215"/>
      <c r="G37" s="215"/>
      <c r="H37" s="215"/>
      <c r="I37" s="215"/>
      <c r="J37" s="216"/>
      <c r="L37" s="74"/>
      <c r="M37" s="74"/>
    </row>
    <row r="38" spans="1:16" s="214" customFormat="1" ht="36" customHeight="1" x14ac:dyDescent="0.25">
      <c r="A38" s="217" t="s">
        <v>414</v>
      </c>
      <c r="B38" s="181">
        <f>D16</f>
        <v>26</v>
      </c>
      <c r="C38" s="181">
        <f>G16</f>
        <v>27</v>
      </c>
      <c r="D38" s="218"/>
      <c r="E38" s="215"/>
      <c r="F38" s="215"/>
      <c r="G38" s="215"/>
      <c r="H38" s="215"/>
      <c r="I38" s="215"/>
      <c r="J38" s="216"/>
      <c r="L38" s="74"/>
      <c r="M38" s="74"/>
    </row>
    <row r="39" spans="1:16" s="214" customFormat="1" ht="36" customHeight="1" x14ac:dyDescent="0.25">
      <c r="A39" s="217" t="s">
        <v>415</v>
      </c>
      <c r="B39" s="181">
        <f>D9</f>
        <v>6</v>
      </c>
      <c r="C39" s="181">
        <f>G9</f>
        <v>17</v>
      </c>
      <c r="D39" s="218"/>
      <c r="E39" s="215"/>
      <c r="F39" s="215"/>
      <c r="G39" s="215"/>
      <c r="H39" s="215"/>
      <c r="I39" s="215"/>
      <c r="J39" s="216"/>
      <c r="L39" s="74"/>
      <c r="M39" s="74"/>
    </row>
    <row r="40" spans="1:16" s="214" customFormat="1" ht="36" customHeight="1" x14ac:dyDescent="0.25">
      <c r="A40" s="217" t="s">
        <v>416</v>
      </c>
      <c r="B40" s="181">
        <f>D13</f>
        <v>11</v>
      </c>
      <c r="C40" s="181">
        <f>G13</f>
        <v>17</v>
      </c>
      <c r="D40" s="218"/>
      <c r="E40" s="215"/>
      <c r="F40" s="215"/>
      <c r="G40" s="215"/>
      <c r="H40" s="215"/>
      <c r="I40" s="215"/>
      <c r="J40" s="216"/>
      <c r="L40" s="74"/>
      <c r="M40" s="74"/>
    </row>
    <row r="41" spans="1:16" s="214" customFormat="1" ht="36" customHeight="1" x14ac:dyDescent="0.25">
      <c r="A41" s="217" t="s">
        <v>417</v>
      </c>
      <c r="B41" s="181">
        <f>D18</f>
        <v>27</v>
      </c>
      <c r="C41" s="181">
        <f>G18</f>
        <v>18</v>
      </c>
      <c r="D41" s="218"/>
      <c r="E41" s="215"/>
      <c r="F41" s="215"/>
      <c r="G41" s="215"/>
      <c r="H41" s="215"/>
      <c r="I41" s="215"/>
      <c r="J41" s="216"/>
      <c r="L41" s="71"/>
      <c r="M41" s="74"/>
      <c r="P41" s="208"/>
    </row>
    <row r="42" spans="1:16" ht="37.5" x14ac:dyDescent="0.25">
      <c r="A42" s="217" t="s">
        <v>418</v>
      </c>
      <c r="B42" s="181">
        <f>D17</f>
        <v>3</v>
      </c>
      <c r="C42" s="181">
        <f>G17</f>
        <v>3</v>
      </c>
      <c r="D42" s="218"/>
      <c r="J42" s="211"/>
      <c r="K42" s="208"/>
      <c r="L42" s="71"/>
    </row>
    <row r="43" spans="1:16" ht="75" x14ac:dyDescent="0.25">
      <c r="A43" s="217" t="s">
        <v>419</v>
      </c>
      <c r="B43" s="181">
        <f>D11</f>
        <v>4</v>
      </c>
      <c r="C43" s="181">
        <f>G11</f>
        <v>4</v>
      </c>
      <c r="D43" s="218"/>
      <c r="J43" s="211"/>
      <c r="K43" s="208"/>
    </row>
    <row r="44" spans="1:16" ht="37.5" x14ac:dyDescent="0.25">
      <c r="A44" s="217" t="s">
        <v>420</v>
      </c>
      <c r="B44" s="181">
        <f>D19</f>
        <v>0</v>
      </c>
      <c r="C44" s="181">
        <f>G19</f>
        <v>1</v>
      </c>
      <c r="D44" s="218"/>
    </row>
    <row r="45" spans="1:16" ht="25" x14ac:dyDescent="0.25">
      <c r="A45" s="217" t="s">
        <v>470</v>
      </c>
      <c r="B45" s="181" t="e">
        <f>#REF!</f>
        <v>#REF!</v>
      </c>
      <c r="C45" s="181" t="e">
        <f>#REF!</f>
        <v>#REF!</v>
      </c>
      <c r="D45" s="218"/>
    </row>
    <row r="46" spans="1:16" ht="50" x14ac:dyDescent="0.25">
      <c r="A46" s="217" t="s">
        <v>421</v>
      </c>
      <c r="B46" s="181" t="e">
        <f>#REF!</f>
        <v>#REF!</v>
      </c>
      <c r="C46" s="181" t="e">
        <f>#REF!</f>
        <v>#REF!</v>
      </c>
      <c r="D46" s="192"/>
    </row>
    <row r="47" spans="1:16" x14ac:dyDescent="0.25">
      <c r="A47" s="217"/>
      <c r="B47" s="182"/>
      <c r="C47" s="182"/>
      <c r="D47" s="192"/>
    </row>
    <row r="48" spans="1:16" x14ac:dyDescent="0.25">
      <c r="A48" s="192"/>
      <c r="B48" s="183" t="e">
        <f>SUM(B36:B47)</f>
        <v>#REF!</v>
      </c>
      <c r="C48" s="183" t="e">
        <f>SUM(C36:C47)</f>
        <v>#REF!</v>
      </c>
      <c r="D48" s="192"/>
      <c r="E48" s="208"/>
    </row>
    <row r="49" spans="1:4" x14ac:dyDescent="0.25">
      <c r="A49" s="71"/>
      <c r="B49" s="184"/>
      <c r="C49" s="184"/>
      <c r="D49" s="72"/>
    </row>
    <row r="50" spans="1:4" x14ac:dyDescent="0.25">
      <c r="A50" s="71"/>
      <c r="B50" s="210" t="e">
        <f>B35+B48</f>
        <v>#REF!</v>
      </c>
      <c r="C50" s="210" t="e">
        <f>C35+C48</f>
        <v>#REF!</v>
      </c>
      <c r="D50" s="72"/>
    </row>
    <row r="51" spans="1:4" x14ac:dyDescent="0.25">
      <c r="A51" s="71"/>
      <c r="B51" s="184"/>
      <c r="C51" s="184"/>
      <c r="D51" s="72"/>
    </row>
    <row r="52" spans="1:4" x14ac:dyDescent="0.25">
      <c r="A52" s="71"/>
      <c r="B52" s="71"/>
      <c r="C52" s="71"/>
      <c r="D52" s="72"/>
    </row>
  </sheetData>
  <mergeCells count="18">
    <mergeCell ref="D7:D8"/>
    <mergeCell ref="E7:E8"/>
    <mergeCell ref="A3:K3"/>
    <mergeCell ref="A1:K1"/>
    <mergeCell ref="I7:I8"/>
    <mergeCell ref="A2:K2"/>
    <mergeCell ref="A4:K4"/>
    <mergeCell ref="A6:A8"/>
    <mergeCell ref="K6:K8"/>
    <mergeCell ref="B6:D6"/>
    <mergeCell ref="J7:J8"/>
    <mergeCell ref="E6:G6"/>
    <mergeCell ref="H6:J6"/>
    <mergeCell ref="F7:F8"/>
    <mergeCell ref="G7:G8"/>
    <mergeCell ref="H7:H8"/>
    <mergeCell ref="B7:B8"/>
    <mergeCell ref="C7:C8"/>
  </mergeCells>
  <printOptions horizontalCentered="1"/>
  <pageMargins left="0" right="0" top="0.39370078740157483" bottom="0.19685039370078741" header="0.51181102362204722" footer="0.51181102362204722"/>
  <pageSetup paperSize="9" scale="8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K26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41.1796875" style="219" customWidth="1"/>
    <col min="2" max="9" width="6.7265625" style="219" customWidth="1"/>
    <col min="10" max="10" width="10" style="219" customWidth="1"/>
    <col min="11" max="11" width="45.7265625" style="219" customWidth="1"/>
    <col min="12" max="16384" width="9.1796875" style="219"/>
  </cols>
  <sheetData>
    <row r="1" spans="1:11" s="188" customFormat="1" ht="22.5" customHeight="1" x14ac:dyDescent="0.25">
      <c r="A1" s="406" t="s">
        <v>344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1" s="188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1" s="188" customFormat="1" ht="36.75" customHeight="1" x14ac:dyDescent="0.25">
      <c r="A3" s="462" t="s">
        <v>598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1" s="189" customFormat="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1" s="189" customFormat="1" ht="15.5" x14ac:dyDescent="0.25">
      <c r="A5" s="75" t="s">
        <v>553</v>
      </c>
      <c r="K5" s="36" t="s">
        <v>554</v>
      </c>
    </row>
    <row r="6" spans="1:11" ht="25.5" customHeight="1" thickBot="1" x14ac:dyDescent="0.3">
      <c r="A6" s="478" t="s">
        <v>250</v>
      </c>
      <c r="B6" s="455" t="s">
        <v>251</v>
      </c>
      <c r="C6" s="455"/>
      <c r="D6" s="455"/>
      <c r="E6" s="455" t="s">
        <v>252</v>
      </c>
      <c r="F6" s="455"/>
      <c r="G6" s="455"/>
      <c r="H6" s="477" t="s">
        <v>483</v>
      </c>
      <c r="I6" s="477"/>
      <c r="J6" s="477"/>
      <c r="K6" s="475" t="s">
        <v>253</v>
      </c>
    </row>
    <row r="7" spans="1:11" ht="27" customHeight="1" thickTop="1" x14ac:dyDescent="0.25">
      <c r="A7" s="479"/>
      <c r="B7" s="283" t="s">
        <v>175</v>
      </c>
      <c r="C7" s="283" t="s">
        <v>174</v>
      </c>
      <c r="D7" s="282" t="s">
        <v>484</v>
      </c>
      <c r="E7" s="283" t="s">
        <v>175</v>
      </c>
      <c r="F7" s="283" t="s">
        <v>174</v>
      </c>
      <c r="G7" s="282" t="s">
        <v>484</v>
      </c>
      <c r="H7" s="283" t="s">
        <v>175</v>
      </c>
      <c r="I7" s="283" t="s">
        <v>174</v>
      </c>
      <c r="J7" s="282" t="s">
        <v>450</v>
      </c>
      <c r="K7" s="476"/>
    </row>
    <row r="8" spans="1:11" ht="21.5" thickBot="1" x14ac:dyDescent="0.3">
      <c r="A8" s="369" t="s">
        <v>249</v>
      </c>
      <c r="B8" s="370">
        <v>57</v>
      </c>
      <c r="C8" s="370">
        <v>9</v>
      </c>
      <c r="D8" s="371">
        <f t="shared" ref="D8:D25" si="0">B8+C8</f>
        <v>66</v>
      </c>
      <c r="E8" s="370">
        <v>148</v>
      </c>
      <c r="F8" s="370">
        <v>11</v>
      </c>
      <c r="G8" s="371">
        <f t="shared" ref="G8:G25" si="1">E8+F8</f>
        <v>159</v>
      </c>
      <c r="H8" s="371">
        <f t="shared" ref="H8:H25" si="2">B8+E8</f>
        <v>205</v>
      </c>
      <c r="I8" s="371">
        <f t="shared" ref="I8:I25" si="3">C8+F8</f>
        <v>20</v>
      </c>
      <c r="J8" s="371">
        <f>H8+I8</f>
        <v>225</v>
      </c>
      <c r="K8" s="372" t="s">
        <v>427</v>
      </c>
    </row>
    <row r="9" spans="1:11" ht="13.5" thickBot="1" x14ac:dyDescent="0.3">
      <c r="A9" s="373" t="s">
        <v>248</v>
      </c>
      <c r="B9" s="374">
        <v>0</v>
      </c>
      <c r="C9" s="374">
        <v>1</v>
      </c>
      <c r="D9" s="375">
        <f t="shared" si="0"/>
        <v>1</v>
      </c>
      <c r="E9" s="374">
        <v>19</v>
      </c>
      <c r="F9" s="374">
        <v>5</v>
      </c>
      <c r="G9" s="375">
        <f t="shared" si="1"/>
        <v>24</v>
      </c>
      <c r="H9" s="375">
        <f t="shared" si="2"/>
        <v>19</v>
      </c>
      <c r="I9" s="375">
        <f t="shared" si="3"/>
        <v>6</v>
      </c>
      <c r="J9" s="393">
        <f t="shared" ref="J9:J26" si="4">H9+I9</f>
        <v>25</v>
      </c>
      <c r="K9" s="376" t="s">
        <v>428</v>
      </c>
    </row>
    <row r="10" spans="1:11" ht="21.5" thickBot="1" x14ac:dyDescent="0.3">
      <c r="A10" s="377" t="s">
        <v>597</v>
      </c>
      <c r="B10" s="378">
        <v>1</v>
      </c>
      <c r="C10" s="378">
        <v>0</v>
      </c>
      <c r="D10" s="379">
        <f t="shared" si="0"/>
        <v>1</v>
      </c>
      <c r="E10" s="378">
        <v>18</v>
      </c>
      <c r="F10" s="378">
        <v>0</v>
      </c>
      <c r="G10" s="379">
        <f t="shared" si="1"/>
        <v>18</v>
      </c>
      <c r="H10" s="379">
        <f t="shared" si="2"/>
        <v>19</v>
      </c>
      <c r="I10" s="379">
        <f t="shared" si="3"/>
        <v>0</v>
      </c>
      <c r="J10" s="371">
        <f t="shared" si="4"/>
        <v>19</v>
      </c>
      <c r="K10" s="380" t="s">
        <v>429</v>
      </c>
    </row>
    <row r="11" spans="1:11" ht="21.5" thickBot="1" x14ac:dyDescent="0.3">
      <c r="A11" s="373" t="s">
        <v>424</v>
      </c>
      <c r="B11" s="374">
        <v>0</v>
      </c>
      <c r="C11" s="374">
        <v>0</v>
      </c>
      <c r="D11" s="375">
        <f t="shared" si="0"/>
        <v>0</v>
      </c>
      <c r="E11" s="374">
        <v>1</v>
      </c>
      <c r="F11" s="374">
        <v>0</v>
      </c>
      <c r="G11" s="375">
        <f t="shared" si="1"/>
        <v>1</v>
      </c>
      <c r="H11" s="375">
        <f t="shared" si="2"/>
        <v>1</v>
      </c>
      <c r="I11" s="375">
        <f t="shared" si="3"/>
        <v>0</v>
      </c>
      <c r="J11" s="393">
        <f t="shared" si="4"/>
        <v>1</v>
      </c>
      <c r="K11" s="376" t="s">
        <v>430</v>
      </c>
    </row>
    <row r="12" spans="1:11" ht="21.5" thickBot="1" x14ac:dyDescent="0.3">
      <c r="A12" s="377" t="s">
        <v>471</v>
      </c>
      <c r="B12" s="378">
        <v>1</v>
      </c>
      <c r="C12" s="378">
        <v>0</v>
      </c>
      <c r="D12" s="379">
        <f t="shared" si="0"/>
        <v>1</v>
      </c>
      <c r="E12" s="378">
        <v>1</v>
      </c>
      <c r="F12" s="378">
        <v>0</v>
      </c>
      <c r="G12" s="379">
        <f t="shared" si="1"/>
        <v>1</v>
      </c>
      <c r="H12" s="379">
        <f t="shared" si="2"/>
        <v>2</v>
      </c>
      <c r="I12" s="379">
        <f t="shared" si="3"/>
        <v>0</v>
      </c>
      <c r="J12" s="371">
        <f t="shared" si="4"/>
        <v>2</v>
      </c>
      <c r="K12" s="380" t="s">
        <v>431</v>
      </c>
    </row>
    <row r="13" spans="1:11" ht="21.5" thickBot="1" x14ac:dyDescent="0.3">
      <c r="A13" s="377" t="s">
        <v>472</v>
      </c>
      <c r="B13" s="378">
        <v>2</v>
      </c>
      <c r="C13" s="378">
        <v>1</v>
      </c>
      <c r="D13" s="379">
        <f t="shared" si="0"/>
        <v>3</v>
      </c>
      <c r="E13" s="378">
        <v>14</v>
      </c>
      <c r="F13" s="378">
        <v>0</v>
      </c>
      <c r="G13" s="379">
        <f t="shared" si="1"/>
        <v>14</v>
      </c>
      <c r="H13" s="379">
        <f t="shared" si="2"/>
        <v>16</v>
      </c>
      <c r="I13" s="379">
        <f t="shared" si="3"/>
        <v>1</v>
      </c>
      <c r="J13" s="371">
        <f t="shared" si="4"/>
        <v>17</v>
      </c>
      <c r="K13" s="380" t="s">
        <v>432</v>
      </c>
    </row>
    <row r="14" spans="1:11" ht="21.5" thickBot="1" x14ac:dyDescent="0.3">
      <c r="A14" s="373" t="s">
        <v>473</v>
      </c>
      <c r="B14" s="374">
        <v>2</v>
      </c>
      <c r="C14" s="374">
        <v>0</v>
      </c>
      <c r="D14" s="375">
        <f t="shared" si="0"/>
        <v>2</v>
      </c>
      <c r="E14" s="374">
        <v>2</v>
      </c>
      <c r="F14" s="374">
        <v>1</v>
      </c>
      <c r="G14" s="375">
        <f t="shared" si="1"/>
        <v>3</v>
      </c>
      <c r="H14" s="375">
        <f t="shared" si="2"/>
        <v>4</v>
      </c>
      <c r="I14" s="375">
        <f t="shared" si="3"/>
        <v>1</v>
      </c>
      <c r="J14" s="393">
        <f t="shared" si="4"/>
        <v>5</v>
      </c>
      <c r="K14" s="376" t="s">
        <v>433</v>
      </c>
    </row>
    <row r="15" spans="1:11" ht="21.5" thickBot="1" x14ac:dyDescent="0.3">
      <c r="A15" s="377" t="s">
        <v>474</v>
      </c>
      <c r="B15" s="378">
        <v>0</v>
      </c>
      <c r="C15" s="378">
        <v>0</v>
      </c>
      <c r="D15" s="379">
        <f t="shared" si="0"/>
        <v>0</v>
      </c>
      <c r="E15" s="378">
        <v>1</v>
      </c>
      <c r="F15" s="378">
        <v>0</v>
      </c>
      <c r="G15" s="379">
        <f t="shared" si="1"/>
        <v>1</v>
      </c>
      <c r="H15" s="379">
        <f t="shared" si="2"/>
        <v>1</v>
      </c>
      <c r="I15" s="379">
        <f t="shared" si="3"/>
        <v>0</v>
      </c>
      <c r="J15" s="371">
        <f t="shared" si="4"/>
        <v>1</v>
      </c>
      <c r="K15" s="380" t="s">
        <v>434</v>
      </c>
    </row>
    <row r="16" spans="1:11" ht="13.5" thickBot="1" x14ac:dyDescent="0.3">
      <c r="A16" s="373" t="s">
        <v>475</v>
      </c>
      <c r="B16" s="374">
        <v>1</v>
      </c>
      <c r="C16" s="374">
        <v>1</v>
      </c>
      <c r="D16" s="375">
        <f t="shared" si="0"/>
        <v>2</v>
      </c>
      <c r="E16" s="374">
        <v>14</v>
      </c>
      <c r="F16" s="374">
        <v>0</v>
      </c>
      <c r="G16" s="375">
        <f t="shared" si="1"/>
        <v>14</v>
      </c>
      <c r="H16" s="375">
        <f t="shared" si="2"/>
        <v>15</v>
      </c>
      <c r="I16" s="375">
        <f t="shared" si="3"/>
        <v>1</v>
      </c>
      <c r="J16" s="393">
        <f t="shared" si="4"/>
        <v>16</v>
      </c>
      <c r="K16" s="376" t="s">
        <v>435</v>
      </c>
    </row>
    <row r="17" spans="1:11" ht="21.5" thickBot="1" x14ac:dyDescent="0.3">
      <c r="A17" s="377" t="s">
        <v>425</v>
      </c>
      <c r="B17" s="378">
        <v>0</v>
      </c>
      <c r="C17" s="378">
        <v>0</v>
      </c>
      <c r="D17" s="379">
        <f t="shared" si="0"/>
        <v>0</v>
      </c>
      <c r="E17" s="378">
        <v>2</v>
      </c>
      <c r="F17" s="378">
        <v>0</v>
      </c>
      <c r="G17" s="379">
        <f t="shared" si="1"/>
        <v>2</v>
      </c>
      <c r="H17" s="379">
        <f t="shared" si="2"/>
        <v>2</v>
      </c>
      <c r="I17" s="379">
        <f t="shared" si="3"/>
        <v>0</v>
      </c>
      <c r="J17" s="371">
        <f t="shared" si="4"/>
        <v>2</v>
      </c>
      <c r="K17" s="380" t="s">
        <v>436</v>
      </c>
    </row>
    <row r="18" spans="1:11" ht="21.5" thickBot="1" x14ac:dyDescent="0.3">
      <c r="A18" s="373" t="s">
        <v>247</v>
      </c>
      <c r="B18" s="374">
        <v>1</v>
      </c>
      <c r="C18" s="374">
        <v>0</v>
      </c>
      <c r="D18" s="375">
        <f t="shared" si="0"/>
        <v>1</v>
      </c>
      <c r="E18" s="374">
        <v>4</v>
      </c>
      <c r="F18" s="374">
        <v>7</v>
      </c>
      <c r="G18" s="375">
        <f t="shared" si="1"/>
        <v>11</v>
      </c>
      <c r="H18" s="375">
        <f t="shared" si="2"/>
        <v>5</v>
      </c>
      <c r="I18" s="375">
        <f t="shared" si="3"/>
        <v>7</v>
      </c>
      <c r="J18" s="393">
        <f t="shared" si="4"/>
        <v>12</v>
      </c>
      <c r="K18" s="381" t="s">
        <v>437</v>
      </c>
    </row>
    <row r="19" spans="1:11" ht="21.5" thickBot="1" x14ac:dyDescent="0.3">
      <c r="A19" s="377" t="s">
        <v>426</v>
      </c>
      <c r="B19" s="378">
        <v>0</v>
      </c>
      <c r="C19" s="378">
        <v>0</v>
      </c>
      <c r="D19" s="379">
        <f t="shared" si="0"/>
        <v>0</v>
      </c>
      <c r="E19" s="378">
        <v>1</v>
      </c>
      <c r="F19" s="378">
        <v>0</v>
      </c>
      <c r="G19" s="379">
        <f t="shared" si="1"/>
        <v>1</v>
      </c>
      <c r="H19" s="379">
        <f t="shared" si="2"/>
        <v>1</v>
      </c>
      <c r="I19" s="379">
        <f t="shared" si="3"/>
        <v>0</v>
      </c>
      <c r="J19" s="371">
        <f t="shared" si="4"/>
        <v>1</v>
      </c>
      <c r="K19" s="380" t="s">
        <v>438</v>
      </c>
    </row>
    <row r="20" spans="1:11" ht="26.5" thickBot="1" x14ac:dyDescent="0.3">
      <c r="A20" s="373" t="s">
        <v>476</v>
      </c>
      <c r="B20" s="374">
        <v>0</v>
      </c>
      <c r="C20" s="374">
        <v>0</v>
      </c>
      <c r="D20" s="375">
        <f t="shared" si="0"/>
        <v>0</v>
      </c>
      <c r="E20" s="374">
        <v>1</v>
      </c>
      <c r="F20" s="374">
        <v>0</v>
      </c>
      <c r="G20" s="375">
        <f t="shared" si="1"/>
        <v>1</v>
      </c>
      <c r="H20" s="375">
        <f t="shared" si="2"/>
        <v>1</v>
      </c>
      <c r="I20" s="375">
        <f t="shared" si="3"/>
        <v>0</v>
      </c>
      <c r="J20" s="393">
        <f t="shared" si="4"/>
        <v>1</v>
      </c>
      <c r="K20" s="376" t="s">
        <v>439</v>
      </c>
    </row>
    <row r="21" spans="1:11" ht="21.5" thickBot="1" x14ac:dyDescent="0.3">
      <c r="A21" s="377" t="s">
        <v>246</v>
      </c>
      <c r="B21" s="378">
        <v>0</v>
      </c>
      <c r="C21" s="378">
        <v>0</v>
      </c>
      <c r="D21" s="379">
        <f t="shared" si="0"/>
        <v>0</v>
      </c>
      <c r="E21" s="378">
        <v>0</v>
      </c>
      <c r="F21" s="378">
        <v>1</v>
      </c>
      <c r="G21" s="379">
        <f t="shared" si="1"/>
        <v>1</v>
      </c>
      <c r="H21" s="379">
        <f t="shared" si="2"/>
        <v>0</v>
      </c>
      <c r="I21" s="379">
        <f t="shared" si="3"/>
        <v>1</v>
      </c>
      <c r="J21" s="371">
        <f t="shared" si="4"/>
        <v>1</v>
      </c>
      <c r="K21" s="380" t="s">
        <v>440</v>
      </c>
    </row>
    <row r="22" spans="1:11" ht="26.5" thickBot="1" x14ac:dyDescent="0.3">
      <c r="A22" s="373" t="s">
        <v>477</v>
      </c>
      <c r="B22" s="374">
        <v>0</v>
      </c>
      <c r="C22" s="374">
        <v>0</v>
      </c>
      <c r="D22" s="375">
        <f t="shared" si="0"/>
        <v>0</v>
      </c>
      <c r="E22" s="374">
        <v>43</v>
      </c>
      <c r="F22" s="374">
        <v>4</v>
      </c>
      <c r="G22" s="375">
        <f t="shared" si="1"/>
        <v>47</v>
      </c>
      <c r="H22" s="375">
        <f t="shared" si="2"/>
        <v>43</v>
      </c>
      <c r="I22" s="375">
        <f t="shared" si="3"/>
        <v>4</v>
      </c>
      <c r="J22" s="393">
        <f t="shared" si="4"/>
        <v>47</v>
      </c>
      <c r="K22" s="376" t="s">
        <v>441</v>
      </c>
    </row>
    <row r="23" spans="1:11" ht="13.5" thickBot="1" x14ac:dyDescent="0.3">
      <c r="A23" s="377" t="s">
        <v>245</v>
      </c>
      <c r="B23" s="378">
        <v>0</v>
      </c>
      <c r="C23" s="378">
        <v>0</v>
      </c>
      <c r="D23" s="379">
        <f t="shared" si="0"/>
        <v>0</v>
      </c>
      <c r="E23" s="378">
        <v>2</v>
      </c>
      <c r="F23" s="378">
        <v>0</v>
      </c>
      <c r="G23" s="379">
        <f t="shared" si="1"/>
        <v>2</v>
      </c>
      <c r="H23" s="379">
        <f t="shared" si="2"/>
        <v>2</v>
      </c>
      <c r="I23" s="379">
        <f t="shared" si="3"/>
        <v>0</v>
      </c>
      <c r="J23" s="371">
        <f t="shared" si="4"/>
        <v>2</v>
      </c>
      <c r="K23" s="380" t="s">
        <v>442</v>
      </c>
    </row>
    <row r="24" spans="1:11" ht="13.5" thickBot="1" x14ac:dyDescent="0.3">
      <c r="A24" s="373" t="s">
        <v>244</v>
      </c>
      <c r="B24" s="374">
        <v>0</v>
      </c>
      <c r="C24" s="374">
        <v>0</v>
      </c>
      <c r="D24" s="375">
        <f t="shared" si="0"/>
        <v>0</v>
      </c>
      <c r="E24" s="374">
        <v>1</v>
      </c>
      <c r="F24" s="374">
        <v>0</v>
      </c>
      <c r="G24" s="375">
        <f t="shared" si="1"/>
        <v>1</v>
      </c>
      <c r="H24" s="375">
        <f t="shared" si="2"/>
        <v>1</v>
      </c>
      <c r="I24" s="375">
        <f t="shared" si="3"/>
        <v>0</v>
      </c>
      <c r="J24" s="393">
        <f t="shared" si="4"/>
        <v>1</v>
      </c>
      <c r="K24" s="376" t="s">
        <v>443</v>
      </c>
    </row>
    <row r="25" spans="1:11" ht="13" x14ac:dyDescent="0.25">
      <c r="A25" s="382" t="s">
        <v>243</v>
      </c>
      <c r="B25" s="383">
        <v>0</v>
      </c>
      <c r="C25" s="383"/>
      <c r="D25" s="384">
        <f t="shared" si="0"/>
        <v>0</v>
      </c>
      <c r="E25" s="383">
        <v>3</v>
      </c>
      <c r="F25" s="383">
        <v>0</v>
      </c>
      <c r="G25" s="384">
        <f t="shared" si="1"/>
        <v>3</v>
      </c>
      <c r="H25" s="384">
        <f t="shared" si="2"/>
        <v>3</v>
      </c>
      <c r="I25" s="384">
        <f t="shared" si="3"/>
        <v>0</v>
      </c>
      <c r="J25" s="394">
        <f t="shared" si="4"/>
        <v>3</v>
      </c>
      <c r="K25" s="385" t="s">
        <v>444</v>
      </c>
    </row>
    <row r="26" spans="1:11" ht="27" customHeight="1" x14ac:dyDescent="0.25">
      <c r="A26" s="339" t="s">
        <v>0</v>
      </c>
      <c r="B26" s="338">
        <f t="shared" ref="B26:I26" si="5">SUM(B8:B25)</f>
        <v>65</v>
      </c>
      <c r="C26" s="338">
        <f t="shared" si="5"/>
        <v>12</v>
      </c>
      <c r="D26" s="338">
        <f t="shared" si="5"/>
        <v>77</v>
      </c>
      <c r="E26" s="338">
        <f t="shared" si="5"/>
        <v>275</v>
      </c>
      <c r="F26" s="338">
        <f t="shared" si="5"/>
        <v>29</v>
      </c>
      <c r="G26" s="338">
        <f t="shared" si="5"/>
        <v>304</v>
      </c>
      <c r="H26" s="338">
        <f t="shared" si="5"/>
        <v>340</v>
      </c>
      <c r="I26" s="338">
        <f t="shared" si="5"/>
        <v>41</v>
      </c>
      <c r="J26" s="395">
        <f t="shared" si="4"/>
        <v>381</v>
      </c>
      <c r="K26" s="337" t="s">
        <v>1</v>
      </c>
    </row>
  </sheetData>
  <mergeCells count="9">
    <mergeCell ref="A1:K1"/>
    <mergeCell ref="A2:K2"/>
    <mergeCell ref="K6:K7"/>
    <mergeCell ref="H6:J6"/>
    <mergeCell ref="E6:G6"/>
    <mergeCell ref="B6:D6"/>
    <mergeCell ref="A4:K4"/>
    <mergeCell ref="A6:A7"/>
    <mergeCell ref="A3:K3"/>
  </mergeCells>
  <printOptions horizontalCentered="1"/>
  <pageMargins left="0" right="0" top="0.59055118110236227" bottom="0" header="0.51181102362204722" footer="0.51181102362204722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K23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19.1796875" style="198" customWidth="1"/>
    <col min="2" max="10" width="10.453125" style="189" customWidth="1"/>
    <col min="11" max="11" width="19.1796875" style="198" customWidth="1"/>
    <col min="12" max="16384" width="9.1796875" style="189"/>
  </cols>
  <sheetData>
    <row r="1" spans="1:11" s="188" customFormat="1" ht="22.5" customHeight="1" x14ac:dyDescent="0.25">
      <c r="A1" s="406" t="s">
        <v>479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1" s="188" customFormat="1" ht="20" x14ac:dyDescent="0.25">
      <c r="A2" s="408" t="s">
        <v>511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1" s="188" customFormat="1" ht="17.5" x14ac:dyDescent="0.25">
      <c r="A3" s="424" t="s">
        <v>599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1" ht="15.5" x14ac:dyDescent="0.25">
      <c r="A4" s="407" t="s">
        <v>511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1" ht="15.5" x14ac:dyDescent="0.25">
      <c r="A5" s="37" t="s">
        <v>555</v>
      </c>
      <c r="B5" s="190"/>
      <c r="C5" s="190"/>
      <c r="D5" s="190"/>
      <c r="E5" s="190"/>
      <c r="F5" s="190"/>
      <c r="G5" s="190"/>
      <c r="H5" s="190"/>
      <c r="I5" s="190"/>
      <c r="J5" s="190"/>
      <c r="K5" s="36" t="s">
        <v>556</v>
      </c>
    </row>
    <row r="6" spans="1:11" ht="21.75" customHeight="1" thickBot="1" x14ac:dyDescent="0.3">
      <c r="A6" s="433" t="s">
        <v>351</v>
      </c>
      <c r="B6" s="427" t="s">
        <v>188</v>
      </c>
      <c r="C6" s="428"/>
      <c r="D6" s="429"/>
      <c r="E6" s="427" t="s">
        <v>187</v>
      </c>
      <c r="F6" s="428"/>
      <c r="G6" s="429"/>
      <c r="H6" s="420" t="s">
        <v>451</v>
      </c>
      <c r="I6" s="421"/>
      <c r="J6" s="469"/>
      <c r="K6" s="430" t="s">
        <v>352</v>
      </c>
    </row>
    <row r="7" spans="1:11" s="191" customFormat="1" ht="18" customHeight="1" thickTop="1" thickBot="1" x14ac:dyDescent="0.3">
      <c r="A7" s="434"/>
      <c r="B7" s="456" t="s">
        <v>175</v>
      </c>
      <c r="C7" s="456" t="s">
        <v>174</v>
      </c>
      <c r="D7" s="422" t="s">
        <v>452</v>
      </c>
      <c r="E7" s="456" t="s">
        <v>175</v>
      </c>
      <c r="F7" s="456" t="s">
        <v>174</v>
      </c>
      <c r="G7" s="422" t="s">
        <v>452</v>
      </c>
      <c r="H7" s="456" t="s">
        <v>175</v>
      </c>
      <c r="I7" s="456" t="s">
        <v>174</v>
      </c>
      <c r="J7" s="422" t="s">
        <v>450</v>
      </c>
      <c r="K7" s="431"/>
    </row>
    <row r="8" spans="1:11" s="192" customFormat="1" ht="15" customHeight="1" thickTop="1" x14ac:dyDescent="0.25">
      <c r="A8" s="435"/>
      <c r="B8" s="457"/>
      <c r="C8" s="457"/>
      <c r="D8" s="423"/>
      <c r="E8" s="457"/>
      <c r="F8" s="457"/>
      <c r="G8" s="423"/>
      <c r="H8" s="457"/>
      <c r="I8" s="457"/>
      <c r="J8" s="423" t="s">
        <v>173</v>
      </c>
      <c r="K8" s="432"/>
    </row>
    <row r="9" spans="1:11" s="192" customFormat="1" ht="24" customHeight="1" thickBot="1" x14ac:dyDescent="0.3">
      <c r="A9" s="388">
        <v>2002</v>
      </c>
      <c r="B9" s="389">
        <v>38</v>
      </c>
      <c r="C9" s="389">
        <v>24</v>
      </c>
      <c r="D9" s="361">
        <f t="shared" ref="D9:D18" si="0">C9+B9</f>
        <v>62</v>
      </c>
      <c r="E9" s="389">
        <v>25</v>
      </c>
      <c r="F9" s="389">
        <v>20</v>
      </c>
      <c r="G9" s="361">
        <f t="shared" ref="G9:G18" si="1">F9+E9</f>
        <v>45</v>
      </c>
      <c r="H9" s="361">
        <f t="shared" ref="H9:H18" si="2">B9+E9</f>
        <v>63</v>
      </c>
      <c r="I9" s="361">
        <f t="shared" ref="I9:I18" si="3">C9+F9</f>
        <v>44</v>
      </c>
      <c r="J9" s="361">
        <f t="shared" ref="J9:J18" si="4">D9+G9</f>
        <v>107</v>
      </c>
      <c r="K9" s="390">
        <v>2002</v>
      </c>
    </row>
    <row r="10" spans="1:11" s="192" customFormat="1" ht="24" customHeight="1" thickTop="1" thickBot="1" x14ac:dyDescent="0.3">
      <c r="A10" s="68">
        <v>2003</v>
      </c>
      <c r="B10" s="194">
        <v>37</v>
      </c>
      <c r="C10" s="194">
        <v>37</v>
      </c>
      <c r="D10" s="153">
        <f t="shared" si="0"/>
        <v>74</v>
      </c>
      <c r="E10" s="194">
        <v>38</v>
      </c>
      <c r="F10" s="194">
        <v>25</v>
      </c>
      <c r="G10" s="153">
        <f t="shared" si="1"/>
        <v>63</v>
      </c>
      <c r="H10" s="153">
        <f t="shared" si="2"/>
        <v>75</v>
      </c>
      <c r="I10" s="153">
        <f t="shared" si="3"/>
        <v>62</v>
      </c>
      <c r="J10" s="153">
        <f t="shared" si="4"/>
        <v>137</v>
      </c>
      <c r="K10" s="329">
        <v>2003</v>
      </c>
    </row>
    <row r="11" spans="1:11" s="192" customFormat="1" ht="24" customHeight="1" thickTop="1" thickBot="1" x14ac:dyDescent="0.3">
      <c r="A11" s="186">
        <v>2004</v>
      </c>
      <c r="B11" s="386">
        <v>27</v>
      </c>
      <c r="C11" s="386">
        <v>18</v>
      </c>
      <c r="D11" s="356">
        <f t="shared" si="0"/>
        <v>45</v>
      </c>
      <c r="E11" s="386">
        <v>33</v>
      </c>
      <c r="F11" s="386">
        <v>35</v>
      </c>
      <c r="G11" s="356">
        <f t="shared" si="1"/>
        <v>68</v>
      </c>
      <c r="H11" s="356">
        <f t="shared" si="2"/>
        <v>60</v>
      </c>
      <c r="I11" s="356">
        <f t="shared" si="3"/>
        <v>53</v>
      </c>
      <c r="J11" s="356">
        <f t="shared" si="4"/>
        <v>113</v>
      </c>
      <c r="K11" s="344">
        <v>2004</v>
      </c>
    </row>
    <row r="12" spans="1:11" s="192" customFormat="1" ht="24" customHeight="1" thickTop="1" thickBot="1" x14ac:dyDescent="0.3">
      <c r="A12" s="68">
        <v>2005</v>
      </c>
      <c r="B12" s="194">
        <v>26</v>
      </c>
      <c r="C12" s="194">
        <v>22</v>
      </c>
      <c r="D12" s="153">
        <f t="shared" si="0"/>
        <v>48</v>
      </c>
      <c r="E12" s="194">
        <v>34</v>
      </c>
      <c r="F12" s="194">
        <v>28</v>
      </c>
      <c r="G12" s="153">
        <f t="shared" si="1"/>
        <v>62</v>
      </c>
      <c r="H12" s="153">
        <f t="shared" si="2"/>
        <v>60</v>
      </c>
      <c r="I12" s="153">
        <f t="shared" si="3"/>
        <v>50</v>
      </c>
      <c r="J12" s="153">
        <f t="shared" si="4"/>
        <v>110</v>
      </c>
      <c r="K12" s="329">
        <v>2005</v>
      </c>
    </row>
    <row r="13" spans="1:11" s="192" customFormat="1" ht="24" customHeight="1" thickTop="1" thickBot="1" x14ac:dyDescent="0.3">
      <c r="A13" s="186">
        <v>2006</v>
      </c>
      <c r="B13" s="386">
        <v>34</v>
      </c>
      <c r="C13" s="386">
        <v>21</v>
      </c>
      <c r="D13" s="356">
        <f t="shared" si="0"/>
        <v>55</v>
      </c>
      <c r="E13" s="386">
        <v>31</v>
      </c>
      <c r="F13" s="386">
        <v>28</v>
      </c>
      <c r="G13" s="356">
        <f t="shared" si="1"/>
        <v>59</v>
      </c>
      <c r="H13" s="356">
        <f t="shared" si="2"/>
        <v>65</v>
      </c>
      <c r="I13" s="356">
        <f t="shared" si="3"/>
        <v>49</v>
      </c>
      <c r="J13" s="356">
        <f t="shared" si="4"/>
        <v>114</v>
      </c>
      <c r="K13" s="344">
        <v>2006</v>
      </c>
    </row>
    <row r="14" spans="1:11" s="192" customFormat="1" ht="24" customHeight="1" thickTop="1" thickBot="1" x14ac:dyDescent="0.3">
      <c r="A14" s="68">
        <v>2007</v>
      </c>
      <c r="B14" s="194">
        <v>27</v>
      </c>
      <c r="C14" s="194">
        <v>25</v>
      </c>
      <c r="D14" s="153">
        <f t="shared" si="0"/>
        <v>52</v>
      </c>
      <c r="E14" s="194">
        <v>30</v>
      </c>
      <c r="F14" s="194">
        <v>35</v>
      </c>
      <c r="G14" s="153">
        <f t="shared" si="1"/>
        <v>65</v>
      </c>
      <c r="H14" s="153">
        <f t="shared" si="2"/>
        <v>57</v>
      </c>
      <c r="I14" s="153">
        <f t="shared" si="3"/>
        <v>60</v>
      </c>
      <c r="J14" s="153">
        <f t="shared" si="4"/>
        <v>117</v>
      </c>
      <c r="K14" s="329">
        <v>2007</v>
      </c>
    </row>
    <row r="15" spans="1:11" s="192" customFormat="1" ht="24" customHeight="1" thickTop="1" thickBot="1" x14ac:dyDescent="0.3">
      <c r="A15" s="186">
        <v>2008</v>
      </c>
      <c r="B15" s="386">
        <v>25</v>
      </c>
      <c r="C15" s="386">
        <v>17</v>
      </c>
      <c r="D15" s="356">
        <f t="shared" si="0"/>
        <v>42</v>
      </c>
      <c r="E15" s="386">
        <v>48</v>
      </c>
      <c r="F15" s="386">
        <v>42</v>
      </c>
      <c r="G15" s="356">
        <f t="shared" si="1"/>
        <v>90</v>
      </c>
      <c r="H15" s="356">
        <f t="shared" si="2"/>
        <v>73</v>
      </c>
      <c r="I15" s="356">
        <f t="shared" si="3"/>
        <v>59</v>
      </c>
      <c r="J15" s="356">
        <f t="shared" si="4"/>
        <v>132</v>
      </c>
      <c r="K15" s="344">
        <v>2008</v>
      </c>
    </row>
    <row r="16" spans="1:11" s="192" customFormat="1" ht="24" customHeight="1" thickTop="1" thickBot="1" x14ac:dyDescent="0.3">
      <c r="A16" s="68">
        <v>2009</v>
      </c>
      <c r="B16" s="194">
        <v>34</v>
      </c>
      <c r="C16" s="194">
        <v>19</v>
      </c>
      <c r="D16" s="153">
        <f t="shared" si="0"/>
        <v>53</v>
      </c>
      <c r="E16" s="194">
        <v>38</v>
      </c>
      <c r="F16" s="194">
        <v>39</v>
      </c>
      <c r="G16" s="153">
        <f t="shared" si="1"/>
        <v>77</v>
      </c>
      <c r="H16" s="153">
        <f t="shared" si="2"/>
        <v>72</v>
      </c>
      <c r="I16" s="153">
        <f t="shared" si="3"/>
        <v>58</v>
      </c>
      <c r="J16" s="153">
        <f t="shared" si="4"/>
        <v>130</v>
      </c>
      <c r="K16" s="329">
        <v>2009</v>
      </c>
    </row>
    <row r="17" spans="1:11" s="192" customFormat="1" ht="24" customHeight="1" thickTop="1" thickBot="1" x14ac:dyDescent="0.3">
      <c r="A17" s="186">
        <v>2010</v>
      </c>
      <c r="B17" s="386">
        <v>25</v>
      </c>
      <c r="C17" s="386">
        <v>27</v>
      </c>
      <c r="D17" s="356">
        <f t="shared" ref="D17" si="5">C17+B17</f>
        <v>52</v>
      </c>
      <c r="E17" s="386">
        <v>43</v>
      </c>
      <c r="F17" s="386">
        <v>37</v>
      </c>
      <c r="G17" s="356">
        <f t="shared" ref="G17" si="6">F17+E17</f>
        <v>80</v>
      </c>
      <c r="H17" s="356">
        <f t="shared" ref="H17" si="7">B17+E17</f>
        <v>68</v>
      </c>
      <c r="I17" s="356">
        <f t="shared" ref="I17" si="8">C17+F17</f>
        <v>64</v>
      </c>
      <c r="J17" s="356">
        <f t="shared" ref="J17" si="9">D17+G17</f>
        <v>132</v>
      </c>
      <c r="K17" s="344">
        <v>2010</v>
      </c>
    </row>
    <row r="18" spans="1:11" s="192" customFormat="1" ht="24" customHeight="1" thickTop="1" x14ac:dyDescent="0.25">
      <c r="A18" s="391">
        <v>2011</v>
      </c>
      <c r="B18" s="325">
        <v>28</v>
      </c>
      <c r="C18" s="325">
        <v>21</v>
      </c>
      <c r="D18" s="160">
        <f t="shared" si="0"/>
        <v>49</v>
      </c>
      <c r="E18" s="325">
        <v>65</v>
      </c>
      <c r="F18" s="325">
        <v>42</v>
      </c>
      <c r="G18" s="160">
        <f t="shared" si="1"/>
        <v>107</v>
      </c>
      <c r="H18" s="160">
        <f t="shared" si="2"/>
        <v>93</v>
      </c>
      <c r="I18" s="160">
        <f t="shared" si="3"/>
        <v>63</v>
      </c>
      <c r="J18" s="160">
        <f t="shared" si="4"/>
        <v>156</v>
      </c>
      <c r="K18" s="392">
        <v>2011</v>
      </c>
    </row>
    <row r="19" spans="1:11" ht="24" customHeight="1" x14ac:dyDescent="0.25">
      <c r="A19" s="387"/>
      <c r="B19" s="387"/>
      <c r="C19" s="387"/>
      <c r="D19" s="387"/>
      <c r="E19" s="387"/>
      <c r="F19" s="387"/>
      <c r="G19" s="387"/>
      <c r="H19" s="387"/>
      <c r="I19" s="387"/>
      <c r="J19" s="387"/>
      <c r="K19" s="387"/>
    </row>
    <row r="20" spans="1:11" ht="24" customHeight="1" x14ac:dyDescent="0.25">
      <c r="A20" s="199"/>
      <c r="K20" s="199"/>
    </row>
    <row r="21" spans="1:11" ht="24" customHeight="1" x14ac:dyDescent="0.25">
      <c r="A21" s="199"/>
      <c r="K21" s="199"/>
    </row>
    <row r="22" spans="1:11" ht="24" customHeight="1" x14ac:dyDescent="0.25">
      <c r="A22" s="192" t="s">
        <v>185</v>
      </c>
    </row>
    <row r="23" spans="1:11" ht="29.25" customHeight="1" x14ac:dyDescent="0.25">
      <c r="A23" s="192" t="s">
        <v>184</v>
      </c>
    </row>
  </sheetData>
  <mergeCells count="18">
    <mergeCell ref="A1:K1"/>
    <mergeCell ref="A3:K3"/>
    <mergeCell ref="A2:K2"/>
    <mergeCell ref="A4:K4"/>
    <mergeCell ref="B6:D6"/>
    <mergeCell ref="E6:G6"/>
    <mergeCell ref="K6:K8"/>
    <mergeCell ref="A6:A8"/>
    <mergeCell ref="H6:J6"/>
    <mergeCell ref="B7:B8"/>
    <mergeCell ref="C7:C8"/>
    <mergeCell ref="D7:D8"/>
    <mergeCell ref="I7:I8"/>
    <mergeCell ref="J7:J8"/>
    <mergeCell ref="E7:E8"/>
    <mergeCell ref="F7:F8"/>
    <mergeCell ref="G7:G8"/>
    <mergeCell ref="H7:H8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 tint="0.39997558519241921"/>
  </sheetPr>
  <dimension ref="A1:K24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19.1796875" style="198" customWidth="1"/>
    <col min="2" max="10" width="10.453125" style="189" customWidth="1"/>
    <col min="11" max="11" width="20" style="198" customWidth="1"/>
    <col min="12" max="16384" width="9.1796875" style="189"/>
  </cols>
  <sheetData>
    <row r="1" spans="1:11" s="188" customFormat="1" ht="22.5" customHeight="1" x14ac:dyDescent="0.25">
      <c r="A1" s="406" t="s">
        <v>478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1" s="188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1" s="188" customFormat="1" ht="17.5" x14ac:dyDescent="0.25">
      <c r="A3" s="462" t="s">
        <v>600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1" ht="15.5" x14ac:dyDescent="0.25">
      <c r="A5" s="37" t="s">
        <v>557</v>
      </c>
      <c r="B5" s="190"/>
      <c r="C5" s="190"/>
      <c r="D5" s="190"/>
      <c r="E5" s="190"/>
      <c r="F5" s="190"/>
      <c r="G5" s="190"/>
      <c r="H5" s="190"/>
      <c r="I5" s="190"/>
      <c r="J5" s="190"/>
      <c r="K5" s="36" t="s">
        <v>558</v>
      </c>
    </row>
    <row r="6" spans="1:11" ht="21.75" customHeight="1" thickBot="1" x14ac:dyDescent="0.3">
      <c r="A6" s="433" t="s">
        <v>349</v>
      </c>
      <c r="B6" s="427" t="s">
        <v>177</v>
      </c>
      <c r="C6" s="428"/>
      <c r="D6" s="429"/>
      <c r="E6" s="427" t="s">
        <v>176</v>
      </c>
      <c r="F6" s="428"/>
      <c r="G6" s="429"/>
      <c r="H6" s="420" t="s">
        <v>485</v>
      </c>
      <c r="I6" s="421"/>
      <c r="J6" s="469"/>
      <c r="K6" s="430" t="s">
        <v>350</v>
      </c>
    </row>
    <row r="7" spans="1:11" s="191" customFormat="1" ht="18" customHeight="1" thickTop="1" thickBot="1" x14ac:dyDescent="0.3">
      <c r="A7" s="434"/>
      <c r="B7" s="456" t="s">
        <v>256</v>
      </c>
      <c r="C7" s="456" t="s">
        <v>255</v>
      </c>
      <c r="D7" s="422" t="s">
        <v>486</v>
      </c>
      <c r="E7" s="456" t="s">
        <v>256</v>
      </c>
      <c r="F7" s="456" t="s">
        <v>255</v>
      </c>
      <c r="G7" s="422" t="s">
        <v>486</v>
      </c>
      <c r="H7" s="456" t="s">
        <v>256</v>
      </c>
      <c r="I7" s="456" t="s">
        <v>255</v>
      </c>
      <c r="J7" s="422" t="s">
        <v>254</v>
      </c>
      <c r="K7" s="431"/>
    </row>
    <row r="8" spans="1:11" s="192" customFormat="1" ht="15" customHeight="1" thickTop="1" x14ac:dyDescent="0.25">
      <c r="A8" s="435"/>
      <c r="B8" s="457"/>
      <c r="C8" s="457"/>
      <c r="D8" s="423"/>
      <c r="E8" s="457"/>
      <c r="F8" s="457"/>
      <c r="G8" s="423"/>
      <c r="H8" s="457"/>
      <c r="I8" s="457"/>
      <c r="J8" s="423" t="s">
        <v>173</v>
      </c>
      <c r="K8" s="432"/>
    </row>
    <row r="9" spans="1:11" s="192" customFormat="1" ht="30" customHeight="1" thickBot="1" x14ac:dyDescent="0.3">
      <c r="A9" s="51" t="s">
        <v>2</v>
      </c>
      <c r="B9" s="193">
        <v>9</v>
      </c>
      <c r="C9" s="193">
        <v>5</v>
      </c>
      <c r="D9" s="162">
        <f>B9+C9</f>
        <v>14</v>
      </c>
      <c r="E9" s="193">
        <v>35</v>
      </c>
      <c r="F9" s="193">
        <v>20</v>
      </c>
      <c r="G9" s="162">
        <f>E9+F9</f>
        <v>55</v>
      </c>
      <c r="H9" s="162">
        <f>B9+E9</f>
        <v>44</v>
      </c>
      <c r="I9" s="162">
        <f>C9+F9</f>
        <v>25</v>
      </c>
      <c r="J9" s="162">
        <f t="shared" ref="J9:J17" si="0">H9+I9</f>
        <v>69</v>
      </c>
      <c r="K9" s="168" t="s">
        <v>3</v>
      </c>
    </row>
    <row r="10" spans="1:11" s="192" customFormat="1" ht="30" customHeight="1" thickTop="1" thickBot="1" x14ac:dyDescent="0.3">
      <c r="A10" s="50" t="s">
        <v>4</v>
      </c>
      <c r="B10" s="194">
        <v>13</v>
      </c>
      <c r="C10" s="194">
        <v>12</v>
      </c>
      <c r="D10" s="288">
        <f t="shared" ref="D10:D16" si="1">B10+C10</f>
        <v>25</v>
      </c>
      <c r="E10" s="194">
        <v>27</v>
      </c>
      <c r="F10" s="194">
        <v>18</v>
      </c>
      <c r="G10" s="288">
        <f t="shared" ref="G10:G16" si="2">E10+F10</f>
        <v>45</v>
      </c>
      <c r="H10" s="288">
        <f t="shared" ref="H10:H16" si="3">B10+E10</f>
        <v>40</v>
      </c>
      <c r="I10" s="288">
        <f t="shared" ref="I10:I16" si="4">C10+F10</f>
        <v>30</v>
      </c>
      <c r="J10" s="153">
        <f t="shared" si="0"/>
        <v>70</v>
      </c>
      <c r="K10" s="169" t="s">
        <v>5</v>
      </c>
    </row>
    <row r="11" spans="1:11" s="192" customFormat="1" ht="30" customHeight="1" thickTop="1" thickBot="1" x14ac:dyDescent="0.3">
      <c r="A11" s="49" t="s">
        <v>6</v>
      </c>
      <c r="B11" s="195">
        <v>4</v>
      </c>
      <c r="C11" s="195">
        <v>2</v>
      </c>
      <c r="D11" s="162">
        <f t="shared" si="1"/>
        <v>6</v>
      </c>
      <c r="E11" s="195">
        <v>2</v>
      </c>
      <c r="F11" s="195">
        <v>1</v>
      </c>
      <c r="G11" s="162">
        <f t="shared" si="2"/>
        <v>3</v>
      </c>
      <c r="H11" s="162">
        <f t="shared" si="3"/>
        <v>6</v>
      </c>
      <c r="I11" s="162">
        <f t="shared" si="4"/>
        <v>3</v>
      </c>
      <c r="J11" s="157">
        <f t="shared" si="0"/>
        <v>9</v>
      </c>
      <c r="K11" s="170" t="s">
        <v>7</v>
      </c>
    </row>
    <row r="12" spans="1:11" s="192" customFormat="1" ht="30" customHeight="1" thickTop="1" thickBot="1" x14ac:dyDescent="0.3">
      <c r="A12" s="50" t="s">
        <v>8</v>
      </c>
      <c r="B12" s="194">
        <v>0</v>
      </c>
      <c r="C12" s="194">
        <v>1</v>
      </c>
      <c r="D12" s="288">
        <f t="shared" si="1"/>
        <v>1</v>
      </c>
      <c r="E12" s="194">
        <v>0</v>
      </c>
      <c r="F12" s="194">
        <v>1</v>
      </c>
      <c r="G12" s="288">
        <f t="shared" si="2"/>
        <v>1</v>
      </c>
      <c r="H12" s="288">
        <f t="shared" si="3"/>
        <v>0</v>
      </c>
      <c r="I12" s="288">
        <f t="shared" si="4"/>
        <v>2</v>
      </c>
      <c r="J12" s="153">
        <f t="shared" si="0"/>
        <v>2</v>
      </c>
      <c r="K12" s="169" t="s">
        <v>305</v>
      </c>
    </row>
    <row r="13" spans="1:11" s="192" customFormat="1" ht="30" customHeight="1" thickTop="1" thickBot="1" x14ac:dyDescent="0.3">
      <c r="A13" s="49" t="s">
        <v>10</v>
      </c>
      <c r="B13" s="195">
        <v>1</v>
      </c>
      <c r="C13" s="195">
        <v>1</v>
      </c>
      <c r="D13" s="162">
        <f t="shared" si="1"/>
        <v>2</v>
      </c>
      <c r="E13" s="195">
        <v>1</v>
      </c>
      <c r="F13" s="195">
        <v>2</v>
      </c>
      <c r="G13" s="162">
        <f t="shared" si="2"/>
        <v>3</v>
      </c>
      <c r="H13" s="162">
        <f t="shared" si="3"/>
        <v>2</v>
      </c>
      <c r="I13" s="162">
        <f t="shared" si="4"/>
        <v>3</v>
      </c>
      <c r="J13" s="157">
        <f t="shared" si="0"/>
        <v>5</v>
      </c>
      <c r="K13" s="170" t="s">
        <v>11</v>
      </c>
    </row>
    <row r="14" spans="1:11" s="192" customFormat="1" ht="30" customHeight="1" thickTop="1" thickBot="1" x14ac:dyDescent="0.3">
      <c r="A14" s="50" t="s">
        <v>12</v>
      </c>
      <c r="B14" s="194">
        <v>1</v>
      </c>
      <c r="C14" s="194">
        <v>0</v>
      </c>
      <c r="D14" s="288">
        <f t="shared" si="1"/>
        <v>1</v>
      </c>
      <c r="E14" s="194">
        <v>0</v>
      </c>
      <c r="F14" s="194">
        <v>0</v>
      </c>
      <c r="G14" s="288">
        <f t="shared" si="2"/>
        <v>0</v>
      </c>
      <c r="H14" s="288">
        <f t="shared" si="3"/>
        <v>1</v>
      </c>
      <c r="I14" s="288">
        <f t="shared" si="4"/>
        <v>0</v>
      </c>
      <c r="J14" s="153">
        <f t="shared" si="0"/>
        <v>1</v>
      </c>
      <c r="K14" s="169" t="s">
        <v>13</v>
      </c>
    </row>
    <row r="15" spans="1:11" s="192" customFormat="1" ht="30" customHeight="1" thickTop="1" thickBot="1" x14ac:dyDescent="0.3">
      <c r="A15" s="49" t="s">
        <v>307</v>
      </c>
      <c r="B15" s="195">
        <v>0</v>
      </c>
      <c r="C15" s="195">
        <v>0</v>
      </c>
      <c r="D15" s="162">
        <f t="shared" si="1"/>
        <v>0</v>
      </c>
      <c r="E15" s="195">
        <v>0</v>
      </c>
      <c r="F15" s="195">
        <v>0</v>
      </c>
      <c r="G15" s="162">
        <f t="shared" si="2"/>
        <v>0</v>
      </c>
      <c r="H15" s="162">
        <f t="shared" si="3"/>
        <v>0</v>
      </c>
      <c r="I15" s="162">
        <f t="shared" si="4"/>
        <v>0</v>
      </c>
      <c r="J15" s="157">
        <f t="shared" si="0"/>
        <v>0</v>
      </c>
      <c r="K15" s="132" t="s">
        <v>365</v>
      </c>
    </row>
    <row r="16" spans="1:11" s="192" customFormat="1" ht="30" customHeight="1" thickTop="1" x14ac:dyDescent="0.25">
      <c r="A16" s="50" t="s">
        <v>179</v>
      </c>
      <c r="B16" s="325">
        <v>0</v>
      </c>
      <c r="C16" s="325">
        <v>0</v>
      </c>
      <c r="D16" s="160">
        <f t="shared" si="1"/>
        <v>0</v>
      </c>
      <c r="E16" s="325">
        <v>0</v>
      </c>
      <c r="F16" s="325">
        <v>0</v>
      </c>
      <c r="G16" s="160">
        <f t="shared" si="2"/>
        <v>0</v>
      </c>
      <c r="H16" s="160">
        <f t="shared" si="3"/>
        <v>0</v>
      </c>
      <c r="I16" s="160">
        <f t="shared" si="4"/>
        <v>0</v>
      </c>
      <c r="J16" s="160">
        <f t="shared" si="0"/>
        <v>0</v>
      </c>
      <c r="K16" s="169" t="s">
        <v>178</v>
      </c>
    </row>
    <row r="17" spans="1:11" s="192" customFormat="1" ht="30" customHeight="1" x14ac:dyDescent="0.25">
      <c r="A17" s="54" t="s">
        <v>14</v>
      </c>
      <c r="B17" s="165">
        <f>SUM(B9:B16)</f>
        <v>28</v>
      </c>
      <c r="C17" s="165">
        <f>SUM(C9:C16)</f>
        <v>21</v>
      </c>
      <c r="D17" s="166">
        <f t="shared" ref="D17" si="5">B17+C17</f>
        <v>49</v>
      </c>
      <c r="E17" s="165">
        <f>SUM(E9:E16)</f>
        <v>65</v>
      </c>
      <c r="F17" s="165">
        <f>SUM(F9:F16)</f>
        <v>42</v>
      </c>
      <c r="G17" s="166">
        <f t="shared" ref="G17" si="6">E17+F17</f>
        <v>107</v>
      </c>
      <c r="H17" s="166">
        <f t="shared" ref="H17" si="7">B17+E17</f>
        <v>93</v>
      </c>
      <c r="I17" s="166">
        <f t="shared" ref="I17" si="8">C17+F17</f>
        <v>63</v>
      </c>
      <c r="J17" s="166">
        <f t="shared" si="0"/>
        <v>156</v>
      </c>
      <c r="K17" s="53" t="s">
        <v>15</v>
      </c>
    </row>
    <row r="18" spans="1:11" ht="24" customHeight="1" x14ac:dyDescent="0.25">
      <c r="A18" s="199"/>
      <c r="K18" s="199"/>
    </row>
    <row r="19" spans="1:11" ht="24" customHeight="1" x14ac:dyDescent="0.25">
      <c r="A19" s="199"/>
      <c r="K19" s="199"/>
    </row>
    <row r="20" spans="1:11" ht="24" customHeight="1" x14ac:dyDescent="0.25">
      <c r="A20" s="199"/>
      <c r="K20" s="199"/>
    </row>
    <row r="21" spans="1:11" ht="24" customHeight="1" x14ac:dyDescent="0.25">
      <c r="A21" s="199"/>
      <c r="K21" s="199"/>
    </row>
    <row r="22" spans="1:11" ht="24" customHeight="1" x14ac:dyDescent="0.25">
      <c r="A22" s="199"/>
      <c r="K22" s="199"/>
    </row>
    <row r="23" spans="1:11" ht="24" customHeight="1" x14ac:dyDescent="0.25">
      <c r="A23" s="199"/>
      <c r="K23" s="199"/>
    </row>
    <row r="24" spans="1:11" ht="29.25" customHeight="1" x14ac:dyDescent="0.25"/>
  </sheetData>
  <mergeCells count="18">
    <mergeCell ref="G7:G8"/>
    <mergeCell ref="H7:H8"/>
    <mergeCell ref="A3:K3"/>
    <mergeCell ref="A1:K1"/>
    <mergeCell ref="A2:K2"/>
    <mergeCell ref="A4:K4"/>
    <mergeCell ref="B6:D6"/>
    <mergeCell ref="E6:G6"/>
    <mergeCell ref="H6:J6"/>
    <mergeCell ref="A6:A8"/>
    <mergeCell ref="K6:K8"/>
    <mergeCell ref="B7:B8"/>
    <mergeCell ref="C7:C8"/>
    <mergeCell ref="D7:D8"/>
    <mergeCell ref="I7:I8"/>
    <mergeCell ref="J7:J8"/>
    <mergeCell ref="E7:E8"/>
    <mergeCell ref="F7:F8"/>
  </mergeCells>
  <printOptions horizontalCentered="1" verticalCentered="1"/>
  <pageMargins left="0.70866141732283472" right="0.70866141732283472" top="0" bottom="0" header="0.51181102362204722" footer="0.51181102362204722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28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19.1796875" style="198" customWidth="1"/>
    <col min="2" max="10" width="7.1796875" style="189" customWidth="1"/>
    <col min="11" max="11" width="20" style="198" customWidth="1"/>
    <col min="12" max="16384" width="9.1796875" style="189"/>
  </cols>
  <sheetData>
    <row r="1" spans="1:11" s="188" customFormat="1" ht="22.5" customHeight="1" x14ac:dyDescent="0.25">
      <c r="A1" s="406" t="s">
        <v>487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1" s="188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1" s="188" customFormat="1" ht="32.25" customHeight="1" x14ac:dyDescent="0.25">
      <c r="A3" s="462" t="s">
        <v>590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1" ht="15.5" x14ac:dyDescent="0.25">
      <c r="A5" s="37" t="s">
        <v>559</v>
      </c>
      <c r="B5" s="190"/>
      <c r="C5" s="190"/>
      <c r="D5" s="190"/>
      <c r="E5" s="190"/>
      <c r="F5" s="190"/>
      <c r="G5" s="190"/>
      <c r="H5" s="190"/>
      <c r="I5" s="190"/>
      <c r="J5" s="190"/>
      <c r="K5" s="36" t="s">
        <v>560</v>
      </c>
    </row>
    <row r="6" spans="1:11" ht="21.75" customHeight="1" thickBot="1" x14ac:dyDescent="0.3">
      <c r="A6" s="433" t="s">
        <v>347</v>
      </c>
      <c r="B6" s="427" t="s">
        <v>177</v>
      </c>
      <c r="C6" s="428"/>
      <c r="D6" s="429"/>
      <c r="E6" s="427" t="s">
        <v>176</v>
      </c>
      <c r="F6" s="428"/>
      <c r="G6" s="429"/>
      <c r="H6" s="420" t="s">
        <v>485</v>
      </c>
      <c r="I6" s="421"/>
      <c r="J6" s="469"/>
      <c r="K6" s="430" t="s">
        <v>348</v>
      </c>
    </row>
    <row r="7" spans="1:11" s="191" customFormat="1" ht="18" customHeight="1" thickTop="1" thickBot="1" x14ac:dyDescent="0.3">
      <c r="A7" s="434"/>
      <c r="B7" s="456" t="s">
        <v>256</v>
      </c>
      <c r="C7" s="456" t="s">
        <v>255</v>
      </c>
      <c r="D7" s="422" t="s">
        <v>486</v>
      </c>
      <c r="E7" s="456" t="s">
        <v>256</v>
      </c>
      <c r="F7" s="456" t="s">
        <v>255</v>
      </c>
      <c r="G7" s="422" t="s">
        <v>486</v>
      </c>
      <c r="H7" s="456" t="s">
        <v>256</v>
      </c>
      <c r="I7" s="456" t="s">
        <v>255</v>
      </c>
      <c r="J7" s="422" t="s">
        <v>254</v>
      </c>
      <c r="K7" s="431"/>
    </row>
    <row r="8" spans="1:11" s="192" customFormat="1" ht="23.25" customHeight="1" thickTop="1" x14ac:dyDescent="0.25">
      <c r="A8" s="435"/>
      <c r="B8" s="457"/>
      <c r="C8" s="457"/>
      <c r="D8" s="423"/>
      <c r="E8" s="457"/>
      <c r="F8" s="457"/>
      <c r="G8" s="423"/>
      <c r="H8" s="457"/>
      <c r="I8" s="457"/>
      <c r="J8" s="423" t="s">
        <v>173</v>
      </c>
      <c r="K8" s="432"/>
    </row>
    <row r="9" spans="1:11" s="192" customFormat="1" ht="30" customHeight="1" thickBot="1" x14ac:dyDescent="0.3">
      <c r="A9" s="51" t="s">
        <v>16</v>
      </c>
      <c r="B9" s="193">
        <v>1</v>
      </c>
      <c r="C9" s="193">
        <v>3</v>
      </c>
      <c r="D9" s="162">
        <f>B9+C9</f>
        <v>4</v>
      </c>
      <c r="E9" s="193">
        <v>3</v>
      </c>
      <c r="F9" s="193">
        <v>3</v>
      </c>
      <c r="G9" s="162">
        <f>E9+F9</f>
        <v>6</v>
      </c>
      <c r="H9" s="162">
        <f>B9+E9</f>
        <v>4</v>
      </c>
      <c r="I9" s="162">
        <f>C9+F9</f>
        <v>6</v>
      </c>
      <c r="J9" s="162">
        <f t="shared" ref="J9:J20" si="0">H9+I9</f>
        <v>10</v>
      </c>
      <c r="K9" s="320" t="s">
        <v>17</v>
      </c>
    </row>
    <row r="10" spans="1:11" s="192" customFormat="1" ht="30" customHeight="1" thickTop="1" thickBot="1" x14ac:dyDescent="0.3">
      <c r="A10" s="50" t="s">
        <v>18</v>
      </c>
      <c r="B10" s="194">
        <v>2</v>
      </c>
      <c r="C10" s="194">
        <v>2</v>
      </c>
      <c r="D10" s="288">
        <f t="shared" ref="D10:D20" si="1">B10+C10</f>
        <v>4</v>
      </c>
      <c r="E10" s="194">
        <v>2</v>
      </c>
      <c r="F10" s="194">
        <v>5</v>
      </c>
      <c r="G10" s="288">
        <f t="shared" ref="G10:G20" si="2">E10+F10</f>
        <v>7</v>
      </c>
      <c r="H10" s="288">
        <f t="shared" ref="H10:H20" si="3">B10+E10</f>
        <v>4</v>
      </c>
      <c r="I10" s="288">
        <f t="shared" ref="I10:I20" si="4">C10+F10</f>
        <v>7</v>
      </c>
      <c r="J10" s="153">
        <f t="shared" si="0"/>
        <v>11</v>
      </c>
      <c r="K10" s="321" t="s">
        <v>19</v>
      </c>
    </row>
    <row r="11" spans="1:11" s="192" customFormat="1" ht="30" customHeight="1" thickTop="1" thickBot="1" x14ac:dyDescent="0.3">
      <c r="A11" s="49" t="s">
        <v>20</v>
      </c>
      <c r="B11" s="195">
        <v>2</v>
      </c>
      <c r="C11" s="195">
        <v>0</v>
      </c>
      <c r="D11" s="162">
        <f t="shared" si="1"/>
        <v>2</v>
      </c>
      <c r="E11" s="195">
        <v>2</v>
      </c>
      <c r="F11" s="195">
        <v>4</v>
      </c>
      <c r="G11" s="162">
        <f t="shared" si="2"/>
        <v>6</v>
      </c>
      <c r="H11" s="162">
        <f t="shared" si="3"/>
        <v>4</v>
      </c>
      <c r="I11" s="162">
        <f t="shared" si="4"/>
        <v>4</v>
      </c>
      <c r="J11" s="157">
        <f t="shared" si="0"/>
        <v>8</v>
      </c>
      <c r="K11" s="322" t="s">
        <v>21</v>
      </c>
    </row>
    <row r="12" spans="1:11" s="192" customFormat="1" ht="30" customHeight="1" thickTop="1" thickBot="1" x14ac:dyDescent="0.3">
      <c r="A12" s="50" t="s">
        <v>22</v>
      </c>
      <c r="B12" s="194">
        <v>2</v>
      </c>
      <c r="C12" s="194">
        <v>2</v>
      </c>
      <c r="D12" s="288">
        <f t="shared" si="1"/>
        <v>4</v>
      </c>
      <c r="E12" s="194">
        <v>4</v>
      </c>
      <c r="F12" s="194">
        <v>2</v>
      </c>
      <c r="G12" s="288">
        <f t="shared" si="2"/>
        <v>6</v>
      </c>
      <c r="H12" s="288">
        <f t="shared" si="3"/>
        <v>6</v>
      </c>
      <c r="I12" s="288">
        <f t="shared" si="4"/>
        <v>4</v>
      </c>
      <c r="J12" s="153">
        <f t="shared" si="0"/>
        <v>10</v>
      </c>
      <c r="K12" s="321" t="s">
        <v>23</v>
      </c>
    </row>
    <row r="13" spans="1:11" s="192" customFormat="1" ht="30" customHeight="1" thickTop="1" thickBot="1" x14ac:dyDescent="0.3">
      <c r="A13" s="49" t="s">
        <v>24</v>
      </c>
      <c r="B13" s="195">
        <v>0</v>
      </c>
      <c r="C13" s="195">
        <v>1</v>
      </c>
      <c r="D13" s="162">
        <f t="shared" si="1"/>
        <v>1</v>
      </c>
      <c r="E13" s="195">
        <v>9</v>
      </c>
      <c r="F13" s="195">
        <v>3</v>
      </c>
      <c r="G13" s="162">
        <f t="shared" si="2"/>
        <v>12</v>
      </c>
      <c r="H13" s="162">
        <f t="shared" si="3"/>
        <v>9</v>
      </c>
      <c r="I13" s="162">
        <f t="shared" si="4"/>
        <v>4</v>
      </c>
      <c r="J13" s="157">
        <f t="shared" si="0"/>
        <v>13</v>
      </c>
      <c r="K13" s="322" t="s">
        <v>25</v>
      </c>
    </row>
    <row r="14" spans="1:11" s="192" customFormat="1" ht="30" customHeight="1" thickTop="1" thickBot="1" x14ac:dyDescent="0.3">
      <c r="A14" s="50" t="s">
        <v>26</v>
      </c>
      <c r="B14" s="194">
        <v>3</v>
      </c>
      <c r="C14" s="194">
        <v>0</v>
      </c>
      <c r="D14" s="288">
        <f t="shared" si="1"/>
        <v>3</v>
      </c>
      <c r="E14" s="194">
        <v>3</v>
      </c>
      <c r="F14" s="194">
        <v>2</v>
      </c>
      <c r="G14" s="288">
        <f t="shared" si="2"/>
        <v>5</v>
      </c>
      <c r="H14" s="288">
        <f t="shared" si="3"/>
        <v>6</v>
      </c>
      <c r="I14" s="288">
        <f t="shared" si="4"/>
        <v>2</v>
      </c>
      <c r="J14" s="153">
        <f t="shared" si="0"/>
        <v>8</v>
      </c>
      <c r="K14" s="321" t="s">
        <v>27</v>
      </c>
    </row>
    <row r="15" spans="1:11" s="192" customFormat="1" ht="30" customHeight="1" thickTop="1" thickBot="1" x14ac:dyDescent="0.3">
      <c r="A15" s="49" t="s">
        <v>28</v>
      </c>
      <c r="B15" s="195">
        <v>3</v>
      </c>
      <c r="C15" s="195">
        <v>3</v>
      </c>
      <c r="D15" s="162">
        <f t="shared" si="1"/>
        <v>6</v>
      </c>
      <c r="E15" s="195">
        <v>12</v>
      </c>
      <c r="F15" s="195">
        <v>5</v>
      </c>
      <c r="G15" s="162">
        <f t="shared" si="2"/>
        <v>17</v>
      </c>
      <c r="H15" s="162">
        <f t="shared" si="3"/>
        <v>15</v>
      </c>
      <c r="I15" s="162">
        <f t="shared" si="4"/>
        <v>8</v>
      </c>
      <c r="J15" s="157">
        <f t="shared" si="0"/>
        <v>23</v>
      </c>
      <c r="K15" s="322" t="s">
        <v>29</v>
      </c>
    </row>
    <row r="16" spans="1:11" s="192" customFormat="1" ht="30" customHeight="1" thickTop="1" thickBot="1" x14ac:dyDescent="0.3">
      <c r="A16" s="50" t="s">
        <v>30</v>
      </c>
      <c r="B16" s="194">
        <v>4</v>
      </c>
      <c r="C16" s="194">
        <v>0</v>
      </c>
      <c r="D16" s="288">
        <f t="shared" si="1"/>
        <v>4</v>
      </c>
      <c r="E16" s="194">
        <v>8</v>
      </c>
      <c r="F16" s="194">
        <v>3</v>
      </c>
      <c r="G16" s="288">
        <f t="shared" si="2"/>
        <v>11</v>
      </c>
      <c r="H16" s="288">
        <f t="shared" si="3"/>
        <v>12</v>
      </c>
      <c r="I16" s="288">
        <f t="shared" si="4"/>
        <v>3</v>
      </c>
      <c r="J16" s="153">
        <f t="shared" si="0"/>
        <v>15</v>
      </c>
      <c r="K16" s="321" t="s">
        <v>31</v>
      </c>
    </row>
    <row r="17" spans="1:11" s="192" customFormat="1" ht="30" customHeight="1" thickTop="1" thickBot="1" x14ac:dyDescent="0.3">
      <c r="A17" s="49" t="s">
        <v>32</v>
      </c>
      <c r="B17" s="195">
        <v>2</v>
      </c>
      <c r="C17" s="195">
        <v>3</v>
      </c>
      <c r="D17" s="162">
        <f t="shared" si="1"/>
        <v>5</v>
      </c>
      <c r="E17" s="195">
        <v>6</v>
      </c>
      <c r="F17" s="195">
        <v>5</v>
      </c>
      <c r="G17" s="162">
        <f t="shared" si="2"/>
        <v>11</v>
      </c>
      <c r="H17" s="162">
        <f t="shared" si="3"/>
        <v>8</v>
      </c>
      <c r="I17" s="162">
        <f t="shared" si="4"/>
        <v>8</v>
      </c>
      <c r="J17" s="157">
        <f t="shared" si="0"/>
        <v>16</v>
      </c>
      <c r="K17" s="322" t="s">
        <v>33</v>
      </c>
    </row>
    <row r="18" spans="1:11" s="192" customFormat="1" ht="30" customHeight="1" thickTop="1" thickBot="1" x14ac:dyDescent="0.3">
      <c r="A18" s="50" t="s">
        <v>34</v>
      </c>
      <c r="B18" s="194">
        <v>1</v>
      </c>
      <c r="C18" s="194">
        <v>1</v>
      </c>
      <c r="D18" s="288">
        <f t="shared" si="1"/>
        <v>2</v>
      </c>
      <c r="E18" s="194">
        <v>4</v>
      </c>
      <c r="F18" s="194">
        <v>3</v>
      </c>
      <c r="G18" s="288">
        <f t="shared" si="2"/>
        <v>7</v>
      </c>
      <c r="H18" s="288">
        <f t="shared" si="3"/>
        <v>5</v>
      </c>
      <c r="I18" s="288">
        <f t="shared" si="4"/>
        <v>4</v>
      </c>
      <c r="J18" s="153">
        <f t="shared" si="0"/>
        <v>9</v>
      </c>
      <c r="K18" s="321" t="s">
        <v>35</v>
      </c>
    </row>
    <row r="19" spans="1:11" s="192" customFormat="1" ht="30" customHeight="1" thickTop="1" thickBot="1" x14ac:dyDescent="0.3">
      <c r="A19" s="49" t="s">
        <v>36</v>
      </c>
      <c r="B19" s="195">
        <v>7</v>
      </c>
      <c r="C19" s="195">
        <v>1</v>
      </c>
      <c r="D19" s="162">
        <f t="shared" si="1"/>
        <v>8</v>
      </c>
      <c r="E19" s="195">
        <v>6</v>
      </c>
      <c r="F19" s="195">
        <v>2</v>
      </c>
      <c r="G19" s="162">
        <f t="shared" si="2"/>
        <v>8</v>
      </c>
      <c r="H19" s="162">
        <f t="shared" si="3"/>
        <v>13</v>
      </c>
      <c r="I19" s="162">
        <f t="shared" si="4"/>
        <v>3</v>
      </c>
      <c r="J19" s="157">
        <f t="shared" si="0"/>
        <v>16</v>
      </c>
      <c r="K19" s="322" t="s">
        <v>37</v>
      </c>
    </row>
    <row r="20" spans="1:11" s="192" customFormat="1" ht="30" customHeight="1" thickTop="1" x14ac:dyDescent="0.25">
      <c r="A20" s="108" t="s">
        <v>38</v>
      </c>
      <c r="B20" s="325">
        <v>1</v>
      </c>
      <c r="C20" s="325">
        <v>5</v>
      </c>
      <c r="D20" s="180">
        <f t="shared" si="1"/>
        <v>6</v>
      </c>
      <c r="E20" s="325">
        <v>6</v>
      </c>
      <c r="F20" s="325">
        <v>5</v>
      </c>
      <c r="G20" s="180">
        <f t="shared" si="2"/>
        <v>11</v>
      </c>
      <c r="H20" s="180">
        <f t="shared" si="3"/>
        <v>7</v>
      </c>
      <c r="I20" s="180">
        <f t="shared" si="4"/>
        <v>10</v>
      </c>
      <c r="J20" s="160">
        <f t="shared" si="0"/>
        <v>17</v>
      </c>
      <c r="K20" s="323" t="s">
        <v>39</v>
      </c>
    </row>
    <row r="21" spans="1:11" s="192" customFormat="1" ht="30" customHeight="1" x14ac:dyDescent="0.25">
      <c r="A21" s="106" t="s">
        <v>14</v>
      </c>
      <c r="B21" s="165">
        <f t="shared" ref="B21:J21" si="5">SUM(B9:B20)</f>
        <v>28</v>
      </c>
      <c r="C21" s="165">
        <f t="shared" si="5"/>
        <v>21</v>
      </c>
      <c r="D21" s="166">
        <f t="shared" si="5"/>
        <v>49</v>
      </c>
      <c r="E21" s="165">
        <f t="shared" si="5"/>
        <v>65</v>
      </c>
      <c r="F21" s="165">
        <f t="shared" si="5"/>
        <v>42</v>
      </c>
      <c r="G21" s="166">
        <f t="shared" si="5"/>
        <v>107</v>
      </c>
      <c r="H21" s="166">
        <f t="shared" si="5"/>
        <v>93</v>
      </c>
      <c r="I21" s="166">
        <f t="shared" si="5"/>
        <v>63</v>
      </c>
      <c r="J21" s="166">
        <f t="shared" si="5"/>
        <v>156</v>
      </c>
      <c r="K21" s="107" t="s">
        <v>15</v>
      </c>
    </row>
    <row r="22" spans="1:11" ht="24" customHeight="1" x14ac:dyDescent="0.25">
      <c r="A22" s="197"/>
    </row>
    <row r="23" spans="1:11" ht="24" customHeight="1" x14ac:dyDescent="0.25">
      <c r="A23" s="199"/>
      <c r="K23" s="199"/>
    </row>
    <row r="24" spans="1:11" ht="24" customHeight="1" x14ac:dyDescent="0.25">
      <c r="A24" s="199"/>
      <c r="K24" s="199"/>
    </row>
    <row r="25" spans="1:11" ht="24" customHeight="1" x14ac:dyDescent="0.25">
      <c r="A25" s="199"/>
      <c r="K25" s="199"/>
    </row>
    <row r="26" spans="1:11" ht="24" customHeight="1" x14ac:dyDescent="0.25">
      <c r="A26" s="199"/>
      <c r="K26" s="199"/>
    </row>
    <row r="27" spans="1:11" ht="24" customHeight="1" x14ac:dyDescent="0.25">
      <c r="A27" s="199"/>
      <c r="K27" s="199"/>
    </row>
    <row r="28" spans="1:11" ht="29.25" customHeight="1" x14ac:dyDescent="0.25"/>
  </sheetData>
  <mergeCells count="18">
    <mergeCell ref="F7:F8"/>
    <mergeCell ref="G7:G8"/>
    <mergeCell ref="A1:K1"/>
    <mergeCell ref="H7:H8"/>
    <mergeCell ref="A3:K3"/>
    <mergeCell ref="A2:K2"/>
    <mergeCell ref="A4:K4"/>
    <mergeCell ref="B6:D6"/>
    <mergeCell ref="E6:G6"/>
    <mergeCell ref="H6:J6"/>
    <mergeCell ref="A6:A8"/>
    <mergeCell ref="K6:K8"/>
    <mergeCell ref="B7:B8"/>
    <mergeCell ref="C7:C8"/>
    <mergeCell ref="D7:D8"/>
    <mergeCell ref="I7:I8"/>
    <mergeCell ref="J7:J8"/>
    <mergeCell ref="E7:E8"/>
  </mergeCells>
  <printOptions horizontalCentered="1" verticalCentered="1"/>
  <pageMargins left="0" right="0" top="0" bottom="0" header="0.51181102362204722" footer="0.51181102362204722"/>
  <pageSetup paperSize="9" scale="92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42"/>
  <sheetViews>
    <sheetView rightToLeft="1" view="pageBreakPreview" zoomScaleNormal="100" workbookViewId="0">
      <selection activeCell="I13" sqref="I13"/>
    </sheetView>
  </sheetViews>
  <sheetFormatPr defaultColWidth="9.1796875" defaultRowHeight="12.5" x14ac:dyDescent="0.25"/>
  <cols>
    <col min="1" max="1" width="19.1796875" style="198" customWidth="1"/>
    <col min="2" max="10" width="11.1796875" style="189" customWidth="1"/>
    <col min="11" max="11" width="20" style="198" customWidth="1"/>
    <col min="12" max="16384" width="9.1796875" style="189"/>
  </cols>
  <sheetData>
    <row r="1" spans="1:11" s="188" customFormat="1" ht="22.5" customHeight="1" x14ac:dyDescent="0.25">
      <c r="A1" s="406" t="s">
        <v>488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</row>
    <row r="2" spans="1:11" s="188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1:11" s="188" customFormat="1" ht="17.5" x14ac:dyDescent="0.25">
      <c r="A3" s="424" t="s">
        <v>601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</row>
    <row r="4" spans="1:1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1" ht="15.5" x14ac:dyDescent="0.25">
      <c r="A5" s="37" t="s">
        <v>561</v>
      </c>
      <c r="B5" s="190"/>
      <c r="C5" s="190"/>
      <c r="D5" s="190"/>
      <c r="E5" s="190"/>
      <c r="F5" s="190"/>
      <c r="G5" s="190"/>
      <c r="H5" s="190"/>
      <c r="I5" s="190"/>
      <c r="J5" s="190"/>
      <c r="K5" s="36" t="s">
        <v>562</v>
      </c>
    </row>
    <row r="6" spans="1:11" ht="21.75" customHeight="1" thickBot="1" x14ac:dyDescent="0.3">
      <c r="A6" s="433" t="s">
        <v>345</v>
      </c>
      <c r="B6" s="427" t="s">
        <v>177</v>
      </c>
      <c r="C6" s="428"/>
      <c r="D6" s="429"/>
      <c r="E6" s="427" t="s">
        <v>176</v>
      </c>
      <c r="F6" s="428"/>
      <c r="G6" s="429"/>
      <c r="H6" s="420" t="s">
        <v>485</v>
      </c>
      <c r="I6" s="421"/>
      <c r="J6" s="469"/>
      <c r="K6" s="430" t="s">
        <v>346</v>
      </c>
    </row>
    <row r="7" spans="1:11" s="191" customFormat="1" ht="18" customHeight="1" thickTop="1" thickBot="1" x14ac:dyDescent="0.3">
      <c r="A7" s="434"/>
      <c r="B7" s="456" t="s">
        <v>256</v>
      </c>
      <c r="C7" s="456" t="s">
        <v>255</v>
      </c>
      <c r="D7" s="422" t="s">
        <v>486</v>
      </c>
      <c r="E7" s="456" t="s">
        <v>256</v>
      </c>
      <c r="F7" s="456" t="s">
        <v>255</v>
      </c>
      <c r="G7" s="422" t="s">
        <v>486</v>
      </c>
      <c r="H7" s="456" t="s">
        <v>256</v>
      </c>
      <c r="I7" s="456" t="s">
        <v>255</v>
      </c>
      <c r="J7" s="422" t="s">
        <v>254</v>
      </c>
      <c r="K7" s="431"/>
    </row>
    <row r="8" spans="1:11" s="192" customFormat="1" ht="12" customHeight="1" thickTop="1" x14ac:dyDescent="0.25">
      <c r="A8" s="435"/>
      <c r="B8" s="457"/>
      <c r="C8" s="457"/>
      <c r="D8" s="423"/>
      <c r="E8" s="457"/>
      <c r="F8" s="457"/>
      <c r="G8" s="423"/>
      <c r="H8" s="457"/>
      <c r="I8" s="457"/>
      <c r="J8" s="423" t="s">
        <v>173</v>
      </c>
      <c r="K8" s="432"/>
    </row>
    <row r="9" spans="1:11" s="192" customFormat="1" ht="14.25" customHeight="1" thickBot="1" x14ac:dyDescent="0.3">
      <c r="A9" s="76" t="s">
        <v>266</v>
      </c>
      <c r="B9" s="193"/>
      <c r="C9" s="193"/>
      <c r="D9" s="162"/>
      <c r="E9" s="193"/>
      <c r="F9" s="193"/>
      <c r="G9" s="162"/>
      <c r="H9" s="162"/>
      <c r="I9" s="162"/>
      <c r="J9" s="162"/>
      <c r="K9" s="340" t="s">
        <v>265</v>
      </c>
    </row>
    <row r="10" spans="1:11" s="192" customFormat="1" ht="14.25" customHeight="1" thickTop="1" thickBot="1" x14ac:dyDescent="0.3">
      <c r="A10" s="77" t="s">
        <v>264</v>
      </c>
      <c r="B10" s="194">
        <v>0</v>
      </c>
      <c r="C10" s="194">
        <v>0</v>
      </c>
      <c r="D10" s="153">
        <f>B10+C10</f>
        <v>0</v>
      </c>
      <c r="E10" s="194">
        <v>0</v>
      </c>
      <c r="F10" s="194">
        <v>0</v>
      </c>
      <c r="G10" s="153">
        <f>E10+F10</f>
        <v>0</v>
      </c>
      <c r="H10" s="153">
        <f>B10+E10</f>
        <v>0</v>
      </c>
      <c r="I10" s="153">
        <f>C10+F10</f>
        <v>0</v>
      </c>
      <c r="J10" s="153">
        <f t="shared" ref="J10" si="0">H10+I10</f>
        <v>0</v>
      </c>
      <c r="K10" s="341" t="s">
        <v>263</v>
      </c>
    </row>
    <row r="11" spans="1:11" s="192" customFormat="1" ht="14.25" customHeight="1" thickTop="1" thickBot="1" x14ac:dyDescent="0.3">
      <c r="A11" s="69">
        <v>1</v>
      </c>
      <c r="B11" s="195">
        <v>7</v>
      </c>
      <c r="C11" s="195">
        <v>4</v>
      </c>
      <c r="D11" s="157">
        <f t="shared" ref="D11:D20" si="1">B11+C11</f>
        <v>11</v>
      </c>
      <c r="E11" s="195">
        <v>11</v>
      </c>
      <c r="F11" s="195">
        <v>17</v>
      </c>
      <c r="G11" s="157">
        <f t="shared" ref="G11:G21" si="2">E11+F11</f>
        <v>28</v>
      </c>
      <c r="H11" s="157">
        <f t="shared" ref="H11:H21" si="3">B11+E11</f>
        <v>18</v>
      </c>
      <c r="I11" s="157">
        <f t="shared" ref="I11:I21" si="4">C11+F11</f>
        <v>21</v>
      </c>
      <c r="J11" s="157">
        <f t="shared" ref="J11:J21" si="5">H11+I11</f>
        <v>39</v>
      </c>
      <c r="K11" s="330">
        <v>1</v>
      </c>
    </row>
    <row r="12" spans="1:11" s="192" customFormat="1" ht="14.25" customHeight="1" thickTop="1" thickBot="1" x14ac:dyDescent="0.3">
      <c r="A12" s="68">
        <v>2</v>
      </c>
      <c r="B12" s="194">
        <v>4</v>
      </c>
      <c r="C12" s="194">
        <v>1</v>
      </c>
      <c r="D12" s="153">
        <f t="shared" si="1"/>
        <v>5</v>
      </c>
      <c r="E12" s="194">
        <v>4</v>
      </c>
      <c r="F12" s="194">
        <v>0</v>
      </c>
      <c r="G12" s="153">
        <f t="shared" si="2"/>
        <v>4</v>
      </c>
      <c r="H12" s="153">
        <f t="shared" si="3"/>
        <v>8</v>
      </c>
      <c r="I12" s="153">
        <f t="shared" si="4"/>
        <v>1</v>
      </c>
      <c r="J12" s="153">
        <f t="shared" si="5"/>
        <v>9</v>
      </c>
      <c r="K12" s="329">
        <v>2</v>
      </c>
    </row>
    <row r="13" spans="1:11" s="192" customFormat="1" ht="14.25" customHeight="1" thickTop="1" thickBot="1" x14ac:dyDescent="0.3">
      <c r="A13" s="69">
        <v>3</v>
      </c>
      <c r="B13" s="195">
        <v>0</v>
      </c>
      <c r="C13" s="195">
        <v>0</v>
      </c>
      <c r="D13" s="157">
        <f t="shared" si="1"/>
        <v>0</v>
      </c>
      <c r="E13" s="195">
        <v>2</v>
      </c>
      <c r="F13" s="195">
        <v>1</v>
      </c>
      <c r="G13" s="157">
        <f t="shared" si="2"/>
        <v>3</v>
      </c>
      <c r="H13" s="157">
        <f t="shared" si="3"/>
        <v>2</v>
      </c>
      <c r="I13" s="157">
        <f t="shared" si="4"/>
        <v>1</v>
      </c>
      <c r="J13" s="157">
        <f t="shared" si="5"/>
        <v>3</v>
      </c>
      <c r="K13" s="330">
        <v>3</v>
      </c>
    </row>
    <row r="14" spans="1:11" s="192" customFormat="1" ht="14.25" customHeight="1" thickTop="1" thickBot="1" x14ac:dyDescent="0.3">
      <c r="A14" s="68">
        <v>4</v>
      </c>
      <c r="B14" s="194">
        <v>0</v>
      </c>
      <c r="C14" s="194">
        <v>0</v>
      </c>
      <c r="D14" s="153">
        <f t="shared" si="1"/>
        <v>0</v>
      </c>
      <c r="E14" s="194">
        <v>0</v>
      </c>
      <c r="F14" s="194">
        <v>1</v>
      </c>
      <c r="G14" s="153">
        <f t="shared" si="2"/>
        <v>1</v>
      </c>
      <c r="H14" s="153">
        <f t="shared" si="3"/>
        <v>0</v>
      </c>
      <c r="I14" s="153">
        <f t="shared" si="4"/>
        <v>1</v>
      </c>
      <c r="J14" s="153">
        <f t="shared" si="5"/>
        <v>1</v>
      </c>
      <c r="K14" s="329">
        <v>4</v>
      </c>
    </row>
    <row r="15" spans="1:11" s="192" customFormat="1" ht="14.25" customHeight="1" thickTop="1" thickBot="1" x14ac:dyDescent="0.3">
      <c r="A15" s="69">
        <v>5</v>
      </c>
      <c r="B15" s="195">
        <v>0</v>
      </c>
      <c r="C15" s="195">
        <v>1</v>
      </c>
      <c r="D15" s="157">
        <f t="shared" si="1"/>
        <v>1</v>
      </c>
      <c r="E15" s="195">
        <v>3</v>
      </c>
      <c r="F15" s="195">
        <v>0</v>
      </c>
      <c r="G15" s="157">
        <f t="shared" si="2"/>
        <v>3</v>
      </c>
      <c r="H15" s="157">
        <f t="shared" si="3"/>
        <v>3</v>
      </c>
      <c r="I15" s="157">
        <f t="shared" si="4"/>
        <v>1</v>
      </c>
      <c r="J15" s="157">
        <f t="shared" si="5"/>
        <v>4</v>
      </c>
      <c r="K15" s="330">
        <v>5</v>
      </c>
    </row>
    <row r="16" spans="1:11" s="192" customFormat="1" ht="14.25" customHeight="1" thickTop="1" thickBot="1" x14ac:dyDescent="0.3">
      <c r="A16" s="68">
        <v>6</v>
      </c>
      <c r="B16" s="194">
        <v>1</v>
      </c>
      <c r="C16" s="194">
        <v>0</v>
      </c>
      <c r="D16" s="153">
        <f t="shared" si="1"/>
        <v>1</v>
      </c>
      <c r="E16" s="194">
        <v>1</v>
      </c>
      <c r="F16" s="194">
        <v>0</v>
      </c>
      <c r="G16" s="153">
        <f t="shared" si="2"/>
        <v>1</v>
      </c>
      <c r="H16" s="153">
        <f t="shared" si="3"/>
        <v>2</v>
      </c>
      <c r="I16" s="153">
        <f t="shared" si="4"/>
        <v>0</v>
      </c>
      <c r="J16" s="153">
        <f t="shared" si="5"/>
        <v>2</v>
      </c>
      <c r="K16" s="329">
        <v>6</v>
      </c>
    </row>
    <row r="17" spans="1:11" s="192" customFormat="1" ht="14.25" customHeight="1" thickTop="1" thickBot="1" x14ac:dyDescent="0.3">
      <c r="A17" s="69" t="s">
        <v>262</v>
      </c>
      <c r="B17" s="195">
        <v>2</v>
      </c>
      <c r="C17" s="195">
        <v>3</v>
      </c>
      <c r="D17" s="157">
        <f t="shared" si="1"/>
        <v>5</v>
      </c>
      <c r="E17" s="195">
        <v>9</v>
      </c>
      <c r="F17" s="195">
        <v>3</v>
      </c>
      <c r="G17" s="157">
        <f t="shared" si="2"/>
        <v>12</v>
      </c>
      <c r="H17" s="157">
        <f t="shared" si="3"/>
        <v>11</v>
      </c>
      <c r="I17" s="157">
        <f t="shared" si="4"/>
        <v>6</v>
      </c>
      <c r="J17" s="157">
        <f t="shared" si="5"/>
        <v>17</v>
      </c>
      <c r="K17" s="330" t="s">
        <v>262</v>
      </c>
    </row>
    <row r="18" spans="1:11" s="192" customFormat="1" ht="14.25" customHeight="1" thickTop="1" thickBot="1" x14ac:dyDescent="0.3">
      <c r="A18" s="68" t="s">
        <v>261</v>
      </c>
      <c r="B18" s="194">
        <v>2</v>
      </c>
      <c r="C18" s="194">
        <v>2</v>
      </c>
      <c r="D18" s="153">
        <f t="shared" si="1"/>
        <v>4</v>
      </c>
      <c r="E18" s="194">
        <v>3</v>
      </c>
      <c r="F18" s="194">
        <v>7</v>
      </c>
      <c r="G18" s="153">
        <f t="shared" si="2"/>
        <v>10</v>
      </c>
      <c r="H18" s="153">
        <f t="shared" si="3"/>
        <v>5</v>
      </c>
      <c r="I18" s="153">
        <f t="shared" si="4"/>
        <v>9</v>
      </c>
      <c r="J18" s="153">
        <f t="shared" si="5"/>
        <v>14</v>
      </c>
      <c r="K18" s="329" t="s">
        <v>261</v>
      </c>
    </row>
    <row r="19" spans="1:11" s="192" customFormat="1" ht="14.25" customHeight="1" thickTop="1" thickBot="1" x14ac:dyDescent="0.3">
      <c r="A19" s="69" t="s">
        <v>260</v>
      </c>
      <c r="B19" s="195">
        <v>0</v>
      </c>
      <c r="C19" s="195">
        <v>1</v>
      </c>
      <c r="D19" s="157">
        <f t="shared" si="1"/>
        <v>1</v>
      </c>
      <c r="E19" s="195">
        <v>0</v>
      </c>
      <c r="F19" s="195">
        <v>1</v>
      </c>
      <c r="G19" s="157">
        <f t="shared" si="2"/>
        <v>1</v>
      </c>
      <c r="H19" s="157">
        <f t="shared" si="3"/>
        <v>0</v>
      </c>
      <c r="I19" s="157">
        <f t="shared" si="4"/>
        <v>2</v>
      </c>
      <c r="J19" s="157">
        <f t="shared" si="5"/>
        <v>2</v>
      </c>
      <c r="K19" s="330" t="s">
        <v>260</v>
      </c>
    </row>
    <row r="20" spans="1:11" s="192" customFormat="1" ht="14.25" customHeight="1" thickTop="1" thickBot="1" x14ac:dyDescent="0.3">
      <c r="A20" s="68" t="s">
        <v>259</v>
      </c>
      <c r="B20" s="196">
        <v>0</v>
      </c>
      <c r="C20" s="196">
        <v>0</v>
      </c>
      <c r="D20" s="153">
        <f t="shared" si="1"/>
        <v>0</v>
      </c>
      <c r="E20" s="196">
        <v>0</v>
      </c>
      <c r="F20" s="196">
        <v>0</v>
      </c>
      <c r="G20" s="153">
        <f t="shared" si="2"/>
        <v>0</v>
      </c>
      <c r="H20" s="153">
        <f t="shared" si="3"/>
        <v>0</v>
      </c>
      <c r="I20" s="153">
        <f t="shared" si="4"/>
        <v>0</v>
      </c>
      <c r="J20" s="174">
        <f t="shared" si="5"/>
        <v>0</v>
      </c>
      <c r="K20" s="329" t="s">
        <v>259</v>
      </c>
    </row>
    <row r="21" spans="1:11" s="192" customFormat="1" ht="14.25" customHeight="1" thickTop="1" thickBot="1" x14ac:dyDescent="0.3">
      <c r="A21" s="67" t="s">
        <v>46</v>
      </c>
      <c r="B21" s="203">
        <v>0</v>
      </c>
      <c r="C21" s="203">
        <v>0</v>
      </c>
      <c r="D21" s="157">
        <f>B21+C21</f>
        <v>0</v>
      </c>
      <c r="E21" s="203">
        <v>0</v>
      </c>
      <c r="F21" s="203">
        <v>0</v>
      </c>
      <c r="G21" s="157">
        <f t="shared" si="2"/>
        <v>0</v>
      </c>
      <c r="H21" s="157">
        <f t="shared" si="3"/>
        <v>0</v>
      </c>
      <c r="I21" s="157">
        <f t="shared" si="4"/>
        <v>0</v>
      </c>
      <c r="J21" s="179">
        <f t="shared" si="5"/>
        <v>0</v>
      </c>
      <c r="K21" s="342" t="s">
        <v>47</v>
      </c>
    </row>
    <row r="22" spans="1:11" s="192" customFormat="1" ht="14.25" customHeight="1" thickTop="1" thickBot="1" x14ac:dyDescent="0.3">
      <c r="A22" s="185" t="s">
        <v>258</v>
      </c>
      <c r="B22" s="220"/>
      <c r="C22" s="220"/>
      <c r="D22" s="153"/>
      <c r="E22" s="220"/>
      <c r="F22" s="220"/>
      <c r="G22" s="153"/>
      <c r="H22" s="153"/>
      <c r="I22" s="153"/>
      <c r="J22" s="174"/>
      <c r="K22" s="343"/>
    </row>
    <row r="23" spans="1:11" s="192" customFormat="1" ht="14.25" customHeight="1" thickTop="1" thickBot="1" x14ac:dyDescent="0.3">
      <c r="A23" s="186">
        <v>1</v>
      </c>
      <c r="B23" s="221">
        <v>3</v>
      </c>
      <c r="C23" s="195">
        <v>2</v>
      </c>
      <c r="D23" s="157">
        <f t="shared" ref="D23:D34" si="6">B23+C23</f>
        <v>5</v>
      </c>
      <c r="E23" s="195">
        <v>9</v>
      </c>
      <c r="F23" s="195">
        <v>4</v>
      </c>
      <c r="G23" s="157">
        <f t="shared" ref="G23:G34" si="7">E23+F23</f>
        <v>13</v>
      </c>
      <c r="H23" s="157">
        <f t="shared" ref="H23:H34" si="8">B23+E23</f>
        <v>12</v>
      </c>
      <c r="I23" s="157">
        <f t="shared" ref="I23:I34" si="9">C23+F23</f>
        <v>6</v>
      </c>
      <c r="J23" s="179">
        <f t="shared" ref="J23:J34" si="10">H23+I23</f>
        <v>18</v>
      </c>
      <c r="K23" s="344">
        <v>1</v>
      </c>
    </row>
    <row r="24" spans="1:11" s="192" customFormat="1" ht="14.25" customHeight="1" thickTop="1" thickBot="1" x14ac:dyDescent="0.3">
      <c r="A24" s="68">
        <v>2</v>
      </c>
      <c r="B24" s="194">
        <v>4</v>
      </c>
      <c r="C24" s="194">
        <v>2</v>
      </c>
      <c r="D24" s="153">
        <f t="shared" si="6"/>
        <v>6</v>
      </c>
      <c r="E24" s="194">
        <v>11</v>
      </c>
      <c r="F24" s="194">
        <v>2</v>
      </c>
      <c r="G24" s="153">
        <f t="shared" si="7"/>
        <v>13</v>
      </c>
      <c r="H24" s="153">
        <f t="shared" si="8"/>
        <v>15</v>
      </c>
      <c r="I24" s="153">
        <f t="shared" si="9"/>
        <v>4</v>
      </c>
      <c r="J24" s="174">
        <f t="shared" si="10"/>
        <v>19</v>
      </c>
      <c r="K24" s="329">
        <v>2</v>
      </c>
    </row>
    <row r="25" spans="1:11" s="192" customFormat="1" ht="14.25" customHeight="1" thickTop="1" thickBot="1" x14ac:dyDescent="0.3">
      <c r="A25" s="186">
        <v>3</v>
      </c>
      <c r="B25" s="221">
        <v>2</v>
      </c>
      <c r="C25" s="195">
        <v>2</v>
      </c>
      <c r="D25" s="157">
        <f t="shared" si="6"/>
        <v>4</v>
      </c>
      <c r="E25" s="195">
        <v>8</v>
      </c>
      <c r="F25" s="195">
        <v>2</v>
      </c>
      <c r="G25" s="157">
        <f t="shared" si="7"/>
        <v>10</v>
      </c>
      <c r="H25" s="157">
        <f t="shared" si="8"/>
        <v>10</v>
      </c>
      <c r="I25" s="157">
        <f t="shared" si="9"/>
        <v>4</v>
      </c>
      <c r="J25" s="179">
        <f t="shared" si="10"/>
        <v>14</v>
      </c>
      <c r="K25" s="344">
        <v>3</v>
      </c>
    </row>
    <row r="26" spans="1:11" s="192" customFormat="1" ht="14.25" customHeight="1" thickTop="1" thickBot="1" x14ac:dyDescent="0.3">
      <c r="A26" s="68">
        <v>4</v>
      </c>
      <c r="B26" s="194">
        <v>2</v>
      </c>
      <c r="C26" s="194">
        <v>1</v>
      </c>
      <c r="D26" s="153">
        <f t="shared" si="6"/>
        <v>3</v>
      </c>
      <c r="E26" s="194">
        <v>0</v>
      </c>
      <c r="F26" s="194">
        <v>2</v>
      </c>
      <c r="G26" s="153">
        <f t="shared" si="7"/>
        <v>2</v>
      </c>
      <c r="H26" s="153">
        <f t="shared" si="8"/>
        <v>2</v>
      </c>
      <c r="I26" s="153">
        <f t="shared" si="9"/>
        <v>3</v>
      </c>
      <c r="J26" s="174">
        <f t="shared" si="10"/>
        <v>5</v>
      </c>
      <c r="K26" s="329">
        <v>4</v>
      </c>
    </row>
    <row r="27" spans="1:11" s="192" customFormat="1" ht="14.25" customHeight="1" thickTop="1" thickBot="1" x14ac:dyDescent="0.3">
      <c r="A27" s="186">
        <v>5</v>
      </c>
      <c r="B27" s="221">
        <v>0</v>
      </c>
      <c r="C27" s="195">
        <v>1</v>
      </c>
      <c r="D27" s="157">
        <f t="shared" si="6"/>
        <v>1</v>
      </c>
      <c r="E27" s="195">
        <v>1</v>
      </c>
      <c r="F27" s="195">
        <v>0</v>
      </c>
      <c r="G27" s="157">
        <f t="shared" si="7"/>
        <v>1</v>
      </c>
      <c r="H27" s="157">
        <f t="shared" si="8"/>
        <v>1</v>
      </c>
      <c r="I27" s="157">
        <f t="shared" si="9"/>
        <v>1</v>
      </c>
      <c r="J27" s="179">
        <f t="shared" si="10"/>
        <v>2</v>
      </c>
      <c r="K27" s="344">
        <v>5</v>
      </c>
    </row>
    <row r="28" spans="1:11" s="192" customFormat="1" ht="14.25" customHeight="1" thickTop="1" thickBot="1" x14ac:dyDescent="0.3">
      <c r="A28" s="68">
        <v>6</v>
      </c>
      <c r="B28" s="194">
        <v>1</v>
      </c>
      <c r="C28" s="194">
        <v>0</v>
      </c>
      <c r="D28" s="153">
        <f t="shared" si="6"/>
        <v>1</v>
      </c>
      <c r="E28" s="194">
        <v>2</v>
      </c>
      <c r="F28" s="194">
        <v>0</v>
      </c>
      <c r="G28" s="153">
        <f t="shared" si="7"/>
        <v>2</v>
      </c>
      <c r="H28" s="153">
        <f t="shared" si="8"/>
        <v>3</v>
      </c>
      <c r="I28" s="153">
        <f t="shared" si="9"/>
        <v>0</v>
      </c>
      <c r="J28" s="174">
        <f t="shared" si="10"/>
        <v>3</v>
      </c>
      <c r="K28" s="329">
        <v>6</v>
      </c>
    </row>
    <row r="29" spans="1:11" s="192" customFormat="1" ht="14.25" customHeight="1" thickTop="1" thickBot="1" x14ac:dyDescent="0.3">
      <c r="A29" s="186">
        <v>7</v>
      </c>
      <c r="B29" s="221">
        <v>0</v>
      </c>
      <c r="C29" s="195">
        <v>0</v>
      </c>
      <c r="D29" s="157">
        <f t="shared" si="6"/>
        <v>0</v>
      </c>
      <c r="E29" s="195">
        <v>0</v>
      </c>
      <c r="F29" s="195">
        <v>0</v>
      </c>
      <c r="G29" s="157">
        <f t="shared" si="7"/>
        <v>0</v>
      </c>
      <c r="H29" s="157">
        <f t="shared" si="8"/>
        <v>0</v>
      </c>
      <c r="I29" s="157">
        <f t="shared" si="9"/>
        <v>0</v>
      </c>
      <c r="J29" s="179">
        <f t="shared" si="10"/>
        <v>0</v>
      </c>
      <c r="K29" s="344">
        <v>7</v>
      </c>
    </row>
    <row r="30" spans="1:11" s="192" customFormat="1" ht="14.25" customHeight="1" thickTop="1" thickBot="1" x14ac:dyDescent="0.3">
      <c r="A30" s="68">
        <v>8</v>
      </c>
      <c r="B30" s="194">
        <v>0</v>
      </c>
      <c r="C30" s="194">
        <v>0</v>
      </c>
      <c r="D30" s="153">
        <f t="shared" si="6"/>
        <v>0</v>
      </c>
      <c r="E30" s="194">
        <v>0</v>
      </c>
      <c r="F30" s="194">
        <v>0</v>
      </c>
      <c r="G30" s="153">
        <f t="shared" si="7"/>
        <v>0</v>
      </c>
      <c r="H30" s="153">
        <f t="shared" si="8"/>
        <v>0</v>
      </c>
      <c r="I30" s="153">
        <f t="shared" si="9"/>
        <v>0</v>
      </c>
      <c r="J30" s="174">
        <f t="shared" si="10"/>
        <v>0</v>
      </c>
      <c r="K30" s="329">
        <v>8</v>
      </c>
    </row>
    <row r="31" spans="1:11" s="192" customFormat="1" ht="14.25" customHeight="1" thickTop="1" thickBot="1" x14ac:dyDescent="0.3">
      <c r="A31" s="186">
        <v>9</v>
      </c>
      <c r="B31" s="221">
        <v>0</v>
      </c>
      <c r="C31" s="195">
        <v>0</v>
      </c>
      <c r="D31" s="157">
        <f t="shared" si="6"/>
        <v>0</v>
      </c>
      <c r="E31" s="195">
        <v>0</v>
      </c>
      <c r="F31" s="195">
        <v>2</v>
      </c>
      <c r="G31" s="157">
        <f t="shared" si="7"/>
        <v>2</v>
      </c>
      <c r="H31" s="157">
        <f t="shared" si="8"/>
        <v>0</v>
      </c>
      <c r="I31" s="157">
        <f t="shared" si="9"/>
        <v>2</v>
      </c>
      <c r="J31" s="179">
        <f t="shared" si="10"/>
        <v>2</v>
      </c>
      <c r="K31" s="344">
        <v>9</v>
      </c>
    </row>
    <row r="32" spans="1:11" s="192" customFormat="1" ht="14.25" customHeight="1" thickTop="1" thickBot="1" x14ac:dyDescent="0.3">
      <c r="A32" s="68">
        <v>10</v>
      </c>
      <c r="B32" s="194">
        <v>0</v>
      </c>
      <c r="C32" s="194">
        <v>1</v>
      </c>
      <c r="D32" s="153">
        <f t="shared" si="6"/>
        <v>1</v>
      </c>
      <c r="E32" s="194">
        <v>0</v>
      </c>
      <c r="F32" s="194">
        <v>0</v>
      </c>
      <c r="G32" s="153">
        <f t="shared" si="7"/>
        <v>0</v>
      </c>
      <c r="H32" s="153">
        <f t="shared" si="8"/>
        <v>0</v>
      </c>
      <c r="I32" s="153">
        <f t="shared" si="9"/>
        <v>1</v>
      </c>
      <c r="J32" s="174">
        <f t="shared" si="10"/>
        <v>1</v>
      </c>
      <c r="K32" s="329">
        <v>10</v>
      </c>
    </row>
    <row r="33" spans="1:11" s="192" customFormat="1" ht="14.25" customHeight="1" thickTop="1" thickBot="1" x14ac:dyDescent="0.3">
      <c r="A33" s="186" t="s">
        <v>257</v>
      </c>
      <c r="B33" s="221">
        <v>0</v>
      </c>
      <c r="C33" s="195">
        <v>0</v>
      </c>
      <c r="D33" s="157">
        <f t="shared" si="6"/>
        <v>0</v>
      </c>
      <c r="E33" s="195">
        <v>1</v>
      </c>
      <c r="F33" s="195">
        <v>0</v>
      </c>
      <c r="G33" s="157">
        <f t="shared" si="7"/>
        <v>1</v>
      </c>
      <c r="H33" s="157">
        <f t="shared" si="8"/>
        <v>1</v>
      </c>
      <c r="I33" s="157">
        <f t="shared" si="9"/>
        <v>0</v>
      </c>
      <c r="J33" s="179">
        <f t="shared" si="10"/>
        <v>1</v>
      </c>
      <c r="K33" s="344" t="s">
        <v>512</v>
      </c>
    </row>
    <row r="34" spans="1:11" s="192" customFormat="1" ht="14.25" customHeight="1" thickTop="1" x14ac:dyDescent="0.25">
      <c r="A34" s="348" t="s">
        <v>46</v>
      </c>
      <c r="B34" s="325">
        <v>0</v>
      </c>
      <c r="C34" s="325">
        <v>0</v>
      </c>
      <c r="D34" s="160">
        <f t="shared" si="6"/>
        <v>0</v>
      </c>
      <c r="E34" s="325">
        <v>0</v>
      </c>
      <c r="F34" s="325">
        <v>0</v>
      </c>
      <c r="G34" s="160">
        <f t="shared" si="7"/>
        <v>0</v>
      </c>
      <c r="H34" s="160">
        <f t="shared" si="8"/>
        <v>0</v>
      </c>
      <c r="I34" s="160">
        <f t="shared" si="9"/>
        <v>0</v>
      </c>
      <c r="J34" s="160">
        <f t="shared" si="10"/>
        <v>0</v>
      </c>
      <c r="K34" s="341" t="s">
        <v>47</v>
      </c>
    </row>
    <row r="35" spans="1:11" s="192" customFormat="1" ht="30" customHeight="1" x14ac:dyDescent="0.25">
      <c r="A35" s="345" t="s">
        <v>0</v>
      </c>
      <c r="B35" s="346">
        <f t="shared" ref="B35:J35" si="11">SUM(B10:B34)</f>
        <v>28</v>
      </c>
      <c r="C35" s="346">
        <f t="shared" si="11"/>
        <v>21</v>
      </c>
      <c r="D35" s="347">
        <f t="shared" si="11"/>
        <v>49</v>
      </c>
      <c r="E35" s="346">
        <f t="shared" si="11"/>
        <v>65</v>
      </c>
      <c r="F35" s="346">
        <f t="shared" si="11"/>
        <v>42</v>
      </c>
      <c r="G35" s="347">
        <f t="shared" si="11"/>
        <v>107</v>
      </c>
      <c r="H35" s="347">
        <f t="shared" si="11"/>
        <v>93</v>
      </c>
      <c r="I35" s="347">
        <f t="shared" si="11"/>
        <v>63</v>
      </c>
      <c r="J35" s="347">
        <f t="shared" si="11"/>
        <v>156</v>
      </c>
      <c r="K35" s="187" t="s">
        <v>1</v>
      </c>
    </row>
    <row r="36" spans="1:11" ht="24" customHeight="1" x14ac:dyDescent="0.25">
      <c r="A36" s="197"/>
    </row>
    <row r="37" spans="1:11" ht="24" customHeight="1" x14ac:dyDescent="0.25">
      <c r="A37" s="199"/>
      <c r="K37" s="199"/>
    </row>
    <row r="38" spans="1:11" ht="24" customHeight="1" x14ac:dyDescent="0.25">
      <c r="A38" s="199"/>
      <c r="K38" s="199"/>
    </row>
    <row r="39" spans="1:11" ht="24" customHeight="1" x14ac:dyDescent="0.25">
      <c r="A39" s="199"/>
      <c r="K39" s="199"/>
    </row>
    <row r="40" spans="1:11" ht="24" customHeight="1" x14ac:dyDescent="0.25">
      <c r="A40" s="199"/>
      <c r="K40" s="199"/>
    </row>
    <row r="41" spans="1:11" ht="24" customHeight="1" x14ac:dyDescent="0.25">
      <c r="A41" s="199"/>
      <c r="K41" s="199"/>
    </row>
    <row r="42" spans="1:11" ht="29.25" customHeight="1" x14ac:dyDescent="0.25"/>
  </sheetData>
  <mergeCells count="18">
    <mergeCell ref="G7:G8"/>
    <mergeCell ref="H7:H8"/>
    <mergeCell ref="A3:K3"/>
    <mergeCell ref="A1:K1"/>
    <mergeCell ref="A2:K2"/>
    <mergeCell ref="A4:K4"/>
    <mergeCell ref="A6:A8"/>
    <mergeCell ref="K6:K8"/>
    <mergeCell ref="B6:D6"/>
    <mergeCell ref="E6:G6"/>
    <mergeCell ref="H6:J6"/>
    <mergeCell ref="B7:B8"/>
    <mergeCell ref="C7:C8"/>
    <mergeCell ref="D7:D8"/>
    <mergeCell ref="I7:I8"/>
    <mergeCell ref="J7:J8"/>
    <mergeCell ref="E7:E8"/>
    <mergeCell ref="F7:F8"/>
  </mergeCells>
  <printOptions horizontalCentered="1" verticalCentered="1"/>
  <pageMargins left="0.15748031496062992" right="0.15748031496062992" top="0" bottom="0" header="0.51181102362204722" footer="0.51181102362204722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C12"/>
  <sheetViews>
    <sheetView rightToLeft="1" view="pageBreakPreview" zoomScale="96" zoomScaleNormal="100" zoomScaleSheetLayoutView="96" workbookViewId="0">
      <selection activeCell="I7" sqref="I7"/>
    </sheetView>
  </sheetViews>
  <sheetFormatPr defaultColWidth="9.1796875" defaultRowHeight="12.5" x14ac:dyDescent="0.25"/>
  <cols>
    <col min="1" max="1" width="40.54296875" style="12" customWidth="1"/>
    <col min="2" max="2" width="2.54296875" style="12" customWidth="1"/>
    <col min="3" max="3" width="41" style="13" customWidth="1"/>
    <col min="4" max="4" width="3.1796875" style="12" customWidth="1"/>
    <col min="5" max="16384" width="9.1796875" style="12"/>
  </cols>
  <sheetData>
    <row r="1" spans="1:3" ht="45" customHeight="1" x14ac:dyDescent="0.25"/>
    <row r="2" spans="1:3" s="23" customFormat="1" ht="15.75" customHeight="1" x14ac:dyDescent="0.25">
      <c r="A2" s="396" t="s">
        <v>162</v>
      </c>
      <c r="B2" s="397"/>
      <c r="C2" s="398" t="s">
        <v>161</v>
      </c>
    </row>
    <row r="3" spans="1:3" ht="25" x14ac:dyDescent="0.25">
      <c r="A3" s="396" t="s">
        <v>299</v>
      </c>
      <c r="B3" s="397"/>
      <c r="C3" s="399" t="s">
        <v>300</v>
      </c>
    </row>
    <row r="4" spans="1:3" ht="15.5" x14ac:dyDescent="0.25">
      <c r="A4" s="24"/>
    </row>
    <row r="5" spans="1:3" s="14" customFormat="1" ht="77.5" x14ac:dyDescent="0.25">
      <c r="A5" s="22" t="s">
        <v>160</v>
      </c>
      <c r="B5" s="18"/>
      <c r="C5" s="20" t="s">
        <v>301</v>
      </c>
    </row>
    <row r="6" spans="1:3" s="14" customFormat="1" ht="62" x14ac:dyDescent="0.25">
      <c r="A6" s="22" t="s">
        <v>159</v>
      </c>
      <c r="B6" s="18"/>
      <c r="C6" s="20" t="s">
        <v>158</v>
      </c>
    </row>
    <row r="7" spans="1:3" s="14" customFormat="1" ht="62" x14ac:dyDescent="0.25">
      <c r="A7" s="21" t="s">
        <v>157</v>
      </c>
      <c r="B7" s="16"/>
      <c r="C7" s="20" t="s">
        <v>156</v>
      </c>
    </row>
    <row r="8" spans="1:3" s="14" customFormat="1" ht="11.25" customHeight="1" x14ac:dyDescent="0.25">
      <c r="A8" s="19"/>
      <c r="B8" s="18"/>
      <c r="C8" s="17"/>
    </row>
    <row r="9" spans="1:3" s="14" customFormat="1" ht="46.5" x14ac:dyDescent="0.25">
      <c r="A9" s="21" t="s">
        <v>155</v>
      </c>
      <c r="B9" s="18"/>
      <c r="C9" s="20" t="s">
        <v>154</v>
      </c>
    </row>
    <row r="10" spans="1:3" s="14" customFormat="1" ht="30.75" customHeight="1" x14ac:dyDescent="0.35">
      <c r="A10" s="105" t="s">
        <v>303</v>
      </c>
      <c r="B10" s="16"/>
      <c r="C10" s="401" t="s">
        <v>304</v>
      </c>
    </row>
    <row r="11" spans="1:3" s="14" customFormat="1" ht="57" customHeight="1" x14ac:dyDescent="0.25">
      <c r="A11" s="104" t="s">
        <v>532</v>
      </c>
      <c r="B11" s="16"/>
      <c r="C11" s="400" t="s">
        <v>604</v>
      </c>
    </row>
    <row r="12" spans="1:3" s="14" customFormat="1" ht="57" customHeight="1" x14ac:dyDescent="0.25">
      <c r="A12" s="102"/>
      <c r="B12" s="15"/>
      <c r="C12" s="103"/>
    </row>
  </sheetData>
  <pageMargins left="0.74803149606299213" right="0.74803149606299213" top="1.3779527559055118" bottom="0.98425196850393704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 tint="0.39997558519241921"/>
  </sheetPr>
  <dimension ref="A1:H18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25.7265625" style="4" customWidth="1"/>
    <col min="2" max="7" width="12.7265625" style="2" customWidth="1"/>
    <col min="8" max="8" width="25.7265625" style="4" customWidth="1"/>
    <col min="9" max="16384" width="9.1796875" style="2"/>
  </cols>
  <sheetData>
    <row r="1" spans="1:8" s="223" customFormat="1" ht="23" x14ac:dyDescent="0.25">
      <c r="A1" s="480" t="s">
        <v>53</v>
      </c>
      <c r="B1" s="480"/>
      <c r="C1" s="480"/>
      <c r="D1" s="480"/>
      <c r="E1" s="480"/>
      <c r="F1" s="480"/>
      <c r="G1" s="480"/>
      <c r="H1" s="480"/>
    </row>
    <row r="2" spans="1:8" s="223" customFormat="1" ht="23" x14ac:dyDescent="0.25">
      <c r="A2" s="481" t="s">
        <v>496</v>
      </c>
      <c r="B2" s="481"/>
      <c r="C2" s="481"/>
      <c r="D2" s="481"/>
      <c r="E2" s="481"/>
      <c r="F2" s="481"/>
      <c r="G2" s="481"/>
      <c r="H2" s="481"/>
    </row>
    <row r="3" spans="1:8" s="224" customFormat="1" ht="15.5" x14ac:dyDescent="0.25">
      <c r="A3" s="424" t="s">
        <v>602</v>
      </c>
      <c r="B3" s="424"/>
      <c r="C3" s="424"/>
      <c r="D3" s="424"/>
      <c r="E3" s="424"/>
      <c r="F3" s="424"/>
      <c r="G3" s="424"/>
      <c r="H3" s="424"/>
    </row>
    <row r="4" spans="1:8" s="224" customFormat="1" ht="15.5" x14ac:dyDescent="0.25">
      <c r="A4" s="407" t="s">
        <v>496</v>
      </c>
      <c r="B4" s="407"/>
      <c r="C4" s="407"/>
      <c r="D4" s="407"/>
      <c r="E4" s="407"/>
      <c r="F4" s="407"/>
      <c r="G4" s="407"/>
      <c r="H4" s="407"/>
    </row>
    <row r="5" spans="1:8" ht="15.5" x14ac:dyDescent="0.25">
      <c r="A5" s="79" t="s">
        <v>563</v>
      </c>
      <c r="B5" s="80"/>
      <c r="C5" s="80"/>
      <c r="D5" s="80"/>
      <c r="E5" s="80"/>
      <c r="F5" s="80"/>
      <c r="G5" s="80"/>
      <c r="H5" s="78" t="s">
        <v>564</v>
      </c>
    </row>
    <row r="6" spans="1:8" ht="21.75" customHeight="1" thickBot="1" x14ac:dyDescent="0.3">
      <c r="A6" s="489" t="s">
        <v>481</v>
      </c>
      <c r="B6" s="482" t="s">
        <v>268</v>
      </c>
      <c r="C6" s="482"/>
      <c r="D6" s="482"/>
      <c r="E6" s="482" t="s">
        <v>267</v>
      </c>
      <c r="F6" s="482"/>
      <c r="G6" s="482"/>
      <c r="H6" s="483" t="s">
        <v>480</v>
      </c>
    </row>
    <row r="7" spans="1:8" s="225" customFormat="1" ht="18" customHeight="1" thickTop="1" thickBot="1" x14ac:dyDescent="0.3">
      <c r="A7" s="490"/>
      <c r="B7" s="487" t="s">
        <v>269</v>
      </c>
      <c r="C7" s="487" t="s">
        <v>270</v>
      </c>
      <c r="D7" s="486" t="s">
        <v>447</v>
      </c>
      <c r="E7" s="487" t="s">
        <v>269</v>
      </c>
      <c r="F7" s="487" t="s">
        <v>270</v>
      </c>
      <c r="G7" s="486" t="s">
        <v>447</v>
      </c>
      <c r="H7" s="484"/>
    </row>
    <row r="8" spans="1:8" s="1" customFormat="1" ht="15" customHeight="1" thickTop="1" x14ac:dyDescent="0.25">
      <c r="A8" s="491"/>
      <c r="B8" s="488"/>
      <c r="C8" s="488"/>
      <c r="D8" s="426"/>
      <c r="E8" s="488"/>
      <c r="F8" s="488"/>
      <c r="G8" s="426"/>
      <c r="H8" s="485"/>
    </row>
    <row r="9" spans="1:8" s="1" customFormat="1" ht="30" customHeight="1" thickBot="1" x14ac:dyDescent="0.3">
      <c r="A9" s="226">
        <v>2007</v>
      </c>
      <c r="B9" s="193">
        <v>2013</v>
      </c>
      <c r="C9" s="193">
        <v>1193</v>
      </c>
      <c r="D9" s="162">
        <f>SUM(B9:C9)</f>
        <v>3206</v>
      </c>
      <c r="E9" s="193">
        <v>721</v>
      </c>
      <c r="F9" s="193">
        <v>276</v>
      </c>
      <c r="G9" s="162">
        <f>SUM(E9:F9)</f>
        <v>997</v>
      </c>
      <c r="H9" s="349">
        <v>2007</v>
      </c>
    </row>
    <row r="10" spans="1:8" s="1" customFormat="1" ht="30" customHeight="1" thickTop="1" thickBot="1" x14ac:dyDescent="0.3">
      <c r="A10" s="29">
        <v>2008</v>
      </c>
      <c r="B10" s="194">
        <v>1954</v>
      </c>
      <c r="C10" s="194">
        <v>1281</v>
      </c>
      <c r="D10" s="153">
        <f>SUM(B10:C10)</f>
        <v>3235</v>
      </c>
      <c r="E10" s="194">
        <v>688</v>
      </c>
      <c r="F10" s="194">
        <v>251</v>
      </c>
      <c r="G10" s="153">
        <f>SUM(E10:F10)</f>
        <v>939</v>
      </c>
      <c r="H10" s="350">
        <v>2008</v>
      </c>
    </row>
    <row r="11" spans="1:8" s="1" customFormat="1" ht="30" customHeight="1" thickTop="1" thickBot="1" x14ac:dyDescent="0.3">
      <c r="A11" s="156">
        <v>2009</v>
      </c>
      <c r="B11" s="195">
        <v>1920</v>
      </c>
      <c r="C11" s="195">
        <v>1233</v>
      </c>
      <c r="D11" s="157">
        <f>SUM(B11:C11)</f>
        <v>3153</v>
      </c>
      <c r="E11" s="195">
        <v>787</v>
      </c>
      <c r="F11" s="195">
        <v>321</v>
      </c>
      <c r="G11" s="157">
        <f>SUM(E11:F11)</f>
        <v>1108</v>
      </c>
      <c r="H11" s="351">
        <v>2009</v>
      </c>
    </row>
    <row r="12" spans="1:8" s="1" customFormat="1" ht="32.25" customHeight="1" thickTop="1" thickBot="1" x14ac:dyDescent="0.3">
      <c r="A12" s="29">
        <v>2010</v>
      </c>
      <c r="B12" s="194">
        <v>1752</v>
      </c>
      <c r="C12" s="194">
        <v>1225</v>
      </c>
      <c r="D12" s="153">
        <f>SUM(B12:C12)</f>
        <v>2977</v>
      </c>
      <c r="E12" s="194">
        <v>820</v>
      </c>
      <c r="F12" s="194">
        <v>352</v>
      </c>
      <c r="G12" s="153">
        <f>SUM(E12:F12)</f>
        <v>1172</v>
      </c>
      <c r="H12" s="350">
        <v>2010</v>
      </c>
    </row>
    <row r="13" spans="1:8" s="1" customFormat="1" ht="30" customHeight="1" thickTop="1" x14ac:dyDescent="0.25">
      <c r="A13" s="227">
        <v>2011</v>
      </c>
      <c r="B13" s="228">
        <v>1898</v>
      </c>
      <c r="C13" s="228">
        <v>1395</v>
      </c>
      <c r="D13" s="229">
        <f>SUM(B13:C13)</f>
        <v>3293</v>
      </c>
      <c r="E13" s="228">
        <v>754</v>
      </c>
      <c r="F13" s="228">
        <v>354</v>
      </c>
      <c r="G13" s="229">
        <f>SUM(E13:F13)</f>
        <v>1108</v>
      </c>
      <c r="H13" s="352">
        <v>2011</v>
      </c>
    </row>
    <row r="14" spans="1:8" ht="24" customHeight="1" x14ac:dyDescent="0.25">
      <c r="A14" s="3"/>
      <c r="H14" s="3"/>
    </row>
    <row r="15" spans="1:8" ht="24" customHeight="1" x14ac:dyDescent="0.25">
      <c r="A15" s="3"/>
      <c r="H15" s="3"/>
    </row>
    <row r="16" spans="1:8" ht="24" customHeight="1" x14ac:dyDescent="0.25"/>
    <row r="17" ht="24" customHeight="1" x14ac:dyDescent="0.25"/>
    <row r="18" ht="29.25" customHeight="1" x14ac:dyDescent="0.25"/>
  </sheetData>
  <mergeCells count="14">
    <mergeCell ref="A4:H4"/>
    <mergeCell ref="A1:H1"/>
    <mergeCell ref="A2:H2"/>
    <mergeCell ref="A3:H3"/>
    <mergeCell ref="B6:D6"/>
    <mergeCell ref="E6:G6"/>
    <mergeCell ref="H6:H8"/>
    <mergeCell ref="D7:D8"/>
    <mergeCell ref="E7:E8"/>
    <mergeCell ref="F7:F8"/>
    <mergeCell ref="G7:G8"/>
    <mergeCell ref="A6:A8"/>
    <mergeCell ref="B7:B8"/>
    <mergeCell ref="C7:C8"/>
  </mergeCells>
  <phoneticPr fontId="8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 tint="0.39997558519241921"/>
  </sheetPr>
  <dimension ref="A1:J19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3.7265625" style="2" customWidth="1"/>
    <col min="2" max="2" width="15.7265625" style="4" customWidth="1"/>
    <col min="3" max="8" width="11.54296875" style="2" customWidth="1"/>
    <col min="9" max="9" width="15.7265625" style="4" customWidth="1"/>
    <col min="10" max="10" width="2.7265625" style="2" customWidth="1"/>
    <col min="11" max="16384" width="9.1796875" style="2"/>
  </cols>
  <sheetData>
    <row r="1" spans="1:10" s="230" customFormat="1" ht="22.5" customHeight="1" x14ac:dyDescent="0.25">
      <c r="A1" s="406" t="s">
        <v>54</v>
      </c>
      <c r="B1" s="406"/>
      <c r="C1" s="406"/>
      <c r="D1" s="406"/>
      <c r="E1" s="406"/>
      <c r="F1" s="406"/>
      <c r="G1" s="406"/>
      <c r="H1" s="406"/>
      <c r="I1" s="406"/>
      <c r="J1" s="406"/>
    </row>
    <row r="2" spans="1:10" s="230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</row>
    <row r="3" spans="1:10" s="230" customFormat="1" ht="17.5" x14ac:dyDescent="0.25">
      <c r="A3" s="424" t="s">
        <v>55</v>
      </c>
      <c r="B3" s="424"/>
      <c r="C3" s="424"/>
      <c r="D3" s="424"/>
      <c r="E3" s="424"/>
      <c r="F3" s="424"/>
      <c r="G3" s="424"/>
      <c r="H3" s="424"/>
      <c r="I3" s="424"/>
      <c r="J3" s="424"/>
    </row>
    <row r="4" spans="1:10" s="230" customFormat="1" ht="17.5" x14ac:dyDescent="0.25">
      <c r="A4" s="424" t="s">
        <v>56</v>
      </c>
      <c r="B4" s="424"/>
      <c r="C4" s="424"/>
      <c r="D4" s="424"/>
      <c r="E4" s="424"/>
      <c r="F4" s="424"/>
      <c r="G4" s="424"/>
      <c r="H4" s="424"/>
      <c r="I4" s="424"/>
      <c r="J4" s="424"/>
    </row>
    <row r="5" spans="1:10" ht="15.5" x14ac:dyDescent="0.25">
      <c r="A5" s="407">
        <v>2011</v>
      </c>
      <c r="B5" s="407"/>
      <c r="C5" s="407"/>
      <c r="D5" s="407"/>
      <c r="E5" s="407"/>
      <c r="F5" s="407"/>
      <c r="G5" s="407"/>
      <c r="H5" s="407"/>
      <c r="I5" s="407"/>
      <c r="J5" s="407"/>
    </row>
    <row r="6" spans="1:10" ht="15.5" x14ac:dyDescent="0.25">
      <c r="A6" s="79" t="s">
        <v>565</v>
      </c>
      <c r="B6" s="79"/>
      <c r="C6" s="231"/>
      <c r="D6" s="232"/>
      <c r="E6" s="232"/>
      <c r="F6" s="232"/>
      <c r="G6" s="232"/>
      <c r="H6" s="233"/>
      <c r="I6" s="78"/>
      <c r="J6" s="78" t="s">
        <v>566</v>
      </c>
    </row>
    <row r="7" spans="1:10" ht="21.75" customHeight="1" x14ac:dyDescent="0.25">
      <c r="A7" s="495" t="s">
        <v>271</v>
      </c>
      <c r="B7" s="496"/>
      <c r="C7" s="456" t="s">
        <v>272</v>
      </c>
      <c r="D7" s="456"/>
      <c r="E7" s="456"/>
      <c r="F7" s="456" t="s">
        <v>273</v>
      </c>
      <c r="G7" s="456"/>
      <c r="H7" s="456"/>
      <c r="I7" s="501" t="s">
        <v>333</v>
      </c>
      <c r="J7" s="502"/>
    </row>
    <row r="8" spans="1:10" s="225" customFormat="1" ht="18" customHeight="1" thickBot="1" x14ac:dyDescent="0.3">
      <c r="A8" s="497"/>
      <c r="B8" s="498"/>
      <c r="C8" s="492" t="s">
        <v>269</v>
      </c>
      <c r="D8" s="492" t="s">
        <v>270</v>
      </c>
      <c r="E8" s="507" t="s">
        <v>447</v>
      </c>
      <c r="F8" s="492" t="s">
        <v>269</v>
      </c>
      <c r="G8" s="492" t="s">
        <v>270</v>
      </c>
      <c r="H8" s="507" t="s">
        <v>447</v>
      </c>
      <c r="I8" s="503"/>
      <c r="J8" s="504"/>
    </row>
    <row r="9" spans="1:10" s="1" customFormat="1" ht="15" customHeight="1" thickTop="1" x14ac:dyDescent="0.25">
      <c r="A9" s="499"/>
      <c r="B9" s="500"/>
      <c r="C9" s="488"/>
      <c r="D9" s="488"/>
      <c r="E9" s="426"/>
      <c r="F9" s="488"/>
      <c r="G9" s="488"/>
      <c r="H9" s="426"/>
      <c r="I9" s="505"/>
      <c r="J9" s="506"/>
    </row>
    <row r="10" spans="1:10" s="1" customFormat="1" ht="30" customHeight="1" thickBot="1" x14ac:dyDescent="0.3">
      <c r="A10" s="493" t="s">
        <v>57</v>
      </c>
      <c r="B10" s="494"/>
      <c r="C10" s="193">
        <v>504</v>
      </c>
      <c r="D10" s="193">
        <v>549</v>
      </c>
      <c r="E10" s="162">
        <f>C10+D10</f>
        <v>1053</v>
      </c>
      <c r="F10" s="193">
        <v>467</v>
      </c>
      <c r="G10" s="193">
        <v>586</v>
      </c>
      <c r="H10" s="162">
        <f>SUM(F10:G10)</f>
        <v>1053</v>
      </c>
      <c r="I10" s="508" t="s">
        <v>3</v>
      </c>
      <c r="J10" s="509"/>
    </row>
    <row r="11" spans="1:10" s="1" customFormat="1" ht="30" customHeight="1" thickTop="1" thickBot="1" x14ac:dyDescent="0.3">
      <c r="A11" s="510" t="s">
        <v>58</v>
      </c>
      <c r="B11" s="511"/>
      <c r="C11" s="194">
        <v>1008</v>
      </c>
      <c r="D11" s="194">
        <v>453</v>
      </c>
      <c r="E11" s="153">
        <f t="shared" ref="E11:E16" si="0">C11+D11</f>
        <v>1461</v>
      </c>
      <c r="F11" s="194">
        <v>966</v>
      </c>
      <c r="G11" s="194">
        <v>495</v>
      </c>
      <c r="H11" s="153">
        <f>G11+F11</f>
        <v>1461</v>
      </c>
      <c r="I11" s="512" t="s">
        <v>5</v>
      </c>
      <c r="J11" s="513"/>
    </row>
    <row r="12" spans="1:10" s="1" customFormat="1" ht="30" customHeight="1" thickTop="1" thickBot="1" x14ac:dyDescent="0.3">
      <c r="A12" s="514" t="s">
        <v>59</v>
      </c>
      <c r="B12" s="494"/>
      <c r="C12" s="195">
        <v>106</v>
      </c>
      <c r="D12" s="195">
        <v>93</v>
      </c>
      <c r="E12" s="157">
        <f t="shared" si="0"/>
        <v>199</v>
      </c>
      <c r="F12" s="195">
        <v>96</v>
      </c>
      <c r="G12" s="195">
        <v>103</v>
      </c>
      <c r="H12" s="157">
        <f>G12+F12</f>
        <v>199</v>
      </c>
      <c r="I12" s="517" t="s">
        <v>7</v>
      </c>
      <c r="J12" s="518"/>
    </row>
    <row r="13" spans="1:10" s="1" customFormat="1" ht="30" customHeight="1" thickTop="1" thickBot="1" x14ac:dyDescent="0.3">
      <c r="A13" s="510" t="s">
        <v>60</v>
      </c>
      <c r="B13" s="511"/>
      <c r="C13" s="194">
        <v>171</v>
      </c>
      <c r="D13" s="194">
        <v>80</v>
      </c>
      <c r="E13" s="153">
        <f t="shared" si="0"/>
        <v>251</v>
      </c>
      <c r="F13" s="194">
        <v>164</v>
      </c>
      <c r="G13" s="194">
        <v>87</v>
      </c>
      <c r="H13" s="153">
        <f>G13+F13</f>
        <v>251</v>
      </c>
      <c r="I13" s="512" t="s">
        <v>9</v>
      </c>
      <c r="J13" s="513"/>
    </row>
    <row r="14" spans="1:10" s="1" customFormat="1" ht="30" customHeight="1" thickTop="1" thickBot="1" x14ac:dyDescent="0.3">
      <c r="A14" s="514" t="s">
        <v>61</v>
      </c>
      <c r="B14" s="494"/>
      <c r="C14" s="195">
        <v>65</v>
      </c>
      <c r="D14" s="195">
        <v>18</v>
      </c>
      <c r="E14" s="157">
        <f t="shared" si="0"/>
        <v>83</v>
      </c>
      <c r="F14" s="195">
        <v>62</v>
      </c>
      <c r="G14" s="195">
        <v>21</v>
      </c>
      <c r="H14" s="157">
        <f>G14+F14</f>
        <v>83</v>
      </c>
      <c r="I14" s="517" t="s">
        <v>11</v>
      </c>
      <c r="J14" s="518"/>
    </row>
    <row r="15" spans="1:10" s="1" customFormat="1" ht="30" customHeight="1" thickTop="1" thickBot="1" x14ac:dyDescent="0.3">
      <c r="A15" s="510" t="s">
        <v>62</v>
      </c>
      <c r="B15" s="511"/>
      <c r="C15" s="194">
        <v>17</v>
      </c>
      <c r="D15" s="194">
        <v>4</v>
      </c>
      <c r="E15" s="153">
        <f t="shared" si="0"/>
        <v>21</v>
      </c>
      <c r="F15" s="194">
        <v>14</v>
      </c>
      <c r="G15" s="194">
        <v>7</v>
      </c>
      <c r="H15" s="153">
        <f>G15+F15</f>
        <v>21</v>
      </c>
      <c r="I15" s="512" t="s">
        <v>13</v>
      </c>
      <c r="J15" s="513"/>
    </row>
    <row r="16" spans="1:10" s="1" customFormat="1" ht="30" customHeight="1" thickTop="1" thickBot="1" x14ac:dyDescent="0.3">
      <c r="A16" s="514" t="s">
        <v>332</v>
      </c>
      <c r="B16" s="494"/>
      <c r="C16" s="195">
        <v>26</v>
      </c>
      <c r="D16" s="195">
        <v>9</v>
      </c>
      <c r="E16" s="157">
        <f t="shared" si="0"/>
        <v>35</v>
      </c>
      <c r="F16" s="195">
        <v>23</v>
      </c>
      <c r="G16" s="195">
        <v>12</v>
      </c>
      <c r="H16" s="157">
        <f>F16+G16</f>
        <v>35</v>
      </c>
      <c r="I16" s="517" t="s">
        <v>445</v>
      </c>
      <c r="J16" s="518"/>
    </row>
    <row r="17" spans="1:10" s="1" customFormat="1" ht="30" customHeight="1" thickTop="1" x14ac:dyDescent="0.25">
      <c r="A17" s="523" t="s">
        <v>63</v>
      </c>
      <c r="B17" s="524"/>
      <c r="C17" s="196">
        <v>1</v>
      </c>
      <c r="D17" s="196">
        <v>189</v>
      </c>
      <c r="E17" s="174">
        <f>C17+D17</f>
        <v>190</v>
      </c>
      <c r="F17" s="196">
        <v>133</v>
      </c>
      <c r="G17" s="196">
        <v>57</v>
      </c>
      <c r="H17" s="174">
        <f>G17+F17</f>
        <v>190</v>
      </c>
      <c r="I17" s="525" t="s">
        <v>64</v>
      </c>
      <c r="J17" s="526"/>
    </row>
    <row r="18" spans="1:10" s="1" customFormat="1" ht="30" customHeight="1" x14ac:dyDescent="0.25">
      <c r="A18" s="519" t="s">
        <v>14</v>
      </c>
      <c r="B18" s="520"/>
      <c r="C18" s="175">
        <f>SUM(C10:C17)</f>
        <v>1898</v>
      </c>
      <c r="D18" s="167">
        <f>SUM(D10:D17)</f>
        <v>1395</v>
      </c>
      <c r="E18" s="175">
        <f>C18+D18</f>
        <v>3293</v>
      </c>
      <c r="F18" s="175">
        <f>SUM(F10:F17)</f>
        <v>1925</v>
      </c>
      <c r="G18" s="167">
        <f>SUM(G10:G17)</f>
        <v>1368</v>
      </c>
      <c r="H18" s="167">
        <f>SUM(H10:H17)</f>
        <v>3293</v>
      </c>
      <c r="I18" s="521" t="s">
        <v>15</v>
      </c>
      <c r="J18" s="522"/>
    </row>
    <row r="19" spans="1:10" ht="13" x14ac:dyDescent="0.25">
      <c r="A19" s="515" t="s">
        <v>65</v>
      </c>
      <c r="B19" s="515"/>
      <c r="C19" s="515"/>
      <c r="G19" s="516" t="s">
        <v>66</v>
      </c>
      <c r="H19" s="516"/>
      <c r="I19" s="516"/>
      <c r="J19" s="516"/>
    </row>
  </sheetData>
  <mergeCells count="35">
    <mergeCell ref="A19:C19"/>
    <mergeCell ref="G19:J19"/>
    <mergeCell ref="I12:J12"/>
    <mergeCell ref="I13:J13"/>
    <mergeCell ref="A14:B14"/>
    <mergeCell ref="A15:B15"/>
    <mergeCell ref="A16:B16"/>
    <mergeCell ref="A18:B18"/>
    <mergeCell ref="I18:J18"/>
    <mergeCell ref="A17:B17"/>
    <mergeCell ref="I17:J17"/>
    <mergeCell ref="I14:J14"/>
    <mergeCell ref="I15:J15"/>
    <mergeCell ref="I16:J16"/>
    <mergeCell ref="E8:E9"/>
    <mergeCell ref="A11:B11"/>
    <mergeCell ref="A13:B13"/>
    <mergeCell ref="I11:J11"/>
    <mergeCell ref="A12:B12"/>
    <mergeCell ref="A1:J1"/>
    <mergeCell ref="F8:F9"/>
    <mergeCell ref="A2:J2"/>
    <mergeCell ref="A10:B10"/>
    <mergeCell ref="G8:G9"/>
    <mergeCell ref="A7:B9"/>
    <mergeCell ref="I7:J9"/>
    <mergeCell ref="A3:J3"/>
    <mergeCell ref="A4:J4"/>
    <mergeCell ref="A5:J5"/>
    <mergeCell ref="F7:H7"/>
    <mergeCell ref="H8:H9"/>
    <mergeCell ref="C7:E7"/>
    <mergeCell ref="I10:J10"/>
    <mergeCell ref="C8:C9"/>
    <mergeCell ref="D8:D9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 tint="0.39997558519241921"/>
  </sheetPr>
  <dimension ref="A1:I27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12.7265625" style="4" customWidth="1"/>
    <col min="2" max="6" width="9.7265625" style="2" customWidth="1"/>
    <col min="7" max="7" width="9.1796875" style="2"/>
    <col min="8" max="8" width="12.7265625" style="4" customWidth="1"/>
    <col min="9" max="16384" width="9.1796875" style="2"/>
  </cols>
  <sheetData>
    <row r="1" spans="1:9" s="230" customFormat="1" ht="20" x14ac:dyDescent="0.25">
      <c r="A1" s="406" t="s">
        <v>67</v>
      </c>
      <c r="B1" s="406"/>
      <c r="C1" s="406"/>
      <c r="D1" s="406"/>
      <c r="E1" s="406"/>
      <c r="F1" s="406"/>
      <c r="G1" s="406"/>
      <c r="H1" s="406"/>
    </row>
    <row r="2" spans="1:9" s="230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</row>
    <row r="3" spans="1:9" s="230" customFormat="1" ht="35.5" customHeight="1" x14ac:dyDescent="0.25">
      <c r="A3" s="528" t="s">
        <v>123</v>
      </c>
      <c r="B3" s="528"/>
      <c r="C3" s="528"/>
      <c r="D3" s="528"/>
      <c r="E3" s="528"/>
      <c r="F3" s="528"/>
      <c r="G3" s="528"/>
      <c r="H3" s="528"/>
      <c r="I3" s="5"/>
    </row>
    <row r="4" spans="1:9" ht="15.5" x14ac:dyDescent="0.25">
      <c r="A4" s="407">
        <v>2011</v>
      </c>
      <c r="B4" s="407"/>
      <c r="C4" s="407"/>
      <c r="D4" s="407"/>
      <c r="E4" s="407"/>
      <c r="F4" s="407"/>
      <c r="G4" s="407"/>
      <c r="H4" s="407"/>
    </row>
    <row r="5" spans="1:9" ht="15.5" x14ac:dyDescent="0.25">
      <c r="A5" s="79" t="s">
        <v>568</v>
      </c>
      <c r="B5" s="232"/>
      <c r="C5" s="232"/>
      <c r="D5" s="232"/>
      <c r="E5" s="232"/>
      <c r="F5" s="232"/>
      <c r="G5" s="232"/>
      <c r="H5" s="78" t="s">
        <v>567</v>
      </c>
    </row>
    <row r="6" spans="1:9" ht="21.75" customHeight="1" thickBot="1" x14ac:dyDescent="0.3">
      <c r="A6" s="433" t="s">
        <v>274</v>
      </c>
      <c r="B6" s="456" t="s">
        <v>272</v>
      </c>
      <c r="C6" s="456"/>
      <c r="D6" s="456"/>
      <c r="E6" s="456" t="s">
        <v>273</v>
      </c>
      <c r="F6" s="456"/>
      <c r="G6" s="456"/>
      <c r="H6" s="430" t="s">
        <v>489</v>
      </c>
    </row>
    <row r="7" spans="1:9" s="225" customFormat="1" ht="18" customHeight="1" thickTop="1" thickBot="1" x14ac:dyDescent="0.3">
      <c r="A7" s="434"/>
      <c r="B7" s="492" t="s">
        <v>269</v>
      </c>
      <c r="C7" s="492" t="s">
        <v>270</v>
      </c>
      <c r="D7" s="507" t="s">
        <v>447</v>
      </c>
      <c r="E7" s="492" t="s">
        <v>269</v>
      </c>
      <c r="F7" s="492" t="s">
        <v>270</v>
      </c>
      <c r="G7" s="507" t="s">
        <v>447</v>
      </c>
      <c r="H7" s="431"/>
    </row>
    <row r="8" spans="1:9" s="1" customFormat="1" ht="15" customHeight="1" thickTop="1" x14ac:dyDescent="0.25">
      <c r="A8" s="435"/>
      <c r="B8" s="488"/>
      <c r="C8" s="488"/>
      <c r="D8" s="527"/>
      <c r="E8" s="488"/>
      <c r="F8" s="488"/>
      <c r="G8" s="527"/>
      <c r="H8" s="432"/>
    </row>
    <row r="9" spans="1:9" s="1" customFormat="1" ht="30" customHeight="1" thickBot="1" x14ac:dyDescent="0.3">
      <c r="A9" s="51" t="s">
        <v>275</v>
      </c>
      <c r="B9" s="193">
        <v>145</v>
      </c>
      <c r="C9" s="193">
        <v>108</v>
      </c>
      <c r="D9" s="162">
        <f>B9+C9</f>
        <v>253</v>
      </c>
      <c r="E9" s="193">
        <v>153</v>
      </c>
      <c r="F9" s="193">
        <v>100</v>
      </c>
      <c r="G9" s="162">
        <f t="shared" ref="G9:G20" si="0">F9+E9</f>
        <v>253</v>
      </c>
      <c r="H9" s="168" t="s">
        <v>17</v>
      </c>
    </row>
    <row r="10" spans="1:9" s="1" customFormat="1" ht="30" customHeight="1" thickTop="1" thickBot="1" x14ac:dyDescent="0.3">
      <c r="A10" s="50" t="s">
        <v>284</v>
      </c>
      <c r="B10" s="194">
        <v>121</v>
      </c>
      <c r="C10" s="194">
        <v>133</v>
      </c>
      <c r="D10" s="153">
        <f t="shared" ref="D10:D20" si="1">B10+C10</f>
        <v>254</v>
      </c>
      <c r="E10" s="194">
        <v>131</v>
      </c>
      <c r="F10" s="194">
        <v>123</v>
      </c>
      <c r="G10" s="153">
        <f t="shared" si="0"/>
        <v>254</v>
      </c>
      <c r="H10" s="169" t="s">
        <v>19</v>
      </c>
    </row>
    <row r="11" spans="1:9" s="1" customFormat="1" ht="30" customHeight="1" thickTop="1" thickBot="1" x14ac:dyDescent="0.3">
      <c r="A11" s="49" t="s">
        <v>285</v>
      </c>
      <c r="B11" s="195">
        <v>165</v>
      </c>
      <c r="C11" s="195">
        <v>134</v>
      </c>
      <c r="D11" s="157">
        <f t="shared" si="1"/>
        <v>299</v>
      </c>
      <c r="E11" s="195">
        <v>172</v>
      </c>
      <c r="F11" s="195">
        <v>127</v>
      </c>
      <c r="G11" s="157">
        <f t="shared" si="0"/>
        <v>299</v>
      </c>
      <c r="H11" s="170" t="s">
        <v>21</v>
      </c>
    </row>
    <row r="12" spans="1:9" s="1" customFormat="1" ht="30" customHeight="1" thickTop="1" thickBot="1" x14ac:dyDescent="0.3">
      <c r="A12" s="50" t="s">
        <v>286</v>
      </c>
      <c r="B12" s="194">
        <v>164</v>
      </c>
      <c r="C12" s="194">
        <v>120</v>
      </c>
      <c r="D12" s="153">
        <f t="shared" si="1"/>
        <v>284</v>
      </c>
      <c r="E12" s="194">
        <v>169</v>
      </c>
      <c r="F12" s="194">
        <v>115</v>
      </c>
      <c r="G12" s="153">
        <f t="shared" si="0"/>
        <v>284</v>
      </c>
      <c r="H12" s="169" t="s">
        <v>23</v>
      </c>
    </row>
    <row r="13" spans="1:9" s="1" customFormat="1" ht="30" customHeight="1" thickTop="1" thickBot="1" x14ac:dyDescent="0.3">
      <c r="A13" s="49" t="s">
        <v>287</v>
      </c>
      <c r="B13" s="195">
        <v>140</v>
      </c>
      <c r="C13" s="195">
        <v>118</v>
      </c>
      <c r="D13" s="157">
        <f t="shared" si="1"/>
        <v>258</v>
      </c>
      <c r="E13" s="195">
        <v>151</v>
      </c>
      <c r="F13" s="195">
        <v>107</v>
      </c>
      <c r="G13" s="157">
        <f t="shared" si="0"/>
        <v>258</v>
      </c>
      <c r="H13" s="170" t="s">
        <v>25</v>
      </c>
    </row>
    <row r="14" spans="1:9" s="1" customFormat="1" ht="30" customHeight="1" thickTop="1" thickBot="1" x14ac:dyDescent="0.3">
      <c r="A14" s="50" t="s">
        <v>288</v>
      </c>
      <c r="B14" s="194">
        <v>200</v>
      </c>
      <c r="C14" s="194">
        <v>141</v>
      </c>
      <c r="D14" s="153">
        <f t="shared" si="1"/>
        <v>341</v>
      </c>
      <c r="E14" s="194">
        <v>190</v>
      </c>
      <c r="F14" s="194">
        <v>151</v>
      </c>
      <c r="G14" s="153">
        <f t="shared" si="0"/>
        <v>341</v>
      </c>
      <c r="H14" s="169" t="s">
        <v>27</v>
      </c>
    </row>
    <row r="15" spans="1:9" s="1" customFormat="1" ht="30" customHeight="1" thickTop="1" thickBot="1" x14ac:dyDescent="0.3">
      <c r="A15" s="49" t="s">
        <v>289</v>
      </c>
      <c r="B15" s="195">
        <v>169</v>
      </c>
      <c r="C15" s="195">
        <v>127</v>
      </c>
      <c r="D15" s="157">
        <f t="shared" si="1"/>
        <v>296</v>
      </c>
      <c r="E15" s="195">
        <v>162</v>
      </c>
      <c r="F15" s="195">
        <v>134</v>
      </c>
      <c r="G15" s="157">
        <f t="shared" si="0"/>
        <v>296</v>
      </c>
      <c r="H15" s="170" t="s">
        <v>29</v>
      </c>
    </row>
    <row r="16" spans="1:9" s="1" customFormat="1" ht="30" customHeight="1" thickTop="1" thickBot="1" x14ac:dyDescent="0.3">
      <c r="A16" s="50" t="s">
        <v>290</v>
      </c>
      <c r="B16" s="194">
        <v>131</v>
      </c>
      <c r="C16" s="194">
        <v>68</v>
      </c>
      <c r="D16" s="153">
        <f t="shared" si="1"/>
        <v>199</v>
      </c>
      <c r="E16" s="194">
        <v>126</v>
      </c>
      <c r="F16" s="194">
        <v>73</v>
      </c>
      <c r="G16" s="153">
        <f t="shared" si="0"/>
        <v>199</v>
      </c>
      <c r="H16" s="169" t="s">
        <v>31</v>
      </c>
    </row>
    <row r="17" spans="1:8" s="1" customFormat="1" ht="30" customHeight="1" thickTop="1" thickBot="1" x14ac:dyDescent="0.3">
      <c r="A17" s="49" t="s">
        <v>291</v>
      </c>
      <c r="B17" s="195">
        <v>159</v>
      </c>
      <c r="C17" s="195">
        <v>104</v>
      </c>
      <c r="D17" s="157">
        <f t="shared" si="1"/>
        <v>263</v>
      </c>
      <c r="E17" s="195">
        <v>155</v>
      </c>
      <c r="F17" s="195">
        <v>108</v>
      </c>
      <c r="G17" s="157">
        <f t="shared" si="0"/>
        <v>263</v>
      </c>
      <c r="H17" s="170" t="s">
        <v>33</v>
      </c>
    </row>
    <row r="18" spans="1:8" s="1" customFormat="1" ht="30" customHeight="1" thickTop="1" thickBot="1" x14ac:dyDescent="0.3">
      <c r="A18" s="50" t="s">
        <v>292</v>
      </c>
      <c r="B18" s="194">
        <v>183</v>
      </c>
      <c r="C18" s="194">
        <v>115</v>
      </c>
      <c r="D18" s="153">
        <f t="shared" si="1"/>
        <v>298</v>
      </c>
      <c r="E18" s="194">
        <v>176</v>
      </c>
      <c r="F18" s="194">
        <v>122</v>
      </c>
      <c r="G18" s="153">
        <f t="shared" si="0"/>
        <v>298</v>
      </c>
      <c r="H18" s="169" t="s">
        <v>35</v>
      </c>
    </row>
    <row r="19" spans="1:8" s="1" customFormat="1" ht="30" customHeight="1" thickTop="1" thickBot="1" x14ac:dyDescent="0.3">
      <c r="A19" s="49" t="s">
        <v>293</v>
      </c>
      <c r="B19" s="195">
        <v>144</v>
      </c>
      <c r="C19" s="195">
        <v>98</v>
      </c>
      <c r="D19" s="157">
        <f t="shared" si="1"/>
        <v>242</v>
      </c>
      <c r="E19" s="195">
        <v>155</v>
      </c>
      <c r="F19" s="195">
        <v>87</v>
      </c>
      <c r="G19" s="157">
        <f t="shared" si="0"/>
        <v>242</v>
      </c>
      <c r="H19" s="170" t="s">
        <v>37</v>
      </c>
    </row>
    <row r="20" spans="1:8" s="1" customFormat="1" ht="30" customHeight="1" thickTop="1" x14ac:dyDescent="0.25">
      <c r="A20" s="50" t="s">
        <v>294</v>
      </c>
      <c r="B20" s="196">
        <v>177</v>
      </c>
      <c r="C20" s="196">
        <v>129</v>
      </c>
      <c r="D20" s="174">
        <f t="shared" si="1"/>
        <v>306</v>
      </c>
      <c r="E20" s="196">
        <v>185</v>
      </c>
      <c r="F20" s="196">
        <v>121</v>
      </c>
      <c r="G20" s="174">
        <f t="shared" si="0"/>
        <v>306</v>
      </c>
      <c r="H20" s="169" t="s">
        <v>39</v>
      </c>
    </row>
    <row r="21" spans="1:8" s="1" customFormat="1" ht="42" customHeight="1" x14ac:dyDescent="0.25">
      <c r="A21" s="235" t="s">
        <v>14</v>
      </c>
      <c r="B21" s="236">
        <f t="shared" ref="B21:G21" si="2">SUM(B9:B20)</f>
        <v>1898</v>
      </c>
      <c r="C21" s="236">
        <f t="shared" si="2"/>
        <v>1395</v>
      </c>
      <c r="D21" s="236">
        <f t="shared" si="2"/>
        <v>3293</v>
      </c>
      <c r="E21" s="236">
        <f t="shared" si="2"/>
        <v>1925</v>
      </c>
      <c r="F21" s="236">
        <f t="shared" si="2"/>
        <v>1368</v>
      </c>
      <c r="G21" s="236">
        <f t="shared" si="2"/>
        <v>3293</v>
      </c>
      <c r="H21" s="237" t="s">
        <v>15</v>
      </c>
    </row>
    <row r="22" spans="1:8" ht="24" customHeight="1" x14ac:dyDescent="0.25">
      <c r="A22" s="3"/>
      <c r="H22" s="3"/>
    </row>
    <row r="23" spans="1:8" ht="24" customHeight="1" x14ac:dyDescent="0.25">
      <c r="A23" s="3"/>
      <c r="H23" s="3"/>
    </row>
    <row r="24" spans="1:8" ht="24" customHeight="1" x14ac:dyDescent="0.25">
      <c r="A24" s="3"/>
      <c r="H24" s="3"/>
    </row>
    <row r="25" spans="1:8" ht="24" customHeight="1" x14ac:dyDescent="0.25">
      <c r="A25" s="3"/>
      <c r="H25" s="3"/>
    </row>
    <row r="26" spans="1:8" ht="24" customHeight="1" x14ac:dyDescent="0.25">
      <c r="A26" s="3"/>
      <c r="H26" s="3"/>
    </row>
    <row r="27" spans="1:8" ht="29.25" customHeight="1" x14ac:dyDescent="0.25"/>
  </sheetData>
  <mergeCells count="14">
    <mergeCell ref="A1:H1"/>
    <mergeCell ref="B6:D6"/>
    <mergeCell ref="E6:G6"/>
    <mergeCell ref="B7:B8"/>
    <mergeCell ref="C7:C8"/>
    <mergeCell ref="D7:D8"/>
    <mergeCell ref="E7:E8"/>
    <mergeCell ref="F7:F8"/>
    <mergeCell ref="G7:G8"/>
    <mergeCell ref="A2:H2"/>
    <mergeCell ref="A4:H4"/>
    <mergeCell ref="A3:H3"/>
    <mergeCell ref="H6:H8"/>
    <mergeCell ref="A6:A8"/>
  </mergeCells>
  <phoneticPr fontId="8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 tint="0.39997558519241921"/>
  </sheetPr>
  <dimension ref="A1:I26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35.7265625" style="4" customWidth="1"/>
    <col min="2" max="8" width="9.7265625" style="2" customWidth="1"/>
    <col min="9" max="9" width="35.7265625" style="4" customWidth="1"/>
    <col min="10" max="16384" width="9.1796875" style="2"/>
  </cols>
  <sheetData>
    <row r="1" spans="1:9" s="230" customFormat="1" ht="22.5" customHeight="1" x14ac:dyDescent="0.25">
      <c r="A1" s="406" t="s">
        <v>522</v>
      </c>
      <c r="B1" s="406"/>
      <c r="C1" s="406"/>
      <c r="D1" s="406"/>
      <c r="E1" s="406"/>
      <c r="F1" s="406"/>
      <c r="G1" s="406"/>
      <c r="H1" s="406"/>
      <c r="I1" s="406"/>
    </row>
    <row r="2" spans="1:9" s="230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</row>
    <row r="3" spans="1:9" s="230" customFormat="1" ht="17.5" x14ac:dyDescent="0.25">
      <c r="A3" s="424" t="s">
        <v>523</v>
      </c>
      <c r="B3" s="424"/>
      <c r="C3" s="424"/>
      <c r="D3" s="424"/>
      <c r="E3" s="424"/>
      <c r="F3" s="424"/>
      <c r="G3" s="424"/>
      <c r="H3" s="424"/>
      <c r="I3" s="424"/>
    </row>
    <row r="4" spans="1:9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</row>
    <row r="5" spans="1:9" ht="15.5" x14ac:dyDescent="0.25">
      <c r="A5" s="79" t="s">
        <v>569</v>
      </c>
      <c r="B5" s="80"/>
      <c r="C5" s="80"/>
      <c r="D5" s="80"/>
      <c r="E5" s="80"/>
      <c r="F5" s="80"/>
      <c r="G5" s="80"/>
      <c r="H5" s="80"/>
      <c r="I5" s="78" t="s">
        <v>570</v>
      </c>
    </row>
    <row r="6" spans="1:9" ht="18.75" customHeight="1" thickBot="1" x14ac:dyDescent="0.3">
      <c r="A6" s="529" t="s">
        <v>124</v>
      </c>
      <c r="B6" s="482" t="s">
        <v>276</v>
      </c>
      <c r="C6" s="482" t="s">
        <v>277</v>
      </c>
      <c r="D6" s="482" t="s">
        <v>278</v>
      </c>
      <c r="E6" s="482" t="s">
        <v>279</v>
      </c>
      <c r="F6" s="482" t="s">
        <v>280</v>
      </c>
      <c r="G6" s="482" t="s">
        <v>281</v>
      </c>
      <c r="H6" s="507" t="s">
        <v>447</v>
      </c>
      <c r="I6" s="430" t="s">
        <v>125</v>
      </c>
    </row>
    <row r="7" spans="1:9" s="225" customFormat="1" ht="18.75" customHeight="1" thickTop="1" thickBot="1" x14ac:dyDescent="0.3">
      <c r="A7" s="530"/>
      <c r="B7" s="532"/>
      <c r="C7" s="532"/>
      <c r="D7" s="532"/>
      <c r="E7" s="532"/>
      <c r="F7" s="532"/>
      <c r="G7" s="532"/>
      <c r="H7" s="486"/>
      <c r="I7" s="431"/>
    </row>
    <row r="8" spans="1:9" s="225" customFormat="1" ht="18.75" customHeight="1" thickTop="1" thickBot="1" x14ac:dyDescent="0.3">
      <c r="A8" s="530"/>
      <c r="B8" s="532"/>
      <c r="C8" s="532"/>
      <c r="D8" s="532"/>
      <c r="E8" s="532"/>
      <c r="F8" s="532"/>
      <c r="G8" s="532"/>
      <c r="H8" s="486"/>
      <c r="I8" s="431"/>
    </row>
    <row r="9" spans="1:9" s="1" customFormat="1" ht="18.75" customHeight="1" thickTop="1" x14ac:dyDescent="0.25">
      <c r="A9" s="531"/>
      <c r="B9" s="419"/>
      <c r="C9" s="419"/>
      <c r="D9" s="419"/>
      <c r="E9" s="419"/>
      <c r="F9" s="419"/>
      <c r="G9" s="419"/>
      <c r="H9" s="426"/>
      <c r="I9" s="432"/>
    </row>
    <row r="10" spans="1:9" s="1" customFormat="1" ht="30" customHeight="1" thickBot="1" x14ac:dyDescent="0.3">
      <c r="A10" s="81" t="s">
        <v>68</v>
      </c>
      <c r="B10" s="238">
        <v>1657</v>
      </c>
      <c r="C10" s="238">
        <v>85</v>
      </c>
      <c r="D10" s="238">
        <v>103</v>
      </c>
      <c r="E10" s="238">
        <v>42</v>
      </c>
      <c r="F10" s="238">
        <v>4</v>
      </c>
      <c r="G10" s="238">
        <v>7</v>
      </c>
      <c r="H10" s="151">
        <f t="shared" ref="H10:H15" si="0">SUM(B10:G10)</f>
        <v>1898</v>
      </c>
      <c r="I10" s="97" t="s">
        <v>69</v>
      </c>
    </row>
    <row r="11" spans="1:9" s="1" customFormat="1" ht="30" customHeight="1" thickTop="1" thickBot="1" x14ac:dyDescent="0.3">
      <c r="A11" s="83" t="s">
        <v>70</v>
      </c>
      <c r="B11" s="239">
        <v>187</v>
      </c>
      <c r="C11" s="239">
        <v>15</v>
      </c>
      <c r="D11" s="239">
        <v>15</v>
      </c>
      <c r="E11" s="239">
        <v>16</v>
      </c>
      <c r="F11" s="239">
        <v>1</v>
      </c>
      <c r="G11" s="239">
        <v>0</v>
      </c>
      <c r="H11" s="153">
        <f t="shared" si="0"/>
        <v>234</v>
      </c>
      <c r="I11" s="96" t="s">
        <v>71</v>
      </c>
    </row>
    <row r="12" spans="1:9" s="1" customFormat="1" ht="30" customHeight="1" thickTop="1" thickBot="1" x14ac:dyDescent="0.3">
      <c r="A12" s="82" t="s">
        <v>72</v>
      </c>
      <c r="B12" s="240">
        <v>55</v>
      </c>
      <c r="C12" s="240">
        <v>3</v>
      </c>
      <c r="D12" s="240">
        <v>541</v>
      </c>
      <c r="E12" s="240">
        <v>57</v>
      </c>
      <c r="F12" s="240">
        <v>31</v>
      </c>
      <c r="G12" s="240">
        <v>26</v>
      </c>
      <c r="H12" s="157">
        <f t="shared" si="0"/>
        <v>713</v>
      </c>
      <c r="I12" s="95" t="s">
        <v>73</v>
      </c>
    </row>
    <row r="13" spans="1:9" s="1" customFormat="1" ht="30" customHeight="1" thickTop="1" thickBot="1" x14ac:dyDescent="0.3">
      <c r="A13" s="83" t="s">
        <v>74</v>
      </c>
      <c r="B13" s="239">
        <v>20</v>
      </c>
      <c r="C13" s="239">
        <v>4</v>
      </c>
      <c r="D13" s="239">
        <v>12</v>
      </c>
      <c r="E13" s="239">
        <v>317</v>
      </c>
      <c r="F13" s="239">
        <v>3</v>
      </c>
      <c r="G13" s="239">
        <v>0</v>
      </c>
      <c r="H13" s="153">
        <f t="shared" si="0"/>
        <v>356</v>
      </c>
      <c r="I13" s="96" t="s">
        <v>75</v>
      </c>
    </row>
    <row r="14" spans="1:9" s="1" customFormat="1" ht="30" customHeight="1" thickTop="1" thickBot="1" x14ac:dyDescent="0.3">
      <c r="A14" s="82" t="s">
        <v>76</v>
      </c>
      <c r="B14" s="240">
        <v>2</v>
      </c>
      <c r="C14" s="240">
        <v>0</v>
      </c>
      <c r="D14" s="240">
        <v>14</v>
      </c>
      <c r="E14" s="240">
        <v>6</v>
      </c>
      <c r="F14" s="240">
        <v>3</v>
      </c>
      <c r="G14" s="240">
        <v>0</v>
      </c>
      <c r="H14" s="157">
        <f t="shared" si="0"/>
        <v>25</v>
      </c>
      <c r="I14" s="95" t="s">
        <v>77</v>
      </c>
    </row>
    <row r="15" spans="1:9" s="1" customFormat="1" ht="30" customHeight="1" thickTop="1" x14ac:dyDescent="0.25">
      <c r="A15" s="84" t="s">
        <v>78</v>
      </c>
      <c r="B15" s="241">
        <v>4</v>
      </c>
      <c r="C15" s="241">
        <v>0</v>
      </c>
      <c r="D15" s="241">
        <v>34</v>
      </c>
      <c r="E15" s="241">
        <v>11</v>
      </c>
      <c r="F15" s="241">
        <v>4</v>
      </c>
      <c r="G15" s="241">
        <v>14</v>
      </c>
      <c r="H15" s="174">
        <f t="shared" si="0"/>
        <v>67</v>
      </c>
      <c r="I15" s="129" t="s">
        <v>79</v>
      </c>
    </row>
    <row r="16" spans="1:9" s="1" customFormat="1" ht="26.25" customHeight="1" x14ac:dyDescent="0.25">
      <c r="A16" s="235" t="s">
        <v>14</v>
      </c>
      <c r="B16" s="236">
        <f>SUM(B10:B15)</f>
        <v>1925</v>
      </c>
      <c r="C16" s="236">
        <f>SUM(C10:C15)</f>
        <v>107</v>
      </c>
      <c r="D16" s="236">
        <f>SUM(D10:D15)</f>
        <v>719</v>
      </c>
      <c r="E16" s="236">
        <f>SUM(E10:E15)</f>
        <v>449</v>
      </c>
      <c r="F16" s="236">
        <f>F10+F11+F12+F13+F14+F15</f>
        <v>46</v>
      </c>
      <c r="G16" s="236">
        <f>SUM(G10:G15)</f>
        <v>47</v>
      </c>
      <c r="H16" s="236">
        <f>SUM(H10:H15)</f>
        <v>3293</v>
      </c>
      <c r="I16" s="237" t="s">
        <v>15</v>
      </c>
    </row>
    <row r="17" spans="1:9" ht="24" customHeight="1" x14ac:dyDescent="0.25">
      <c r="A17" s="3"/>
      <c r="I17" s="3"/>
    </row>
    <row r="18" spans="1:9" ht="29.25" customHeight="1" thickBot="1" x14ac:dyDescent="0.3"/>
    <row r="19" spans="1:9" ht="13.5" thickTop="1" x14ac:dyDescent="0.25">
      <c r="A19" s="242" t="s">
        <v>137</v>
      </c>
      <c r="B19" s="243" t="s">
        <v>138</v>
      </c>
      <c r="C19" s="244" t="s">
        <v>139</v>
      </c>
      <c r="D19" s="225"/>
      <c r="E19" s="225"/>
    </row>
    <row r="20" spans="1:9" ht="25" x14ac:dyDescent="0.25">
      <c r="A20" s="245" t="s">
        <v>140</v>
      </c>
      <c r="B20" s="213">
        <f t="shared" ref="B20:B25" si="1">SUM(H10)</f>
        <v>1898</v>
      </c>
      <c r="C20" s="246">
        <f>SUM(B16)</f>
        <v>1925</v>
      </c>
      <c r="D20" s="1"/>
      <c r="E20" s="1"/>
      <c r="F20" s="247">
        <f>SUM(B20/$B$26*100)</f>
        <v>57.637412693592474</v>
      </c>
    </row>
    <row r="21" spans="1:9" ht="25" x14ac:dyDescent="0.25">
      <c r="A21" s="245" t="s">
        <v>482</v>
      </c>
      <c r="B21" s="213">
        <f t="shared" si="1"/>
        <v>234</v>
      </c>
      <c r="C21" s="246">
        <f>SUM(C16)</f>
        <v>107</v>
      </c>
      <c r="D21" s="1"/>
      <c r="E21" s="1"/>
      <c r="F21" s="247">
        <f t="shared" ref="F21:F25" si="2">SUM(B21/$B$26*100)</f>
        <v>7.105982386881263</v>
      </c>
    </row>
    <row r="22" spans="1:9" ht="25" x14ac:dyDescent="0.25">
      <c r="A22" s="245" t="s">
        <v>141</v>
      </c>
      <c r="B22" s="213">
        <f t="shared" si="1"/>
        <v>713</v>
      </c>
      <c r="C22" s="270">
        <f>SUM(D16)</f>
        <v>719</v>
      </c>
      <c r="D22" s="1"/>
      <c r="E22" s="1"/>
      <c r="F22" s="247">
        <f t="shared" si="2"/>
        <v>21.651989067719406</v>
      </c>
    </row>
    <row r="23" spans="1:9" ht="25" x14ac:dyDescent="0.25">
      <c r="A23" s="245" t="s">
        <v>142</v>
      </c>
      <c r="B23" s="213">
        <f t="shared" si="1"/>
        <v>356</v>
      </c>
      <c r="C23" s="246">
        <f>SUM(E16)</f>
        <v>449</v>
      </c>
      <c r="D23" s="1"/>
      <c r="E23" s="1"/>
      <c r="F23" s="247">
        <f t="shared" si="2"/>
        <v>10.810810810810811</v>
      </c>
    </row>
    <row r="24" spans="1:9" ht="25" x14ac:dyDescent="0.25">
      <c r="A24" s="245" t="s">
        <v>306</v>
      </c>
      <c r="B24" s="213">
        <f t="shared" si="1"/>
        <v>25</v>
      </c>
      <c r="C24" s="246">
        <f>SUM(F16)</f>
        <v>46</v>
      </c>
      <c r="D24" s="1"/>
      <c r="E24" s="1"/>
      <c r="F24" s="247">
        <f t="shared" si="2"/>
        <v>0.75918615244457943</v>
      </c>
    </row>
    <row r="25" spans="1:9" ht="25.5" thickBot="1" x14ac:dyDescent="0.3">
      <c r="A25" s="248" t="s">
        <v>143</v>
      </c>
      <c r="B25" s="213">
        <f t="shared" si="1"/>
        <v>67</v>
      </c>
      <c r="C25" s="249">
        <f>SUM(G16)</f>
        <v>47</v>
      </c>
      <c r="D25" s="1"/>
      <c r="E25" s="1"/>
      <c r="F25" s="247">
        <f t="shared" si="2"/>
        <v>2.0346188885514729</v>
      </c>
    </row>
    <row r="26" spans="1:9" ht="13" thickTop="1" x14ac:dyDescent="0.25">
      <c r="B26" s="2">
        <f>SUM(B20:B25)</f>
        <v>3293</v>
      </c>
      <c r="C26" s="2">
        <f>SUM(C20:C25)</f>
        <v>3293</v>
      </c>
    </row>
  </sheetData>
  <mergeCells count="13">
    <mergeCell ref="A1:I1"/>
    <mergeCell ref="A3:I3"/>
    <mergeCell ref="A4:I4"/>
    <mergeCell ref="I6:I9"/>
    <mergeCell ref="A6:A9"/>
    <mergeCell ref="A2:I2"/>
    <mergeCell ref="B6:B9"/>
    <mergeCell ref="C6:C9"/>
    <mergeCell ref="D6:D9"/>
    <mergeCell ref="E6:E9"/>
    <mergeCell ref="F6:F9"/>
    <mergeCell ref="G6:G9"/>
    <mergeCell ref="H6:H9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 tint="0.39997558519241921"/>
  </sheetPr>
  <dimension ref="A1:Q16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25.7265625" style="213" customWidth="1"/>
    <col min="2" max="15" width="6.7265625" style="213" customWidth="1"/>
    <col min="16" max="16" width="7.26953125" style="213" bestFit="1" customWidth="1"/>
    <col min="17" max="17" width="25.7265625" style="213" customWidth="1"/>
    <col min="18" max="16384" width="9.1796875" style="213"/>
  </cols>
  <sheetData>
    <row r="1" spans="1:17" s="230" customFormat="1" ht="24" customHeight="1" x14ac:dyDescent="0.25">
      <c r="A1" s="406" t="s">
        <v>80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</row>
    <row r="2" spans="1:17" s="230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s="230" customFormat="1" ht="17.5" x14ac:dyDescent="0.25">
      <c r="A3" s="424" t="s">
        <v>81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s="2" customFormat="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</row>
    <row r="5" spans="1:17" s="2" customFormat="1" ht="15.5" x14ac:dyDescent="0.25">
      <c r="A5" s="79" t="s">
        <v>571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78" t="s">
        <v>572</v>
      </c>
    </row>
    <row r="6" spans="1:17" s="2" customFormat="1" ht="18.75" customHeight="1" thickBot="1" x14ac:dyDescent="0.3">
      <c r="A6" s="529" t="s">
        <v>282</v>
      </c>
      <c r="B6" s="533">
        <v>-20</v>
      </c>
      <c r="C6" s="533" t="s">
        <v>82</v>
      </c>
      <c r="D6" s="533" t="s">
        <v>83</v>
      </c>
      <c r="E6" s="533" t="s">
        <v>84</v>
      </c>
      <c r="F6" s="533" t="s">
        <v>85</v>
      </c>
      <c r="G6" s="533" t="s">
        <v>86</v>
      </c>
      <c r="H6" s="533" t="s">
        <v>87</v>
      </c>
      <c r="I6" s="533" t="s">
        <v>88</v>
      </c>
      <c r="J6" s="533" t="s">
        <v>89</v>
      </c>
      <c r="K6" s="533" t="s">
        <v>144</v>
      </c>
      <c r="L6" s="533" t="s">
        <v>145</v>
      </c>
      <c r="M6" s="533" t="s">
        <v>146</v>
      </c>
      <c r="N6" s="533" t="s">
        <v>147</v>
      </c>
      <c r="O6" s="536" t="s">
        <v>490</v>
      </c>
      <c r="P6" s="507" t="s">
        <v>447</v>
      </c>
      <c r="Q6" s="430" t="s">
        <v>334</v>
      </c>
    </row>
    <row r="7" spans="1:17" s="225" customFormat="1" ht="14.25" customHeight="1" thickTop="1" thickBot="1" x14ac:dyDescent="0.3">
      <c r="A7" s="530"/>
      <c r="B7" s="534"/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7"/>
      <c r="P7" s="486"/>
      <c r="Q7" s="431"/>
    </row>
    <row r="8" spans="1:17" s="225" customFormat="1" ht="18.75" customHeight="1" thickTop="1" thickBot="1" x14ac:dyDescent="0.3">
      <c r="A8" s="530"/>
      <c r="B8" s="534"/>
      <c r="C8" s="534"/>
      <c r="D8" s="534"/>
      <c r="E8" s="534"/>
      <c r="F8" s="534"/>
      <c r="G8" s="534"/>
      <c r="H8" s="534"/>
      <c r="I8" s="534"/>
      <c r="J8" s="534"/>
      <c r="K8" s="534"/>
      <c r="L8" s="534"/>
      <c r="M8" s="534"/>
      <c r="N8" s="534"/>
      <c r="O8" s="537"/>
      <c r="P8" s="486"/>
      <c r="Q8" s="431"/>
    </row>
    <row r="9" spans="1:17" s="1" customFormat="1" ht="18.75" customHeight="1" thickTop="1" x14ac:dyDescent="0.25">
      <c r="A9" s="531"/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535"/>
      <c r="N9" s="535"/>
      <c r="O9" s="538"/>
      <c r="P9" s="426"/>
      <c r="Q9" s="432"/>
    </row>
    <row r="10" spans="1:17" s="1" customFormat="1" ht="26.25" customHeight="1" thickBot="1" x14ac:dyDescent="0.3">
      <c r="A10" s="81" t="s">
        <v>68</v>
      </c>
      <c r="B10" s="238">
        <v>30</v>
      </c>
      <c r="C10" s="238">
        <v>613</v>
      </c>
      <c r="D10" s="238">
        <v>727</v>
      </c>
      <c r="E10" s="238">
        <v>254</v>
      </c>
      <c r="F10" s="238">
        <v>123</v>
      </c>
      <c r="G10" s="238">
        <v>75</v>
      </c>
      <c r="H10" s="238">
        <v>35</v>
      </c>
      <c r="I10" s="238">
        <v>18</v>
      </c>
      <c r="J10" s="238">
        <v>11</v>
      </c>
      <c r="K10" s="238">
        <v>6</v>
      </c>
      <c r="L10" s="238">
        <v>5</v>
      </c>
      <c r="M10" s="238">
        <v>0</v>
      </c>
      <c r="N10" s="238">
        <v>1</v>
      </c>
      <c r="O10" s="238">
        <v>0</v>
      </c>
      <c r="P10" s="151">
        <f t="shared" ref="P10:P15" si="0">SUM(B10:O10)</f>
        <v>1898</v>
      </c>
      <c r="Q10" s="97" t="s">
        <v>148</v>
      </c>
    </row>
    <row r="11" spans="1:17" s="1" customFormat="1" ht="26.25" customHeight="1" thickTop="1" thickBot="1" x14ac:dyDescent="0.3">
      <c r="A11" s="83" t="s">
        <v>90</v>
      </c>
      <c r="B11" s="239">
        <v>3</v>
      </c>
      <c r="C11" s="239">
        <v>72</v>
      </c>
      <c r="D11" s="239">
        <v>85</v>
      </c>
      <c r="E11" s="239">
        <v>38</v>
      </c>
      <c r="F11" s="239">
        <v>23</v>
      </c>
      <c r="G11" s="239">
        <v>6</v>
      </c>
      <c r="H11" s="239">
        <v>5</v>
      </c>
      <c r="I11" s="239">
        <v>1</v>
      </c>
      <c r="J11" s="239">
        <v>1</v>
      </c>
      <c r="K11" s="239">
        <v>0</v>
      </c>
      <c r="L11" s="239">
        <v>0</v>
      </c>
      <c r="M11" s="239">
        <v>0</v>
      </c>
      <c r="N11" s="239">
        <v>0</v>
      </c>
      <c r="O11" s="239">
        <v>0</v>
      </c>
      <c r="P11" s="153">
        <f>SUM(B11:O11)</f>
        <v>234</v>
      </c>
      <c r="Q11" s="96" t="s">
        <v>149</v>
      </c>
    </row>
    <row r="12" spans="1:17" s="1" customFormat="1" ht="26.25" customHeight="1" thickTop="1" thickBot="1" x14ac:dyDescent="0.3">
      <c r="A12" s="82" t="s">
        <v>72</v>
      </c>
      <c r="B12" s="240">
        <v>0</v>
      </c>
      <c r="C12" s="240">
        <v>62</v>
      </c>
      <c r="D12" s="240">
        <v>262</v>
      </c>
      <c r="E12" s="240">
        <v>213</v>
      </c>
      <c r="F12" s="240">
        <v>78</v>
      </c>
      <c r="G12" s="240">
        <v>53</v>
      </c>
      <c r="H12" s="240">
        <v>26</v>
      </c>
      <c r="I12" s="240">
        <v>10</v>
      </c>
      <c r="J12" s="240">
        <v>6</v>
      </c>
      <c r="K12" s="240">
        <v>2</v>
      </c>
      <c r="L12" s="240">
        <v>0</v>
      </c>
      <c r="M12" s="240">
        <v>1</v>
      </c>
      <c r="N12" s="240">
        <v>0</v>
      </c>
      <c r="O12" s="240">
        <v>0</v>
      </c>
      <c r="P12" s="157">
        <f t="shared" si="0"/>
        <v>713</v>
      </c>
      <c r="Q12" s="95" t="s">
        <v>73</v>
      </c>
    </row>
    <row r="13" spans="1:17" s="1" customFormat="1" ht="26.25" customHeight="1" thickTop="1" thickBot="1" x14ac:dyDescent="0.3">
      <c r="A13" s="83" t="s">
        <v>74</v>
      </c>
      <c r="B13" s="239">
        <v>3</v>
      </c>
      <c r="C13" s="239">
        <v>88</v>
      </c>
      <c r="D13" s="239">
        <v>135</v>
      </c>
      <c r="E13" s="239">
        <v>76</v>
      </c>
      <c r="F13" s="239">
        <v>24</v>
      </c>
      <c r="G13" s="239">
        <v>18</v>
      </c>
      <c r="H13" s="239">
        <v>4</v>
      </c>
      <c r="I13" s="239">
        <v>4</v>
      </c>
      <c r="J13" s="239">
        <v>3</v>
      </c>
      <c r="K13" s="239">
        <v>0</v>
      </c>
      <c r="L13" s="239">
        <v>0</v>
      </c>
      <c r="M13" s="239">
        <v>0</v>
      </c>
      <c r="N13" s="239">
        <v>1</v>
      </c>
      <c r="O13" s="239">
        <v>0</v>
      </c>
      <c r="P13" s="153">
        <f t="shared" si="0"/>
        <v>356</v>
      </c>
      <c r="Q13" s="96" t="s">
        <v>75</v>
      </c>
    </row>
    <row r="14" spans="1:17" s="1" customFormat="1" ht="26.25" customHeight="1" thickTop="1" thickBot="1" x14ac:dyDescent="0.3">
      <c r="A14" s="82" t="s">
        <v>76</v>
      </c>
      <c r="B14" s="240">
        <v>0</v>
      </c>
      <c r="C14" s="240">
        <v>1</v>
      </c>
      <c r="D14" s="240">
        <v>7</v>
      </c>
      <c r="E14" s="240">
        <v>4</v>
      </c>
      <c r="F14" s="240">
        <v>4</v>
      </c>
      <c r="G14" s="240">
        <v>3</v>
      </c>
      <c r="H14" s="240">
        <v>3</v>
      </c>
      <c r="I14" s="240">
        <v>1</v>
      </c>
      <c r="J14" s="240">
        <v>2</v>
      </c>
      <c r="K14" s="240">
        <v>0</v>
      </c>
      <c r="L14" s="240">
        <v>0</v>
      </c>
      <c r="M14" s="240">
        <v>0</v>
      </c>
      <c r="N14" s="240">
        <v>0</v>
      </c>
      <c r="O14" s="240">
        <v>0</v>
      </c>
      <c r="P14" s="157">
        <f t="shared" si="0"/>
        <v>25</v>
      </c>
      <c r="Q14" s="95" t="s">
        <v>77</v>
      </c>
    </row>
    <row r="15" spans="1:17" s="1" customFormat="1" ht="26.25" customHeight="1" thickTop="1" x14ac:dyDescent="0.25">
      <c r="A15" s="84" t="s">
        <v>78</v>
      </c>
      <c r="B15" s="241">
        <v>0</v>
      </c>
      <c r="C15" s="241">
        <v>5</v>
      </c>
      <c r="D15" s="241">
        <v>19</v>
      </c>
      <c r="E15" s="241">
        <v>16</v>
      </c>
      <c r="F15" s="241">
        <v>10</v>
      </c>
      <c r="G15" s="241">
        <v>5</v>
      </c>
      <c r="H15" s="241">
        <v>7</v>
      </c>
      <c r="I15" s="241">
        <v>4</v>
      </c>
      <c r="J15" s="241">
        <v>0</v>
      </c>
      <c r="K15" s="241">
        <v>0</v>
      </c>
      <c r="L15" s="241">
        <v>0</v>
      </c>
      <c r="M15" s="241">
        <v>0</v>
      </c>
      <c r="N15" s="241">
        <v>1</v>
      </c>
      <c r="O15" s="241">
        <v>0</v>
      </c>
      <c r="P15" s="174">
        <f t="shared" si="0"/>
        <v>67</v>
      </c>
      <c r="Q15" s="129" t="s">
        <v>79</v>
      </c>
    </row>
    <row r="16" spans="1:17" s="1" customFormat="1" ht="26.25" customHeight="1" x14ac:dyDescent="0.25">
      <c r="A16" s="250" t="s">
        <v>14</v>
      </c>
      <c r="B16" s="236">
        <f t="shared" ref="B16:P16" si="1">SUM(B10:B15)</f>
        <v>36</v>
      </c>
      <c r="C16" s="236">
        <f t="shared" si="1"/>
        <v>841</v>
      </c>
      <c r="D16" s="236">
        <f t="shared" si="1"/>
        <v>1235</v>
      </c>
      <c r="E16" s="236">
        <f t="shared" si="1"/>
        <v>601</v>
      </c>
      <c r="F16" s="236">
        <f t="shared" si="1"/>
        <v>262</v>
      </c>
      <c r="G16" s="236">
        <f t="shared" si="1"/>
        <v>160</v>
      </c>
      <c r="H16" s="236">
        <f t="shared" si="1"/>
        <v>80</v>
      </c>
      <c r="I16" s="236">
        <f t="shared" si="1"/>
        <v>38</v>
      </c>
      <c r="J16" s="236">
        <f t="shared" si="1"/>
        <v>23</v>
      </c>
      <c r="K16" s="236">
        <f t="shared" si="1"/>
        <v>8</v>
      </c>
      <c r="L16" s="236">
        <f t="shared" si="1"/>
        <v>5</v>
      </c>
      <c r="M16" s="236">
        <f t="shared" si="1"/>
        <v>1</v>
      </c>
      <c r="N16" s="236">
        <f t="shared" si="1"/>
        <v>3</v>
      </c>
      <c r="O16" s="236">
        <f t="shared" si="1"/>
        <v>0</v>
      </c>
      <c r="P16" s="236">
        <f t="shared" si="1"/>
        <v>3293</v>
      </c>
      <c r="Q16" s="237" t="s">
        <v>150</v>
      </c>
    </row>
  </sheetData>
  <mergeCells count="21">
    <mergeCell ref="A1:Q1"/>
    <mergeCell ref="A3:Q3"/>
    <mergeCell ref="A2:Q2"/>
    <mergeCell ref="J6:J9"/>
    <mergeCell ref="K6:K9"/>
    <mergeCell ref="F6:F9"/>
    <mergeCell ref="A4:Q4"/>
    <mergeCell ref="B6:B9"/>
    <mergeCell ref="E6:E9"/>
    <mergeCell ref="O6:O9"/>
    <mergeCell ref="G6:G9"/>
    <mergeCell ref="N6:N9"/>
    <mergeCell ref="A6:A9"/>
    <mergeCell ref="C6:C9"/>
    <mergeCell ref="Q6:Q9"/>
    <mergeCell ref="P6:P9"/>
    <mergeCell ref="D6:D9"/>
    <mergeCell ref="L6:L9"/>
    <mergeCell ref="M6:M9"/>
    <mergeCell ref="I6:I9"/>
    <mergeCell ref="H6:H9"/>
  </mergeCells>
  <phoneticPr fontId="8" type="noConversion"/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 tint="0.39997558519241921"/>
  </sheetPr>
  <dimension ref="A1:N16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25.7265625" style="213" customWidth="1"/>
    <col min="2" max="13" width="6.7265625" style="213" customWidth="1"/>
    <col min="14" max="14" width="25.7265625" style="213" customWidth="1"/>
    <col min="15" max="16384" width="9.1796875" style="213"/>
  </cols>
  <sheetData>
    <row r="1" spans="1:14" s="230" customFormat="1" ht="20" x14ac:dyDescent="0.25">
      <c r="A1" s="406" t="s">
        <v>91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230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4" s="230" customFormat="1" ht="17.5" x14ac:dyDescent="0.25">
      <c r="A3" s="424" t="s">
        <v>92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4" s="2" customFormat="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s="2" customFormat="1" ht="15.5" x14ac:dyDescent="0.25">
      <c r="A5" s="79" t="s">
        <v>573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233" t="s">
        <v>574</v>
      </c>
    </row>
    <row r="6" spans="1:14" s="2" customFormat="1" ht="18.75" customHeight="1" thickBot="1" x14ac:dyDescent="0.3">
      <c r="A6" s="529" t="s">
        <v>151</v>
      </c>
      <c r="B6" s="539">
        <v>-20</v>
      </c>
      <c r="C6" s="539" t="s">
        <v>82</v>
      </c>
      <c r="D6" s="539" t="s">
        <v>83</v>
      </c>
      <c r="E6" s="539" t="s">
        <v>84</v>
      </c>
      <c r="F6" s="539" t="s">
        <v>85</v>
      </c>
      <c r="G6" s="539" t="s">
        <v>86</v>
      </c>
      <c r="H6" s="539" t="s">
        <v>87</v>
      </c>
      <c r="I6" s="539" t="s">
        <v>88</v>
      </c>
      <c r="J6" s="539" t="s">
        <v>89</v>
      </c>
      <c r="K6" s="539" t="s">
        <v>126</v>
      </c>
      <c r="L6" s="539" t="s">
        <v>491</v>
      </c>
      <c r="M6" s="542" t="s">
        <v>447</v>
      </c>
      <c r="N6" s="430" t="s">
        <v>603</v>
      </c>
    </row>
    <row r="7" spans="1:14" s="225" customFormat="1" ht="14.25" customHeight="1" thickTop="1" thickBot="1" x14ac:dyDescent="0.3">
      <c r="A7" s="530"/>
      <c r="B7" s="540"/>
      <c r="C7" s="540"/>
      <c r="D7" s="540"/>
      <c r="E7" s="540"/>
      <c r="F7" s="540"/>
      <c r="G7" s="540"/>
      <c r="H7" s="540"/>
      <c r="I7" s="540"/>
      <c r="J7" s="540"/>
      <c r="K7" s="540"/>
      <c r="L7" s="540"/>
      <c r="M7" s="543"/>
      <c r="N7" s="431"/>
    </row>
    <row r="8" spans="1:14" s="225" customFormat="1" ht="18.75" customHeight="1" thickTop="1" thickBot="1" x14ac:dyDescent="0.3">
      <c r="A8" s="530"/>
      <c r="B8" s="540"/>
      <c r="C8" s="540"/>
      <c r="D8" s="540"/>
      <c r="E8" s="540"/>
      <c r="F8" s="540"/>
      <c r="G8" s="540"/>
      <c r="H8" s="540"/>
      <c r="I8" s="540"/>
      <c r="J8" s="540"/>
      <c r="K8" s="540"/>
      <c r="L8" s="540"/>
      <c r="M8" s="543"/>
      <c r="N8" s="431"/>
    </row>
    <row r="9" spans="1:14" s="1" customFormat="1" ht="18.75" customHeight="1" thickTop="1" x14ac:dyDescent="0.25">
      <c r="A9" s="531"/>
      <c r="B9" s="541"/>
      <c r="C9" s="541"/>
      <c r="D9" s="541"/>
      <c r="E9" s="541"/>
      <c r="F9" s="541"/>
      <c r="G9" s="541"/>
      <c r="H9" s="541"/>
      <c r="I9" s="541"/>
      <c r="J9" s="541"/>
      <c r="K9" s="541"/>
      <c r="L9" s="541"/>
      <c r="M9" s="544"/>
      <c r="N9" s="432"/>
    </row>
    <row r="10" spans="1:14" s="1" customFormat="1" ht="26.25" customHeight="1" thickBot="1" x14ac:dyDescent="0.3">
      <c r="A10" s="124" t="s">
        <v>68</v>
      </c>
      <c r="B10" s="238">
        <v>281</v>
      </c>
      <c r="C10" s="238">
        <v>886</v>
      </c>
      <c r="D10" s="238">
        <v>430</v>
      </c>
      <c r="E10" s="238">
        <v>187</v>
      </c>
      <c r="F10" s="238">
        <v>88</v>
      </c>
      <c r="G10" s="238">
        <v>30</v>
      </c>
      <c r="H10" s="238">
        <v>16</v>
      </c>
      <c r="I10" s="238">
        <v>6</v>
      </c>
      <c r="J10" s="238">
        <v>0</v>
      </c>
      <c r="K10" s="238">
        <v>1</v>
      </c>
      <c r="L10" s="238">
        <v>0</v>
      </c>
      <c r="M10" s="251">
        <f t="shared" ref="M10:M15" si="0">SUM(B10:L10)</f>
        <v>1925</v>
      </c>
      <c r="N10" s="87" t="s">
        <v>148</v>
      </c>
    </row>
    <row r="11" spans="1:14" s="1" customFormat="1" ht="26.25" customHeight="1" thickTop="1" thickBot="1" x14ac:dyDescent="0.3">
      <c r="A11" s="125" t="s">
        <v>90</v>
      </c>
      <c r="B11" s="239">
        <v>24</v>
      </c>
      <c r="C11" s="239">
        <v>39</v>
      </c>
      <c r="D11" s="239">
        <v>26</v>
      </c>
      <c r="E11" s="239">
        <v>13</v>
      </c>
      <c r="F11" s="239">
        <v>4</v>
      </c>
      <c r="G11" s="239">
        <v>0</v>
      </c>
      <c r="H11" s="239">
        <v>0</v>
      </c>
      <c r="I11" s="239">
        <v>0</v>
      </c>
      <c r="J11" s="239">
        <v>1</v>
      </c>
      <c r="K11" s="239">
        <v>0</v>
      </c>
      <c r="L11" s="239">
        <v>0</v>
      </c>
      <c r="M11" s="252">
        <f t="shared" si="0"/>
        <v>107</v>
      </c>
      <c r="N11" s="88" t="s">
        <v>149</v>
      </c>
    </row>
    <row r="12" spans="1:14" s="1" customFormat="1" ht="26.25" customHeight="1" thickTop="1" thickBot="1" x14ac:dyDescent="0.3">
      <c r="A12" s="126" t="s">
        <v>72</v>
      </c>
      <c r="B12" s="240">
        <v>58</v>
      </c>
      <c r="C12" s="240">
        <v>222</v>
      </c>
      <c r="D12" s="240">
        <v>231</v>
      </c>
      <c r="E12" s="240">
        <v>127</v>
      </c>
      <c r="F12" s="240">
        <v>48</v>
      </c>
      <c r="G12" s="240">
        <v>21</v>
      </c>
      <c r="H12" s="240">
        <v>8</v>
      </c>
      <c r="I12" s="240">
        <v>4</v>
      </c>
      <c r="J12" s="240">
        <v>0</v>
      </c>
      <c r="K12" s="240">
        <v>0</v>
      </c>
      <c r="L12" s="240">
        <v>0</v>
      </c>
      <c r="M12" s="253">
        <f t="shared" si="0"/>
        <v>719</v>
      </c>
      <c r="N12" s="89" t="s">
        <v>73</v>
      </c>
    </row>
    <row r="13" spans="1:14" s="1" customFormat="1" ht="26.25" customHeight="1" thickTop="1" thickBot="1" x14ac:dyDescent="0.3">
      <c r="A13" s="125" t="s">
        <v>74</v>
      </c>
      <c r="B13" s="239">
        <v>46</v>
      </c>
      <c r="C13" s="239">
        <v>149</v>
      </c>
      <c r="D13" s="239">
        <v>123</v>
      </c>
      <c r="E13" s="239">
        <v>87</v>
      </c>
      <c r="F13" s="239">
        <v>29</v>
      </c>
      <c r="G13" s="239">
        <v>6</v>
      </c>
      <c r="H13" s="239">
        <v>5</v>
      </c>
      <c r="I13" s="239">
        <v>4</v>
      </c>
      <c r="J13" s="239">
        <v>0</v>
      </c>
      <c r="K13" s="239">
        <v>0</v>
      </c>
      <c r="L13" s="239">
        <v>0</v>
      </c>
      <c r="M13" s="252">
        <f t="shared" si="0"/>
        <v>449</v>
      </c>
      <c r="N13" s="88" t="s">
        <v>75</v>
      </c>
    </row>
    <row r="14" spans="1:14" s="1" customFormat="1" ht="26.25" customHeight="1" thickTop="1" x14ac:dyDescent="0.25">
      <c r="A14" s="127" t="s">
        <v>76</v>
      </c>
      <c r="B14" s="254">
        <v>1</v>
      </c>
      <c r="C14" s="254">
        <v>13</v>
      </c>
      <c r="D14" s="254">
        <v>13</v>
      </c>
      <c r="E14" s="254">
        <v>9</v>
      </c>
      <c r="F14" s="254">
        <v>3</v>
      </c>
      <c r="G14" s="254">
        <v>0</v>
      </c>
      <c r="H14" s="254">
        <v>5</v>
      </c>
      <c r="I14" s="254">
        <v>1</v>
      </c>
      <c r="J14" s="254">
        <v>0</v>
      </c>
      <c r="K14" s="254">
        <v>1</v>
      </c>
      <c r="L14" s="254">
        <v>0</v>
      </c>
      <c r="M14" s="255">
        <f t="shared" si="0"/>
        <v>46</v>
      </c>
      <c r="N14" s="90" t="s">
        <v>77</v>
      </c>
    </row>
    <row r="15" spans="1:14" s="1" customFormat="1" ht="26.25" customHeight="1" x14ac:dyDescent="0.25">
      <c r="A15" s="128" t="s">
        <v>78</v>
      </c>
      <c r="B15" s="256">
        <v>2</v>
      </c>
      <c r="C15" s="256">
        <v>16</v>
      </c>
      <c r="D15" s="256">
        <v>15</v>
      </c>
      <c r="E15" s="256">
        <v>4</v>
      </c>
      <c r="F15" s="256">
        <v>6</v>
      </c>
      <c r="G15" s="256">
        <v>3</v>
      </c>
      <c r="H15" s="256">
        <v>0</v>
      </c>
      <c r="I15" s="256">
        <v>1</v>
      </c>
      <c r="J15" s="256">
        <v>0</v>
      </c>
      <c r="K15" s="256">
        <v>0</v>
      </c>
      <c r="L15" s="256">
        <v>0</v>
      </c>
      <c r="M15" s="257">
        <f t="shared" si="0"/>
        <v>47</v>
      </c>
      <c r="N15" s="123" t="s">
        <v>79</v>
      </c>
    </row>
    <row r="16" spans="1:14" s="1" customFormat="1" ht="26.25" customHeight="1" x14ac:dyDescent="0.25">
      <c r="A16" s="250" t="s">
        <v>14</v>
      </c>
      <c r="B16" s="236">
        <f t="shared" ref="B16:M16" si="1">SUM(B10:B15)</f>
        <v>412</v>
      </c>
      <c r="C16" s="236">
        <f t="shared" si="1"/>
        <v>1325</v>
      </c>
      <c r="D16" s="236">
        <f t="shared" si="1"/>
        <v>838</v>
      </c>
      <c r="E16" s="236">
        <f t="shared" si="1"/>
        <v>427</v>
      </c>
      <c r="F16" s="236">
        <f t="shared" si="1"/>
        <v>178</v>
      </c>
      <c r="G16" s="236">
        <f t="shared" si="1"/>
        <v>60</v>
      </c>
      <c r="H16" s="236">
        <f t="shared" si="1"/>
        <v>34</v>
      </c>
      <c r="I16" s="236">
        <f t="shared" si="1"/>
        <v>16</v>
      </c>
      <c r="J16" s="236">
        <f t="shared" si="1"/>
        <v>1</v>
      </c>
      <c r="K16" s="236">
        <f t="shared" si="1"/>
        <v>2</v>
      </c>
      <c r="L16" s="236">
        <f t="shared" si="1"/>
        <v>0</v>
      </c>
      <c r="M16" s="236">
        <f t="shared" si="1"/>
        <v>3293</v>
      </c>
      <c r="N16" s="258" t="s">
        <v>150</v>
      </c>
    </row>
  </sheetData>
  <mergeCells count="18">
    <mergeCell ref="A1:N1"/>
    <mergeCell ref="A3:N3"/>
    <mergeCell ref="A2:N2"/>
    <mergeCell ref="A4:N4"/>
    <mergeCell ref="F6:F9"/>
    <mergeCell ref="G6:G9"/>
    <mergeCell ref="L6:L9"/>
    <mergeCell ref="M6:M9"/>
    <mergeCell ref="N6:N9"/>
    <mergeCell ref="H6:H9"/>
    <mergeCell ref="I6:I9"/>
    <mergeCell ref="J6:J9"/>
    <mergeCell ref="K6:K9"/>
    <mergeCell ref="A6:A9"/>
    <mergeCell ref="B6:B9"/>
    <mergeCell ref="C6:C9"/>
    <mergeCell ref="D6:D9"/>
    <mergeCell ref="E6:E9"/>
  </mergeCells>
  <phoneticPr fontId="8" type="noConversion"/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 tint="0.39997558519241921"/>
  </sheetPr>
  <dimension ref="A1:N24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20.7265625" style="213" customWidth="1"/>
    <col min="2" max="12" width="7.7265625" style="213" customWidth="1"/>
    <col min="13" max="13" width="8.7265625" style="213" customWidth="1"/>
    <col min="14" max="14" width="20.7265625" style="213" customWidth="1"/>
    <col min="15" max="16384" width="9.1796875" style="213"/>
  </cols>
  <sheetData>
    <row r="1" spans="1:14" s="230" customFormat="1" ht="20" x14ac:dyDescent="0.25">
      <c r="A1" s="406" t="s">
        <v>93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230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4" s="230" customFormat="1" ht="17.5" x14ac:dyDescent="0.25">
      <c r="A3" s="424" t="s">
        <v>94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4" s="2" customFormat="1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s="2" customFormat="1" ht="15.5" x14ac:dyDescent="0.25">
      <c r="A5" s="79" t="s">
        <v>575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233" t="s">
        <v>576</v>
      </c>
    </row>
    <row r="6" spans="1:14" s="2" customFormat="1" ht="18.75" customHeight="1" thickBot="1" x14ac:dyDescent="0.3">
      <c r="A6" s="529" t="s">
        <v>152</v>
      </c>
      <c r="B6" s="533">
        <v>-20</v>
      </c>
      <c r="C6" s="533" t="s">
        <v>82</v>
      </c>
      <c r="D6" s="533" t="s">
        <v>83</v>
      </c>
      <c r="E6" s="533" t="s">
        <v>84</v>
      </c>
      <c r="F6" s="533" t="s">
        <v>85</v>
      </c>
      <c r="G6" s="533" t="s">
        <v>86</v>
      </c>
      <c r="H6" s="533" t="s">
        <v>87</v>
      </c>
      <c r="I6" s="533" t="s">
        <v>88</v>
      </c>
      <c r="J6" s="533" t="s">
        <v>89</v>
      </c>
      <c r="K6" s="533" t="s">
        <v>126</v>
      </c>
      <c r="L6" s="533" t="s">
        <v>491</v>
      </c>
      <c r="M6" s="542" t="s">
        <v>447</v>
      </c>
      <c r="N6" s="430" t="s">
        <v>153</v>
      </c>
    </row>
    <row r="7" spans="1:14" s="225" customFormat="1" ht="14.25" customHeight="1" thickTop="1" thickBot="1" x14ac:dyDescent="0.3">
      <c r="A7" s="530"/>
      <c r="B7" s="534"/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43"/>
      <c r="N7" s="431"/>
    </row>
    <row r="8" spans="1:14" s="225" customFormat="1" ht="18.75" customHeight="1" thickTop="1" thickBot="1" x14ac:dyDescent="0.3">
      <c r="A8" s="530"/>
      <c r="B8" s="534"/>
      <c r="C8" s="534"/>
      <c r="D8" s="534"/>
      <c r="E8" s="534"/>
      <c r="F8" s="534"/>
      <c r="G8" s="534"/>
      <c r="H8" s="534"/>
      <c r="I8" s="534"/>
      <c r="J8" s="534"/>
      <c r="K8" s="534"/>
      <c r="L8" s="534"/>
      <c r="M8" s="543"/>
      <c r="N8" s="431"/>
    </row>
    <row r="9" spans="1:14" s="1" customFormat="1" ht="18.75" customHeight="1" thickTop="1" x14ac:dyDescent="0.25">
      <c r="A9" s="531"/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544"/>
      <c r="N9" s="432"/>
    </row>
    <row r="10" spans="1:14" s="1" customFormat="1" ht="26.25" customHeight="1" thickBot="1" x14ac:dyDescent="0.3">
      <c r="A10" s="91">
        <v>-20</v>
      </c>
      <c r="B10" s="238">
        <v>20</v>
      </c>
      <c r="C10" s="238">
        <v>13</v>
      </c>
      <c r="D10" s="238">
        <v>2</v>
      </c>
      <c r="E10" s="238">
        <v>1</v>
      </c>
      <c r="F10" s="238">
        <v>0</v>
      </c>
      <c r="G10" s="238">
        <v>0</v>
      </c>
      <c r="H10" s="238">
        <v>0</v>
      </c>
      <c r="I10" s="238">
        <v>0</v>
      </c>
      <c r="J10" s="238">
        <v>0</v>
      </c>
      <c r="K10" s="238">
        <v>0</v>
      </c>
      <c r="L10" s="238">
        <v>0</v>
      </c>
      <c r="M10" s="259">
        <f t="shared" ref="M10:M23" si="0">SUM(B10:L10)</f>
        <v>36</v>
      </c>
      <c r="N10" s="85">
        <v>-20</v>
      </c>
    </row>
    <row r="11" spans="1:14" s="1" customFormat="1" ht="26.25" customHeight="1" thickTop="1" thickBot="1" x14ac:dyDescent="0.3">
      <c r="A11" s="92" t="s">
        <v>40</v>
      </c>
      <c r="B11" s="239">
        <v>224</v>
      </c>
      <c r="C11" s="239">
        <v>518</v>
      </c>
      <c r="D11" s="239">
        <v>77</v>
      </c>
      <c r="E11" s="239">
        <v>19</v>
      </c>
      <c r="F11" s="239">
        <v>3</v>
      </c>
      <c r="G11" s="239">
        <v>0</v>
      </c>
      <c r="H11" s="239">
        <v>0</v>
      </c>
      <c r="I11" s="239">
        <v>0</v>
      </c>
      <c r="J11" s="239">
        <v>0</v>
      </c>
      <c r="K11" s="239">
        <v>0</v>
      </c>
      <c r="L11" s="239">
        <v>0</v>
      </c>
      <c r="M11" s="260">
        <f t="shared" si="0"/>
        <v>841</v>
      </c>
      <c r="N11" s="86" t="s">
        <v>40</v>
      </c>
    </row>
    <row r="12" spans="1:14" s="1" customFormat="1" ht="26.25" customHeight="1" thickTop="1" thickBot="1" x14ac:dyDescent="0.3">
      <c r="A12" s="91" t="s">
        <v>41</v>
      </c>
      <c r="B12" s="238">
        <v>136</v>
      </c>
      <c r="C12" s="238">
        <v>616</v>
      </c>
      <c r="D12" s="238">
        <v>390</v>
      </c>
      <c r="E12" s="238">
        <v>72</v>
      </c>
      <c r="F12" s="238">
        <v>13</v>
      </c>
      <c r="G12" s="238">
        <v>7</v>
      </c>
      <c r="H12" s="238">
        <v>0</v>
      </c>
      <c r="I12" s="238">
        <v>1</v>
      </c>
      <c r="J12" s="238">
        <v>0</v>
      </c>
      <c r="K12" s="238">
        <v>0</v>
      </c>
      <c r="L12" s="238">
        <v>0</v>
      </c>
      <c r="M12" s="259">
        <f t="shared" si="0"/>
        <v>1235</v>
      </c>
      <c r="N12" s="85" t="s">
        <v>41</v>
      </c>
    </row>
    <row r="13" spans="1:14" s="1" customFormat="1" ht="26.25" customHeight="1" thickTop="1" thickBot="1" x14ac:dyDescent="0.3">
      <c r="A13" s="92" t="s">
        <v>42</v>
      </c>
      <c r="B13" s="239">
        <v>25</v>
      </c>
      <c r="C13" s="239">
        <v>155</v>
      </c>
      <c r="D13" s="239">
        <v>230</v>
      </c>
      <c r="E13" s="239">
        <v>148</v>
      </c>
      <c r="F13" s="239">
        <v>31</v>
      </c>
      <c r="G13" s="239">
        <v>7</v>
      </c>
      <c r="H13" s="239">
        <v>4</v>
      </c>
      <c r="I13" s="239">
        <v>1</v>
      </c>
      <c r="J13" s="239">
        <v>0</v>
      </c>
      <c r="K13" s="239">
        <v>0</v>
      </c>
      <c r="L13" s="239">
        <v>0</v>
      </c>
      <c r="M13" s="260">
        <f t="shared" si="0"/>
        <v>601</v>
      </c>
      <c r="N13" s="86" t="s">
        <v>42</v>
      </c>
    </row>
    <row r="14" spans="1:14" s="1" customFormat="1" ht="26.25" customHeight="1" thickTop="1" thickBot="1" x14ac:dyDescent="0.3">
      <c r="A14" s="91" t="s">
        <v>43</v>
      </c>
      <c r="B14" s="238">
        <v>6</v>
      </c>
      <c r="C14" s="238">
        <v>15</v>
      </c>
      <c r="D14" s="238">
        <v>88</v>
      </c>
      <c r="E14" s="238">
        <v>95</v>
      </c>
      <c r="F14" s="238">
        <v>45</v>
      </c>
      <c r="G14" s="238">
        <v>10</v>
      </c>
      <c r="H14" s="238">
        <v>0</v>
      </c>
      <c r="I14" s="238">
        <v>3</v>
      </c>
      <c r="J14" s="238">
        <v>0</v>
      </c>
      <c r="K14" s="238">
        <v>0</v>
      </c>
      <c r="L14" s="238">
        <v>0</v>
      </c>
      <c r="M14" s="259">
        <f t="shared" si="0"/>
        <v>262</v>
      </c>
      <c r="N14" s="85" t="s">
        <v>43</v>
      </c>
    </row>
    <row r="15" spans="1:14" s="1" customFormat="1" ht="26.25" customHeight="1" thickTop="1" thickBot="1" x14ac:dyDescent="0.3">
      <c r="A15" s="92" t="s">
        <v>44</v>
      </c>
      <c r="B15" s="239">
        <v>1</v>
      </c>
      <c r="C15" s="239">
        <v>4</v>
      </c>
      <c r="D15" s="239">
        <v>32</v>
      </c>
      <c r="E15" s="239">
        <v>49</v>
      </c>
      <c r="F15" s="239">
        <v>45</v>
      </c>
      <c r="G15" s="239">
        <v>17</v>
      </c>
      <c r="H15" s="239">
        <v>7</v>
      </c>
      <c r="I15" s="239">
        <v>5</v>
      </c>
      <c r="J15" s="239">
        <v>0</v>
      </c>
      <c r="K15" s="239">
        <v>0</v>
      </c>
      <c r="L15" s="239">
        <v>0</v>
      </c>
      <c r="M15" s="260">
        <f t="shared" si="0"/>
        <v>160</v>
      </c>
      <c r="N15" s="86" t="s">
        <v>44</v>
      </c>
    </row>
    <row r="16" spans="1:14" s="1" customFormat="1" ht="26.25" customHeight="1" thickTop="1" thickBot="1" x14ac:dyDescent="0.3">
      <c r="A16" s="91" t="s">
        <v>45</v>
      </c>
      <c r="B16" s="238">
        <v>0</v>
      </c>
      <c r="C16" s="238">
        <v>2</v>
      </c>
      <c r="D16" s="238">
        <v>8</v>
      </c>
      <c r="E16" s="238">
        <v>27</v>
      </c>
      <c r="F16" s="238">
        <v>22</v>
      </c>
      <c r="G16" s="238">
        <v>10</v>
      </c>
      <c r="H16" s="238">
        <v>10</v>
      </c>
      <c r="I16" s="238">
        <v>1</v>
      </c>
      <c r="J16" s="238">
        <v>0</v>
      </c>
      <c r="K16" s="238">
        <v>0</v>
      </c>
      <c r="L16" s="238">
        <v>0</v>
      </c>
      <c r="M16" s="259">
        <f t="shared" si="0"/>
        <v>80</v>
      </c>
      <c r="N16" s="85" t="s">
        <v>45</v>
      </c>
    </row>
    <row r="17" spans="1:14" s="1" customFormat="1" ht="26.25" customHeight="1" thickTop="1" thickBot="1" x14ac:dyDescent="0.3">
      <c r="A17" s="92" t="s">
        <v>48</v>
      </c>
      <c r="B17" s="239">
        <v>0</v>
      </c>
      <c r="C17" s="239">
        <v>1</v>
      </c>
      <c r="D17" s="239">
        <v>6</v>
      </c>
      <c r="E17" s="239">
        <v>8</v>
      </c>
      <c r="F17" s="239">
        <v>8</v>
      </c>
      <c r="G17" s="239">
        <v>6</v>
      </c>
      <c r="H17" s="239">
        <v>7</v>
      </c>
      <c r="I17" s="239">
        <v>2</v>
      </c>
      <c r="J17" s="239">
        <v>0</v>
      </c>
      <c r="K17" s="239">
        <v>0</v>
      </c>
      <c r="L17" s="239">
        <v>0</v>
      </c>
      <c r="M17" s="260">
        <f t="shared" si="0"/>
        <v>38</v>
      </c>
      <c r="N17" s="86" t="s">
        <v>48</v>
      </c>
    </row>
    <row r="18" spans="1:14" s="1" customFormat="1" ht="26.25" customHeight="1" thickTop="1" thickBot="1" x14ac:dyDescent="0.3">
      <c r="A18" s="91" t="s">
        <v>49</v>
      </c>
      <c r="B18" s="238">
        <v>0</v>
      </c>
      <c r="C18" s="238">
        <v>1</v>
      </c>
      <c r="D18" s="238">
        <v>3</v>
      </c>
      <c r="E18" s="238">
        <v>4</v>
      </c>
      <c r="F18" s="238">
        <v>7</v>
      </c>
      <c r="G18" s="238">
        <v>2</v>
      </c>
      <c r="H18" s="238">
        <v>5</v>
      </c>
      <c r="I18" s="238">
        <v>1</v>
      </c>
      <c r="J18" s="238">
        <v>0</v>
      </c>
      <c r="K18" s="238">
        <v>0</v>
      </c>
      <c r="L18" s="238">
        <v>0</v>
      </c>
      <c r="M18" s="259">
        <f t="shared" si="0"/>
        <v>23</v>
      </c>
      <c r="N18" s="85" t="s">
        <v>49</v>
      </c>
    </row>
    <row r="19" spans="1:14" s="1" customFormat="1" ht="26.25" customHeight="1" thickTop="1" thickBot="1" x14ac:dyDescent="0.3">
      <c r="A19" s="92" t="s">
        <v>50</v>
      </c>
      <c r="B19" s="239">
        <v>0</v>
      </c>
      <c r="C19" s="239">
        <v>0</v>
      </c>
      <c r="D19" s="239">
        <v>1</v>
      </c>
      <c r="E19" s="239">
        <v>2</v>
      </c>
      <c r="F19" s="239">
        <v>2</v>
      </c>
      <c r="G19" s="239">
        <v>0</v>
      </c>
      <c r="H19" s="239">
        <v>1</v>
      </c>
      <c r="I19" s="239">
        <v>1</v>
      </c>
      <c r="J19" s="239">
        <v>0</v>
      </c>
      <c r="K19" s="239">
        <v>1</v>
      </c>
      <c r="L19" s="239">
        <v>0</v>
      </c>
      <c r="M19" s="260">
        <f t="shared" si="0"/>
        <v>8</v>
      </c>
      <c r="N19" s="86" t="s">
        <v>50</v>
      </c>
    </row>
    <row r="20" spans="1:14" s="1" customFormat="1" ht="26.25" customHeight="1" thickTop="1" thickBot="1" x14ac:dyDescent="0.3">
      <c r="A20" s="91" t="s">
        <v>51</v>
      </c>
      <c r="B20" s="238">
        <v>0</v>
      </c>
      <c r="C20" s="238">
        <v>0</v>
      </c>
      <c r="D20" s="238">
        <v>1</v>
      </c>
      <c r="E20" s="238">
        <v>1</v>
      </c>
      <c r="F20" s="238">
        <v>2</v>
      </c>
      <c r="G20" s="238">
        <v>0</v>
      </c>
      <c r="H20" s="238">
        <v>0</v>
      </c>
      <c r="I20" s="238">
        <v>0</v>
      </c>
      <c r="J20" s="238">
        <v>1</v>
      </c>
      <c r="K20" s="238">
        <v>0</v>
      </c>
      <c r="L20" s="238">
        <v>0</v>
      </c>
      <c r="M20" s="259">
        <f t="shared" si="0"/>
        <v>5</v>
      </c>
      <c r="N20" s="85" t="s">
        <v>51</v>
      </c>
    </row>
    <row r="21" spans="1:14" s="1" customFormat="1" ht="26.25" customHeight="1" thickTop="1" thickBot="1" x14ac:dyDescent="0.3">
      <c r="A21" s="92" t="s">
        <v>52</v>
      </c>
      <c r="B21" s="239">
        <v>0</v>
      </c>
      <c r="C21" s="239">
        <v>0</v>
      </c>
      <c r="D21" s="239">
        <v>0</v>
      </c>
      <c r="E21" s="239">
        <v>0</v>
      </c>
      <c r="F21" s="239">
        <v>0</v>
      </c>
      <c r="G21" s="239">
        <v>1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60">
        <f t="shared" si="0"/>
        <v>1</v>
      </c>
      <c r="N21" s="86" t="s">
        <v>52</v>
      </c>
    </row>
    <row r="22" spans="1:14" s="1" customFormat="1" ht="26.25" customHeight="1" thickTop="1" thickBot="1" x14ac:dyDescent="0.3">
      <c r="A22" s="91" t="s">
        <v>95</v>
      </c>
      <c r="B22" s="238">
        <v>0</v>
      </c>
      <c r="C22" s="238">
        <v>0</v>
      </c>
      <c r="D22" s="238">
        <v>0</v>
      </c>
      <c r="E22" s="238">
        <v>1</v>
      </c>
      <c r="F22" s="238">
        <v>0</v>
      </c>
      <c r="G22" s="238">
        <v>0</v>
      </c>
      <c r="H22" s="238">
        <v>0</v>
      </c>
      <c r="I22" s="238">
        <v>1</v>
      </c>
      <c r="J22" s="238">
        <v>0</v>
      </c>
      <c r="K22" s="238">
        <v>1</v>
      </c>
      <c r="L22" s="238">
        <v>0</v>
      </c>
      <c r="M22" s="259">
        <f t="shared" si="0"/>
        <v>3</v>
      </c>
      <c r="N22" s="85" t="s">
        <v>95</v>
      </c>
    </row>
    <row r="23" spans="1:14" s="1" customFormat="1" ht="26.25" customHeight="1" thickTop="1" x14ac:dyDescent="0.25">
      <c r="A23" s="93" t="s">
        <v>46</v>
      </c>
      <c r="B23" s="241">
        <v>0</v>
      </c>
      <c r="C23" s="241">
        <v>0</v>
      </c>
      <c r="D23" s="241">
        <v>0</v>
      </c>
      <c r="E23" s="241">
        <v>0</v>
      </c>
      <c r="F23" s="241">
        <v>0</v>
      </c>
      <c r="G23" s="241">
        <v>0</v>
      </c>
      <c r="H23" s="241">
        <v>0</v>
      </c>
      <c r="I23" s="241">
        <v>0</v>
      </c>
      <c r="J23" s="241">
        <v>0</v>
      </c>
      <c r="K23" s="241">
        <v>0</v>
      </c>
      <c r="L23" s="241">
        <v>0</v>
      </c>
      <c r="M23" s="261">
        <f t="shared" si="0"/>
        <v>0</v>
      </c>
      <c r="N23" s="94" t="s">
        <v>47</v>
      </c>
    </row>
    <row r="24" spans="1:14" s="1" customFormat="1" ht="26.25" customHeight="1" x14ac:dyDescent="0.25">
      <c r="A24" s="250" t="s">
        <v>14</v>
      </c>
      <c r="B24" s="236">
        <f t="shared" ref="B24:M24" si="1">SUM(B10:B23)</f>
        <v>412</v>
      </c>
      <c r="C24" s="236">
        <f t="shared" si="1"/>
        <v>1325</v>
      </c>
      <c r="D24" s="236">
        <f t="shared" si="1"/>
        <v>838</v>
      </c>
      <c r="E24" s="236">
        <f t="shared" si="1"/>
        <v>427</v>
      </c>
      <c r="F24" s="236">
        <f t="shared" si="1"/>
        <v>178</v>
      </c>
      <c r="G24" s="236">
        <f t="shared" si="1"/>
        <v>60</v>
      </c>
      <c r="H24" s="236">
        <f t="shared" si="1"/>
        <v>34</v>
      </c>
      <c r="I24" s="236">
        <f t="shared" si="1"/>
        <v>16</v>
      </c>
      <c r="J24" s="236">
        <f t="shared" si="1"/>
        <v>1</v>
      </c>
      <c r="K24" s="236">
        <f t="shared" si="1"/>
        <v>2</v>
      </c>
      <c r="L24" s="236">
        <f>SUM(L10:L23)</f>
        <v>0</v>
      </c>
      <c r="M24" s="236">
        <f t="shared" si="1"/>
        <v>3293</v>
      </c>
      <c r="N24" s="258" t="s">
        <v>15</v>
      </c>
    </row>
  </sheetData>
  <mergeCells count="18">
    <mergeCell ref="J6:J9"/>
    <mergeCell ref="K6:K9"/>
    <mergeCell ref="A1:N1"/>
    <mergeCell ref="A3:N3"/>
    <mergeCell ref="A2:N2"/>
    <mergeCell ref="A4:N4"/>
    <mergeCell ref="A6:A9"/>
    <mergeCell ref="B6:B9"/>
    <mergeCell ref="C6:C9"/>
    <mergeCell ref="D6:D9"/>
    <mergeCell ref="E6:E9"/>
    <mergeCell ref="F6:F9"/>
    <mergeCell ref="G6:G9"/>
    <mergeCell ref="L6:L9"/>
    <mergeCell ref="M6:M9"/>
    <mergeCell ref="N6:N9"/>
    <mergeCell ref="H6:H9"/>
    <mergeCell ref="I6:I9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 tint="0.39997558519241921"/>
  </sheetPr>
  <dimension ref="A1:H24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25.7265625" style="4" customWidth="1"/>
    <col min="2" max="4" width="10.7265625" style="2" customWidth="1"/>
    <col min="5" max="5" width="25.7265625" style="4" customWidth="1"/>
    <col min="6" max="16384" width="9.1796875" style="2"/>
  </cols>
  <sheetData>
    <row r="1" spans="1:5" ht="37.5" customHeight="1" x14ac:dyDescent="0.25"/>
    <row r="2" spans="1:5" s="230" customFormat="1" ht="22.5" x14ac:dyDescent="0.25">
      <c r="A2" s="406" t="s">
        <v>492</v>
      </c>
      <c r="B2" s="406"/>
      <c r="C2" s="406"/>
      <c r="D2" s="406"/>
      <c r="E2" s="406"/>
    </row>
    <row r="3" spans="1:5" s="230" customFormat="1" ht="20" x14ac:dyDescent="0.25">
      <c r="A3" s="408">
        <v>2011</v>
      </c>
      <c r="B3" s="408"/>
      <c r="C3" s="408"/>
      <c r="D3" s="408"/>
      <c r="E3" s="408"/>
    </row>
    <row r="4" spans="1:5" s="230" customFormat="1" ht="17.5" x14ac:dyDescent="0.25">
      <c r="A4" s="407" t="s">
        <v>493</v>
      </c>
      <c r="B4" s="407"/>
      <c r="C4" s="407"/>
      <c r="D4" s="407"/>
      <c r="E4" s="407"/>
    </row>
    <row r="5" spans="1:5" ht="15.5" x14ac:dyDescent="0.25">
      <c r="A5" s="407">
        <v>2011</v>
      </c>
      <c r="B5" s="407"/>
      <c r="C5" s="407"/>
      <c r="D5" s="407"/>
      <c r="E5" s="407"/>
    </row>
    <row r="6" spans="1:5" ht="21" customHeight="1" x14ac:dyDescent="0.25">
      <c r="A6" s="79" t="s">
        <v>577</v>
      </c>
      <c r="B6" s="80"/>
      <c r="C6" s="80"/>
      <c r="D6" s="80"/>
      <c r="E6" s="78" t="s">
        <v>578</v>
      </c>
    </row>
    <row r="7" spans="1:5" s="225" customFormat="1" ht="25.5" customHeight="1" thickBot="1" x14ac:dyDescent="0.3">
      <c r="A7" s="529" t="s">
        <v>283</v>
      </c>
      <c r="B7" s="492" t="s">
        <v>269</v>
      </c>
      <c r="C7" s="492" t="s">
        <v>270</v>
      </c>
      <c r="D7" s="507" t="s">
        <v>447</v>
      </c>
      <c r="E7" s="430" t="s">
        <v>127</v>
      </c>
    </row>
    <row r="8" spans="1:5" s="1" customFormat="1" ht="25.5" customHeight="1" thickTop="1" x14ac:dyDescent="0.25">
      <c r="A8" s="531"/>
      <c r="B8" s="488"/>
      <c r="C8" s="488"/>
      <c r="D8" s="426"/>
      <c r="E8" s="432"/>
    </row>
    <row r="9" spans="1:5" s="1" customFormat="1" ht="21" customHeight="1" thickBot="1" x14ac:dyDescent="0.3">
      <c r="A9" s="124" t="s">
        <v>2</v>
      </c>
      <c r="B9" s="204">
        <v>240</v>
      </c>
      <c r="C9" s="204">
        <v>194</v>
      </c>
      <c r="D9" s="251">
        <f>SUM(B9:C9)</f>
        <v>434</v>
      </c>
      <c r="E9" s="97" t="s">
        <v>3</v>
      </c>
    </row>
    <row r="10" spans="1:5" s="1" customFormat="1" ht="21" customHeight="1" thickTop="1" thickBot="1" x14ac:dyDescent="0.3">
      <c r="A10" s="125" t="s">
        <v>4</v>
      </c>
      <c r="B10" s="194">
        <v>390</v>
      </c>
      <c r="C10" s="194">
        <v>101</v>
      </c>
      <c r="D10" s="252">
        <f>C10+B10</f>
        <v>491</v>
      </c>
      <c r="E10" s="96" t="s">
        <v>5</v>
      </c>
    </row>
    <row r="11" spans="1:5" s="1" customFormat="1" ht="21" customHeight="1" thickTop="1" thickBot="1" x14ac:dyDescent="0.3">
      <c r="A11" s="126" t="s">
        <v>6</v>
      </c>
      <c r="B11" s="195">
        <v>42</v>
      </c>
      <c r="C11" s="195">
        <v>15</v>
      </c>
      <c r="D11" s="253">
        <f t="shared" ref="D11:D14" si="0">SUM(B11:C11)</f>
        <v>57</v>
      </c>
      <c r="E11" s="95" t="s">
        <v>7</v>
      </c>
    </row>
    <row r="12" spans="1:5" s="1" customFormat="1" ht="21" customHeight="1" thickTop="1" thickBot="1" x14ac:dyDescent="0.3">
      <c r="A12" s="125" t="s">
        <v>8</v>
      </c>
      <c r="B12" s="194">
        <v>50</v>
      </c>
      <c r="C12" s="194">
        <v>10</v>
      </c>
      <c r="D12" s="252">
        <f t="shared" si="0"/>
        <v>60</v>
      </c>
      <c r="E12" s="96" t="s">
        <v>9</v>
      </c>
    </row>
    <row r="13" spans="1:5" s="1" customFormat="1" ht="21.75" customHeight="1" thickTop="1" thickBot="1" x14ac:dyDescent="0.3">
      <c r="A13" s="126" t="s">
        <v>10</v>
      </c>
      <c r="B13" s="195">
        <v>16</v>
      </c>
      <c r="C13" s="195">
        <v>2</v>
      </c>
      <c r="D13" s="253">
        <f t="shared" si="0"/>
        <v>18</v>
      </c>
      <c r="E13" s="95" t="s">
        <v>11</v>
      </c>
    </row>
    <row r="14" spans="1:5" s="1" customFormat="1" ht="21" customHeight="1" thickTop="1" thickBot="1" x14ac:dyDescent="0.3">
      <c r="A14" s="125" t="s">
        <v>12</v>
      </c>
      <c r="B14" s="194">
        <v>5</v>
      </c>
      <c r="C14" s="194">
        <v>1</v>
      </c>
      <c r="D14" s="252">
        <f t="shared" si="0"/>
        <v>6</v>
      </c>
      <c r="E14" s="96" t="s">
        <v>13</v>
      </c>
    </row>
    <row r="15" spans="1:5" s="1" customFormat="1" ht="21" customHeight="1" thickTop="1" thickBot="1" x14ac:dyDescent="0.3">
      <c r="A15" s="126" t="s">
        <v>335</v>
      </c>
      <c r="B15" s="195">
        <v>10</v>
      </c>
      <c r="C15" s="195">
        <v>2</v>
      </c>
      <c r="D15" s="253">
        <f>B15+C15</f>
        <v>12</v>
      </c>
      <c r="E15" s="95" t="s">
        <v>365</v>
      </c>
    </row>
    <row r="16" spans="1:5" s="1" customFormat="1" ht="21" customHeight="1" thickTop="1" x14ac:dyDescent="0.25">
      <c r="A16" s="130" t="s">
        <v>96</v>
      </c>
      <c r="B16" s="196">
        <v>1</v>
      </c>
      <c r="C16" s="196">
        <v>29</v>
      </c>
      <c r="D16" s="264">
        <f>SUM(B16:C16)</f>
        <v>30</v>
      </c>
      <c r="E16" s="129" t="s">
        <v>64</v>
      </c>
    </row>
    <row r="17" spans="1:8" s="1" customFormat="1" ht="27" customHeight="1" x14ac:dyDescent="0.25">
      <c r="A17" s="235" t="s">
        <v>14</v>
      </c>
      <c r="B17" s="236">
        <f>SUM(B9:B16)</f>
        <v>754</v>
      </c>
      <c r="C17" s="236">
        <f>SUM(C9:C16)</f>
        <v>354</v>
      </c>
      <c r="D17" s="236">
        <f>SUM(D9:D16)</f>
        <v>1108</v>
      </c>
      <c r="E17" s="237" t="s">
        <v>15</v>
      </c>
    </row>
    <row r="18" spans="1:8" ht="18.75" customHeight="1" x14ac:dyDescent="0.25">
      <c r="A18" s="262" t="s">
        <v>65</v>
      </c>
      <c r="B18" s="262"/>
      <c r="C18" s="262"/>
      <c r="E18" s="263" t="s">
        <v>66</v>
      </c>
      <c r="F18" s="263"/>
      <c r="G18" s="263"/>
      <c r="H18" s="263"/>
    </row>
    <row r="19" spans="1:8" ht="24" customHeight="1" x14ac:dyDescent="0.25">
      <c r="A19" s="3"/>
      <c r="E19" s="3"/>
    </row>
    <row r="20" spans="1:8" ht="24" customHeight="1" x14ac:dyDescent="0.25">
      <c r="A20" s="3"/>
      <c r="E20" s="3"/>
    </row>
    <row r="21" spans="1:8" ht="24" customHeight="1" x14ac:dyDescent="0.25">
      <c r="A21" s="3"/>
      <c r="E21" s="3"/>
    </row>
    <row r="22" spans="1:8" ht="24" customHeight="1" x14ac:dyDescent="0.25">
      <c r="A22" s="3"/>
      <c r="E22" s="3"/>
    </row>
    <row r="23" spans="1:8" ht="24" customHeight="1" x14ac:dyDescent="0.25">
      <c r="A23" s="3"/>
      <c r="E23" s="3"/>
    </row>
    <row r="24" spans="1:8" ht="29.25" customHeight="1" x14ac:dyDescent="0.25"/>
  </sheetData>
  <mergeCells count="9">
    <mergeCell ref="A2:E2"/>
    <mergeCell ref="A3:E3"/>
    <mergeCell ref="A4:E4"/>
    <mergeCell ref="A5:E5"/>
    <mergeCell ref="A7:A8"/>
    <mergeCell ref="E7:E8"/>
    <mergeCell ref="B7:B8"/>
    <mergeCell ref="C7:C8"/>
    <mergeCell ref="D7:D8"/>
  </mergeCells>
  <phoneticPr fontId="8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 tint="0.39997558519241921"/>
  </sheetPr>
  <dimension ref="A1:H41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20.7265625" style="4" customWidth="1"/>
    <col min="2" max="7" width="9.7265625" style="2" customWidth="1"/>
    <col min="8" max="8" width="20.7265625" style="4" customWidth="1"/>
    <col min="9" max="16384" width="9.1796875" style="2"/>
  </cols>
  <sheetData>
    <row r="1" spans="1:8" ht="36" customHeight="1" x14ac:dyDescent="0.25"/>
    <row r="2" spans="1:8" s="230" customFormat="1" ht="20" x14ac:dyDescent="0.25">
      <c r="A2" s="408" t="s">
        <v>97</v>
      </c>
      <c r="B2" s="408"/>
      <c r="C2" s="408"/>
      <c r="D2" s="408"/>
      <c r="E2" s="408"/>
      <c r="F2" s="408"/>
      <c r="G2" s="408"/>
      <c r="H2" s="408"/>
    </row>
    <row r="3" spans="1:8" s="230" customFormat="1" ht="20" x14ac:dyDescent="0.25">
      <c r="A3" s="408">
        <v>2011</v>
      </c>
      <c r="B3" s="408"/>
      <c r="C3" s="408"/>
      <c r="D3" s="408"/>
      <c r="E3" s="408"/>
      <c r="F3" s="408"/>
      <c r="G3" s="408"/>
      <c r="H3" s="408"/>
    </row>
    <row r="4" spans="1:8" ht="15.5" x14ac:dyDescent="0.25">
      <c r="A4" s="545" t="s">
        <v>98</v>
      </c>
      <c r="B4" s="545"/>
      <c r="C4" s="545"/>
      <c r="D4" s="545"/>
      <c r="E4" s="545"/>
      <c r="F4" s="545"/>
      <c r="G4" s="545"/>
      <c r="H4" s="545"/>
    </row>
    <row r="5" spans="1:8" ht="15.5" x14ac:dyDescent="0.25">
      <c r="A5" s="545">
        <v>2011</v>
      </c>
      <c r="B5" s="545"/>
      <c r="C5" s="545"/>
      <c r="D5" s="545"/>
      <c r="E5" s="545"/>
      <c r="F5" s="545"/>
      <c r="G5" s="545"/>
      <c r="H5" s="545"/>
    </row>
    <row r="6" spans="1:8" ht="15.5" x14ac:dyDescent="0.25">
      <c r="A6" s="79" t="s">
        <v>580</v>
      </c>
      <c r="B6" s="80"/>
      <c r="C6" s="80"/>
      <c r="D6" s="80"/>
      <c r="E6" s="80"/>
      <c r="F6" s="80"/>
      <c r="G6" s="80"/>
      <c r="H6" s="78" t="s">
        <v>579</v>
      </c>
    </row>
    <row r="7" spans="1:8" ht="21.75" customHeight="1" thickBot="1" x14ac:dyDescent="0.3">
      <c r="A7" s="433" t="s">
        <v>109</v>
      </c>
      <c r="B7" s="456" t="s">
        <v>272</v>
      </c>
      <c r="C7" s="456"/>
      <c r="D7" s="456"/>
      <c r="E7" s="456" t="s">
        <v>273</v>
      </c>
      <c r="F7" s="456"/>
      <c r="G7" s="456"/>
      <c r="H7" s="430" t="s">
        <v>128</v>
      </c>
    </row>
    <row r="8" spans="1:8" s="225" customFormat="1" ht="18" customHeight="1" thickTop="1" thickBot="1" x14ac:dyDescent="0.3">
      <c r="A8" s="434"/>
      <c r="B8" s="492" t="s">
        <v>269</v>
      </c>
      <c r="C8" s="492" t="s">
        <v>270</v>
      </c>
      <c r="D8" s="507" t="s">
        <v>447</v>
      </c>
      <c r="E8" s="492" t="s">
        <v>269</v>
      </c>
      <c r="F8" s="492" t="s">
        <v>270</v>
      </c>
      <c r="G8" s="507" t="s">
        <v>447</v>
      </c>
      <c r="H8" s="431"/>
    </row>
    <row r="9" spans="1:8" s="1" customFormat="1" ht="15" customHeight="1" thickTop="1" x14ac:dyDescent="0.25">
      <c r="A9" s="435"/>
      <c r="B9" s="488"/>
      <c r="C9" s="488"/>
      <c r="D9" s="527"/>
      <c r="E9" s="488"/>
      <c r="F9" s="488"/>
      <c r="G9" s="527"/>
      <c r="H9" s="432"/>
    </row>
    <row r="10" spans="1:8" s="1" customFormat="1" ht="30" customHeight="1" thickBot="1" x14ac:dyDescent="0.3">
      <c r="A10" s="51" t="s">
        <v>16</v>
      </c>
      <c r="B10" s="193">
        <v>53</v>
      </c>
      <c r="C10" s="193">
        <v>28</v>
      </c>
      <c r="D10" s="162">
        <f>B10+C10</f>
        <v>81</v>
      </c>
      <c r="E10" s="193">
        <v>47</v>
      </c>
      <c r="F10" s="193">
        <v>34</v>
      </c>
      <c r="G10" s="162">
        <f t="shared" ref="G10:G21" si="0">F10+E10</f>
        <v>81</v>
      </c>
      <c r="H10" s="168" t="s">
        <v>17</v>
      </c>
    </row>
    <row r="11" spans="1:8" s="1" customFormat="1" ht="30" customHeight="1" thickTop="1" thickBot="1" x14ac:dyDescent="0.3">
      <c r="A11" s="50" t="s">
        <v>18</v>
      </c>
      <c r="B11" s="194">
        <v>50</v>
      </c>
      <c r="C11" s="194">
        <v>42</v>
      </c>
      <c r="D11" s="153">
        <f t="shared" ref="D11:D21" si="1">C11+B11</f>
        <v>92</v>
      </c>
      <c r="E11" s="194">
        <v>49</v>
      </c>
      <c r="F11" s="194">
        <v>43</v>
      </c>
      <c r="G11" s="153">
        <f t="shared" si="0"/>
        <v>92</v>
      </c>
      <c r="H11" s="169" t="s">
        <v>19</v>
      </c>
    </row>
    <row r="12" spans="1:8" s="1" customFormat="1" ht="30" customHeight="1" thickTop="1" thickBot="1" x14ac:dyDescent="0.3">
      <c r="A12" s="49" t="s">
        <v>20</v>
      </c>
      <c r="B12" s="195">
        <v>44</v>
      </c>
      <c r="C12" s="195">
        <v>26</v>
      </c>
      <c r="D12" s="157">
        <f>B12+C12</f>
        <v>70</v>
      </c>
      <c r="E12" s="195">
        <v>39</v>
      </c>
      <c r="F12" s="195">
        <v>31</v>
      </c>
      <c r="G12" s="157">
        <f t="shared" si="0"/>
        <v>70</v>
      </c>
      <c r="H12" s="170" t="s">
        <v>21</v>
      </c>
    </row>
    <row r="13" spans="1:8" s="1" customFormat="1" ht="30" customHeight="1" thickTop="1" thickBot="1" x14ac:dyDescent="0.3">
      <c r="A13" s="50" t="s">
        <v>22</v>
      </c>
      <c r="B13" s="194">
        <v>74</v>
      </c>
      <c r="C13" s="194">
        <v>29</v>
      </c>
      <c r="D13" s="153">
        <f t="shared" si="1"/>
        <v>103</v>
      </c>
      <c r="E13" s="194">
        <v>74</v>
      </c>
      <c r="F13" s="194">
        <v>29</v>
      </c>
      <c r="G13" s="153">
        <f t="shared" si="0"/>
        <v>103</v>
      </c>
      <c r="H13" s="169" t="s">
        <v>23</v>
      </c>
    </row>
    <row r="14" spans="1:8" s="1" customFormat="1" ht="30" customHeight="1" thickTop="1" thickBot="1" x14ac:dyDescent="0.3">
      <c r="A14" s="49" t="s">
        <v>24</v>
      </c>
      <c r="B14" s="195">
        <v>72</v>
      </c>
      <c r="C14" s="195">
        <v>26</v>
      </c>
      <c r="D14" s="157">
        <f t="shared" si="1"/>
        <v>98</v>
      </c>
      <c r="E14" s="195">
        <v>68</v>
      </c>
      <c r="F14" s="195">
        <v>30</v>
      </c>
      <c r="G14" s="157">
        <f t="shared" si="0"/>
        <v>98</v>
      </c>
      <c r="H14" s="170" t="s">
        <v>25</v>
      </c>
    </row>
    <row r="15" spans="1:8" s="1" customFormat="1" ht="30" customHeight="1" thickTop="1" thickBot="1" x14ac:dyDescent="0.3">
      <c r="A15" s="50" t="s">
        <v>26</v>
      </c>
      <c r="B15" s="194">
        <v>89</v>
      </c>
      <c r="C15" s="194">
        <v>41</v>
      </c>
      <c r="D15" s="153">
        <f t="shared" si="1"/>
        <v>130</v>
      </c>
      <c r="E15" s="194">
        <v>81</v>
      </c>
      <c r="F15" s="194">
        <v>49</v>
      </c>
      <c r="G15" s="153">
        <f t="shared" si="0"/>
        <v>130</v>
      </c>
      <c r="H15" s="169" t="s">
        <v>27</v>
      </c>
    </row>
    <row r="16" spans="1:8" s="1" customFormat="1" ht="30" customHeight="1" thickTop="1" thickBot="1" x14ac:dyDescent="0.3">
      <c r="A16" s="49" t="s">
        <v>28</v>
      </c>
      <c r="B16" s="195">
        <v>95</v>
      </c>
      <c r="C16" s="195">
        <v>52</v>
      </c>
      <c r="D16" s="157">
        <f t="shared" si="1"/>
        <v>147</v>
      </c>
      <c r="E16" s="195">
        <v>89</v>
      </c>
      <c r="F16" s="195">
        <v>58</v>
      </c>
      <c r="G16" s="157">
        <f t="shared" si="0"/>
        <v>147</v>
      </c>
      <c r="H16" s="170" t="s">
        <v>29</v>
      </c>
    </row>
    <row r="17" spans="1:8" s="1" customFormat="1" ht="30" customHeight="1" thickTop="1" thickBot="1" x14ac:dyDescent="0.3">
      <c r="A17" s="50" t="s">
        <v>30</v>
      </c>
      <c r="B17" s="194">
        <v>31</v>
      </c>
      <c r="C17" s="194">
        <v>16</v>
      </c>
      <c r="D17" s="153">
        <f t="shared" si="1"/>
        <v>47</v>
      </c>
      <c r="E17" s="194">
        <v>26</v>
      </c>
      <c r="F17" s="194">
        <v>21</v>
      </c>
      <c r="G17" s="153">
        <f t="shared" si="0"/>
        <v>47</v>
      </c>
      <c r="H17" s="169" t="s">
        <v>31</v>
      </c>
    </row>
    <row r="18" spans="1:8" s="1" customFormat="1" ht="30" customHeight="1" thickTop="1" thickBot="1" x14ac:dyDescent="0.3">
      <c r="A18" s="49" t="s">
        <v>32</v>
      </c>
      <c r="B18" s="195">
        <v>44</v>
      </c>
      <c r="C18" s="195">
        <v>17</v>
      </c>
      <c r="D18" s="157">
        <f t="shared" si="1"/>
        <v>61</v>
      </c>
      <c r="E18" s="195">
        <v>38</v>
      </c>
      <c r="F18" s="195">
        <v>23</v>
      </c>
      <c r="G18" s="157">
        <f t="shared" si="0"/>
        <v>61</v>
      </c>
      <c r="H18" s="170" t="s">
        <v>33</v>
      </c>
    </row>
    <row r="19" spans="1:8" s="1" customFormat="1" ht="30" customHeight="1" thickTop="1" thickBot="1" x14ac:dyDescent="0.3">
      <c r="A19" s="50" t="s">
        <v>34</v>
      </c>
      <c r="B19" s="194">
        <v>75</v>
      </c>
      <c r="C19" s="194">
        <v>18</v>
      </c>
      <c r="D19" s="153">
        <f t="shared" si="1"/>
        <v>93</v>
      </c>
      <c r="E19" s="194">
        <v>69</v>
      </c>
      <c r="F19" s="194">
        <v>24</v>
      </c>
      <c r="G19" s="153">
        <f t="shared" si="0"/>
        <v>93</v>
      </c>
      <c r="H19" s="169" t="s">
        <v>35</v>
      </c>
    </row>
    <row r="20" spans="1:8" s="1" customFormat="1" ht="30" customHeight="1" thickTop="1" thickBot="1" x14ac:dyDescent="0.3">
      <c r="A20" s="49" t="s">
        <v>36</v>
      </c>
      <c r="B20" s="195">
        <v>45</v>
      </c>
      <c r="C20" s="195">
        <v>23</v>
      </c>
      <c r="D20" s="157">
        <f t="shared" si="1"/>
        <v>68</v>
      </c>
      <c r="E20" s="195">
        <v>47</v>
      </c>
      <c r="F20" s="195">
        <v>21</v>
      </c>
      <c r="G20" s="157">
        <f t="shared" si="0"/>
        <v>68</v>
      </c>
      <c r="H20" s="170" t="s">
        <v>37</v>
      </c>
    </row>
    <row r="21" spans="1:8" s="1" customFormat="1" ht="30" customHeight="1" thickTop="1" x14ac:dyDescent="0.25">
      <c r="A21" s="50" t="s">
        <v>38</v>
      </c>
      <c r="B21" s="196">
        <v>82</v>
      </c>
      <c r="C21" s="196">
        <v>36</v>
      </c>
      <c r="D21" s="174">
        <f t="shared" si="1"/>
        <v>118</v>
      </c>
      <c r="E21" s="196">
        <v>70</v>
      </c>
      <c r="F21" s="196">
        <v>48</v>
      </c>
      <c r="G21" s="174">
        <f t="shared" si="0"/>
        <v>118</v>
      </c>
      <c r="H21" s="169" t="s">
        <v>39</v>
      </c>
    </row>
    <row r="22" spans="1:8" s="1" customFormat="1" ht="42" customHeight="1" x14ac:dyDescent="0.25">
      <c r="A22" s="235" t="s">
        <v>14</v>
      </c>
      <c r="B22" s="236">
        <f>B21+B20+B19+B18+B17+B16+B15+B14+B13+B12+B11+B10</f>
        <v>754</v>
      </c>
      <c r="C22" s="236">
        <f>SUM(C10:C21)</f>
        <v>354</v>
      </c>
      <c r="D22" s="236">
        <f>SUM(D10:D21)</f>
        <v>1108</v>
      </c>
      <c r="E22" s="236">
        <f>SUM(E10:E21)</f>
        <v>697</v>
      </c>
      <c r="F22" s="236">
        <f>SUM(F10:F21)</f>
        <v>411</v>
      </c>
      <c r="G22" s="236">
        <f>SUM(G10:G21)</f>
        <v>1108</v>
      </c>
      <c r="H22" s="237" t="s">
        <v>15</v>
      </c>
    </row>
    <row r="23" spans="1:8" ht="24" customHeight="1" x14ac:dyDescent="0.25">
      <c r="A23" s="3"/>
      <c r="H23" s="3"/>
    </row>
    <row r="24" spans="1:8" ht="24" customHeight="1" x14ac:dyDescent="0.25">
      <c r="A24" s="3"/>
      <c r="H24" s="3"/>
    </row>
    <row r="25" spans="1:8" ht="24" customHeight="1" x14ac:dyDescent="0.25">
      <c r="A25" s="3"/>
      <c r="H25" s="3"/>
    </row>
    <row r="26" spans="1:8" ht="24" customHeight="1" x14ac:dyDescent="0.25">
      <c r="A26" s="3"/>
      <c r="H26" s="3"/>
    </row>
    <row r="27" spans="1:8" ht="24" customHeight="1" x14ac:dyDescent="0.25">
      <c r="A27" s="3"/>
      <c r="H27" s="3"/>
    </row>
    <row r="28" spans="1:8" ht="29.25" customHeight="1" thickBot="1" x14ac:dyDescent="0.3">
      <c r="A28" s="225" t="s">
        <v>110</v>
      </c>
      <c r="B28" s="492" t="s">
        <v>269</v>
      </c>
      <c r="C28" s="492" t="s">
        <v>270</v>
      </c>
    </row>
    <row r="29" spans="1:8" ht="13" thickTop="1" x14ac:dyDescent="0.25">
      <c r="A29" s="1"/>
      <c r="B29" s="488"/>
      <c r="C29" s="488"/>
    </row>
    <row r="30" spans="1:8" x14ac:dyDescent="0.25">
      <c r="A30" s="1" t="s">
        <v>111</v>
      </c>
      <c r="B30" s="1">
        <f t="shared" ref="B30:C41" si="2">SUM(B10)</f>
        <v>53</v>
      </c>
      <c r="C30" s="1">
        <f t="shared" si="2"/>
        <v>28</v>
      </c>
    </row>
    <row r="31" spans="1:8" x14ac:dyDescent="0.25">
      <c r="A31" s="1" t="s">
        <v>112</v>
      </c>
      <c r="B31" s="1">
        <f t="shared" si="2"/>
        <v>50</v>
      </c>
      <c r="C31" s="1">
        <f t="shared" si="2"/>
        <v>42</v>
      </c>
    </row>
    <row r="32" spans="1:8" x14ac:dyDescent="0.25">
      <c r="A32" s="1" t="s">
        <v>113</v>
      </c>
      <c r="B32" s="1">
        <f t="shared" si="2"/>
        <v>44</v>
      </c>
      <c r="C32" s="1">
        <f t="shared" si="2"/>
        <v>26</v>
      </c>
    </row>
    <row r="33" spans="1:3" x14ac:dyDescent="0.25">
      <c r="A33" s="1" t="s">
        <v>114</v>
      </c>
      <c r="B33" s="1">
        <f t="shared" si="2"/>
        <v>74</v>
      </c>
      <c r="C33" s="1">
        <f t="shared" si="2"/>
        <v>29</v>
      </c>
    </row>
    <row r="34" spans="1:3" x14ac:dyDescent="0.25">
      <c r="A34" s="1" t="s">
        <v>115</v>
      </c>
      <c r="B34" s="1">
        <f t="shared" si="2"/>
        <v>72</v>
      </c>
      <c r="C34" s="1">
        <f t="shared" si="2"/>
        <v>26</v>
      </c>
    </row>
    <row r="35" spans="1:3" x14ac:dyDescent="0.25">
      <c r="A35" s="1" t="s">
        <v>116</v>
      </c>
      <c r="B35" s="1">
        <f t="shared" si="2"/>
        <v>89</v>
      </c>
      <c r="C35" s="1">
        <f t="shared" si="2"/>
        <v>41</v>
      </c>
    </row>
    <row r="36" spans="1:3" x14ac:dyDescent="0.25">
      <c r="A36" s="1" t="s">
        <v>117</v>
      </c>
      <c r="B36" s="1">
        <f t="shared" si="2"/>
        <v>95</v>
      </c>
      <c r="C36" s="1">
        <f t="shared" si="2"/>
        <v>52</v>
      </c>
    </row>
    <row r="37" spans="1:3" x14ac:dyDescent="0.25">
      <c r="A37" s="1" t="s">
        <v>118</v>
      </c>
      <c r="B37" s="1">
        <f t="shared" si="2"/>
        <v>31</v>
      </c>
      <c r="C37" s="1">
        <f t="shared" si="2"/>
        <v>16</v>
      </c>
    </row>
    <row r="38" spans="1:3" x14ac:dyDescent="0.25">
      <c r="A38" s="1" t="s">
        <v>119</v>
      </c>
      <c r="B38" s="1">
        <f t="shared" si="2"/>
        <v>44</v>
      </c>
      <c r="C38" s="1">
        <f t="shared" si="2"/>
        <v>17</v>
      </c>
    </row>
    <row r="39" spans="1:3" x14ac:dyDescent="0.25">
      <c r="A39" s="1" t="s">
        <v>120</v>
      </c>
      <c r="B39" s="1">
        <f t="shared" si="2"/>
        <v>75</v>
      </c>
      <c r="C39" s="1">
        <f t="shared" si="2"/>
        <v>18</v>
      </c>
    </row>
    <row r="40" spans="1:3" x14ac:dyDescent="0.25">
      <c r="A40" s="1" t="s">
        <v>121</v>
      </c>
      <c r="B40" s="1">
        <f t="shared" si="2"/>
        <v>45</v>
      </c>
      <c r="C40" s="1">
        <f t="shared" si="2"/>
        <v>23</v>
      </c>
    </row>
    <row r="41" spans="1:3" x14ac:dyDescent="0.25">
      <c r="A41" s="1" t="s">
        <v>122</v>
      </c>
      <c r="B41" s="1">
        <f t="shared" si="2"/>
        <v>82</v>
      </c>
      <c r="C41" s="1">
        <f t="shared" si="2"/>
        <v>36</v>
      </c>
    </row>
  </sheetData>
  <mergeCells count="16">
    <mergeCell ref="C28:C29"/>
    <mergeCell ref="A3:H3"/>
    <mergeCell ref="A5:H5"/>
    <mergeCell ref="B7:D7"/>
    <mergeCell ref="E7:G7"/>
    <mergeCell ref="E8:E9"/>
    <mergeCell ref="F8:F9"/>
    <mergeCell ref="D8:D9"/>
    <mergeCell ref="G8:G9"/>
    <mergeCell ref="B28:B29"/>
    <mergeCell ref="A2:H2"/>
    <mergeCell ref="A4:H4"/>
    <mergeCell ref="A7:A9"/>
    <mergeCell ref="H7:H9"/>
    <mergeCell ref="B8:B9"/>
    <mergeCell ref="C8:C9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 tint="0.39997558519241921"/>
  </sheetPr>
  <dimension ref="A1:G41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20.7265625" style="4" customWidth="1"/>
    <col min="2" max="4" width="9.7265625" style="2" customWidth="1"/>
    <col min="5" max="5" width="10.54296875" style="2" customWidth="1"/>
    <col min="6" max="6" width="10.453125" style="2" customWidth="1"/>
    <col min="7" max="7" width="20.7265625" style="4" customWidth="1"/>
    <col min="8" max="16384" width="9.1796875" style="2"/>
  </cols>
  <sheetData>
    <row r="1" spans="1:7" ht="32.25" customHeight="1" x14ac:dyDescent="0.25"/>
    <row r="2" spans="1:7" s="230" customFormat="1" ht="20" x14ac:dyDescent="0.25">
      <c r="A2" s="546" t="s">
        <v>99</v>
      </c>
      <c r="B2" s="546"/>
      <c r="C2" s="546"/>
      <c r="D2" s="546"/>
      <c r="E2" s="546"/>
      <c r="F2" s="546"/>
      <c r="G2" s="546"/>
    </row>
    <row r="3" spans="1:7" s="230" customFormat="1" ht="20" x14ac:dyDescent="0.25">
      <c r="A3" s="547">
        <v>2011</v>
      </c>
      <c r="B3" s="547"/>
      <c r="C3" s="547"/>
      <c r="D3" s="547"/>
      <c r="E3" s="547"/>
      <c r="F3" s="547"/>
      <c r="G3" s="547"/>
    </row>
    <row r="4" spans="1:7" s="230" customFormat="1" ht="17.5" x14ac:dyDescent="0.25">
      <c r="A4" s="424" t="s">
        <v>100</v>
      </c>
      <c r="B4" s="424"/>
      <c r="C4" s="424"/>
      <c r="D4" s="424"/>
      <c r="E4" s="424"/>
      <c r="F4" s="424"/>
      <c r="G4" s="424"/>
    </row>
    <row r="5" spans="1:7" ht="15.5" x14ac:dyDescent="0.25">
      <c r="A5" s="407">
        <v>2011</v>
      </c>
      <c r="B5" s="407"/>
      <c r="C5" s="407"/>
      <c r="D5" s="407"/>
      <c r="E5" s="407"/>
      <c r="F5" s="407"/>
      <c r="G5" s="407"/>
    </row>
    <row r="6" spans="1:7" ht="15.5" x14ac:dyDescent="0.25">
      <c r="A6" s="79" t="s">
        <v>581</v>
      </c>
      <c r="B6" s="80"/>
      <c r="C6" s="80"/>
      <c r="D6" s="80"/>
      <c r="E6" s="80"/>
      <c r="F6" s="80"/>
      <c r="G6" s="78" t="s">
        <v>582</v>
      </c>
    </row>
    <row r="7" spans="1:7" ht="18" customHeight="1" thickBot="1" x14ac:dyDescent="0.3">
      <c r="A7" s="529" t="s">
        <v>129</v>
      </c>
      <c r="B7" s="482" t="s">
        <v>295</v>
      </c>
      <c r="C7" s="482" t="s">
        <v>296</v>
      </c>
      <c r="D7" s="482" t="s">
        <v>297</v>
      </c>
      <c r="E7" s="482" t="s">
        <v>298</v>
      </c>
      <c r="F7" s="507" t="s">
        <v>447</v>
      </c>
      <c r="G7" s="430" t="s">
        <v>133</v>
      </c>
    </row>
    <row r="8" spans="1:7" s="225" customFormat="1" ht="18" customHeight="1" thickTop="1" thickBot="1" x14ac:dyDescent="0.3">
      <c r="A8" s="530"/>
      <c r="B8" s="532"/>
      <c r="C8" s="532"/>
      <c r="D8" s="532"/>
      <c r="E8" s="532"/>
      <c r="F8" s="486"/>
      <c r="G8" s="431"/>
    </row>
    <row r="9" spans="1:7" s="1" customFormat="1" ht="18" customHeight="1" thickTop="1" thickBot="1" x14ac:dyDescent="0.3">
      <c r="A9" s="530"/>
      <c r="B9" s="532"/>
      <c r="C9" s="532"/>
      <c r="D9" s="532"/>
      <c r="E9" s="532"/>
      <c r="F9" s="486"/>
      <c r="G9" s="431"/>
    </row>
    <row r="10" spans="1:7" s="1" customFormat="1" ht="18" customHeight="1" thickTop="1" x14ac:dyDescent="0.25">
      <c r="A10" s="531"/>
      <c r="B10" s="419"/>
      <c r="C10" s="419"/>
      <c r="D10" s="419"/>
      <c r="E10" s="419"/>
      <c r="F10" s="426"/>
      <c r="G10" s="432"/>
    </row>
    <row r="11" spans="1:7" s="1" customFormat="1" ht="24" customHeight="1" thickBot="1" x14ac:dyDescent="0.3">
      <c r="A11" s="280">
        <v>-20</v>
      </c>
      <c r="B11" s="193">
        <v>14</v>
      </c>
      <c r="C11" s="193">
        <v>15</v>
      </c>
      <c r="D11" s="193">
        <v>6</v>
      </c>
      <c r="E11" s="193">
        <v>0</v>
      </c>
      <c r="F11" s="162">
        <f t="shared" ref="F11:F21" si="0">E11+D11+C11+B11</f>
        <v>35</v>
      </c>
      <c r="G11" s="281">
        <v>-20</v>
      </c>
    </row>
    <row r="12" spans="1:7" s="1" customFormat="1" ht="24" customHeight="1" thickTop="1" thickBot="1" x14ac:dyDescent="0.3">
      <c r="A12" s="92" t="s">
        <v>40</v>
      </c>
      <c r="B12" s="194">
        <v>68</v>
      </c>
      <c r="C12" s="194">
        <v>113</v>
      </c>
      <c r="D12" s="194">
        <v>51</v>
      </c>
      <c r="E12" s="194">
        <v>2</v>
      </c>
      <c r="F12" s="153">
        <f t="shared" si="0"/>
        <v>234</v>
      </c>
      <c r="G12" s="266" t="s">
        <v>40</v>
      </c>
    </row>
    <row r="13" spans="1:7" s="1" customFormat="1" ht="24" customHeight="1" thickTop="1" thickBot="1" x14ac:dyDescent="0.3">
      <c r="A13" s="274" t="s">
        <v>41</v>
      </c>
      <c r="B13" s="221">
        <v>80</v>
      </c>
      <c r="C13" s="221">
        <v>140</v>
      </c>
      <c r="D13" s="221">
        <v>55</v>
      </c>
      <c r="E13" s="221">
        <v>8</v>
      </c>
      <c r="F13" s="222">
        <f t="shared" si="0"/>
        <v>283</v>
      </c>
      <c r="G13" s="275" t="s">
        <v>41</v>
      </c>
    </row>
    <row r="14" spans="1:7" s="1" customFormat="1" ht="24" customHeight="1" thickTop="1" thickBot="1" x14ac:dyDescent="0.3">
      <c r="A14" s="92" t="s">
        <v>42</v>
      </c>
      <c r="B14" s="194">
        <v>61</v>
      </c>
      <c r="C14" s="194">
        <v>88</v>
      </c>
      <c r="D14" s="194">
        <v>38</v>
      </c>
      <c r="E14" s="194">
        <v>7</v>
      </c>
      <c r="F14" s="153">
        <f t="shared" si="0"/>
        <v>194</v>
      </c>
      <c r="G14" s="266" t="s">
        <v>42</v>
      </c>
    </row>
    <row r="15" spans="1:7" s="1" customFormat="1" ht="23.25" customHeight="1" thickTop="1" thickBot="1" x14ac:dyDescent="0.3">
      <c r="A15" s="274" t="s">
        <v>43</v>
      </c>
      <c r="B15" s="221">
        <v>44</v>
      </c>
      <c r="C15" s="221">
        <v>84</v>
      </c>
      <c r="D15" s="221">
        <v>15</v>
      </c>
      <c r="E15" s="221">
        <v>6</v>
      </c>
      <c r="F15" s="222">
        <f>B15+C15+D15+E15</f>
        <v>149</v>
      </c>
      <c r="G15" s="275" t="s">
        <v>43</v>
      </c>
    </row>
    <row r="16" spans="1:7" s="1" customFormat="1" ht="24" customHeight="1" thickTop="1" thickBot="1" x14ac:dyDescent="0.3">
      <c r="A16" s="92" t="s">
        <v>44</v>
      </c>
      <c r="B16" s="194">
        <v>29</v>
      </c>
      <c r="C16" s="194">
        <v>49</v>
      </c>
      <c r="D16" s="194">
        <v>13</v>
      </c>
      <c r="E16" s="194">
        <v>8</v>
      </c>
      <c r="F16" s="153">
        <f t="shared" si="0"/>
        <v>99</v>
      </c>
      <c r="G16" s="266" t="s">
        <v>44</v>
      </c>
    </row>
    <row r="17" spans="1:7" s="1" customFormat="1" ht="24" customHeight="1" thickTop="1" thickBot="1" x14ac:dyDescent="0.3">
      <c r="A17" s="274" t="s">
        <v>45</v>
      </c>
      <c r="B17" s="221">
        <v>13</v>
      </c>
      <c r="C17" s="221">
        <v>23</v>
      </c>
      <c r="D17" s="221">
        <v>7</v>
      </c>
      <c r="E17" s="221">
        <v>4</v>
      </c>
      <c r="F17" s="222">
        <f t="shared" si="0"/>
        <v>47</v>
      </c>
      <c r="G17" s="275" t="s">
        <v>45</v>
      </c>
    </row>
    <row r="18" spans="1:7" s="1" customFormat="1" ht="24" customHeight="1" thickTop="1" thickBot="1" x14ac:dyDescent="0.3">
      <c r="A18" s="92" t="s">
        <v>48</v>
      </c>
      <c r="B18" s="194">
        <v>10</v>
      </c>
      <c r="C18" s="194">
        <v>17</v>
      </c>
      <c r="D18" s="194">
        <v>7</v>
      </c>
      <c r="E18" s="194">
        <v>1</v>
      </c>
      <c r="F18" s="153">
        <f t="shared" si="0"/>
        <v>35</v>
      </c>
      <c r="G18" s="266" t="s">
        <v>48</v>
      </c>
    </row>
    <row r="19" spans="1:7" s="1" customFormat="1" ht="24" customHeight="1" thickTop="1" thickBot="1" x14ac:dyDescent="0.3">
      <c r="A19" s="274" t="s">
        <v>49</v>
      </c>
      <c r="B19" s="221">
        <v>1</v>
      </c>
      <c r="C19" s="221">
        <v>6</v>
      </c>
      <c r="D19" s="221">
        <v>2</v>
      </c>
      <c r="E19" s="221">
        <v>1</v>
      </c>
      <c r="F19" s="222">
        <f t="shared" si="0"/>
        <v>10</v>
      </c>
      <c r="G19" s="275" t="s">
        <v>49</v>
      </c>
    </row>
    <row r="20" spans="1:7" s="1" customFormat="1" ht="24" customHeight="1" thickTop="1" thickBot="1" x14ac:dyDescent="0.3">
      <c r="A20" s="92" t="s">
        <v>101</v>
      </c>
      <c r="B20" s="194">
        <v>3</v>
      </c>
      <c r="C20" s="194">
        <v>7</v>
      </c>
      <c r="D20" s="194">
        <v>0</v>
      </c>
      <c r="E20" s="194">
        <v>0</v>
      </c>
      <c r="F20" s="153">
        <f t="shared" si="0"/>
        <v>10</v>
      </c>
      <c r="G20" s="266" t="s">
        <v>101</v>
      </c>
    </row>
    <row r="21" spans="1:7" s="1" customFormat="1" ht="24" customHeight="1" thickTop="1" x14ac:dyDescent="0.25">
      <c r="A21" s="276" t="s">
        <v>46</v>
      </c>
      <c r="B21" s="277">
        <v>4</v>
      </c>
      <c r="C21" s="277">
        <v>4</v>
      </c>
      <c r="D21" s="277">
        <v>1</v>
      </c>
      <c r="E21" s="277">
        <v>3</v>
      </c>
      <c r="F21" s="278">
        <f t="shared" si="0"/>
        <v>12</v>
      </c>
      <c r="G21" s="279" t="s">
        <v>47</v>
      </c>
    </row>
    <row r="22" spans="1:7" s="1" customFormat="1" ht="26.25" customHeight="1" x14ac:dyDescent="0.25">
      <c r="A22" s="271" t="s">
        <v>0</v>
      </c>
      <c r="B22" s="272">
        <f>SUM(B11:B21)</f>
        <v>327</v>
      </c>
      <c r="C22" s="272">
        <f>SUM(C11:C21)</f>
        <v>546</v>
      </c>
      <c r="D22" s="272">
        <f>SUM(D11:D21)</f>
        <v>195</v>
      </c>
      <c r="E22" s="272">
        <f>SUM(E11:E21)</f>
        <v>40</v>
      </c>
      <c r="F22" s="272">
        <f>SUM(F11:F21)</f>
        <v>1108</v>
      </c>
      <c r="G22" s="273" t="s">
        <v>1</v>
      </c>
    </row>
    <row r="23" spans="1:7" s="213" customFormat="1" x14ac:dyDescent="0.25"/>
    <row r="24" spans="1:7" s="213" customFormat="1" x14ac:dyDescent="0.25"/>
    <row r="25" spans="1:7" s="213" customFormat="1" x14ac:dyDescent="0.25"/>
    <row r="26" spans="1:7" s="213" customFormat="1" x14ac:dyDescent="0.25"/>
    <row r="27" spans="1:7" s="213" customFormat="1" x14ac:dyDescent="0.25"/>
    <row r="28" spans="1:7" s="213" customFormat="1" x14ac:dyDescent="0.25"/>
    <row r="29" spans="1:7" s="213" customFormat="1" x14ac:dyDescent="0.25"/>
    <row r="30" spans="1:7" s="213" customFormat="1" x14ac:dyDescent="0.25"/>
    <row r="31" spans="1:7" s="213" customFormat="1" x14ac:dyDescent="0.25"/>
    <row r="32" spans="1:7" s="213" customFormat="1" x14ac:dyDescent="0.25"/>
    <row r="33" spans="1:7" s="213" customFormat="1" x14ac:dyDescent="0.25"/>
    <row r="34" spans="1:7" s="213" customFormat="1" x14ac:dyDescent="0.25"/>
    <row r="35" spans="1:7" s="213" customFormat="1" x14ac:dyDescent="0.25"/>
    <row r="36" spans="1:7" s="213" customFormat="1" x14ac:dyDescent="0.25"/>
    <row r="37" spans="1:7" s="213" customFormat="1" x14ac:dyDescent="0.25"/>
    <row r="38" spans="1:7" ht="24" customHeight="1" x14ac:dyDescent="0.25">
      <c r="A38" s="3"/>
      <c r="G38" s="3"/>
    </row>
    <row r="39" spans="1:7" ht="24" customHeight="1" x14ac:dyDescent="0.25">
      <c r="A39" s="3"/>
      <c r="G39" s="3"/>
    </row>
    <row r="40" spans="1:7" ht="24" customHeight="1" x14ac:dyDescent="0.25">
      <c r="A40" s="3"/>
      <c r="G40" s="3"/>
    </row>
    <row r="41" spans="1:7" ht="29.25" customHeight="1" x14ac:dyDescent="0.25"/>
  </sheetData>
  <mergeCells count="11">
    <mergeCell ref="D7:D10"/>
    <mergeCell ref="E7:E10"/>
    <mergeCell ref="F7:F10"/>
    <mergeCell ref="A2:G2"/>
    <mergeCell ref="A3:G3"/>
    <mergeCell ref="A4:G4"/>
    <mergeCell ref="A5:G5"/>
    <mergeCell ref="A7:A10"/>
    <mergeCell ref="G7:G10"/>
    <mergeCell ref="B7:B10"/>
    <mergeCell ref="C7:C10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32"/>
  <sheetViews>
    <sheetView rightToLeft="1" view="pageBreakPreview" zoomScaleNormal="100" zoomScaleSheetLayoutView="100" workbookViewId="0">
      <selection activeCell="A24" sqref="A24:D32"/>
    </sheetView>
  </sheetViews>
  <sheetFormatPr defaultColWidth="9.1796875" defaultRowHeight="12.5" x14ac:dyDescent="0.25"/>
  <cols>
    <col min="1" max="1" width="18.453125" style="25" customWidth="1"/>
    <col min="2" max="4" width="13.54296875" style="25" customWidth="1"/>
    <col min="5" max="5" width="18.453125" style="26" customWidth="1"/>
    <col min="6" max="16384" width="9.1796875" style="25"/>
  </cols>
  <sheetData>
    <row r="1" spans="1:10" s="6" customFormat="1" ht="21" customHeight="1" x14ac:dyDescent="0.25">
      <c r="A1" s="406" t="s">
        <v>172</v>
      </c>
      <c r="B1" s="406"/>
      <c r="C1" s="406"/>
      <c r="D1" s="406"/>
      <c r="E1" s="406"/>
      <c r="G1" s="25"/>
      <c r="H1" s="25"/>
      <c r="I1" s="25"/>
      <c r="J1" s="25"/>
    </row>
    <row r="2" spans="1:10" s="6" customFormat="1" ht="20" x14ac:dyDescent="0.25">
      <c r="A2" s="408" t="s">
        <v>497</v>
      </c>
      <c r="B2" s="408"/>
      <c r="C2" s="408"/>
      <c r="D2" s="408"/>
      <c r="E2" s="408"/>
      <c r="G2" s="25"/>
      <c r="H2" s="25"/>
      <c r="I2" s="25"/>
      <c r="J2" s="25"/>
    </row>
    <row r="3" spans="1:10" s="34" customFormat="1" ht="15.5" x14ac:dyDescent="0.25">
      <c r="A3" s="407" t="s">
        <v>524</v>
      </c>
      <c r="B3" s="407"/>
      <c r="C3" s="407"/>
      <c r="D3" s="407"/>
      <c r="E3" s="407"/>
      <c r="G3" s="25"/>
      <c r="H3" s="25"/>
      <c r="I3" s="25"/>
      <c r="J3" s="25"/>
    </row>
    <row r="4" spans="1:10" s="34" customFormat="1" ht="18" x14ac:dyDescent="0.25">
      <c r="A4" s="407" t="s">
        <v>497</v>
      </c>
      <c r="B4" s="407"/>
      <c r="C4" s="407"/>
      <c r="D4" s="407"/>
      <c r="E4" s="407"/>
      <c r="G4" s="6"/>
      <c r="H4" s="6"/>
      <c r="I4" s="6"/>
      <c r="J4" s="6"/>
    </row>
    <row r="5" spans="1:10" s="35" customFormat="1" ht="18" x14ac:dyDescent="0.25">
      <c r="A5" s="37" t="s">
        <v>530</v>
      </c>
      <c r="E5" s="36" t="s">
        <v>531</v>
      </c>
      <c r="G5" s="6"/>
      <c r="H5" s="6"/>
      <c r="I5" s="6"/>
      <c r="J5" s="6"/>
    </row>
    <row r="6" spans="1:10" s="33" customFormat="1" ht="27" customHeight="1" thickBot="1" x14ac:dyDescent="0.3">
      <c r="A6" s="409" t="s">
        <v>171</v>
      </c>
      <c r="B6" s="415" t="s">
        <v>170</v>
      </c>
      <c r="C6" s="415" t="s">
        <v>169</v>
      </c>
      <c r="D6" s="415" t="s">
        <v>168</v>
      </c>
      <c r="E6" s="412" t="s">
        <v>167</v>
      </c>
      <c r="G6" s="34"/>
      <c r="H6" s="34"/>
      <c r="I6" s="34"/>
      <c r="J6" s="34"/>
    </row>
    <row r="7" spans="1:10" s="32" customFormat="1" ht="19" thickTop="1" thickBot="1" x14ac:dyDescent="0.3">
      <c r="A7" s="410"/>
      <c r="B7" s="416"/>
      <c r="C7" s="416"/>
      <c r="D7" s="416"/>
      <c r="E7" s="413"/>
      <c r="G7" s="6"/>
      <c r="H7" s="6"/>
      <c r="I7" s="6"/>
      <c r="J7" s="6"/>
    </row>
    <row r="8" spans="1:10" s="32" customFormat="1" ht="18.5" thickTop="1" x14ac:dyDescent="0.25">
      <c r="A8" s="411"/>
      <c r="B8" s="417"/>
      <c r="C8" s="417"/>
      <c r="D8" s="417"/>
      <c r="E8" s="414"/>
      <c r="G8" s="6"/>
      <c r="H8" s="6"/>
      <c r="I8" s="6"/>
      <c r="J8" s="6"/>
    </row>
    <row r="9" spans="1:10" ht="32.25" customHeight="1" thickBot="1" x14ac:dyDescent="0.3">
      <c r="A9" s="226">
        <v>2002</v>
      </c>
      <c r="B9" s="402">
        <v>12200</v>
      </c>
      <c r="C9" s="402">
        <v>1220</v>
      </c>
      <c r="D9" s="402">
        <v>10980</v>
      </c>
      <c r="E9" s="349">
        <v>2002</v>
      </c>
    </row>
    <row r="10" spans="1:10" ht="32.25" customHeight="1" thickTop="1" thickBot="1" x14ac:dyDescent="0.3">
      <c r="A10" s="29">
        <v>2003</v>
      </c>
      <c r="B10" s="145">
        <v>12856</v>
      </c>
      <c r="C10" s="145">
        <v>1311</v>
      </c>
      <c r="D10" s="145">
        <v>11545</v>
      </c>
      <c r="E10" s="350">
        <v>2003</v>
      </c>
    </row>
    <row r="11" spans="1:10" ht="32.25" customHeight="1" thickTop="1" thickBot="1" x14ac:dyDescent="0.3">
      <c r="A11" s="150">
        <v>2004</v>
      </c>
      <c r="B11" s="353">
        <v>13190</v>
      </c>
      <c r="C11" s="353">
        <v>1341</v>
      </c>
      <c r="D11" s="353">
        <v>11849</v>
      </c>
      <c r="E11" s="403">
        <v>2004</v>
      </c>
    </row>
    <row r="12" spans="1:10" ht="32.25" customHeight="1" thickTop="1" thickBot="1" x14ac:dyDescent="0.3">
      <c r="A12" s="29">
        <v>2005</v>
      </c>
      <c r="B12" s="145">
        <v>13401</v>
      </c>
      <c r="C12" s="145">
        <v>1545</v>
      </c>
      <c r="D12" s="145">
        <v>11856</v>
      </c>
      <c r="E12" s="350">
        <v>2005</v>
      </c>
    </row>
    <row r="13" spans="1:10" ht="32.25" customHeight="1" thickTop="1" thickBot="1" x14ac:dyDescent="0.3">
      <c r="A13" s="150">
        <v>2006</v>
      </c>
      <c r="B13" s="353">
        <v>14120</v>
      </c>
      <c r="C13" s="353">
        <v>1750</v>
      </c>
      <c r="D13" s="353">
        <v>12370</v>
      </c>
      <c r="E13" s="403">
        <v>2006</v>
      </c>
    </row>
    <row r="14" spans="1:10" ht="32.25" customHeight="1" thickTop="1" thickBot="1" x14ac:dyDescent="0.3">
      <c r="A14" s="29">
        <v>2007</v>
      </c>
      <c r="B14" s="145">
        <v>15681</v>
      </c>
      <c r="C14" s="145">
        <v>1776</v>
      </c>
      <c r="D14" s="145">
        <v>13905</v>
      </c>
      <c r="E14" s="350">
        <v>2007</v>
      </c>
    </row>
    <row r="15" spans="1:10" ht="32.25" customHeight="1" thickTop="1" thickBot="1" x14ac:dyDescent="0.3">
      <c r="A15" s="150">
        <v>2008</v>
      </c>
      <c r="B15" s="353">
        <v>17210</v>
      </c>
      <c r="C15" s="353">
        <v>1942</v>
      </c>
      <c r="D15" s="353">
        <v>15268</v>
      </c>
      <c r="E15" s="403">
        <v>2008</v>
      </c>
    </row>
    <row r="16" spans="1:10" ht="32.25" customHeight="1" thickTop="1" thickBot="1" x14ac:dyDescent="0.3">
      <c r="A16" s="29">
        <v>2009</v>
      </c>
      <c r="B16" s="145">
        <v>18351</v>
      </c>
      <c r="C16" s="145">
        <v>2008</v>
      </c>
      <c r="D16" s="145">
        <v>16343</v>
      </c>
      <c r="E16" s="350">
        <v>2009</v>
      </c>
    </row>
    <row r="17" spans="1:5" ht="32.25" customHeight="1" thickTop="1" thickBot="1" x14ac:dyDescent="0.3">
      <c r="A17" s="150">
        <v>2010</v>
      </c>
      <c r="B17" s="353">
        <v>19504</v>
      </c>
      <c r="C17" s="353">
        <v>1970</v>
      </c>
      <c r="D17" s="353">
        <v>17534</v>
      </c>
      <c r="E17" s="403">
        <v>2010</v>
      </c>
    </row>
    <row r="18" spans="1:5" ht="32.25" customHeight="1" thickTop="1" x14ac:dyDescent="0.25">
      <c r="A18" s="158">
        <v>2011</v>
      </c>
      <c r="B18" s="404">
        <v>20623</v>
      </c>
      <c r="C18" s="404">
        <v>1949</v>
      </c>
      <c r="D18" s="404">
        <f>B18-C18</f>
        <v>18674</v>
      </c>
      <c r="E18" s="405">
        <v>2011</v>
      </c>
    </row>
    <row r="19" spans="1:5" ht="34.5" customHeight="1" x14ac:dyDescent="0.25">
      <c r="A19" s="284"/>
      <c r="B19" s="285"/>
      <c r="C19" s="285"/>
      <c r="D19" s="285"/>
      <c r="E19" s="286"/>
    </row>
    <row r="20" spans="1:5" ht="34.5" customHeight="1" x14ac:dyDescent="0.25">
      <c r="A20" s="28"/>
      <c r="B20" s="28"/>
      <c r="C20" s="28"/>
      <c r="D20" s="28"/>
      <c r="E20" s="28"/>
    </row>
    <row r="21" spans="1:5" ht="32.25" customHeight="1" x14ac:dyDescent="0.25">
      <c r="E21" s="25"/>
    </row>
    <row r="22" spans="1:5" ht="32.25" customHeight="1" x14ac:dyDescent="0.25">
      <c r="E22" s="25"/>
    </row>
    <row r="23" spans="1:5" ht="32.25" customHeight="1" x14ac:dyDescent="0.25">
      <c r="A23" s="31" t="s">
        <v>166</v>
      </c>
      <c r="B23" s="30" t="s">
        <v>165</v>
      </c>
      <c r="C23" s="30" t="s">
        <v>164</v>
      </c>
      <c r="D23" s="30" t="s">
        <v>163</v>
      </c>
      <c r="E23" s="25"/>
    </row>
    <row r="24" spans="1:5" x14ac:dyDescent="0.25">
      <c r="A24" s="27"/>
      <c r="B24" s="27"/>
      <c r="C24" s="27"/>
      <c r="D24" s="27"/>
    </row>
    <row r="25" spans="1:5" x14ac:dyDescent="0.25">
      <c r="A25" s="27"/>
      <c r="B25" s="27"/>
      <c r="C25" s="27"/>
      <c r="D25" s="27"/>
    </row>
    <row r="26" spans="1:5" x14ac:dyDescent="0.25">
      <c r="A26" s="27"/>
      <c r="B26" s="27"/>
      <c r="C26" s="27"/>
      <c r="D26" s="27"/>
    </row>
    <row r="27" spans="1:5" x14ac:dyDescent="0.25">
      <c r="A27" s="27"/>
      <c r="B27" s="27"/>
      <c r="C27" s="27"/>
      <c r="D27" s="27"/>
    </row>
    <row r="28" spans="1:5" x14ac:dyDescent="0.25">
      <c r="A28" s="27"/>
      <c r="B28" s="27"/>
      <c r="C28" s="27"/>
      <c r="D28" s="27"/>
    </row>
    <row r="29" spans="1:5" x14ac:dyDescent="0.25">
      <c r="A29" s="27"/>
      <c r="B29" s="27"/>
      <c r="C29" s="27"/>
      <c r="D29" s="27"/>
    </row>
    <row r="30" spans="1:5" x14ac:dyDescent="0.25">
      <c r="A30" s="27"/>
      <c r="B30" s="27"/>
      <c r="C30" s="27"/>
      <c r="D30" s="27"/>
    </row>
    <row r="31" spans="1:5" x14ac:dyDescent="0.25">
      <c r="A31" s="27"/>
      <c r="B31" s="27"/>
      <c r="C31" s="27"/>
      <c r="D31" s="27"/>
    </row>
    <row r="32" spans="1:5" x14ac:dyDescent="0.25">
      <c r="A32" s="27"/>
      <c r="B32" s="27"/>
      <c r="C32" s="27"/>
      <c r="D32" s="27"/>
    </row>
  </sheetData>
  <mergeCells count="9">
    <mergeCell ref="A1:E1"/>
    <mergeCell ref="A3:E3"/>
    <mergeCell ref="A2:E2"/>
    <mergeCell ref="A4:E4"/>
    <mergeCell ref="A6:A8"/>
    <mergeCell ref="E6:E8"/>
    <mergeCell ref="B6:B8"/>
    <mergeCell ref="C6:C8"/>
    <mergeCell ref="D6:D8"/>
  </mergeCells>
  <printOptions horizontalCentered="1"/>
  <pageMargins left="0.74803149606299213" right="0.74803149606299213" top="1.7716535433070868" bottom="1.3779527559055118" header="0.51181102362204722" footer="0.51181102362204722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 tint="0.39997558519241921"/>
  </sheetPr>
  <dimension ref="A1:G42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20.7265625" style="4" customWidth="1"/>
    <col min="2" max="4" width="9.7265625" style="2" customWidth="1"/>
    <col min="5" max="5" width="10.54296875" style="2" customWidth="1"/>
    <col min="6" max="6" width="10.453125" style="2" customWidth="1"/>
    <col min="7" max="7" width="20.7265625" style="4" customWidth="1"/>
    <col min="8" max="16384" width="9.1796875" style="2"/>
  </cols>
  <sheetData>
    <row r="1" spans="1:7" ht="32.25" customHeight="1" x14ac:dyDescent="0.25"/>
    <row r="2" spans="1:7" s="230" customFormat="1" ht="20" x14ac:dyDescent="0.25">
      <c r="A2" s="546" t="s">
        <v>102</v>
      </c>
      <c r="B2" s="546"/>
      <c r="C2" s="546"/>
      <c r="D2" s="546"/>
      <c r="E2" s="546"/>
      <c r="F2" s="546"/>
      <c r="G2" s="546"/>
    </row>
    <row r="3" spans="1:7" s="230" customFormat="1" ht="20" x14ac:dyDescent="0.25">
      <c r="A3" s="547">
        <v>2011</v>
      </c>
      <c r="B3" s="547"/>
      <c r="C3" s="547"/>
      <c r="D3" s="547"/>
      <c r="E3" s="547"/>
      <c r="F3" s="547"/>
      <c r="G3" s="547"/>
    </row>
    <row r="4" spans="1:7" s="230" customFormat="1" ht="17.5" x14ac:dyDescent="0.25">
      <c r="A4" s="424" t="s">
        <v>103</v>
      </c>
      <c r="B4" s="424"/>
      <c r="C4" s="424"/>
      <c r="D4" s="424"/>
      <c r="E4" s="424"/>
      <c r="F4" s="424"/>
      <c r="G4" s="424"/>
    </row>
    <row r="5" spans="1:7" ht="15.5" x14ac:dyDescent="0.25">
      <c r="A5" s="407">
        <v>2011</v>
      </c>
      <c r="B5" s="407"/>
      <c r="C5" s="407"/>
      <c r="D5" s="407"/>
      <c r="E5" s="407"/>
      <c r="F5" s="407"/>
      <c r="G5" s="407"/>
    </row>
    <row r="6" spans="1:7" ht="15.5" x14ac:dyDescent="0.25">
      <c r="A6" s="79" t="s">
        <v>583</v>
      </c>
      <c r="B6" s="80"/>
      <c r="C6" s="80"/>
      <c r="D6" s="80"/>
      <c r="E6" s="80"/>
      <c r="F6" s="80"/>
      <c r="G6" s="78" t="s">
        <v>584</v>
      </c>
    </row>
    <row r="7" spans="1:7" ht="18" customHeight="1" thickBot="1" x14ac:dyDescent="0.3">
      <c r="A7" s="529" t="s">
        <v>521</v>
      </c>
      <c r="B7" s="482" t="s">
        <v>494</v>
      </c>
      <c r="C7" s="482" t="s">
        <v>130</v>
      </c>
      <c r="D7" s="482" t="s">
        <v>131</v>
      </c>
      <c r="E7" s="482" t="s">
        <v>132</v>
      </c>
      <c r="F7" s="507" t="s">
        <v>495</v>
      </c>
      <c r="G7" s="430" t="s">
        <v>520</v>
      </c>
    </row>
    <row r="8" spans="1:7" s="225" customFormat="1" ht="18" customHeight="1" thickTop="1" thickBot="1" x14ac:dyDescent="0.3">
      <c r="A8" s="530"/>
      <c r="B8" s="532"/>
      <c r="C8" s="532"/>
      <c r="D8" s="532"/>
      <c r="E8" s="532"/>
      <c r="F8" s="486"/>
      <c r="G8" s="431"/>
    </row>
    <row r="9" spans="1:7" s="1" customFormat="1" ht="18" customHeight="1" thickTop="1" thickBot="1" x14ac:dyDescent="0.3">
      <c r="A9" s="530"/>
      <c r="B9" s="532"/>
      <c r="C9" s="532"/>
      <c r="D9" s="532"/>
      <c r="E9" s="532"/>
      <c r="F9" s="486"/>
      <c r="G9" s="431"/>
    </row>
    <row r="10" spans="1:7" s="1" customFormat="1" ht="33" customHeight="1" thickTop="1" x14ac:dyDescent="0.25">
      <c r="A10" s="531"/>
      <c r="B10" s="419"/>
      <c r="C10" s="419"/>
      <c r="D10" s="419"/>
      <c r="E10" s="419"/>
      <c r="F10" s="426"/>
      <c r="G10" s="432"/>
    </row>
    <row r="11" spans="1:7" s="1" customFormat="1" ht="24" customHeight="1" thickBot="1" x14ac:dyDescent="0.3">
      <c r="A11" s="91">
        <v>-20</v>
      </c>
      <c r="B11" s="204">
        <v>1</v>
      </c>
      <c r="C11" s="204">
        <v>1</v>
      </c>
      <c r="D11" s="204">
        <v>1</v>
      </c>
      <c r="E11" s="204">
        <v>0</v>
      </c>
      <c r="F11" s="151">
        <f>SUM(B11:E11)</f>
        <v>3</v>
      </c>
      <c r="G11" s="265">
        <v>-20</v>
      </c>
    </row>
    <row r="12" spans="1:7" s="1" customFormat="1" ht="24" customHeight="1" thickTop="1" thickBot="1" x14ac:dyDescent="0.3">
      <c r="A12" s="92" t="s">
        <v>40</v>
      </c>
      <c r="B12" s="194">
        <v>33</v>
      </c>
      <c r="C12" s="194">
        <v>53</v>
      </c>
      <c r="D12" s="194">
        <v>17</v>
      </c>
      <c r="E12" s="194">
        <v>0</v>
      </c>
      <c r="F12" s="153">
        <f t="shared" ref="F12:F24" si="0">SUM(B12:E12)</f>
        <v>103</v>
      </c>
      <c r="G12" s="266" t="s">
        <v>40</v>
      </c>
    </row>
    <row r="13" spans="1:7" s="1" customFormat="1" ht="24" customHeight="1" thickTop="1" thickBot="1" x14ac:dyDescent="0.3">
      <c r="A13" s="98" t="s">
        <v>41</v>
      </c>
      <c r="B13" s="195">
        <v>84</v>
      </c>
      <c r="C13" s="195">
        <v>107</v>
      </c>
      <c r="D13" s="195">
        <v>50</v>
      </c>
      <c r="E13" s="195">
        <v>6</v>
      </c>
      <c r="F13" s="157">
        <f t="shared" si="0"/>
        <v>247</v>
      </c>
      <c r="G13" s="267" t="s">
        <v>41</v>
      </c>
    </row>
    <row r="14" spans="1:7" s="1" customFormat="1" ht="24" customHeight="1" thickTop="1" thickBot="1" x14ac:dyDescent="0.3">
      <c r="A14" s="92" t="s">
        <v>42</v>
      </c>
      <c r="B14" s="194">
        <v>71</v>
      </c>
      <c r="C14" s="194">
        <v>120</v>
      </c>
      <c r="D14" s="194">
        <v>54</v>
      </c>
      <c r="E14" s="194">
        <v>4</v>
      </c>
      <c r="F14" s="153">
        <f t="shared" si="0"/>
        <v>249</v>
      </c>
      <c r="G14" s="266" t="s">
        <v>42</v>
      </c>
    </row>
    <row r="15" spans="1:7" s="1" customFormat="1" ht="24" customHeight="1" thickTop="1" thickBot="1" x14ac:dyDescent="0.3">
      <c r="A15" s="98" t="s">
        <v>43</v>
      </c>
      <c r="B15" s="195">
        <v>44</v>
      </c>
      <c r="C15" s="195">
        <v>88</v>
      </c>
      <c r="D15" s="195">
        <v>26</v>
      </c>
      <c r="E15" s="195">
        <v>7</v>
      </c>
      <c r="F15" s="157">
        <f t="shared" si="0"/>
        <v>165</v>
      </c>
      <c r="G15" s="267" t="s">
        <v>43</v>
      </c>
    </row>
    <row r="16" spans="1:7" s="1" customFormat="1" ht="23.25" customHeight="1" thickTop="1" thickBot="1" x14ac:dyDescent="0.3">
      <c r="A16" s="92" t="s">
        <v>44</v>
      </c>
      <c r="B16" s="194">
        <v>29</v>
      </c>
      <c r="C16" s="194">
        <v>55</v>
      </c>
      <c r="D16" s="194">
        <v>12</v>
      </c>
      <c r="E16" s="194">
        <v>10</v>
      </c>
      <c r="F16" s="153">
        <f t="shared" si="0"/>
        <v>106</v>
      </c>
      <c r="G16" s="266" t="s">
        <v>44</v>
      </c>
    </row>
    <row r="17" spans="1:7" s="1" customFormat="1" ht="24" customHeight="1" thickTop="1" thickBot="1" x14ac:dyDescent="0.3">
      <c r="A17" s="98" t="s">
        <v>45</v>
      </c>
      <c r="B17" s="195">
        <v>23</v>
      </c>
      <c r="C17" s="195">
        <v>41</v>
      </c>
      <c r="D17" s="195">
        <v>11</v>
      </c>
      <c r="E17" s="195">
        <v>4</v>
      </c>
      <c r="F17" s="157">
        <f t="shared" si="0"/>
        <v>79</v>
      </c>
      <c r="G17" s="267" t="s">
        <v>45</v>
      </c>
    </row>
    <row r="18" spans="1:7" s="1" customFormat="1" ht="24" customHeight="1" thickTop="1" thickBot="1" x14ac:dyDescent="0.3">
      <c r="A18" s="92" t="s">
        <v>48</v>
      </c>
      <c r="B18" s="194">
        <v>18</v>
      </c>
      <c r="C18" s="194">
        <v>27</v>
      </c>
      <c r="D18" s="194">
        <v>7</v>
      </c>
      <c r="E18" s="194">
        <v>4</v>
      </c>
      <c r="F18" s="153">
        <f t="shared" si="0"/>
        <v>56</v>
      </c>
      <c r="G18" s="266" t="s">
        <v>48</v>
      </c>
    </row>
    <row r="19" spans="1:7" s="1" customFormat="1" ht="24" customHeight="1" thickTop="1" thickBot="1" x14ac:dyDescent="0.3">
      <c r="A19" s="98" t="s">
        <v>49</v>
      </c>
      <c r="B19" s="195">
        <v>8</v>
      </c>
      <c r="C19" s="195">
        <v>16</v>
      </c>
      <c r="D19" s="195">
        <v>7</v>
      </c>
      <c r="E19" s="195">
        <v>2</v>
      </c>
      <c r="F19" s="157">
        <f t="shared" si="0"/>
        <v>33</v>
      </c>
      <c r="G19" s="267" t="s">
        <v>49</v>
      </c>
    </row>
    <row r="20" spans="1:7" s="1" customFormat="1" ht="24" customHeight="1" thickTop="1" thickBot="1" x14ac:dyDescent="0.3">
      <c r="A20" s="92" t="s">
        <v>50</v>
      </c>
      <c r="B20" s="194">
        <v>1</v>
      </c>
      <c r="C20" s="194">
        <v>17</v>
      </c>
      <c r="D20" s="194">
        <v>3</v>
      </c>
      <c r="E20" s="194">
        <v>1</v>
      </c>
      <c r="F20" s="153">
        <f t="shared" si="0"/>
        <v>22</v>
      </c>
      <c r="G20" s="266" t="s">
        <v>50</v>
      </c>
    </row>
    <row r="21" spans="1:7" s="1" customFormat="1" ht="24" customHeight="1" thickTop="1" thickBot="1" x14ac:dyDescent="0.3">
      <c r="A21" s="98" t="s">
        <v>51</v>
      </c>
      <c r="B21" s="195">
        <v>2</v>
      </c>
      <c r="C21" s="195">
        <v>3</v>
      </c>
      <c r="D21" s="195">
        <v>0</v>
      </c>
      <c r="E21" s="195">
        <v>1</v>
      </c>
      <c r="F21" s="157">
        <f t="shared" si="0"/>
        <v>6</v>
      </c>
      <c r="G21" s="267" t="s">
        <v>51</v>
      </c>
    </row>
    <row r="22" spans="1:7" s="1" customFormat="1" ht="24" customHeight="1" thickTop="1" thickBot="1" x14ac:dyDescent="0.3">
      <c r="A22" s="93" t="s">
        <v>52</v>
      </c>
      <c r="B22" s="196">
        <v>1</v>
      </c>
      <c r="C22" s="196">
        <v>2</v>
      </c>
      <c r="D22" s="196">
        <v>0</v>
      </c>
      <c r="E22" s="196">
        <v>0</v>
      </c>
      <c r="F22" s="174">
        <f t="shared" si="0"/>
        <v>3</v>
      </c>
      <c r="G22" s="269" t="s">
        <v>52</v>
      </c>
    </row>
    <row r="23" spans="1:7" s="1" customFormat="1" ht="24" customHeight="1" thickTop="1" thickBot="1" x14ac:dyDescent="0.3">
      <c r="A23" s="98" t="s">
        <v>95</v>
      </c>
      <c r="B23" s="195">
        <v>1</v>
      </c>
      <c r="C23" s="195">
        <v>7</v>
      </c>
      <c r="D23" s="195">
        <v>0</v>
      </c>
      <c r="E23" s="195">
        <v>0</v>
      </c>
      <c r="F23" s="157">
        <f t="shared" si="0"/>
        <v>8</v>
      </c>
      <c r="G23" s="267" t="s">
        <v>104</v>
      </c>
    </row>
    <row r="24" spans="1:7" s="1" customFormat="1" ht="24" customHeight="1" thickTop="1" x14ac:dyDescent="0.25">
      <c r="A24" s="99" t="s">
        <v>46</v>
      </c>
      <c r="B24" s="196">
        <v>11</v>
      </c>
      <c r="C24" s="196">
        <v>9</v>
      </c>
      <c r="D24" s="196">
        <v>7</v>
      </c>
      <c r="E24" s="196">
        <v>1</v>
      </c>
      <c r="F24" s="174">
        <f t="shared" si="0"/>
        <v>28</v>
      </c>
      <c r="G24" s="268" t="s">
        <v>47</v>
      </c>
    </row>
    <row r="25" spans="1:7" s="1" customFormat="1" ht="26.25" customHeight="1" x14ac:dyDescent="0.25">
      <c r="A25" s="250" t="s">
        <v>14</v>
      </c>
      <c r="B25" s="236">
        <f>SUM(B11:B24)</f>
        <v>327</v>
      </c>
      <c r="C25" s="236">
        <f>SUM(C11:C24)</f>
        <v>546</v>
      </c>
      <c r="D25" s="236">
        <f>SUM(D11:D24)</f>
        <v>195</v>
      </c>
      <c r="E25" s="236">
        <f>SUM(E11:E24)</f>
        <v>40</v>
      </c>
      <c r="F25" s="236">
        <f>SUM(F11:F24)</f>
        <v>1108</v>
      </c>
      <c r="G25" s="237" t="s">
        <v>15</v>
      </c>
    </row>
    <row r="26" spans="1:7" s="213" customFormat="1" x14ac:dyDescent="0.25"/>
    <row r="27" spans="1:7" s="213" customFormat="1" x14ac:dyDescent="0.25"/>
    <row r="28" spans="1:7" s="213" customFormat="1" x14ac:dyDescent="0.25"/>
    <row r="29" spans="1:7" s="213" customFormat="1" x14ac:dyDescent="0.25"/>
    <row r="30" spans="1:7" s="213" customFormat="1" x14ac:dyDescent="0.25"/>
    <row r="31" spans="1:7" s="213" customFormat="1" x14ac:dyDescent="0.25"/>
    <row r="32" spans="1:7" s="213" customFormat="1" x14ac:dyDescent="0.25"/>
    <row r="33" spans="1:7" s="213" customFormat="1" x14ac:dyDescent="0.25"/>
    <row r="34" spans="1:7" s="213" customFormat="1" x14ac:dyDescent="0.25"/>
    <row r="35" spans="1:7" s="213" customFormat="1" x14ac:dyDescent="0.25"/>
    <row r="36" spans="1:7" s="213" customFormat="1" x14ac:dyDescent="0.25"/>
    <row r="37" spans="1:7" s="213" customFormat="1" x14ac:dyDescent="0.25"/>
    <row r="38" spans="1:7" s="213" customFormat="1" x14ac:dyDescent="0.25"/>
    <row r="39" spans="1:7" ht="24" customHeight="1" x14ac:dyDescent="0.25">
      <c r="A39" s="3"/>
      <c r="G39" s="3"/>
    </row>
    <row r="40" spans="1:7" ht="24" customHeight="1" x14ac:dyDescent="0.25">
      <c r="A40" s="3"/>
      <c r="G40" s="3"/>
    </row>
    <row r="41" spans="1:7" ht="24" customHeight="1" x14ac:dyDescent="0.25">
      <c r="A41" s="3"/>
      <c r="G41" s="3"/>
    </row>
    <row r="42" spans="1:7" ht="29.25" customHeight="1" x14ac:dyDescent="0.25"/>
  </sheetData>
  <mergeCells count="11">
    <mergeCell ref="A2:G2"/>
    <mergeCell ref="A4:G4"/>
    <mergeCell ref="A3:G3"/>
    <mergeCell ref="A7:A10"/>
    <mergeCell ref="G7:G10"/>
    <mergeCell ref="A5:G5"/>
    <mergeCell ref="B7:B10"/>
    <mergeCell ref="C7:C10"/>
    <mergeCell ref="D7:D10"/>
    <mergeCell ref="E7:E10"/>
    <mergeCell ref="F7:F10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 tint="0.39997558519241921"/>
  </sheetPr>
  <dimension ref="A1:G34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25.7265625" style="4" customWidth="1"/>
    <col min="2" max="6" width="9.7265625" style="2" customWidth="1"/>
    <col min="7" max="7" width="25.7265625" style="4" customWidth="1"/>
    <col min="8" max="16384" width="9.1796875" style="2"/>
  </cols>
  <sheetData>
    <row r="1" spans="1:7" ht="32.25" customHeight="1" x14ac:dyDescent="0.25"/>
    <row r="2" spans="1:7" s="230" customFormat="1" ht="20" x14ac:dyDescent="0.25">
      <c r="A2" s="546" t="s">
        <v>105</v>
      </c>
      <c r="B2" s="546"/>
      <c r="C2" s="546"/>
      <c r="D2" s="546"/>
      <c r="E2" s="546"/>
      <c r="F2" s="546"/>
      <c r="G2" s="546"/>
    </row>
    <row r="3" spans="1:7" s="230" customFormat="1" ht="20" x14ac:dyDescent="0.25">
      <c r="A3" s="547">
        <v>2011</v>
      </c>
      <c r="B3" s="547"/>
      <c r="C3" s="547"/>
      <c r="D3" s="547"/>
      <c r="E3" s="547"/>
      <c r="F3" s="547"/>
      <c r="G3" s="547"/>
    </row>
    <row r="4" spans="1:7" s="230" customFormat="1" ht="17.5" x14ac:dyDescent="0.25">
      <c r="A4" s="424" t="s">
        <v>106</v>
      </c>
      <c r="B4" s="424"/>
      <c r="C4" s="424"/>
      <c r="D4" s="424"/>
      <c r="E4" s="424"/>
      <c r="F4" s="424"/>
      <c r="G4" s="424"/>
    </row>
    <row r="5" spans="1:7" ht="15.5" x14ac:dyDescent="0.25">
      <c r="A5" s="407">
        <v>2011</v>
      </c>
      <c r="B5" s="407"/>
      <c r="C5" s="407"/>
      <c r="D5" s="407"/>
      <c r="E5" s="407"/>
      <c r="F5" s="407"/>
      <c r="G5" s="407"/>
    </row>
    <row r="6" spans="1:7" ht="15.5" x14ac:dyDescent="0.25">
      <c r="A6" s="79" t="s">
        <v>586</v>
      </c>
      <c r="B6" s="80"/>
      <c r="C6" s="80"/>
      <c r="D6" s="80"/>
      <c r="E6" s="80"/>
      <c r="F6" s="80"/>
      <c r="G6" s="78" t="s">
        <v>585</v>
      </c>
    </row>
    <row r="7" spans="1:7" ht="18" customHeight="1" thickBot="1" x14ac:dyDescent="0.3">
      <c r="A7" s="529" t="s">
        <v>336</v>
      </c>
      <c r="B7" s="482" t="s">
        <v>494</v>
      </c>
      <c r="C7" s="482" t="s">
        <v>130</v>
      </c>
      <c r="D7" s="482" t="s">
        <v>131</v>
      </c>
      <c r="E7" s="482" t="s">
        <v>132</v>
      </c>
      <c r="F7" s="507" t="s">
        <v>495</v>
      </c>
      <c r="G7" s="430" t="s">
        <v>136</v>
      </c>
    </row>
    <row r="8" spans="1:7" s="225" customFormat="1" ht="18" customHeight="1" thickTop="1" thickBot="1" x14ac:dyDescent="0.3">
      <c r="A8" s="530"/>
      <c r="B8" s="532"/>
      <c r="C8" s="532"/>
      <c r="D8" s="532"/>
      <c r="E8" s="532"/>
      <c r="F8" s="486"/>
      <c r="G8" s="431"/>
    </row>
    <row r="9" spans="1:7" s="1" customFormat="1" ht="18" customHeight="1" thickTop="1" thickBot="1" x14ac:dyDescent="0.3">
      <c r="A9" s="530"/>
      <c r="B9" s="532"/>
      <c r="C9" s="532"/>
      <c r="D9" s="532"/>
      <c r="E9" s="532"/>
      <c r="F9" s="486"/>
      <c r="G9" s="431"/>
    </row>
    <row r="10" spans="1:7" s="1" customFormat="1" ht="18" customHeight="1" thickTop="1" x14ac:dyDescent="0.25">
      <c r="A10" s="531"/>
      <c r="B10" s="419"/>
      <c r="C10" s="419"/>
      <c r="D10" s="419"/>
      <c r="E10" s="419"/>
      <c r="F10" s="426"/>
      <c r="G10" s="432"/>
    </row>
    <row r="11" spans="1:7" s="1" customFormat="1" ht="24" customHeight="1" thickBot="1" x14ac:dyDescent="0.3">
      <c r="A11" s="81" t="s">
        <v>68</v>
      </c>
      <c r="B11" s="204">
        <v>232</v>
      </c>
      <c r="C11" s="204">
        <v>391</v>
      </c>
      <c r="D11" s="204">
        <v>104</v>
      </c>
      <c r="E11" s="204">
        <v>27</v>
      </c>
      <c r="F11" s="151">
        <f t="shared" ref="F11:F16" si="0">SUM(B11:E11)</f>
        <v>754</v>
      </c>
      <c r="G11" s="97" t="s">
        <v>69</v>
      </c>
    </row>
    <row r="12" spans="1:7" s="1" customFormat="1" ht="24" customHeight="1" thickTop="1" thickBot="1" x14ac:dyDescent="0.3">
      <c r="A12" s="83" t="s">
        <v>90</v>
      </c>
      <c r="B12" s="194">
        <v>13</v>
      </c>
      <c r="C12" s="194">
        <v>22</v>
      </c>
      <c r="D12" s="194">
        <v>10</v>
      </c>
      <c r="E12" s="194">
        <v>1</v>
      </c>
      <c r="F12" s="153">
        <f t="shared" si="0"/>
        <v>46</v>
      </c>
      <c r="G12" s="96" t="s">
        <v>71</v>
      </c>
    </row>
    <row r="13" spans="1:7" s="1" customFormat="1" ht="24" customHeight="1" thickTop="1" thickBot="1" x14ac:dyDescent="0.3">
      <c r="A13" s="82" t="s">
        <v>72</v>
      </c>
      <c r="B13" s="195">
        <v>55</v>
      </c>
      <c r="C13" s="195">
        <v>103</v>
      </c>
      <c r="D13" s="195">
        <v>58</v>
      </c>
      <c r="E13" s="195">
        <v>11</v>
      </c>
      <c r="F13" s="157">
        <f t="shared" si="0"/>
        <v>227</v>
      </c>
      <c r="G13" s="95" t="s">
        <v>73</v>
      </c>
    </row>
    <row r="14" spans="1:7" s="1" customFormat="1" ht="24" customHeight="1" thickTop="1" thickBot="1" x14ac:dyDescent="0.3">
      <c r="A14" s="83" t="s">
        <v>74</v>
      </c>
      <c r="B14" s="194">
        <v>17</v>
      </c>
      <c r="C14" s="194">
        <v>19</v>
      </c>
      <c r="D14" s="194">
        <v>16</v>
      </c>
      <c r="E14" s="194">
        <v>1</v>
      </c>
      <c r="F14" s="153">
        <f t="shared" si="0"/>
        <v>53</v>
      </c>
      <c r="G14" s="96" t="s">
        <v>75</v>
      </c>
    </row>
    <row r="15" spans="1:7" s="1" customFormat="1" ht="24" customHeight="1" thickTop="1" thickBot="1" x14ac:dyDescent="0.3">
      <c r="A15" s="82" t="s">
        <v>76</v>
      </c>
      <c r="B15" s="195">
        <v>2</v>
      </c>
      <c r="C15" s="195">
        <v>4</v>
      </c>
      <c r="D15" s="195">
        <v>1</v>
      </c>
      <c r="E15" s="195">
        <v>0</v>
      </c>
      <c r="F15" s="157">
        <f t="shared" si="0"/>
        <v>7</v>
      </c>
      <c r="G15" s="95" t="s">
        <v>77</v>
      </c>
    </row>
    <row r="16" spans="1:7" s="1" customFormat="1" ht="24" customHeight="1" thickTop="1" x14ac:dyDescent="0.25">
      <c r="A16" s="84" t="s">
        <v>78</v>
      </c>
      <c r="B16" s="196">
        <v>8</v>
      </c>
      <c r="C16" s="196">
        <v>7</v>
      </c>
      <c r="D16" s="196">
        <v>6</v>
      </c>
      <c r="E16" s="196">
        <v>0</v>
      </c>
      <c r="F16" s="174">
        <f t="shared" si="0"/>
        <v>21</v>
      </c>
      <c r="G16" s="129" t="s">
        <v>79</v>
      </c>
    </row>
    <row r="17" spans="1:7" s="1" customFormat="1" ht="26.25" customHeight="1" x14ac:dyDescent="0.25">
      <c r="A17" s="250" t="s">
        <v>14</v>
      </c>
      <c r="B17" s="236">
        <f>SUM(B11:B16)</f>
        <v>327</v>
      </c>
      <c r="C17" s="236">
        <f>SUM(C11:C16)</f>
        <v>546</v>
      </c>
      <c r="D17" s="236">
        <f>SUM(D11:D16)</f>
        <v>195</v>
      </c>
      <c r="E17" s="236">
        <f>SUM(E11:E16)</f>
        <v>40</v>
      </c>
      <c r="F17" s="236">
        <f>SUM(F11:F16)</f>
        <v>1108</v>
      </c>
      <c r="G17" s="237" t="s">
        <v>15</v>
      </c>
    </row>
    <row r="18" spans="1:7" s="213" customFormat="1" x14ac:dyDescent="0.25"/>
    <row r="19" spans="1:7" s="213" customFormat="1" x14ac:dyDescent="0.25"/>
    <row r="20" spans="1:7" s="213" customFormat="1" x14ac:dyDescent="0.25"/>
    <row r="21" spans="1:7" s="213" customFormat="1" x14ac:dyDescent="0.25"/>
    <row r="22" spans="1:7" s="213" customFormat="1" x14ac:dyDescent="0.25"/>
    <row r="23" spans="1:7" s="213" customFormat="1" x14ac:dyDescent="0.25"/>
    <row r="24" spans="1:7" s="213" customFormat="1" x14ac:dyDescent="0.25"/>
    <row r="25" spans="1:7" s="213" customFormat="1" x14ac:dyDescent="0.25"/>
    <row r="26" spans="1:7" s="213" customFormat="1" x14ac:dyDescent="0.25"/>
    <row r="27" spans="1:7" s="213" customFormat="1" x14ac:dyDescent="0.25"/>
    <row r="28" spans="1:7" s="213" customFormat="1" x14ac:dyDescent="0.25"/>
    <row r="29" spans="1:7" s="213" customFormat="1" x14ac:dyDescent="0.25"/>
    <row r="30" spans="1:7" s="213" customFormat="1" x14ac:dyDescent="0.25"/>
    <row r="31" spans="1:7" ht="24" customHeight="1" x14ac:dyDescent="0.25">
      <c r="A31" s="3"/>
      <c r="G31" s="3"/>
    </row>
    <row r="32" spans="1:7" ht="24" customHeight="1" x14ac:dyDescent="0.25">
      <c r="A32" s="3"/>
      <c r="G32" s="3"/>
    </row>
    <row r="33" spans="1:7" ht="24" customHeight="1" x14ac:dyDescent="0.25">
      <c r="A33" s="3"/>
      <c r="G33" s="3"/>
    </row>
    <row r="34" spans="1:7" ht="29.25" customHeight="1" x14ac:dyDescent="0.25"/>
  </sheetData>
  <mergeCells count="11">
    <mergeCell ref="A2:G2"/>
    <mergeCell ref="A3:G3"/>
    <mergeCell ref="A4:G4"/>
    <mergeCell ref="A7:A10"/>
    <mergeCell ref="G7:G10"/>
    <mergeCell ref="A5:G5"/>
    <mergeCell ref="B7:B10"/>
    <mergeCell ref="C7:C10"/>
    <mergeCell ref="D7:D10"/>
    <mergeCell ref="E7:E10"/>
    <mergeCell ref="F7:F10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 tint="0.39997558519241921"/>
  </sheetPr>
  <dimension ref="A1:P26"/>
  <sheetViews>
    <sheetView rightToLeft="1" view="pageBreakPreview" zoomScaleNormal="100" workbookViewId="0">
      <selection activeCell="G16" sqref="G16"/>
    </sheetView>
  </sheetViews>
  <sheetFormatPr defaultColWidth="9.1796875" defaultRowHeight="12.5" x14ac:dyDescent="0.25"/>
  <cols>
    <col min="1" max="1" width="17.26953125" style="4" customWidth="1"/>
    <col min="2" max="2" width="6.7265625" style="4" customWidth="1"/>
    <col min="3" max="12" width="6.7265625" style="2" customWidth="1"/>
    <col min="13" max="13" width="7.7265625" style="2" customWidth="1"/>
    <col min="14" max="14" width="21" style="4" customWidth="1"/>
    <col min="15" max="16384" width="9.1796875" style="2"/>
  </cols>
  <sheetData>
    <row r="1" spans="1:16" s="230" customFormat="1" ht="20" x14ac:dyDescent="0.25">
      <c r="A1" s="406" t="s">
        <v>107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6" s="230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6" s="230" customFormat="1" ht="17.5" x14ac:dyDescent="0.25">
      <c r="A3" s="424" t="s">
        <v>108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6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6" ht="23.25" customHeight="1" x14ac:dyDescent="0.25">
      <c r="A5" s="79" t="s">
        <v>587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78" t="s">
        <v>588</v>
      </c>
      <c r="O5" s="232"/>
      <c r="P5" s="234"/>
    </row>
    <row r="6" spans="1:16" ht="18.75" customHeight="1" thickBot="1" x14ac:dyDescent="0.3">
      <c r="A6" s="529" t="s">
        <v>134</v>
      </c>
      <c r="B6" s="542">
        <v>-20</v>
      </c>
      <c r="C6" s="542" t="s">
        <v>82</v>
      </c>
      <c r="D6" s="542" t="s">
        <v>83</v>
      </c>
      <c r="E6" s="542" t="s">
        <v>84</v>
      </c>
      <c r="F6" s="542" t="s">
        <v>85</v>
      </c>
      <c r="G6" s="542" t="s">
        <v>86</v>
      </c>
      <c r="H6" s="542" t="s">
        <v>87</v>
      </c>
      <c r="I6" s="542" t="s">
        <v>88</v>
      </c>
      <c r="J6" s="542" t="s">
        <v>89</v>
      </c>
      <c r="K6" s="548" t="s">
        <v>126</v>
      </c>
      <c r="L6" s="536" t="s">
        <v>491</v>
      </c>
      <c r="M6" s="507" t="s">
        <v>447</v>
      </c>
      <c r="N6" s="430" t="s">
        <v>135</v>
      </c>
    </row>
    <row r="7" spans="1:16" s="225" customFormat="1" ht="14.25" customHeight="1" thickTop="1" thickBot="1" x14ac:dyDescent="0.3">
      <c r="A7" s="530"/>
      <c r="B7" s="543"/>
      <c r="C7" s="543"/>
      <c r="D7" s="543"/>
      <c r="E7" s="543"/>
      <c r="F7" s="543"/>
      <c r="G7" s="543"/>
      <c r="H7" s="543"/>
      <c r="I7" s="543"/>
      <c r="J7" s="543"/>
      <c r="K7" s="549"/>
      <c r="L7" s="551"/>
      <c r="M7" s="486"/>
      <c r="N7" s="431"/>
    </row>
    <row r="8" spans="1:16" s="225" customFormat="1" ht="18.75" customHeight="1" thickTop="1" thickBot="1" x14ac:dyDescent="0.3">
      <c r="A8" s="530"/>
      <c r="B8" s="543"/>
      <c r="C8" s="543"/>
      <c r="D8" s="543"/>
      <c r="E8" s="543"/>
      <c r="F8" s="543"/>
      <c r="G8" s="543"/>
      <c r="H8" s="543"/>
      <c r="I8" s="543"/>
      <c r="J8" s="543"/>
      <c r="K8" s="549"/>
      <c r="L8" s="551"/>
      <c r="M8" s="486"/>
      <c r="N8" s="431"/>
    </row>
    <row r="9" spans="1:16" s="1" customFormat="1" ht="18.75" customHeight="1" thickTop="1" x14ac:dyDescent="0.25">
      <c r="A9" s="531"/>
      <c r="B9" s="544"/>
      <c r="C9" s="544"/>
      <c r="D9" s="544"/>
      <c r="E9" s="544"/>
      <c r="F9" s="544"/>
      <c r="G9" s="544"/>
      <c r="H9" s="544"/>
      <c r="I9" s="544"/>
      <c r="J9" s="544"/>
      <c r="K9" s="550"/>
      <c r="L9" s="552"/>
      <c r="M9" s="426"/>
      <c r="N9" s="432"/>
    </row>
    <row r="10" spans="1:16" s="1" customFormat="1" ht="26.25" customHeight="1" thickBot="1" x14ac:dyDescent="0.3">
      <c r="A10" s="91">
        <v>-20</v>
      </c>
      <c r="B10" s="204">
        <v>2</v>
      </c>
      <c r="C10" s="204">
        <v>1</v>
      </c>
      <c r="D10" s="204">
        <v>0</v>
      </c>
      <c r="E10" s="204">
        <v>0</v>
      </c>
      <c r="F10" s="204">
        <v>0</v>
      </c>
      <c r="G10" s="204">
        <v>0</v>
      </c>
      <c r="H10" s="204">
        <v>0</v>
      </c>
      <c r="I10" s="204">
        <v>0</v>
      </c>
      <c r="J10" s="204">
        <v>0</v>
      </c>
      <c r="K10" s="204">
        <v>0</v>
      </c>
      <c r="L10" s="204">
        <v>0</v>
      </c>
      <c r="M10" s="151">
        <v>3</v>
      </c>
      <c r="N10" s="265">
        <v>-20</v>
      </c>
    </row>
    <row r="11" spans="1:16" s="1" customFormat="1" ht="26.25" customHeight="1" thickTop="1" thickBot="1" x14ac:dyDescent="0.3">
      <c r="A11" s="92" t="s">
        <v>40</v>
      </c>
      <c r="B11" s="194">
        <v>18</v>
      </c>
      <c r="C11" s="194">
        <v>64</v>
      </c>
      <c r="D11" s="194">
        <v>18</v>
      </c>
      <c r="E11" s="194">
        <v>2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1</v>
      </c>
      <c r="M11" s="153">
        <v>103</v>
      </c>
      <c r="N11" s="266" t="s">
        <v>40</v>
      </c>
    </row>
    <row r="12" spans="1:16" s="1" customFormat="1" ht="26.25" customHeight="1" thickTop="1" thickBot="1" x14ac:dyDescent="0.3">
      <c r="A12" s="98" t="s">
        <v>41</v>
      </c>
      <c r="B12" s="195">
        <v>11</v>
      </c>
      <c r="C12" s="195">
        <v>110</v>
      </c>
      <c r="D12" s="195">
        <v>102</v>
      </c>
      <c r="E12" s="195">
        <v>15</v>
      </c>
      <c r="F12" s="195">
        <v>6</v>
      </c>
      <c r="G12" s="195">
        <v>1</v>
      </c>
      <c r="H12" s="195">
        <v>0</v>
      </c>
      <c r="I12" s="195">
        <v>1</v>
      </c>
      <c r="J12" s="195">
        <v>0</v>
      </c>
      <c r="K12" s="195">
        <v>0</v>
      </c>
      <c r="L12" s="195">
        <v>1</v>
      </c>
      <c r="M12" s="157">
        <v>247</v>
      </c>
      <c r="N12" s="267" t="s">
        <v>41</v>
      </c>
    </row>
    <row r="13" spans="1:16" s="1" customFormat="1" ht="26.25" customHeight="1" thickTop="1" thickBot="1" x14ac:dyDescent="0.3">
      <c r="A13" s="92" t="s">
        <v>42</v>
      </c>
      <c r="B13" s="194">
        <v>2</v>
      </c>
      <c r="C13" s="194">
        <v>45</v>
      </c>
      <c r="D13" s="194">
        <v>96</v>
      </c>
      <c r="E13" s="194">
        <v>70</v>
      </c>
      <c r="F13" s="194">
        <v>22</v>
      </c>
      <c r="G13" s="194">
        <v>5</v>
      </c>
      <c r="H13" s="194">
        <v>3</v>
      </c>
      <c r="I13" s="194">
        <v>3</v>
      </c>
      <c r="J13" s="194">
        <v>1</v>
      </c>
      <c r="K13" s="194">
        <v>0</v>
      </c>
      <c r="L13" s="194">
        <v>2</v>
      </c>
      <c r="M13" s="153">
        <v>249</v>
      </c>
      <c r="N13" s="266" t="s">
        <v>42</v>
      </c>
    </row>
    <row r="14" spans="1:16" s="1" customFormat="1" ht="26.25" customHeight="1" thickTop="1" thickBot="1" x14ac:dyDescent="0.3">
      <c r="A14" s="98" t="s">
        <v>43</v>
      </c>
      <c r="B14" s="195">
        <v>1</v>
      </c>
      <c r="C14" s="195">
        <v>8</v>
      </c>
      <c r="D14" s="195">
        <v>37</v>
      </c>
      <c r="E14" s="195">
        <v>63</v>
      </c>
      <c r="F14" s="195">
        <v>31</v>
      </c>
      <c r="G14" s="195">
        <v>17</v>
      </c>
      <c r="H14" s="195">
        <v>2</v>
      </c>
      <c r="I14" s="195">
        <v>1</v>
      </c>
      <c r="J14" s="195">
        <v>0</v>
      </c>
      <c r="K14" s="195">
        <v>1</v>
      </c>
      <c r="L14" s="195">
        <v>4</v>
      </c>
      <c r="M14" s="157">
        <v>165</v>
      </c>
      <c r="N14" s="267" t="s">
        <v>43</v>
      </c>
    </row>
    <row r="15" spans="1:16" s="1" customFormat="1" ht="26.25" customHeight="1" thickTop="1" thickBot="1" x14ac:dyDescent="0.3">
      <c r="A15" s="92" t="s">
        <v>44</v>
      </c>
      <c r="B15" s="194">
        <v>0</v>
      </c>
      <c r="C15" s="194">
        <v>2</v>
      </c>
      <c r="D15" s="194">
        <v>12</v>
      </c>
      <c r="E15" s="194">
        <v>24</v>
      </c>
      <c r="F15" s="194">
        <v>44</v>
      </c>
      <c r="G15" s="194">
        <v>19</v>
      </c>
      <c r="H15" s="194">
        <v>3</v>
      </c>
      <c r="I15" s="194">
        <v>1</v>
      </c>
      <c r="J15" s="194">
        <v>0</v>
      </c>
      <c r="K15" s="194">
        <v>0</v>
      </c>
      <c r="L15" s="194">
        <v>1</v>
      </c>
      <c r="M15" s="153">
        <v>106</v>
      </c>
      <c r="N15" s="266" t="s">
        <v>44</v>
      </c>
    </row>
    <row r="16" spans="1:16" s="1" customFormat="1" ht="26.25" customHeight="1" thickTop="1" thickBot="1" x14ac:dyDescent="0.3">
      <c r="A16" s="98" t="s">
        <v>45</v>
      </c>
      <c r="B16" s="195">
        <v>1</v>
      </c>
      <c r="C16" s="195">
        <v>0</v>
      </c>
      <c r="D16" s="195">
        <v>7</v>
      </c>
      <c r="E16" s="195">
        <v>6</v>
      </c>
      <c r="F16" s="195">
        <v>23</v>
      </c>
      <c r="G16" s="195">
        <v>26</v>
      </c>
      <c r="H16" s="195">
        <v>10</v>
      </c>
      <c r="I16" s="195">
        <v>6</v>
      </c>
      <c r="J16" s="195">
        <v>0</v>
      </c>
      <c r="K16" s="195">
        <v>0</v>
      </c>
      <c r="L16" s="195">
        <v>0</v>
      </c>
      <c r="M16" s="157">
        <v>79</v>
      </c>
      <c r="N16" s="267" t="s">
        <v>45</v>
      </c>
    </row>
    <row r="17" spans="1:14" s="1" customFormat="1" ht="26.25" customHeight="1" thickTop="1" thickBot="1" x14ac:dyDescent="0.3">
      <c r="A17" s="92" t="s">
        <v>48</v>
      </c>
      <c r="B17" s="194">
        <v>0</v>
      </c>
      <c r="C17" s="194">
        <v>0</v>
      </c>
      <c r="D17" s="194">
        <v>2</v>
      </c>
      <c r="E17" s="194">
        <v>5</v>
      </c>
      <c r="F17" s="194">
        <v>6</v>
      </c>
      <c r="G17" s="194">
        <v>16</v>
      </c>
      <c r="H17" s="194">
        <v>13</v>
      </c>
      <c r="I17" s="194">
        <v>13</v>
      </c>
      <c r="J17" s="194">
        <v>1</v>
      </c>
      <c r="K17" s="194">
        <v>0</v>
      </c>
      <c r="L17" s="194">
        <v>0</v>
      </c>
      <c r="M17" s="153">
        <v>56</v>
      </c>
      <c r="N17" s="266" t="s">
        <v>48</v>
      </c>
    </row>
    <row r="18" spans="1:14" s="1" customFormat="1" ht="26.25" customHeight="1" thickTop="1" thickBot="1" x14ac:dyDescent="0.3">
      <c r="A18" s="98" t="s">
        <v>49</v>
      </c>
      <c r="B18" s="195">
        <v>0</v>
      </c>
      <c r="C18" s="195">
        <v>1</v>
      </c>
      <c r="D18" s="195">
        <v>5</v>
      </c>
      <c r="E18" s="195">
        <v>4</v>
      </c>
      <c r="F18" s="195">
        <v>5</v>
      </c>
      <c r="G18" s="195">
        <v>3</v>
      </c>
      <c r="H18" s="195">
        <v>7</v>
      </c>
      <c r="I18" s="195">
        <v>3</v>
      </c>
      <c r="J18" s="195">
        <v>4</v>
      </c>
      <c r="K18" s="195">
        <v>1</v>
      </c>
      <c r="L18" s="195">
        <v>0</v>
      </c>
      <c r="M18" s="157">
        <v>33</v>
      </c>
      <c r="N18" s="267" t="s">
        <v>49</v>
      </c>
    </row>
    <row r="19" spans="1:14" s="1" customFormat="1" ht="26.25" customHeight="1" thickTop="1" thickBot="1" x14ac:dyDescent="0.3">
      <c r="A19" s="92" t="s">
        <v>50</v>
      </c>
      <c r="B19" s="194">
        <v>0</v>
      </c>
      <c r="C19" s="194">
        <v>0</v>
      </c>
      <c r="D19" s="194">
        <v>1</v>
      </c>
      <c r="E19" s="194">
        <v>0</v>
      </c>
      <c r="F19" s="194">
        <v>5</v>
      </c>
      <c r="G19" s="194">
        <v>4</v>
      </c>
      <c r="H19" s="194">
        <v>3</v>
      </c>
      <c r="I19" s="194">
        <v>5</v>
      </c>
      <c r="J19" s="194">
        <v>2</v>
      </c>
      <c r="K19" s="194">
        <v>2</v>
      </c>
      <c r="L19" s="194">
        <v>0</v>
      </c>
      <c r="M19" s="153">
        <v>22</v>
      </c>
      <c r="N19" s="266" t="s">
        <v>50</v>
      </c>
    </row>
    <row r="20" spans="1:14" s="1" customFormat="1" ht="26.25" customHeight="1" thickTop="1" thickBot="1" x14ac:dyDescent="0.3">
      <c r="A20" s="98" t="s">
        <v>51</v>
      </c>
      <c r="B20" s="195">
        <v>0</v>
      </c>
      <c r="C20" s="195">
        <v>0</v>
      </c>
      <c r="D20" s="195">
        <v>0</v>
      </c>
      <c r="E20" s="195">
        <v>1</v>
      </c>
      <c r="F20" s="195">
        <v>1</v>
      </c>
      <c r="G20" s="195">
        <v>0</v>
      </c>
      <c r="H20" s="195">
        <v>2</v>
      </c>
      <c r="I20" s="195">
        <v>1</v>
      </c>
      <c r="J20" s="195">
        <v>0</v>
      </c>
      <c r="K20" s="195">
        <v>1</v>
      </c>
      <c r="L20" s="195">
        <v>0</v>
      </c>
      <c r="M20" s="157">
        <v>6</v>
      </c>
      <c r="N20" s="267" t="s">
        <v>51</v>
      </c>
    </row>
    <row r="21" spans="1:14" s="1" customFormat="1" ht="26.25" customHeight="1" thickTop="1" thickBot="1" x14ac:dyDescent="0.3">
      <c r="A21" s="92" t="s">
        <v>52</v>
      </c>
      <c r="B21" s="194">
        <v>0</v>
      </c>
      <c r="C21" s="194">
        <v>0</v>
      </c>
      <c r="D21" s="194">
        <v>0</v>
      </c>
      <c r="E21" s="194">
        <v>0</v>
      </c>
      <c r="F21" s="194">
        <v>0</v>
      </c>
      <c r="G21" s="194">
        <v>1</v>
      </c>
      <c r="H21" s="194">
        <v>0</v>
      </c>
      <c r="I21" s="194">
        <v>1</v>
      </c>
      <c r="J21" s="194">
        <v>0</v>
      </c>
      <c r="K21" s="194">
        <v>1</v>
      </c>
      <c r="L21" s="194">
        <v>0</v>
      </c>
      <c r="M21" s="153">
        <v>3</v>
      </c>
      <c r="N21" s="266" t="s">
        <v>52</v>
      </c>
    </row>
    <row r="22" spans="1:14" s="1" customFormat="1" ht="26.25" customHeight="1" thickTop="1" thickBot="1" x14ac:dyDescent="0.3">
      <c r="A22" s="98" t="s">
        <v>95</v>
      </c>
      <c r="B22" s="195">
        <v>0</v>
      </c>
      <c r="C22" s="195">
        <v>0</v>
      </c>
      <c r="D22" s="195">
        <v>0</v>
      </c>
      <c r="E22" s="195">
        <v>0</v>
      </c>
      <c r="F22" s="195">
        <v>1</v>
      </c>
      <c r="G22" s="195">
        <v>0</v>
      </c>
      <c r="H22" s="195">
        <v>2</v>
      </c>
      <c r="I22" s="195">
        <v>0</v>
      </c>
      <c r="J22" s="195">
        <v>1</v>
      </c>
      <c r="K22" s="195">
        <v>4</v>
      </c>
      <c r="L22" s="195">
        <v>0</v>
      </c>
      <c r="M22" s="157">
        <v>8</v>
      </c>
      <c r="N22" s="267" t="s">
        <v>95</v>
      </c>
    </row>
    <row r="23" spans="1:14" s="1" customFormat="1" ht="26.25" customHeight="1" thickTop="1" x14ac:dyDescent="0.25">
      <c r="A23" s="99" t="s">
        <v>46</v>
      </c>
      <c r="B23" s="196">
        <v>0</v>
      </c>
      <c r="C23" s="196">
        <v>3</v>
      </c>
      <c r="D23" s="196">
        <v>3</v>
      </c>
      <c r="E23" s="196">
        <v>4</v>
      </c>
      <c r="F23" s="196">
        <v>5</v>
      </c>
      <c r="G23" s="196">
        <v>7</v>
      </c>
      <c r="H23" s="196">
        <v>2</v>
      </c>
      <c r="I23" s="196">
        <v>0</v>
      </c>
      <c r="J23" s="196">
        <v>1</v>
      </c>
      <c r="K23" s="196">
        <v>0</v>
      </c>
      <c r="L23" s="196">
        <v>3</v>
      </c>
      <c r="M23" s="174">
        <v>28</v>
      </c>
      <c r="N23" s="268" t="s">
        <v>47</v>
      </c>
    </row>
    <row r="24" spans="1:14" s="1" customFormat="1" ht="26.25" customHeight="1" x14ac:dyDescent="0.25">
      <c r="A24" s="250" t="s">
        <v>14</v>
      </c>
      <c r="B24" s="236">
        <f>SUM(B10:B23)</f>
        <v>35</v>
      </c>
      <c r="C24" s="236">
        <f t="shared" ref="C24:K24" si="0">SUM(C10:C23)</f>
        <v>234</v>
      </c>
      <c r="D24" s="236">
        <f t="shared" si="0"/>
        <v>283</v>
      </c>
      <c r="E24" s="236">
        <f t="shared" si="0"/>
        <v>194</v>
      </c>
      <c r="F24" s="236">
        <f t="shared" si="0"/>
        <v>149</v>
      </c>
      <c r="G24" s="236">
        <f t="shared" si="0"/>
        <v>99</v>
      </c>
      <c r="H24" s="236">
        <f t="shared" si="0"/>
        <v>47</v>
      </c>
      <c r="I24" s="236">
        <f t="shared" si="0"/>
        <v>35</v>
      </c>
      <c r="J24" s="236">
        <f t="shared" si="0"/>
        <v>10</v>
      </c>
      <c r="K24" s="236">
        <f t="shared" si="0"/>
        <v>10</v>
      </c>
      <c r="L24" s="236">
        <f>SUM(L10:L23)</f>
        <v>12</v>
      </c>
      <c r="M24" s="236">
        <f>SUM(M10:M23)</f>
        <v>1108</v>
      </c>
      <c r="N24" s="237" t="s">
        <v>15</v>
      </c>
    </row>
    <row r="25" spans="1:14" ht="24" customHeight="1" x14ac:dyDescent="0.25">
      <c r="A25" s="3"/>
      <c r="B25" s="3"/>
      <c r="N25" s="3"/>
    </row>
    <row r="26" spans="1:14" ht="29.25" customHeight="1" x14ac:dyDescent="0.25"/>
  </sheetData>
  <mergeCells count="18">
    <mergeCell ref="A1:N1"/>
    <mergeCell ref="A2:N2"/>
    <mergeCell ref="A3:N3"/>
    <mergeCell ref="A4:N4"/>
    <mergeCell ref="N6:N9"/>
    <mergeCell ref="B6:B9"/>
    <mergeCell ref="C6:C9"/>
    <mergeCell ref="D6:D9"/>
    <mergeCell ref="E6:E9"/>
    <mergeCell ref="A6:A9"/>
    <mergeCell ref="F6:F9"/>
    <mergeCell ref="G6:G9"/>
    <mergeCell ref="H6:H9"/>
    <mergeCell ref="M6:M9"/>
    <mergeCell ref="I6:I9"/>
    <mergeCell ref="J6:J9"/>
    <mergeCell ref="K6:K9"/>
    <mergeCell ref="L6:L9"/>
  </mergeCells>
  <phoneticPr fontId="8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O23"/>
  <sheetViews>
    <sheetView rightToLeft="1" view="pageBreakPreview" zoomScaleNormal="100" zoomScaleSheetLayoutView="100" workbookViewId="0">
      <selection activeCell="G22" sqref="G22"/>
    </sheetView>
  </sheetViews>
  <sheetFormatPr defaultColWidth="9.1796875" defaultRowHeight="12.5" x14ac:dyDescent="0.25"/>
  <cols>
    <col min="1" max="1" width="18.453125" style="39" customWidth="1"/>
    <col min="2" max="3" width="7.7265625" style="38" customWidth="1"/>
    <col min="4" max="5" width="7.7265625" style="40" customWidth="1"/>
    <col min="6" max="7" width="7.7265625" style="38" customWidth="1"/>
    <col min="8" max="8" width="8.26953125" style="40" bestFit="1" customWidth="1"/>
    <col min="9" max="9" width="7.7265625" style="40" customWidth="1"/>
    <col min="10" max="10" width="8.1796875" style="38" customWidth="1"/>
    <col min="11" max="11" width="7.7265625" style="38" customWidth="1"/>
    <col min="12" max="12" width="8" style="38" customWidth="1"/>
    <col min="13" max="13" width="7.7265625" style="38" customWidth="1"/>
    <col min="14" max="14" width="10.7265625" style="40" customWidth="1"/>
    <col min="15" max="15" width="20.7265625" style="39" customWidth="1"/>
    <col min="16" max="16384" width="9.1796875" style="38"/>
  </cols>
  <sheetData>
    <row r="1" spans="1:15" s="45" customFormat="1" ht="22.5" customHeight="1" x14ac:dyDescent="0.25">
      <c r="A1" s="406" t="s">
        <v>337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</row>
    <row r="2" spans="1:15" s="45" customFormat="1" ht="20" x14ac:dyDescent="0.25">
      <c r="A2" s="408" t="s">
        <v>497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</row>
    <row r="3" spans="1:15" s="45" customFormat="1" ht="17.5" x14ac:dyDescent="0.25">
      <c r="A3" s="424" t="s">
        <v>525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</row>
    <row r="4" spans="1:15" ht="15.5" x14ac:dyDescent="0.25">
      <c r="A4" s="407" t="s">
        <v>497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</row>
    <row r="5" spans="1:15" ht="15.5" x14ac:dyDescent="0.25">
      <c r="A5" s="37" t="s">
        <v>533</v>
      </c>
      <c r="B5" s="44"/>
      <c r="C5" s="44"/>
      <c r="D5" s="43"/>
      <c r="E5" s="43"/>
      <c r="F5" s="44"/>
      <c r="G5" s="44"/>
      <c r="H5" s="43"/>
      <c r="I5" s="43"/>
      <c r="J5" s="44"/>
      <c r="K5" s="44"/>
      <c r="L5" s="44"/>
      <c r="M5" s="44"/>
      <c r="N5" s="43"/>
      <c r="O5" s="36" t="s">
        <v>534</v>
      </c>
    </row>
    <row r="6" spans="1:15" ht="21.75" customHeight="1" thickBot="1" x14ac:dyDescent="0.3">
      <c r="A6" s="433" t="s">
        <v>513</v>
      </c>
      <c r="B6" s="427" t="s">
        <v>177</v>
      </c>
      <c r="C6" s="428"/>
      <c r="D6" s="428"/>
      <c r="E6" s="429"/>
      <c r="F6" s="427" t="s">
        <v>176</v>
      </c>
      <c r="G6" s="428"/>
      <c r="H6" s="428"/>
      <c r="I6" s="429"/>
      <c r="J6" s="420" t="s">
        <v>446</v>
      </c>
      <c r="K6" s="421"/>
      <c r="L6" s="421"/>
      <c r="M6" s="421"/>
      <c r="N6" s="421"/>
      <c r="O6" s="430" t="s">
        <v>362</v>
      </c>
    </row>
    <row r="7" spans="1:15" s="35" customFormat="1" ht="18" customHeight="1" thickTop="1" thickBot="1" x14ac:dyDescent="0.3">
      <c r="A7" s="434"/>
      <c r="B7" s="418" t="s">
        <v>175</v>
      </c>
      <c r="C7" s="418" t="s">
        <v>174</v>
      </c>
      <c r="D7" s="425" t="s">
        <v>447</v>
      </c>
      <c r="E7" s="422" t="s">
        <v>380</v>
      </c>
      <c r="F7" s="418" t="s">
        <v>175</v>
      </c>
      <c r="G7" s="418" t="s">
        <v>174</v>
      </c>
      <c r="H7" s="425" t="s">
        <v>447</v>
      </c>
      <c r="I7" s="422" t="s">
        <v>380</v>
      </c>
      <c r="J7" s="418" t="s">
        <v>175</v>
      </c>
      <c r="K7" s="436" t="s">
        <v>448</v>
      </c>
      <c r="L7" s="418" t="s">
        <v>174</v>
      </c>
      <c r="M7" s="436" t="s">
        <v>449</v>
      </c>
      <c r="N7" s="425" t="s">
        <v>450</v>
      </c>
      <c r="O7" s="431"/>
    </row>
    <row r="8" spans="1:15" s="42" customFormat="1" ht="24.75" customHeight="1" thickTop="1" x14ac:dyDescent="0.25">
      <c r="A8" s="435"/>
      <c r="B8" s="419"/>
      <c r="C8" s="419"/>
      <c r="D8" s="426"/>
      <c r="E8" s="423"/>
      <c r="F8" s="419"/>
      <c r="G8" s="419"/>
      <c r="H8" s="426"/>
      <c r="I8" s="423"/>
      <c r="J8" s="419"/>
      <c r="K8" s="437"/>
      <c r="L8" s="419"/>
      <c r="M8" s="437"/>
      <c r="N8" s="426" t="s">
        <v>173</v>
      </c>
      <c r="O8" s="432"/>
    </row>
    <row r="9" spans="1:15" s="42" customFormat="1" ht="25.15" customHeight="1" thickBot="1" x14ac:dyDescent="0.3">
      <c r="A9" s="359">
        <v>2002</v>
      </c>
      <c r="B9" s="360">
        <v>3053</v>
      </c>
      <c r="C9" s="360">
        <v>2871</v>
      </c>
      <c r="D9" s="361">
        <f t="shared" ref="D9:D16" si="0">B9+C9</f>
        <v>5924</v>
      </c>
      <c r="E9" s="362">
        <f t="shared" ref="E9:E16" si="1">D9/N9%</f>
        <v>48.557377049180324</v>
      </c>
      <c r="F9" s="360">
        <v>3208</v>
      </c>
      <c r="G9" s="360">
        <v>3068</v>
      </c>
      <c r="H9" s="361">
        <f t="shared" ref="H9:H16" si="2">F9+G9</f>
        <v>6276</v>
      </c>
      <c r="I9" s="362">
        <f t="shared" ref="I9:I16" si="3">H9/N9%</f>
        <v>51.442622950819676</v>
      </c>
      <c r="J9" s="361">
        <f t="shared" ref="J9:J16" si="4">B9+F9</f>
        <v>6261</v>
      </c>
      <c r="K9" s="362">
        <f t="shared" ref="K9:K16" si="5">J9/N9%</f>
        <v>51.319672131147541</v>
      </c>
      <c r="L9" s="361">
        <f t="shared" ref="L9:L16" si="6">C9+G9</f>
        <v>5939</v>
      </c>
      <c r="M9" s="362">
        <f t="shared" ref="M9:M16" si="7">L9/N9%</f>
        <v>48.680327868852459</v>
      </c>
      <c r="N9" s="361">
        <f t="shared" ref="N9:N16" si="8">J9+L9</f>
        <v>12200</v>
      </c>
      <c r="O9" s="363">
        <v>2002</v>
      </c>
    </row>
    <row r="10" spans="1:15" s="42" customFormat="1" ht="25.15" customHeight="1" thickTop="1" thickBot="1" x14ac:dyDescent="0.3">
      <c r="A10" s="29">
        <v>2003</v>
      </c>
      <c r="B10" s="146">
        <v>3149</v>
      </c>
      <c r="C10" s="146">
        <v>3044</v>
      </c>
      <c r="D10" s="153">
        <f t="shared" si="0"/>
        <v>6193</v>
      </c>
      <c r="E10" s="154">
        <f t="shared" si="1"/>
        <v>48.172059738643433</v>
      </c>
      <c r="F10" s="146">
        <v>3415</v>
      </c>
      <c r="G10" s="146">
        <v>3248</v>
      </c>
      <c r="H10" s="153">
        <f t="shared" si="2"/>
        <v>6663</v>
      </c>
      <c r="I10" s="154">
        <f t="shared" si="3"/>
        <v>51.827940261356567</v>
      </c>
      <c r="J10" s="153">
        <f t="shared" si="4"/>
        <v>6564</v>
      </c>
      <c r="K10" s="154">
        <f t="shared" si="5"/>
        <v>51.057871810827628</v>
      </c>
      <c r="L10" s="153">
        <f t="shared" si="6"/>
        <v>6292</v>
      </c>
      <c r="M10" s="154">
        <f t="shared" si="7"/>
        <v>48.942128189172372</v>
      </c>
      <c r="N10" s="153">
        <f t="shared" si="8"/>
        <v>12856</v>
      </c>
      <c r="O10" s="307">
        <v>2003</v>
      </c>
    </row>
    <row r="11" spans="1:15" s="42" customFormat="1" ht="25.15" customHeight="1" thickTop="1" thickBot="1" x14ac:dyDescent="0.3">
      <c r="A11" s="354">
        <v>2004</v>
      </c>
      <c r="B11" s="355">
        <v>3348</v>
      </c>
      <c r="C11" s="355">
        <v>3140</v>
      </c>
      <c r="D11" s="356">
        <f t="shared" si="0"/>
        <v>6488</v>
      </c>
      <c r="E11" s="357">
        <f t="shared" si="1"/>
        <v>49.188779378316902</v>
      </c>
      <c r="F11" s="355">
        <v>3454</v>
      </c>
      <c r="G11" s="355">
        <v>3248</v>
      </c>
      <c r="H11" s="356">
        <f t="shared" si="2"/>
        <v>6702</v>
      </c>
      <c r="I11" s="357">
        <f t="shared" si="3"/>
        <v>50.811220621683091</v>
      </c>
      <c r="J11" s="356">
        <f t="shared" si="4"/>
        <v>6802</v>
      </c>
      <c r="K11" s="357">
        <f t="shared" si="5"/>
        <v>51.569370735405606</v>
      </c>
      <c r="L11" s="356">
        <f t="shared" si="6"/>
        <v>6388</v>
      </c>
      <c r="M11" s="357">
        <f t="shared" si="7"/>
        <v>48.430629264594387</v>
      </c>
      <c r="N11" s="356">
        <f t="shared" si="8"/>
        <v>13190</v>
      </c>
      <c r="O11" s="358">
        <v>2004</v>
      </c>
    </row>
    <row r="12" spans="1:15" s="42" customFormat="1" ht="25.15" customHeight="1" thickTop="1" thickBot="1" x14ac:dyDescent="0.3">
      <c r="A12" s="29">
        <v>2005</v>
      </c>
      <c r="B12" s="146">
        <v>3126</v>
      </c>
      <c r="C12" s="146">
        <v>3134</v>
      </c>
      <c r="D12" s="153">
        <f t="shared" si="0"/>
        <v>6260</v>
      </c>
      <c r="E12" s="154">
        <f t="shared" si="1"/>
        <v>46.712931870755916</v>
      </c>
      <c r="F12" s="146">
        <v>3713</v>
      </c>
      <c r="G12" s="146">
        <v>3428</v>
      </c>
      <c r="H12" s="153">
        <f t="shared" si="2"/>
        <v>7141</v>
      </c>
      <c r="I12" s="154">
        <f t="shared" si="3"/>
        <v>53.287068129244091</v>
      </c>
      <c r="J12" s="153">
        <f t="shared" si="4"/>
        <v>6839</v>
      </c>
      <c r="K12" s="154">
        <f t="shared" si="5"/>
        <v>51.03350496231625</v>
      </c>
      <c r="L12" s="153">
        <f t="shared" si="6"/>
        <v>6562</v>
      </c>
      <c r="M12" s="154">
        <f t="shared" si="7"/>
        <v>48.966495037683757</v>
      </c>
      <c r="N12" s="153">
        <f t="shared" si="8"/>
        <v>13401</v>
      </c>
      <c r="O12" s="307">
        <v>2005</v>
      </c>
    </row>
    <row r="13" spans="1:15" s="42" customFormat="1" ht="25.15" customHeight="1" thickTop="1" thickBot="1" x14ac:dyDescent="0.3">
      <c r="A13" s="354">
        <v>2006</v>
      </c>
      <c r="B13" s="355">
        <v>3344</v>
      </c>
      <c r="C13" s="355">
        <v>3219</v>
      </c>
      <c r="D13" s="356">
        <f t="shared" si="0"/>
        <v>6563</v>
      </c>
      <c r="E13" s="357">
        <f t="shared" si="1"/>
        <v>46.480169971671394</v>
      </c>
      <c r="F13" s="355">
        <v>3852</v>
      </c>
      <c r="G13" s="355">
        <v>3705</v>
      </c>
      <c r="H13" s="356">
        <f t="shared" si="2"/>
        <v>7557</v>
      </c>
      <c r="I13" s="357">
        <f t="shared" si="3"/>
        <v>53.519830028328613</v>
      </c>
      <c r="J13" s="356">
        <f t="shared" si="4"/>
        <v>7196</v>
      </c>
      <c r="K13" s="357">
        <f t="shared" si="5"/>
        <v>50.963172804532583</v>
      </c>
      <c r="L13" s="356">
        <f t="shared" si="6"/>
        <v>6924</v>
      </c>
      <c r="M13" s="357">
        <f t="shared" si="7"/>
        <v>49.036827195467424</v>
      </c>
      <c r="N13" s="356">
        <f t="shared" si="8"/>
        <v>14120</v>
      </c>
      <c r="O13" s="358">
        <v>2006</v>
      </c>
    </row>
    <row r="14" spans="1:15" s="42" customFormat="1" ht="25.15" customHeight="1" thickTop="1" thickBot="1" x14ac:dyDescent="0.3">
      <c r="A14" s="29">
        <v>2007</v>
      </c>
      <c r="B14" s="146">
        <v>3657</v>
      </c>
      <c r="C14" s="146">
        <v>3521</v>
      </c>
      <c r="D14" s="153">
        <f t="shared" si="0"/>
        <v>7178</v>
      </c>
      <c r="E14" s="154">
        <f t="shared" si="1"/>
        <v>45.775141891461004</v>
      </c>
      <c r="F14" s="146">
        <v>4399</v>
      </c>
      <c r="G14" s="146">
        <v>4104</v>
      </c>
      <c r="H14" s="153">
        <f t="shared" si="2"/>
        <v>8503</v>
      </c>
      <c r="I14" s="154">
        <f t="shared" si="3"/>
        <v>54.224858108538996</v>
      </c>
      <c r="J14" s="153">
        <f t="shared" si="4"/>
        <v>8056</v>
      </c>
      <c r="K14" s="154">
        <f t="shared" si="5"/>
        <v>51.374274599834195</v>
      </c>
      <c r="L14" s="153">
        <f t="shared" si="6"/>
        <v>7625</v>
      </c>
      <c r="M14" s="154">
        <f t="shared" si="7"/>
        <v>48.625725400165805</v>
      </c>
      <c r="N14" s="153">
        <f t="shared" si="8"/>
        <v>15681</v>
      </c>
      <c r="O14" s="307">
        <v>2007</v>
      </c>
    </row>
    <row r="15" spans="1:15" s="42" customFormat="1" ht="25.15" customHeight="1" thickTop="1" thickBot="1" x14ac:dyDescent="0.3">
      <c r="A15" s="354">
        <v>2008</v>
      </c>
      <c r="B15" s="355">
        <v>3705</v>
      </c>
      <c r="C15" s="355">
        <v>3650</v>
      </c>
      <c r="D15" s="356">
        <f t="shared" si="0"/>
        <v>7355</v>
      </c>
      <c r="E15" s="357">
        <f t="shared" si="1"/>
        <v>42.736780941313192</v>
      </c>
      <c r="F15" s="355">
        <v>4998</v>
      </c>
      <c r="G15" s="355">
        <v>4857</v>
      </c>
      <c r="H15" s="356">
        <f t="shared" si="2"/>
        <v>9855</v>
      </c>
      <c r="I15" s="357">
        <f t="shared" si="3"/>
        <v>57.263219058686815</v>
      </c>
      <c r="J15" s="356">
        <f t="shared" si="4"/>
        <v>8703</v>
      </c>
      <c r="K15" s="357">
        <f>J15/N15%</f>
        <v>50.569436374201047</v>
      </c>
      <c r="L15" s="356">
        <f t="shared" si="6"/>
        <v>8507</v>
      </c>
      <c r="M15" s="357">
        <f t="shared" si="7"/>
        <v>49.430563625798953</v>
      </c>
      <c r="N15" s="356">
        <f t="shared" si="8"/>
        <v>17210</v>
      </c>
      <c r="O15" s="358">
        <v>2008</v>
      </c>
    </row>
    <row r="16" spans="1:15" s="42" customFormat="1" ht="25.15" customHeight="1" thickTop="1" thickBot="1" x14ac:dyDescent="0.3">
      <c r="A16" s="29">
        <v>2009</v>
      </c>
      <c r="B16" s="146">
        <v>3756</v>
      </c>
      <c r="C16" s="146">
        <v>3608</v>
      </c>
      <c r="D16" s="153">
        <f t="shared" si="0"/>
        <v>7364</v>
      </c>
      <c r="E16" s="154">
        <f t="shared" si="1"/>
        <v>40.128603345866715</v>
      </c>
      <c r="F16" s="146">
        <v>5645</v>
      </c>
      <c r="G16" s="146">
        <v>5342</v>
      </c>
      <c r="H16" s="153">
        <f t="shared" si="2"/>
        <v>10987</v>
      </c>
      <c r="I16" s="154">
        <f t="shared" si="3"/>
        <v>59.871396654133292</v>
      </c>
      <c r="J16" s="153">
        <f t="shared" si="4"/>
        <v>9401</v>
      </c>
      <c r="K16" s="154">
        <f t="shared" si="5"/>
        <v>51.228815868345052</v>
      </c>
      <c r="L16" s="153">
        <f t="shared" si="6"/>
        <v>8950</v>
      </c>
      <c r="M16" s="154">
        <f t="shared" si="7"/>
        <v>48.771184131654955</v>
      </c>
      <c r="N16" s="153">
        <f t="shared" si="8"/>
        <v>18351</v>
      </c>
      <c r="O16" s="307">
        <v>2009</v>
      </c>
    </row>
    <row r="17" spans="1:15" s="42" customFormat="1" ht="25.15" customHeight="1" thickTop="1" thickBot="1" x14ac:dyDescent="0.3">
      <c r="A17" s="354">
        <v>2010</v>
      </c>
      <c r="B17" s="355">
        <v>3836</v>
      </c>
      <c r="C17" s="355">
        <v>3897</v>
      </c>
      <c r="D17" s="356">
        <f>B17+C17</f>
        <v>7733</v>
      </c>
      <c r="E17" s="357">
        <f>D17/N17%</f>
        <v>39.648277276456113</v>
      </c>
      <c r="F17" s="355">
        <v>6090</v>
      </c>
      <c r="G17" s="355">
        <v>5681</v>
      </c>
      <c r="H17" s="356">
        <f>F17+G17</f>
        <v>11771</v>
      </c>
      <c r="I17" s="357">
        <f>H17/N17%</f>
        <v>60.351722723543894</v>
      </c>
      <c r="J17" s="356">
        <f>B17+F17</f>
        <v>9926</v>
      </c>
      <c r="K17" s="357">
        <f>J17/N17%</f>
        <v>50.8921246923708</v>
      </c>
      <c r="L17" s="356">
        <f>C17+G17</f>
        <v>9578</v>
      </c>
      <c r="M17" s="357">
        <f>L17/N17%</f>
        <v>49.107875307629207</v>
      </c>
      <c r="N17" s="356">
        <f>J17+L17</f>
        <v>19504</v>
      </c>
      <c r="O17" s="358">
        <v>2010</v>
      </c>
    </row>
    <row r="18" spans="1:15" s="42" customFormat="1" ht="25.15" customHeight="1" thickTop="1" x14ac:dyDescent="0.25">
      <c r="A18" s="158">
        <v>2011</v>
      </c>
      <c r="B18" s="159">
        <v>3822</v>
      </c>
      <c r="C18" s="159">
        <v>3770</v>
      </c>
      <c r="D18" s="160">
        <f>B18+C18</f>
        <v>7592</v>
      </c>
      <c r="E18" s="290">
        <f>D18/N18%</f>
        <v>36.813266741017316</v>
      </c>
      <c r="F18" s="159">
        <v>6665</v>
      </c>
      <c r="G18" s="159">
        <v>6366</v>
      </c>
      <c r="H18" s="160">
        <f>F18+G18</f>
        <v>13031</v>
      </c>
      <c r="I18" s="290">
        <f>H18/N18%</f>
        <v>63.186733258982692</v>
      </c>
      <c r="J18" s="160">
        <f>B18+F18</f>
        <v>10487</v>
      </c>
      <c r="K18" s="290">
        <f>J18/N18%</f>
        <v>50.850991611307762</v>
      </c>
      <c r="L18" s="160">
        <f>C18+G18</f>
        <v>10136</v>
      </c>
      <c r="M18" s="290">
        <f>L18/N18%</f>
        <v>49.149008388692238</v>
      </c>
      <c r="N18" s="160">
        <f>J18+L18</f>
        <v>20623</v>
      </c>
      <c r="O18" s="309">
        <v>2011</v>
      </c>
    </row>
    <row r="19" spans="1:15" ht="24" customHeigh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ht="24" customHeight="1" x14ac:dyDescent="0.25">
      <c r="A20" s="41"/>
      <c r="O20" s="41"/>
    </row>
    <row r="21" spans="1:15" ht="24" customHeight="1" x14ac:dyDescent="0.25">
      <c r="A21" s="41"/>
      <c r="O21" s="41"/>
    </row>
    <row r="22" spans="1:15" ht="24" customHeight="1" x14ac:dyDescent="0.25"/>
    <row r="23" spans="1:15" ht="29.25" customHeight="1" x14ac:dyDescent="0.25"/>
  </sheetData>
  <mergeCells count="22">
    <mergeCell ref="N7:N8"/>
    <mergeCell ref="I7:I8"/>
    <mergeCell ref="K7:K8"/>
    <mergeCell ref="D7:D8"/>
    <mergeCell ref="F7:F8"/>
    <mergeCell ref="M7:M8"/>
    <mergeCell ref="A1:O1"/>
    <mergeCell ref="J7:J8"/>
    <mergeCell ref="L7:L8"/>
    <mergeCell ref="J6:N6"/>
    <mergeCell ref="E7:E8"/>
    <mergeCell ref="A3:O3"/>
    <mergeCell ref="G7:G8"/>
    <mergeCell ref="H7:H8"/>
    <mergeCell ref="B6:E6"/>
    <mergeCell ref="F6:I6"/>
    <mergeCell ref="A2:O2"/>
    <mergeCell ref="A4:O4"/>
    <mergeCell ref="O6:O8"/>
    <mergeCell ref="A6:A8"/>
    <mergeCell ref="B7:B8"/>
    <mergeCell ref="C7:C8"/>
  </mergeCells>
  <printOptions horizontalCentered="1" verticalCentered="1"/>
  <pageMargins left="0" right="0" top="0" bottom="0" header="0.51181102362204722" footer="0.51181102362204722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O24"/>
  <sheetViews>
    <sheetView rightToLeft="1" view="pageBreakPreview" zoomScaleNormal="100" workbookViewId="0">
      <selection activeCell="O6" sqref="O6:O8"/>
    </sheetView>
  </sheetViews>
  <sheetFormatPr defaultColWidth="9.1796875" defaultRowHeight="12.5" x14ac:dyDescent="0.25"/>
  <cols>
    <col min="1" max="1" width="19.1796875" style="39" customWidth="1"/>
    <col min="2" max="3" width="7.7265625" style="38" customWidth="1"/>
    <col min="4" max="5" width="7.7265625" style="40" customWidth="1"/>
    <col min="6" max="7" width="7.7265625" style="38" customWidth="1"/>
    <col min="8" max="8" width="8.26953125" style="40" bestFit="1" customWidth="1"/>
    <col min="9" max="9" width="7.7265625" style="40" customWidth="1"/>
    <col min="10" max="10" width="8.54296875" style="38" customWidth="1"/>
    <col min="11" max="11" width="7.7265625" style="38" customWidth="1"/>
    <col min="12" max="12" width="8" style="38" customWidth="1"/>
    <col min="13" max="13" width="7.7265625" style="38" customWidth="1"/>
    <col min="14" max="14" width="10.453125" style="40" customWidth="1"/>
    <col min="15" max="15" width="20" style="39" customWidth="1"/>
    <col min="16" max="16384" width="9.1796875" style="38"/>
  </cols>
  <sheetData>
    <row r="1" spans="1:15" s="45" customFormat="1" ht="22.5" customHeight="1" x14ac:dyDescent="0.25">
      <c r="A1" s="406" t="s">
        <v>338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</row>
    <row r="2" spans="1:15" s="45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</row>
    <row r="3" spans="1:15" s="45" customFormat="1" ht="17.5" x14ac:dyDescent="0.25">
      <c r="A3" s="424" t="s">
        <v>526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</row>
    <row r="4" spans="1:15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</row>
    <row r="5" spans="1:15" ht="15.5" x14ac:dyDescent="0.25">
      <c r="A5" s="37" t="s">
        <v>605</v>
      </c>
      <c r="B5" s="44"/>
      <c r="C5" s="44"/>
      <c r="D5" s="43"/>
      <c r="E5" s="43"/>
      <c r="F5" s="44"/>
      <c r="G5" s="44"/>
      <c r="H5" s="43"/>
      <c r="I5" s="43"/>
      <c r="J5" s="44"/>
      <c r="K5" s="44"/>
      <c r="L5" s="44"/>
      <c r="M5" s="44"/>
      <c r="N5" s="43"/>
      <c r="O5" s="36" t="s">
        <v>606</v>
      </c>
    </row>
    <row r="6" spans="1:15" ht="21.75" customHeight="1" thickBot="1" x14ac:dyDescent="0.3">
      <c r="A6" s="433" t="s">
        <v>381</v>
      </c>
      <c r="B6" s="427" t="s">
        <v>177</v>
      </c>
      <c r="C6" s="428"/>
      <c r="D6" s="428"/>
      <c r="E6" s="429"/>
      <c r="F6" s="427" t="s">
        <v>176</v>
      </c>
      <c r="G6" s="428"/>
      <c r="H6" s="428"/>
      <c r="I6" s="429"/>
      <c r="J6" s="438" t="s">
        <v>446</v>
      </c>
      <c r="K6" s="438"/>
      <c r="L6" s="438"/>
      <c r="M6" s="438"/>
      <c r="N6" s="438"/>
      <c r="O6" s="430" t="s">
        <v>363</v>
      </c>
    </row>
    <row r="7" spans="1:15" s="35" customFormat="1" ht="23.25" customHeight="1" thickTop="1" thickBot="1" x14ac:dyDescent="0.3">
      <c r="A7" s="434"/>
      <c r="B7" s="418" t="s">
        <v>175</v>
      </c>
      <c r="C7" s="418" t="s">
        <v>174</v>
      </c>
      <c r="D7" s="425" t="s">
        <v>447</v>
      </c>
      <c r="E7" s="422" t="s">
        <v>380</v>
      </c>
      <c r="F7" s="418" t="s">
        <v>175</v>
      </c>
      <c r="G7" s="418" t="s">
        <v>174</v>
      </c>
      <c r="H7" s="425" t="s">
        <v>447</v>
      </c>
      <c r="I7" s="422" t="s">
        <v>380</v>
      </c>
      <c r="J7" s="418" t="s">
        <v>175</v>
      </c>
      <c r="K7" s="436" t="s">
        <v>448</v>
      </c>
      <c r="L7" s="418" t="s">
        <v>174</v>
      </c>
      <c r="M7" s="436" t="s">
        <v>449</v>
      </c>
      <c r="N7" s="425" t="s">
        <v>450</v>
      </c>
      <c r="O7" s="431"/>
    </row>
    <row r="8" spans="1:15" s="42" customFormat="1" ht="23.25" customHeight="1" thickTop="1" x14ac:dyDescent="0.25">
      <c r="A8" s="435"/>
      <c r="B8" s="419"/>
      <c r="C8" s="419"/>
      <c r="D8" s="426"/>
      <c r="E8" s="423"/>
      <c r="F8" s="419"/>
      <c r="G8" s="419"/>
      <c r="H8" s="426"/>
      <c r="I8" s="423"/>
      <c r="J8" s="419"/>
      <c r="K8" s="437"/>
      <c r="L8" s="419"/>
      <c r="M8" s="437"/>
      <c r="N8" s="426" t="s">
        <v>173</v>
      </c>
      <c r="O8" s="432"/>
    </row>
    <row r="9" spans="1:15" s="42" customFormat="1" ht="30" customHeight="1" thickBot="1" x14ac:dyDescent="0.3">
      <c r="A9" s="51" t="s">
        <v>181</v>
      </c>
      <c r="B9" s="161">
        <v>926</v>
      </c>
      <c r="C9" s="161">
        <v>933</v>
      </c>
      <c r="D9" s="162">
        <f>B9+C9</f>
        <v>1859</v>
      </c>
      <c r="E9" s="163">
        <f>D9/D17*100</f>
        <v>24.486301369863014</v>
      </c>
      <c r="F9" s="161">
        <v>3400</v>
      </c>
      <c r="G9" s="161">
        <v>3180</v>
      </c>
      <c r="H9" s="162">
        <f>F9+G9</f>
        <v>6580</v>
      </c>
      <c r="I9" s="163">
        <f>H9/13031*100</f>
        <v>50.494973524671934</v>
      </c>
      <c r="J9" s="162">
        <f>B9+F9</f>
        <v>4326</v>
      </c>
      <c r="K9" s="152">
        <f>J9/10487*100</f>
        <v>41.251072756746446</v>
      </c>
      <c r="L9" s="162">
        <f>C9+G9</f>
        <v>4113</v>
      </c>
      <c r="M9" s="163">
        <f>L9/10136*100</f>
        <v>40.578137332280981</v>
      </c>
      <c r="N9" s="162">
        <f>L9+J9</f>
        <v>8439</v>
      </c>
      <c r="O9" s="302" t="s">
        <v>364</v>
      </c>
    </row>
    <row r="10" spans="1:15" s="42" customFormat="1" ht="30" customHeight="1" thickTop="1" thickBot="1" x14ac:dyDescent="0.3">
      <c r="A10" s="50" t="s">
        <v>58</v>
      </c>
      <c r="B10" s="146">
        <v>2015</v>
      </c>
      <c r="C10" s="146">
        <v>1987</v>
      </c>
      <c r="D10" s="288">
        <f t="shared" ref="D10:D17" si="0">B10+C10</f>
        <v>4002</v>
      </c>
      <c r="E10" s="164">
        <f>D10/7592*100</f>
        <v>52.713382507903049</v>
      </c>
      <c r="F10" s="146">
        <v>2290</v>
      </c>
      <c r="G10" s="146">
        <v>2244</v>
      </c>
      <c r="H10" s="288">
        <f t="shared" ref="H10:H17" si="1">F10+G10</f>
        <v>4534</v>
      </c>
      <c r="I10" s="164">
        <f t="shared" ref="I10:I17" si="2">H10/13031*100</f>
        <v>34.793952881590059</v>
      </c>
      <c r="J10" s="288">
        <f t="shared" ref="J10:J17" si="3">B10+F10</f>
        <v>4305</v>
      </c>
      <c r="K10" s="154">
        <f t="shared" ref="K10:K17" si="4">J10/10487*100</f>
        <v>41.050824830742826</v>
      </c>
      <c r="L10" s="288">
        <f t="shared" ref="L10:L17" si="5">C10+G10</f>
        <v>4231</v>
      </c>
      <c r="M10" s="164">
        <f t="shared" ref="M10:M17" si="6">L10/10136*100</f>
        <v>41.742304656669297</v>
      </c>
      <c r="N10" s="288">
        <f t="shared" ref="N10:N17" si="7">L10+J10</f>
        <v>8536</v>
      </c>
      <c r="O10" s="303" t="s">
        <v>370</v>
      </c>
    </row>
    <row r="11" spans="1:15" s="42" customFormat="1" ht="30" customHeight="1" thickTop="1" thickBot="1" x14ac:dyDescent="0.3">
      <c r="A11" s="49" t="s">
        <v>59</v>
      </c>
      <c r="B11" s="148">
        <v>184</v>
      </c>
      <c r="C11" s="148">
        <v>164</v>
      </c>
      <c r="D11" s="162">
        <f t="shared" si="0"/>
        <v>348</v>
      </c>
      <c r="E11" s="163">
        <f t="shared" ref="E11:E17" si="8">D11/7592*100</f>
        <v>4.5837723919915705</v>
      </c>
      <c r="F11" s="148">
        <v>557</v>
      </c>
      <c r="G11" s="148">
        <v>498</v>
      </c>
      <c r="H11" s="162">
        <f t="shared" si="1"/>
        <v>1055</v>
      </c>
      <c r="I11" s="163">
        <f t="shared" si="2"/>
        <v>8.0960785818432974</v>
      </c>
      <c r="J11" s="162">
        <f t="shared" si="3"/>
        <v>741</v>
      </c>
      <c r="K11" s="152">
        <f t="shared" si="4"/>
        <v>7.0658911032707161</v>
      </c>
      <c r="L11" s="162">
        <f t="shared" si="5"/>
        <v>662</v>
      </c>
      <c r="M11" s="163">
        <f t="shared" si="6"/>
        <v>6.5311760063141282</v>
      </c>
      <c r="N11" s="162">
        <f t="shared" si="7"/>
        <v>1403</v>
      </c>
      <c r="O11" s="304" t="s">
        <v>369</v>
      </c>
    </row>
    <row r="12" spans="1:15" s="42" customFormat="1" ht="30" customHeight="1" thickTop="1" thickBot="1" x14ac:dyDescent="0.3">
      <c r="A12" s="50" t="s">
        <v>180</v>
      </c>
      <c r="B12" s="146">
        <v>312</v>
      </c>
      <c r="C12" s="146">
        <v>311</v>
      </c>
      <c r="D12" s="288">
        <f t="shared" si="0"/>
        <v>623</v>
      </c>
      <c r="E12" s="164">
        <f t="shared" si="8"/>
        <v>8.2060063224446775</v>
      </c>
      <c r="F12" s="146">
        <v>197</v>
      </c>
      <c r="G12" s="146">
        <v>206</v>
      </c>
      <c r="H12" s="288">
        <f t="shared" si="1"/>
        <v>403</v>
      </c>
      <c r="I12" s="164">
        <f t="shared" si="2"/>
        <v>3.0926252781827945</v>
      </c>
      <c r="J12" s="288">
        <f t="shared" si="3"/>
        <v>509</v>
      </c>
      <c r="K12" s="154">
        <f t="shared" si="4"/>
        <v>4.8536283017068751</v>
      </c>
      <c r="L12" s="288">
        <f t="shared" si="5"/>
        <v>517</v>
      </c>
      <c r="M12" s="164">
        <f t="shared" si="6"/>
        <v>5.1006314127861083</v>
      </c>
      <c r="N12" s="288">
        <f t="shared" si="7"/>
        <v>1026</v>
      </c>
      <c r="O12" s="305" t="s">
        <v>368</v>
      </c>
    </row>
    <row r="13" spans="1:15" s="42" customFormat="1" ht="30" customHeight="1" thickTop="1" thickBot="1" x14ac:dyDescent="0.3">
      <c r="A13" s="49" t="s">
        <v>61</v>
      </c>
      <c r="B13" s="148">
        <v>112</v>
      </c>
      <c r="C13" s="148">
        <v>116</v>
      </c>
      <c r="D13" s="162">
        <f t="shared" si="0"/>
        <v>228</v>
      </c>
      <c r="E13" s="163">
        <f t="shared" si="8"/>
        <v>3.0031612223393047</v>
      </c>
      <c r="F13" s="148">
        <v>175</v>
      </c>
      <c r="G13" s="148">
        <v>191</v>
      </c>
      <c r="H13" s="162">
        <f t="shared" si="1"/>
        <v>366</v>
      </c>
      <c r="I13" s="163">
        <f t="shared" si="2"/>
        <v>2.8086869772081959</v>
      </c>
      <c r="J13" s="162">
        <f t="shared" si="3"/>
        <v>287</v>
      </c>
      <c r="K13" s="152">
        <f t="shared" si="4"/>
        <v>2.7367216553828548</v>
      </c>
      <c r="L13" s="162">
        <f t="shared" si="5"/>
        <v>307</v>
      </c>
      <c r="M13" s="163">
        <f t="shared" si="6"/>
        <v>3.0288082083662191</v>
      </c>
      <c r="N13" s="162">
        <f t="shared" si="7"/>
        <v>594</v>
      </c>
      <c r="O13" s="304" t="s">
        <v>367</v>
      </c>
    </row>
    <row r="14" spans="1:15" s="42" customFormat="1" ht="30" customHeight="1" thickTop="1" thickBot="1" x14ac:dyDescent="0.3">
      <c r="A14" s="50" t="s">
        <v>62</v>
      </c>
      <c r="B14" s="146">
        <v>41</v>
      </c>
      <c r="C14" s="146">
        <v>46</v>
      </c>
      <c r="D14" s="288">
        <f t="shared" si="0"/>
        <v>87</v>
      </c>
      <c r="E14" s="164">
        <f t="shared" si="8"/>
        <v>1.1459430979978926</v>
      </c>
      <c r="F14" s="146">
        <v>25</v>
      </c>
      <c r="G14" s="146">
        <v>21</v>
      </c>
      <c r="H14" s="288">
        <f t="shared" si="1"/>
        <v>46</v>
      </c>
      <c r="I14" s="164">
        <f t="shared" si="2"/>
        <v>0.35300437418463665</v>
      </c>
      <c r="J14" s="288">
        <f t="shared" si="3"/>
        <v>66</v>
      </c>
      <c r="K14" s="154">
        <f t="shared" si="4"/>
        <v>0.62935062458281688</v>
      </c>
      <c r="L14" s="288">
        <f t="shared" si="5"/>
        <v>67</v>
      </c>
      <c r="M14" s="164">
        <f t="shared" si="6"/>
        <v>0.66101026045777422</v>
      </c>
      <c r="N14" s="288">
        <f t="shared" si="7"/>
        <v>133</v>
      </c>
      <c r="O14" s="305" t="s">
        <v>366</v>
      </c>
    </row>
    <row r="15" spans="1:15" s="42" customFormat="1" ht="30" customHeight="1" thickTop="1" thickBot="1" x14ac:dyDescent="0.3">
      <c r="A15" s="49" t="s">
        <v>307</v>
      </c>
      <c r="B15" s="148">
        <v>89</v>
      </c>
      <c r="C15" s="148">
        <v>80</v>
      </c>
      <c r="D15" s="162">
        <f t="shared" si="0"/>
        <v>169</v>
      </c>
      <c r="E15" s="163">
        <f t="shared" si="8"/>
        <v>2.2260273972602738</v>
      </c>
      <c r="F15" s="148">
        <v>21</v>
      </c>
      <c r="G15" s="148">
        <v>26</v>
      </c>
      <c r="H15" s="162">
        <f t="shared" si="1"/>
        <v>47</v>
      </c>
      <c r="I15" s="163">
        <f t="shared" si="2"/>
        <v>0.36067838231908522</v>
      </c>
      <c r="J15" s="162">
        <f t="shared" si="3"/>
        <v>110</v>
      </c>
      <c r="K15" s="152">
        <f t="shared" si="4"/>
        <v>1.0489177076380281</v>
      </c>
      <c r="L15" s="162">
        <f t="shared" si="5"/>
        <v>106</v>
      </c>
      <c r="M15" s="163">
        <f t="shared" si="6"/>
        <v>1.0457774269928966</v>
      </c>
      <c r="N15" s="162">
        <f t="shared" si="7"/>
        <v>216</v>
      </c>
      <c r="O15" s="304" t="s">
        <v>365</v>
      </c>
    </row>
    <row r="16" spans="1:15" s="42" customFormat="1" ht="30" customHeight="1" thickTop="1" x14ac:dyDescent="0.25">
      <c r="A16" s="108" t="s">
        <v>179</v>
      </c>
      <c r="B16" s="159">
        <v>143</v>
      </c>
      <c r="C16" s="159">
        <v>133</v>
      </c>
      <c r="D16" s="180">
        <f t="shared" si="0"/>
        <v>276</v>
      </c>
      <c r="E16" s="289">
        <f t="shared" si="8"/>
        <v>3.6354056902002108</v>
      </c>
      <c r="F16" s="159">
        <v>0</v>
      </c>
      <c r="G16" s="159">
        <v>0</v>
      </c>
      <c r="H16" s="180">
        <f t="shared" si="1"/>
        <v>0</v>
      </c>
      <c r="I16" s="289">
        <f t="shared" si="2"/>
        <v>0</v>
      </c>
      <c r="J16" s="180">
        <f t="shared" si="3"/>
        <v>143</v>
      </c>
      <c r="K16" s="290">
        <f t="shared" si="4"/>
        <v>1.3635930199294366</v>
      </c>
      <c r="L16" s="180">
        <f t="shared" si="5"/>
        <v>133</v>
      </c>
      <c r="M16" s="289">
        <f t="shared" si="6"/>
        <v>1.3121546961325967</v>
      </c>
      <c r="N16" s="180">
        <f t="shared" si="7"/>
        <v>276</v>
      </c>
      <c r="O16" s="306" t="s">
        <v>178</v>
      </c>
    </row>
    <row r="17" spans="1:15" s="42" customFormat="1" ht="30" customHeight="1" x14ac:dyDescent="0.25">
      <c r="A17" s="54" t="s">
        <v>14</v>
      </c>
      <c r="B17" s="175">
        <f>SUM(B9:B16)</f>
        <v>3822</v>
      </c>
      <c r="C17" s="175">
        <f>SUM(C9:C16)</f>
        <v>3770</v>
      </c>
      <c r="D17" s="167">
        <f t="shared" si="0"/>
        <v>7592</v>
      </c>
      <c r="E17" s="364">
        <f t="shared" si="8"/>
        <v>100</v>
      </c>
      <c r="F17" s="175">
        <f>SUM(F9:F16)</f>
        <v>6665</v>
      </c>
      <c r="G17" s="175">
        <f>SUM(G9:G16)</f>
        <v>6366</v>
      </c>
      <c r="H17" s="167">
        <f t="shared" si="1"/>
        <v>13031</v>
      </c>
      <c r="I17" s="364">
        <f t="shared" si="2"/>
        <v>100</v>
      </c>
      <c r="J17" s="167">
        <f t="shared" si="3"/>
        <v>10487</v>
      </c>
      <c r="K17" s="365">
        <f t="shared" si="4"/>
        <v>100</v>
      </c>
      <c r="L17" s="167">
        <f t="shared" si="5"/>
        <v>10136</v>
      </c>
      <c r="M17" s="364">
        <f t="shared" si="6"/>
        <v>100</v>
      </c>
      <c r="N17" s="167">
        <f t="shared" si="7"/>
        <v>20623</v>
      </c>
      <c r="O17" s="53" t="s">
        <v>15</v>
      </c>
    </row>
    <row r="18" spans="1:15" ht="24" customHeight="1" x14ac:dyDescent="0.25">
      <c r="A18" s="41"/>
      <c r="O18" s="41"/>
    </row>
    <row r="19" spans="1:15" ht="24" customHeight="1" x14ac:dyDescent="0.25">
      <c r="A19" s="41"/>
      <c r="O19" s="41"/>
    </row>
    <row r="20" spans="1:15" ht="24" customHeight="1" x14ac:dyDescent="0.25">
      <c r="A20" s="41"/>
      <c r="O20" s="41"/>
    </row>
    <row r="21" spans="1:15" ht="24" customHeight="1" x14ac:dyDescent="0.25">
      <c r="A21" s="41"/>
      <c r="O21" s="41"/>
    </row>
    <row r="22" spans="1:15" ht="24" customHeight="1" x14ac:dyDescent="0.25">
      <c r="A22" s="41"/>
      <c r="O22" s="41"/>
    </row>
    <row r="23" spans="1:15" ht="24" customHeight="1" x14ac:dyDescent="0.25">
      <c r="A23" s="41"/>
      <c r="O23" s="41"/>
    </row>
    <row r="24" spans="1:15" ht="29.25" customHeight="1" x14ac:dyDescent="0.25"/>
  </sheetData>
  <mergeCells count="22">
    <mergeCell ref="B7:B8"/>
    <mergeCell ref="C7:C8"/>
    <mergeCell ref="D7:D8"/>
    <mergeCell ref="N7:N8"/>
    <mergeCell ref="A1:O1"/>
    <mergeCell ref="A3:O3"/>
    <mergeCell ref="F7:F8"/>
    <mergeCell ref="G7:G8"/>
    <mergeCell ref="H7:H8"/>
    <mergeCell ref="J7:J8"/>
    <mergeCell ref="A2:O2"/>
    <mergeCell ref="A4:O4"/>
    <mergeCell ref="A6:A8"/>
    <mergeCell ref="O6:O8"/>
    <mergeCell ref="J6:N6"/>
    <mergeCell ref="B6:E6"/>
    <mergeCell ref="F6:I6"/>
    <mergeCell ref="E7:E8"/>
    <mergeCell ref="I7:I8"/>
    <mergeCell ref="K7:K8"/>
    <mergeCell ref="M7:M8"/>
    <mergeCell ref="L7:L8"/>
  </mergeCells>
  <printOptions horizontalCentered="1" verticalCentered="1"/>
  <pageMargins left="0.15748031496062992" right="0.15748031496062992" top="0" bottom="0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R60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15.7265625" style="39" customWidth="1"/>
    <col min="2" max="2" width="6.81640625" style="39" customWidth="1"/>
    <col min="3" max="4" width="7.7265625" style="38" customWidth="1"/>
    <col min="5" max="5" width="7.7265625" style="40" customWidth="1"/>
    <col min="6" max="7" width="7.7265625" style="38" customWidth="1"/>
    <col min="8" max="8" width="7.7265625" style="40" customWidth="1"/>
    <col min="9" max="10" width="7.7265625" style="38" customWidth="1"/>
    <col min="11" max="11" width="7.7265625" style="40" customWidth="1"/>
    <col min="12" max="12" width="7.7265625" style="39" customWidth="1"/>
    <col min="13" max="14" width="7.7265625" style="38" customWidth="1"/>
    <col min="15" max="15" width="8.26953125" style="38" bestFit="1" customWidth="1"/>
    <col min="16" max="16" width="6.81640625" style="39" customWidth="1"/>
    <col min="17" max="17" width="15.7265625" style="38" customWidth="1"/>
    <col min="18" max="16384" width="9.1796875" style="38"/>
  </cols>
  <sheetData>
    <row r="1" spans="1:18" ht="27.75" customHeight="1" x14ac:dyDescent="0.25"/>
    <row r="2" spans="1:18" s="45" customFormat="1" ht="22.5" customHeight="1" x14ac:dyDescent="0.25">
      <c r="A2" s="406" t="s">
        <v>528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18" s="45" customFormat="1" ht="20" x14ac:dyDescent="0.25">
      <c r="A3" s="408">
        <v>2011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</row>
    <row r="4" spans="1:18" s="45" customFormat="1" ht="17.5" x14ac:dyDescent="0.25">
      <c r="A4" s="424" t="s">
        <v>527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</row>
    <row r="5" spans="1:18" ht="15.5" x14ac:dyDescent="0.25">
      <c r="A5" s="407">
        <v>2011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</row>
    <row r="6" spans="1:18" ht="15.5" x14ac:dyDescent="0.25">
      <c r="A6" s="37" t="s">
        <v>535</v>
      </c>
      <c r="B6" s="37"/>
      <c r="C6" s="44"/>
      <c r="D6" s="44"/>
      <c r="E6" s="43"/>
      <c r="F6" s="44"/>
      <c r="G6" s="44"/>
      <c r="H6" s="43"/>
      <c r="I6" s="44"/>
      <c r="J6" s="44"/>
      <c r="K6" s="43"/>
      <c r="P6" s="37"/>
      <c r="Q6" s="36" t="s">
        <v>536</v>
      </c>
    </row>
    <row r="7" spans="1:18" ht="41.25" customHeight="1" thickBot="1" x14ac:dyDescent="0.3">
      <c r="A7" s="109" t="s">
        <v>308</v>
      </c>
      <c r="B7" s="133" t="s">
        <v>371</v>
      </c>
      <c r="C7" s="301" t="s">
        <v>498</v>
      </c>
      <c r="D7" s="301" t="s">
        <v>499</v>
      </c>
      <c r="E7" s="301" t="s">
        <v>500</v>
      </c>
      <c r="F7" s="301" t="s">
        <v>501</v>
      </c>
      <c r="G7" s="301" t="s">
        <v>502</v>
      </c>
      <c r="H7" s="301" t="s">
        <v>503</v>
      </c>
      <c r="I7" s="301" t="s">
        <v>504</v>
      </c>
      <c r="J7" s="301" t="s">
        <v>505</v>
      </c>
      <c r="K7" s="301" t="s">
        <v>506</v>
      </c>
      <c r="L7" s="301" t="s">
        <v>507</v>
      </c>
      <c r="M7" s="301" t="s">
        <v>508</v>
      </c>
      <c r="N7" s="301" t="s">
        <v>509</v>
      </c>
      <c r="O7" s="301" t="s">
        <v>510</v>
      </c>
      <c r="P7" s="122" t="s">
        <v>372</v>
      </c>
      <c r="Q7" s="110" t="s">
        <v>309</v>
      </c>
    </row>
    <row r="8" spans="1:18" s="42" customFormat="1" ht="15" thickBot="1" x14ac:dyDescent="0.3">
      <c r="A8" s="439" t="s">
        <v>181</v>
      </c>
      <c r="B8" s="111" t="s">
        <v>230</v>
      </c>
      <c r="C8" s="291">
        <v>359</v>
      </c>
      <c r="D8" s="292">
        <v>329</v>
      </c>
      <c r="E8" s="292">
        <v>332</v>
      </c>
      <c r="F8" s="292">
        <v>348</v>
      </c>
      <c r="G8" s="292">
        <v>359</v>
      </c>
      <c r="H8" s="292">
        <v>328</v>
      </c>
      <c r="I8" s="292">
        <v>362</v>
      </c>
      <c r="J8" s="292">
        <v>378</v>
      </c>
      <c r="K8" s="292">
        <v>369</v>
      </c>
      <c r="L8" s="292">
        <v>405</v>
      </c>
      <c r="M8" s="292">
        <v>386</v>
      </c>
      <c r="N8" s="292">
        <v>371</v>
      </c>
      <c r="O8" s="292">
        <f>SUM(C8:N8)</f>
        <v>4326</v>
      </c>
      <c r="P8" s="115" t="s">
        <v>312</v>
      </c>
      <c r="Q8" s="441" t="s">
        <v>364</v>
      </c>
      <c r="R8" s="131"/>
    </row>
    <row r="9" spans="1:18" s="42" customFormat="1" ht="15.5" thickTop="1" thickBot="1" x14ac:dyDescent="0.3">
      <c r="A9" s="440"/>
      <c r="B9" s="57" t="s">
        <v>310</v>
      </c>
      <c r="C9" s="293">
        <v>354</v>
      </c>
      <c r="D9" s="294">
        <v>300</v>
      </c>
      <c r="E9" s="294">
        <v>308</v>
      </c>
      <c r="F9" s="294">
        <v>301</v>
      </c>
      <c r="G9" s="294">
        <v>300</v>
      </c>
      <c r="H9" s="294">
        <v>338</v>
      </c>
      <c r="I9" s="294">
        <v>342</v>
      </c>
      <c r="J9" s="294">
        <v>336</v>
      </c>
      <c r="K9" s="294">
        <v>371</v>
      </c>
      <c r="L9" s="294">
        <v>401</v>
      </c>
      <c r="M9" s="294">
        <v>368</v>
      </c>
      <c r="N9" s="294">
        <v>394</v>
      </c>
      <c r="O9" s="292">
        <f t="shared" ref="O9:O34" si="0">SUM(C9:N9)</f>
        <v>4113</v>
      </c>
      <c r="P9" s="116" t="s">
        <v>313</v>
      </c>
      <c r="Q9" s="442"/>
      <c r="R9" s="131"/>
    </row>
    <row r="10" spans="1:18" s="42" customFormat="1" ht="15.5" thickTop="1" thickBot="1" x14ac:dyDescent="0.3">
      <c r="A10" s="440"/>
      <c r="B10" s="57" t="s">
        <v>311</v>
      </c>
      <c r="C10" s="293">
        <f>C8+C9</f>
        <v>713</v>
      </c>
      <c r="D10" s="293">
        <f t="shared" ref="D10:N10" si="1">D8+D9</f>
        <v>629</v>
      </c>
      <c r="E10" s="293">
        <f t="shared" si="1"/>
        <v>640</v>
      </c>
      <c r="F10" s="293">
        <f t="shared" si="1"/>
        <v>649</v>
      </c>
      <c r="G10" s="293">
        <f t="shared" si="1"/>
        <v>659</v>
      </c>
      <c r="H10" s="293">
        <f t="shared" si="1"/>
        <v>666</v>
      </c>
      <c r="I10" s="293">
        <f t="shared" si="1"/>
        <v>704</v>
      </c>
      <c r="J10" s="293">
        <f t="shared" si="1"/>
        <v>714</v>
      </c>
      <c r="K10" s="293">
        <f t="shared" si="1"/>
        <v>740</v>
      </c>
      <c r="L10" s="293">
        <f t="shared" si="1"/>
        <v>806</v>
      </c>
      <c r="M10" s="293">
        <f t="shared" si="1"/>
        <v>754</v>
      </c>
      <c r="N10" s="293">
        <f t="shared" si="1"/>
        <v>765</v>
      </c>
      <c r="O10" s="292">
        <f t="shared" si="0"/>
        <v>8439</v>
      </c>
      <c r="P10" s="116" t="s">
        <v>314</v>
      </c>
      <c r="Q10" s="443"/>
      <c r="R10" s="131"/>
    </row>
    <row r="11" spans="1:18" s="42" customFormat="1" ht="15.5" thickTop="1" thickBot="1" x14ac:dyDescent="0.3">
      <c r="A11" s="444" t="s">
        <v>58</v>
      </c>
      <c r="B11" s="113" t="s">
        <v>230</v>
      </c>
      <c r="C11" s="295">
        <v>342</v>
      </c>
      <c r="D11" s="296">
        <v>324</v>
      </c>
      <c r="E11" s="296">
        <v>329</v>
      </c>
      <c r="F11" s="296">
        <v>337</v>
      </c>
      <c r="G11" s="296">
        <v>316</v>
      </c>
      <c r="H11" s="296">
        <v>377</v>
      </c>
      <c r="I11" s="296">
        <v>354</v>
      </c>
      <c r="J11" s="296">
        <v>370</v>
      </c>
      <c r="K11" s="296">
        <v>407</v>
      </c>
      <c r="L11" s="296">
        <v>406</v>
      </c>
      <c r="M11" s="296">
        <v>357</v>
      </c>
      <c r="N11" s="296">
        <v>386</v>
      </c>
      <c r="O11" s="299">
        <f t="shared" si="0"/>
        <v>4305</v>
      </c>
      <c r="P11" s="117" t="s">
        <v>312</v>
      </c>
      <c r="Q11" s="445" t="s">
        <v>370</v>
      </c>
      <c r="R11" s="131"/>
    </row>
    <row r="12" spans="1:18" s="42" customFormat="1" ht="15.5" thickTop="1" thickBot="1" x14ac:dyDescent="0.3">
      <c r="A12" s="444"/>
      <c r="B12" s="113" t="s">
        <v>310</v>
      </c>
      <c r="C12" s="295">
        <v>367</v>
      </c>
      <c r="D12" s="296">
        <v>304</v>
      </c>
      <c r="E12" s="296">
        <v>350</v>
      </c>
      <c r="F12" s="296">
        <v>345</v>
      </c>
      <c r="G12" s="296">
        <v>325</v>
      </c>
      <c r="H12" s="296">
        <v>306</v>
      </c>
      <c r="I12" s="296">
        <v>364</v>
      </c>
      <c r="J12" s="296">
        <v>349</v>
      </c>
      <c r="K12" s="296">
        <v>361</v>
      </c>
      <c r="L12" s="296">
        <v>366</v>
      </c>
      <c r="M12" s="296">
        <v>388</v>
      </c>
      <c r="N12" s="296">
        <v>406</v>
      </c>
      <c r="O12" s="299">
        <f t="shared" si="0"/>
        <v>4231</v>
      </c>
      <c r="P12" s="117" t="s">
        <v>313</v>
      </c>
      <c r="Q12" s="446"/>
      <c r="R12" s="131"/>
    </row>
    <row r="13" spans="1:18" s="42" customFormat="1" ht="15.5" thickTop="1" thickBot="1" x14ac:dyDescent="0.3">
      <c r="A13" s="444"/>
      <c r="B13" s="113" t="s">
        <v>311</v>
      </c>
      <c r="C13" s="295">
        <f>C11+C12</f>
        <v>709</v>
      </c>
      <c r="D13" s="295">
        <f t="shared" ref="D13:N13" si="2">D11+D12</f>
        <v>628</v>
      </c>
      <c r="E13" s="295">
        <f t="shared" si="2"/>
        <v>679</v>
      </c>
      <c r="F13" s="295">
        <f t="shared" si="2"/>
        <v>682</v>
      </c>
      <c r="G13" s="295">
        <f t="shared" si="2"/>
        <v>641</v>
      </c>
      <c r="H13" s="295">
        <f t="shared" si="2"/>
        <v>683</v>
      </c>
      <c r="I13" s="295">
        <f t="shared" si="2"/>
        <v>718</v>
      </c>
      <c r="J13" s="295">
        <f t="shared" si="2"/>
        <v>719</v>
      </c>
      <c r="K13" s="295">
        <f t="shared" si="2"/>
        <v>768</v>
      </c>
      <c r="L13" s="295">
        <f t="shared" si="2"/>
        <v>772</v>
      </c>
      <c r="M13" s="295">
        <f t="shared" si="2"/>
        <v>745</v>
      </c>
      <c r="N13" s="295">
        <f t="shared" si="2"/>
        <v>792</v>
      </c>
      <c r="O13" s="299">
        <f t="shared" si="0"/>
        <v>8536</v>
      </c>
      <c r="P13" s="117" t="s">
        <v>314</v>
      </c>
      <c r="Q13" s="447"/>
      <c r="R13" s="131"/>
    </row>
    <row r="14" spans="1:18" s="42" customFormat="1" ht="15.5" thickTop="1" thickBot="1" x14ac:dyDescent="0.3">
      <c r="A14" s="440" t="s">
        <v>59</v>
      </c>
      <c r="B14" s="111" t="s">
        <v>230</v>
      </c>
      <c r="C14" s="293">
        <v>60</v>
      </c>
      <c r="D14" s="294">
        <v>55</v>
      </c>
      <c r="E14" s="294">
        <v>65</v>
      </c>
      <c r="F14" s="294">
        <v>60</v>
      </c>
      <c r="G14" s="294">
        <v>59</v>
      </c>
      <c r="H14" s="294">
        <v>73</v>
      </c>
      <c r="I14" s="294">
        <v>72</v>
      </c>
      <c r="J14" s="294">
        <v>63</v>
      </c>
      <c r="K14" s="294">
        <v>48</v>
      </c>
      <c r="L14" s="294">
        <v>63</v>
      </c>
      <c r="M14" s="294">
        <v>56</v>
      </c>
      <c r="N14" s="294">
        <v>67</v>
      </c>
      <c r="O14" s="292">
        <f t="shared" si="0"/>
        <v>741</v>
      </c>
      <c r="P14" s="115" t="s">
        <v>312</v>
      </c>
      <c r="Q14" s="448" t="s">
        <v>369</v>
      </c>
      <c r="R14" s="131"/>
    </row>
    <row r="15" spans="1:18" s="42" customFormat="1" ht="15.5" thickTop="1" thickBot="1" x14ac:dyDescent="0.3">
      <c r="A15" s="440"/>
      <c r="B15" s="57" t="s">
        <v>310</v>
      </c>
      <c r="C15" s="293">
        <v>61</v>
      </c>
      <c r="D15" s="294">
        <v>51</v>
      </c>
      <c r="E15" s="294">
        <v>52</v>
      </c>
      <c r="F15" s="294">
        <v>59</v>
      </c>
      <c r="G15" s="294">
        <v>47</v>
      </c>
      <c r="H15" s="294">
        <v>51</v>
      </c>
      <c r="I15" s="294">
        <v>43</v>
      </c>
      <c r="J15" s="294">
        <v>54</v>
      </c>
      <c r="K15" s="294">
        <v>53</v>
      </c>
      <c r="L15" s="294">
        <v>77</v>
      </c>
      <c r="M15" s="294">
        <v>53</v>
      </c>
      <c r="N15" s="294">
        <v>61</v>
      </c>
      <c r="O15" s="292">
        <f t="shared" si="0"/>
        <v>662</v>
      </c>
      <c r="P15" s="116" t="s">
        <v>313</v>
      </c>
      <c r="Q15" s="442"/>
      <c r="R15" s="131"/>
    </row>
    <row r="16" spans="1:18" s="42" customFormat="1" ht="15.5" thickTop="1" thickBot="1" x14ac:dyDescent="0.3">
      <c r="A16" s="440"/>
      <c r="B16" s="57" t="s">
        <v>311</v>
      </c>
      <c r="C16" s="293">
        <f>C14+C15</f>
        <v>121</v>
      </c>
      <c r="D16" s="293">
        <f t="shared" ref="D16:N16" si="3">D14+D15</f>
        <v>106</v>
      </c>
      <c r="E16" s="293">
        <f t="shared" si="3"/>
        <v>117</v>
      </c>
      <c r="F16" s="293">
        <f t="shared" si="3"/>
        <v>119</v>
      </c>
      <c r="G16" s="293">
        <f t="shared" si="3"/>
        <v>106</v>
      </c>
      <c r="H16" s="293">
        <f t="shared" si="3"/>
        <v>124</v>
      </c>
      <c r="I16" s="293">
        <f t="shared" si="3"/>
        <v>115</v>
      </c>
      <c r="J16" s="293">
        <f t="shared" si="3"/>
        <v>117</v>
      </c>
      <c r="K16" s="293">
        <f t="shared" si="3"/>
        <v>101</v>
      </c>
      <c r="L16" s="293">
        <f t="shared" si="3"/>
        <v>140</v>
      </c>
      <c r="M16" s="293">
        <f t="shared" si="3"/>
        <v>109</v>
      </c>
      <c r="N16" s="293">
        <f t="shared" si="3"/>
        <v>128</v>
      </c>
      <c r="O16" s="292">
        <f t="shared" si="0"/>
        <v>1403</v>
      </c>
      <c r="P16" s="116" t="s">
        <v>314</v>
      </c>
      <c r="Q16" s="443"/>
      <c r="R16" s="131"/>
    </row>
    <row r="17" spans="1:18" s="42" customFormat="1" ht="15.5" thickTop="1" thickBot="1" x14ac:dyDescent="0.3">
      <c r="A17" s="444" t="s">
        <v>180</v>
      </c>
      <c r="B17" s="113" t="s">
        <v>230</v>
      </c>
      <c r="C17" s="295">
        <v>41</v>
      </c>
      <c r="D17" s="296">
        <v>44</v>
      </c>
      <c r="E17" s="296">
        <v>39</v>
      </c>
      <c r="F17" s="296">
        <v>32</v>
      </c>
      <c r="G17" s="296">
        <v>48</v>
      </c>
      <c r="H17" s="296">
        <v>41</v>
      </c>
      <c r="I17" s="296">
        <v>47</v>
      </c>
      <c r="J17" s="296">
        <v>48</v>
      </c>
      <c r="K17" s="296">
        <v>37</v>
      </c>
      <c r="L17" s="296">
        <v>42</v>
      </c>
      <c r="M17" s="296">
        <v>40</v>
      </c>
      <c r="N17" s="296">
        <v>50</v>
      </c>
      <c r="O17" s="299">
        <f t="shared" si="0"/>
        <v>509</v>
      </c>
      <c r="P17" s="117" t="s">
        <v>312</v>
      </c>
      <c r="Q17" s="445" t="s">
        <v>368</v>
      </c>
      <c r="R17" s="131"/>
    </row>
    <row r="18" spans="1:18" s="42" customFormat="1" ht="15.5" thickTop="1" thickBot="1" x14ac:dyDescent="0.3">
      <c r="A18" s="444"/>
      <c r="B18" s="113" t="s">
        <v>310</v>
      </c>
      <c r="C18" s="295">
        <v>59</v>
      </c>
      <c r="D18" s="296">
        <v>46</v>
      </c>
      <c r="E18" s="296">
        <v>41</v>
      </c>
      <c r="F18" s="296">
        <v>47</v>
      </c>
      <c r="G18" s="296">
        <v>45</v>
      </c>
      <c r="H18" s="296">
        <v>38</v>
      </c>
      <c r="I18" s="296">
        <v>33</v>
      </c>
      <c r="J18" s="296">
        <v>36</v>
      </c>
      <c r="K18" s="296">
        <v>38</v>
      </c>
      <c r="L18" s="296">
        <v>52</v>
      </c>
      <c r="M18" s="296">
        <v>36</v>
      </c>
      <c r="N18" s="296">
        <v>46</v>
      </c>
      <c r="O18" s="299">
        <f t="shared" si="0"/>
        <v>517</v>
      </c>
      <c r="P18" s="117" t="s">
        <v>313</v>
      </c>
      <c r="Q18" s="446"/>
      <c r="R18" s="131"/>
    </row>
    <row r="19" spans="1:18" s="42" customFormat="1" ht="15.5" thickTop="1" thickBot="1" x14ac:dyDescent="0.3">
      <c r="A19" s="444"/>
      <c r="B19" s="113" t="s">
        <v>311</v>
      </c>
      <c r="C19" s="295">
        <f>C17+C18</f>
        <v>100</v>
      </c>
      <c r="D19" s="295">
        <f t="shared" ref="D19:N19" si="4">D17+D18</f>
        <v>90</v>
      </c>
      <c r="E19" s="295">
        <f t="shared" si="4"/>
        <v>80</v>
      </c>
      <c r="F19" s="295">
        <f t="shared" si="4"/>
        <v>79</v>
      </c>
      <c r="G19" s="295">
        <f t="shared" si="4"/>
        <v>93</v>
      </c>
      <c r="H19" s="295">
        <f t="shared" si="4"/>
        <v>79</v>
      </c>
      <c r="I19" s="295">
        <f t="shared" si="4"/>
        <v>80</v>
      </c>
      <c r="J19" s="295">
        <f t="shared" si="4"/>
        <v>84</v>
      </c>
      <c r="K19" s="295">
        <f t="shared" si="4"/>
        <v>75</v>
      </c>
      <c r="L19" s="295">
        <f t="shared" si="4"/>
        <v>94</v>
      </c>
      <c r="M19" s="295">
        <f t="shared" si="4"/>
        <v>76</v>
      </c>
      <c r="N19" s="295">
        <f t="shared" si="4"/>
        <v>96</v>
      </c>
      <c r="O19" s="299">
        <f t="shared" si="0"/>
        <v>1026</v>
      </c>
      <c r="P19" s="117" t="s">
        <v>314</v>
      </c>
      <c r="Q19" s="447"/>
      <c r="R19" s="131"/>
    </row>
    <row r="20" spans="1:18" s="42" customFormat="1" ht="15.5" thickTop="1" thickBot="1" x14ac:dyDescent="0.3">
      <c r="A20" s="440" t="s">
        <v>61</v>
      </c>
      <c r="B20" s="111" t="s">
        <v>230</v>
      </c>
      <c r="C20" s="293">
        <v>24</v>
      </c>
      <c r="D20" s="294">
        <v>24</v>
      </c>
      <c r="E20" s="294">
        <v>23</v>
      </c>
      <c r="F20" s="294">
        <v>19</v>
      </c>
      <c r="G20" s="294">
        <v>18</v>
      </c>
      <c r="H20" s="294">
        <v>17</v>
      </c>
      <c r="I20" s="294">
        <v>22</v>
      </c>
      <c r="J20" s="294">
        <v>31</v>
      </c>
      <c r="K20" s="294">
        <v>22</v>
      </c>
      <c r="L20" s="294">
        <v>31</v>
      </c>
      <c r="M20" s="294">
        <v>24</v>
      </c>
      <c r="N20" s="294">
        <v>32</v>
      </c>
      <c r="O20" s="292">
        <f t="shared" si="0"/>
        <v>287</v>
      </c>
      <c r="P20" s="115" t="s">
        <v>312</v>
      </c>
      <c r="Q20" s="448" t="s">
        <v>367</v>
      </c>
      <c r="R20" s="131"/>
    </row>
    <row r="21" spans="1:18" s="42" customFormat="1" ht="15.5" thickTop="1" thickBot="1" x14ac:dyDescent="0.3">
      <c r="A21" s="440"/>
      <c r="B21" s="57" t="s">
        <v>310</v>
      </c>
      <c r="C21" s="293">
        <v>27</v>
      </c>
      <c r="D21" s="294">
        <v>27</v>
      </c>
      <c r="E21" s="294">
        <v>27</v>
      </c>
      <c r="F21" s="294">
        <v>30</v>
      </c>
      <c r="G21" s="294">
        <v>26</v>
      </c>
      <c r="H21" s="294">
        <v>26</v>
      </c>
      <c r="I21" s="294">
        <v>30</v>
      </c>
      <c r="J21" s="294">
        <v>24</v>
      </c>
      <c r="K21" s="294">
        <v>20</v>
      </c>
      <c r="L21" s="294">
        <v>20</v>
      </c>
      <c r="M21" s="294">
        <v>28</v>
      </c>
      <c r="N21" s="294">
        <v>22</v>
      </c>
      <c r="O21" s="292">
        <f t="shared" si="0"/>
        <v>307</v>
      </c>
      <c r="P21" s="116" t="s">
        <v>313</v>
      </c>
      <c r="Q21" s="442"/>
      <c r="R21" s="131"/>
    </row>
    <row r="22" spans="1:18" ht="15.5" thickTop="1" thickBot="1" x14ac:dyDescent="0.3">
      <c r="A22" s="440"/>
      <c r="B22" s="57" t="s">
        <v>311</v>
      </c>
      <c r="C22" s="293">
        <f>C20+C21</f>
        <v>51</v>
      </c>
      <c r="D22" s="293">
        <f t="shared" ref="D22:N22" si="5">D20+D21</f>
        <v>51</v>
      </c>
      <c r="E22" s="293">
        <f t="shared" si="5"/>
        <v>50</v>
      </c>
      <c r="F22" s="293">
        <f t="shared" si="5"/>
        <v>49</v>
      </c>
      <c r="G22" s="293">
        <f t="shared" si="5"/>
        <v>44</v>
      </c>
      <c r="H22" s="293">
        <f t="shared" si="5"/>
        <v>43</v>
      </c>
      <c r="I22" s="293">
        <f t="shared" si="5"/>
        <v>52</v>
      </c>
      <c r="J22" s="293">
        <f t="shared" si="5"/>
        <v>55</v>
      </c>
      <c r="K22" s="293">
        <f t="shared" si="5"/>
        <v>42</v>
      </c>
      <c r="L22" s="293">
        <f t="shared" si="5"/>
        <v>51</v>
      </c>
      <c r="M22" s="293">
        <f t="shared" si="5"/>
        <v>52</v>
      </c>
      <c r="N22" s="293">
        <f t="shared" si="5"/>
        <v>54</v>
      </c>
      <c r="O22" s="292">
        <f t="shared" si="0"/>
        <v>594</v>
      </c>
      <c r="P22" s="116" t="s">
        <v>314</v>
      </c>
      <c r="Q22" s="443"/>
      <c r="R22" s="131"/>
    </row>
    <row r="23" spans="1:18" ht="15.5" thickTop="1" thickBot="1" x14ac:dyDescent="0.3">
      <c r="A23" s="444" t="s">
        <v>62</v>
      </c>
      <c r="B23" s="113" t="s">
        <v>230</v>
      </c>
      <c r="C23" s="295">
        <v>6</v>
      </c>
      <c r="D23" s="296">
        <v>7</v>
      </c>
      <c r="E23" s="296">
        <v>4</v>
      </c>
      <c r="F23" s="296">
        <v>2</v>
      </c>
      <c r="G23" s="296">
        <v>9</v>
      </c>
      <c r="H23" s="296">
        <v>6</v>
      </c>
      <c r="I23" s="296">
        <v>4</v>
      </c>
      <c r="J23" s="296">
        <v>7</v>
      </c>
      <c r="K23" s="296">
        <v>3</v>
      </c>
      <c r="L23" s="296">
        <v>6</v>
      </c>
      <c r="M23" s="296">
        <v>4</v>
      </c>
      <c r="N23" s="296">
        <v>8</v>
      </c>
      <c r="O23" s="299">
        <f t="shared" si="0"/>
        <v>66</v>
      </c>
      <c r="P23" s="117" t="s">
        <v>312</v>
      </c>
      <c r="Q23" s="445" t="s">
        <v>366</v>
      </c>
      <c r="R23" s="131"/>
    </row>
    <row r="24" spans="1:18" ht="15.5" thickTop="1" thickBot="1" x14ac:dyDescent="0.3">
      <c r="A24" s="444"/>
      <c r="B24" s="113" t="s">
        <v>310</v>
      </c>
      <c r="C24" s="295">
        <v>3</v>
      </c>
      <c r="D24" s="296">
        <v>6</v>
      </c>
      <c r="E24" s="296">
        <v>7</v>
      </c>
      <c r="F24" s="296">
        <v>8</v>
      </c>
      <c r="G24" s="296">
        <v>4</v>
      </c>
      <c r="H24" s="296">
        <v>3</v>
      </c>
      <c r="I24" s="296">
        <v>4</v>
      </c>
      <c r="J24" s="296">
        <v>7</v>
      </c>
      <c r="K24" s="296">
        <v>3</v>
      </c>
      <c r="L24" s="296">
        <v>9</v>
      </c>
      <c r="M24" s="296">
        <v>9</v>
      </c>
      <c r="N24" s="296">
        <v>4</v>
      </c>
      <c r="O24" s="299">
        <f t="shared" si="0"/>
        <v>67</v>
      </c>
      <c r="P24" s="117" t="s">
        <v>313</v>
      </c>
      <c r="Q24" s="446"/>
      <c r="R24" s="131"/>
    </row>
    <row r="25" spans="1:18" ht="15.5" thickTop="1" thickBot="1" x14ac:dyDescent="0.3">
      <c r="A25" s="444"/>
      <c r="B25" s="113" t="s">
        <v>311</v>
      </c>
      <c r="C25" s="295">
        <f>C23+C24</f>
        <v>9</v>
      </c>
      <c r="D25" s="295">
        <f t="shared" ref="D25:N25" si="6">D23+D24</f>
        <v>13</v>
      </c>
      <c r="E25" s="295">
        <f t="shared" si="6"/>
        <v>11</v>
      </c>
      <c r="F25" s="295">
        <f t="shared" si="6"/>
        <v>10</v>
      </c>
      <c r="G25" s="295">
        <f t="shared" si="6"/>
        <v>13</v>
      </c>
      <c r="H25" s="295">
        <f t="shared" si="6"/>
        <v>9</v>
      </c>
      <c r="I25" s="295">
        <f t="shared" si="6"/>
        <v>8</v>
      </c>
      <c r="J25" s="295">
        <f t="shared" si="6"/>
        <v>14</v>
      </c>
      <c r="K25" s="295">
        <f t="shared" si="6"/>
        <v>6</v>
      </c>
      <c r="L25" s="295">
        <f t="shared" si="6"/>
        <v>15</v>
      </c>
      <c r="M25" s="295">
        <f t="shared" si="6"/>
        <v>13</v>
      </c>
      <c r="N25" s="295">
        <f t="shared" si="6"/>
        <v>12</v>
      </c>
      <c r="O25" s="299">
        <f t="shared" si="0"/>
        <v>133</v>
      </c>
      <c r="P25" s="117" t="s">
        <v>314</v>
      </c>
      <c r="Q25" s="447"/>
      <c r="R25" s="131"/>
    </row>
    <row r="26" spans="1:18" ht="15.5" thickTop="1" thickBot="1" x14ac:dyDescent="0.3">
      <c r="A26" s="440" t="s">
        <v>307</v>
      </c>
      <c r="B26" s="111" t="s">
        <v>230</v>
      </c>
      <c r="C26" s="293">
        <v>11</v>
      </c>
      <c r="D26" s="294">
        <v>8</v>
      </c>
      <c r="E26" s="294">
        <v>13</v>
      </c>
      <c r="F26" s="294">
        <v>4</v>
      </c>
      <c r="G26" s="294">
        <v>10</v>
      </c>
      <c r="H26" s="294">
        <v>12</v>
      </c>
      <c r="I26" s="294">
        <v>7</v>
      </c>
      <c r="J26" s="294">
        <v>10</v>
      </c>
      <c r="K26" s="294">
        <v>10</v>
      </c>
      <c r="L26" s="294">
        <v>7</v>
      </c>
      <c r="M26" s="294">
        <v>9</v>
      </c>
      <c r="N26" s="294">
        <v>9</v>
      </c>
      <c r="O26" s="292">
        <f t="shared" si="0"/>
        <v>110</v>
      </c>
      <c r="P26" s="115" t="s">
        <v>312</v>
      </c>
      <c r="Q26" s="448" t="s">
        <v>365</v>
      </c>
      <c r="R26" s="131"/>
    </row>
    <row r="27" spans="1:18" ht="15.5" thickTop="1" thickBot="1" x14ac:dyDescent="0.3">
      <c r="A27" s="440"/>
      <c r="B27" s="57" t="s">
        <v>310</v>
      </c>
      <c r="C27" s="293">
        <v>8</v>
      </c>
      <c r="D27" s="294">
        <v>6</v>
      </c>
      <c r="E27" s="294">
        <v>6</v>
      </c>
      <c r="F27" s="294">
        <v>12</v>
      </c>
      <c r="G27" s="294">
        <v>9</v>
      </c>
      <c r="H27" s="294">
        <v>15</v>
      </c>
      <c r="I27" s="294">
        <v>7</v>
      </c>
      <c r="J27" s="294">
        <v>5</v>
      </c>
      <c r="K27" s="294">
        <v>10</v>
      </c>
      <c r="L27" s="294">
        <v>8</v>
      </c>
      <c r="M27" s="294">
        <v>12</v>
      </c>
      <c r="N27" s="294">
        <v>8</v>
      </c>
      <c r="O27" s="292">
        <f t="shared" si="0"/>
        <v>106</v>
      </c>
      <c r="P27" s="116" t="s">
        <v>313</v>
      </c>
      <c r="Q27" s="442"/>
      <c r="R27" s="131"/>
    </row>
    <row r="28" spans="1:18" ht="15.5" thickTop="1" thickBot="1" x14ac:dyDescent="0.3">
      <c r="A28" s="440"/>
      <c r="B28" s="57" t="s">
        <v>311</v>
      </c>
      <c r="C28" s="297">
        <f>C26+C27</f>
        <v>19</v>
      </c>
      <c r="D28" s="297">
        <f t="shared" ref="D28:N28" si="7">D26+D27</f>
        <v>14</v>
      </c>
      <c r="E28" s="297">
        <f t="shared" si="7"/>
        <v>19</v>
      </c>
      <c r="F28" s="297">
        <f t="shared" si="7"/>
        <v>16</v>
      </c>
      <c r="G28" s="297">
        <f t="shared" si="7"/>
        <v>19</v>
      </c>
      <c r="H28" s="297">
        <f t="shared" si="7"/>
        <v>27</v>
      </c>
      <c r="I28" s="297">
        <f t="shared" si="7"/>
        <v>14</v>
      </c>
      <c r="J28" s="297">
        <f t="shared" si="7"/>
        <v>15</v>
      </c>
      <c r="K28" s="297">
        <f t="shared" si="7"/>
        <v>20</v>
      </c>
      <c r="L28" s="297">
        <f t="shared" si="7"/>
        <v>15</v>
      </c>
      <c r="M28" s="297">
        <f t="shared" si="7"/>
        <v>21</v>
      </c>
      <c r="N28" s="297">
        <f t="shared" si="7"/>
        <v>17</v>
      </c>
      <c r="O28" s="292">
        <f t="shared" si="0"/>
        <v>216</v>
      </c>
      <c r="P28" s="116" t="s">
        <v>314</v>
      </c>
      <c r="Q28" s="443"/>
      <c r="R28" s="131"/>
    </row>
    <row r="29" spans="1:18" ht="15.5" thickTop="1" thickBot="1" x14ac:dyDescent="0.3">
      <c r="A29" s="444" t="s">
        <v>179</v>
      </c>
      <c r="B29" s="113" t="s">
        <v>230</v>
      </c>
      <c r="C29" s="295">
        <v>13</v>
      </c>
      <c r="D29" s="296">
        <v>11</v>
      </c>
      <c r="E29" s="296">
        <v>6</v>
      </c>
      <c r="F29" s="296">
        <v>8</v>
      </c>
      <c r="G29" s="296">
        <v>9</v>
      </c>
      <c r="H29" s="296">
        <v>21</v>
      </c>
      <c r="I29" s="296">
        <v>13</v>
      </c>
      <c r="J29" s="296">
        <v>14</v>
      </c>
      <c r="K29" s="296">
        <v>13</v>
      </c>
      <c r="L29" s="296">
        <v>10</v>
      </c>
      <c r="M29" s="296">
        <v>6</v>
      </c>
      <c r="N29" s="296">
        <v>19</v>
      </c>
      <c r="O29" s="299">
        <f t="shared" si="0"/>
        <v>143</v>
      </c>
      <c r="P29" s="117" t="s">
        <v>312</v>
      </c>
      <c r="Q29" s="445" t="s">
        <v>178</v>
      </c>
      <c r="R29" s="131"/>
    </row>
    <row r="30" spans="1:18" ht="15.5" thickTop="1" thickBot="1" x14ac:dyDescent="0.3">
      <c r="A30" s="444"/>
      <c r="B30" s="113" t="s">
        <v>310</v>
      </c>
      <c r="C30" s="295">
        <v>12</v>
      </c>
      <c r="D30" s="296">
        <v>16</v>
      </c>
      <c r="E30" s="296">
        <v>7</v>
      </c>
      <c r="F30" s="296">
        <v>8</v>
      </c>
      <c r="G30" s="296">
        <v>8</v>
      </c>
      <c r="H30" s="296">
        <v>13</v>
      </c>
      <c r="I30" s="296">
        <v>11</v>
      </c>
      <c r="J30" s="296">
        <v>11</v>
      </c>
      <c r="K30" s="296">
        <v>15</v>
      </c>
      <c r="L30" s="296">
        <v>12</v>
      </c>
      <c r="M30" s="296">
        <v>8</v>
      </c>
      <c r="N30" s="296">
        <v>12</v>
      </c>
      <c r="O30" s="299">
        <f t="shared" si="0"/>
        <v>133</v>
      </c>
      <c r="P30" s="117" t="s">
        <v>313</v>
      </c>
      <c r="Q30" s="446"/>
      <c r="R30" s="131"/>
    </row>
    <row r="31" spans="1:18" ht="15" thickTop="1" x14ac:dyDescent="0.25">
      <c r="A31" s="453"/>
      <c r="B31" s="114" t="s">
        <v>311</v>
      </c>
      <c r="C31" s="298">
        <f>C29+C30</f>
        <v>25</v>
      </c>
      <c r="D31" s="298">
        <f t="shared" ref="D31:N31" si="8">D29+D30</f>
        <v>27</v>
      </c>
      <c r="E31" s="298">
        <f t="shared" si="8"/>
        <v>13</v>
      </c>
      <c r="F31" s="298">
        <f t="shared" si="8"/>
        <v>16</v>
      </c>
      <c r="G31" s="298">
        <f t="shared" si="8"/>
        <v>17</v>
      </c>
      <c r="H31" s="298">
        <f t="shared" si="8"/>
        <v>34</v>
      </c>
      <c r="I31" s="298">
        <f t="shared" si="8"/>
        <v>24</v>
      </c>
      <c r="J31" s="298">
        <f t="shared" si="8"/>
        <v>25</v>
      </c>
      <c r="K31" s="298">
        <f t="shared" si="8"/>
        <v>28</v>
      </c>
      <c r="L31" s="298">
        <f t="shared" si="8"/>
        <v>22</v>
      </c>
      <c r="M31" s="298">
        <f t="shared" si="8"/>
        <v>14</v>
      </c>
      <c r="N31" s="298">
        <f t="shared" si="8"/>
        <v>31</v>
      </c>
      <c r="O31" s="300">
        <f t="shared" si="0"/>
        <v>276</v>
      </c>
      <c r="P31" s="118" t="s">
        <v>314</v>
      </c>
      <c r="Q31" s="454"/>
      <c r="R31" s="131"/>
    </row>
    <row r="32" spans="1:18" ht="13.5" thickBot="1" x14ac:dyDescent="0.3">
      <c r="A32" s="439" t="s">
        <v>0</v>
      </c>
      <c r="B32" s="111" t="s">
        <v>230</v>
      </c>
      <c r="C32" s="171">
        <f>C8+C11+C14+C17+C20+C23+C26+C29</f>
        <v>856</v>
      </c>
      <c r="D32" s="171">
        <f t="shared" ref="D32:N32" si="9">D8+D11+D14+D17+D20+D23+D26+D29</f>
        <v>802</v>
      </c>
      <c r="E32" s="171">
        <f t="shared" si="9"/>
        <v>811</v>
      </c>
      <c r="F32" s="171">
        <f t="shared" si="9"/>
        <v>810</v>
      </c>
      <c r="G32" s="171">
        <f t="shared" si="9"/>
        <v>828</v>
      </c>
      <c r="H32" s="171">
        <f t="shared" si="9"/>
        <v>875</v>
      </c>
      <c r="I32" s="171">
        <f t="shared" si="9"/>
        <v>881</v>
      </c>
      <c r="J32" s="171">
        <f t="shared" si="9"/>
        <v>921</v>
      </c>
      <c r="K32" s="171">
        <f t="shared" si="9"/>
        <v>909</v>
      </c>
      <c r="L32" s="171">
        <f t="shared" si="9"/>
        <v>970</v>
      </c>
      <c r="M32" s="171">
        <f t="shared" si="9"/>
        <v>882</v>
      </c>
      <c r="N32" s="171">
        <f t="shared" si="9"/>
        <v>942</v>
      </c>
      <c r="O32" s="366">
        <f t="shared" si="0"/>
        <v>10487</v>
      </c>
      <c r="P32" s="115" t="s">
        <v>312</v>
      </c>
      <c r="Q32" s="450" t="s">
        <v>1</v>
      </c>
    </row>
    <row r="33" spans="1:17" ht="14" thickTop="1" thickBot="1" x14ac:dyDescent="0.3">
      <c r="A33" s="440"/>
      <c r="B33" s="57" t="s">
        <v>310</v>
      </c>
      <c r="C33" s="171">
        <f>C9+C12+C15+C18+C21+C24+C27+C30</f>
        <v>891</v>
      </c>
      <c r="D33" s="171">
        <f t="shared" ref="D33:N33" si="10">D9+D12+D15+D18+D21+D24+D27+D30</f>
        <v>756</v>
      </c>
      <c r="E33" s="171">
        <f t="shared" si="10"/>
        <v>798</v>
      </c>
      <c r="F33" s="171">
        <f t="shared" si="10"/>
        <v>810</v>
      </c>
      <c r="G33" s="171">
        <f t="shared" si="10"/>
        <v>764</v>
      </c>
      <c r="H33" s="171">
        <f t="shared" si="10"/>
        <v>790</v>
      </c>
      <c r="I33" s="171">
        <f t="shared" si="10"/>
        <v>834</v>
      </c>
      <c r="J33" s="171">
        <f t="shared" si="10"/>
        <v>822</v>
      </c>
      <c r="K33" s="171">
        <f t="shared" si="10"/>
        <v>871</v>
      </c>
      <c r="L33" s="171">
        <f t="shared" si="10"/>
        <v>945</v>
      </c>
      <c r="M33" s="171">
        <f t="shared" si="10"/>
        <v>902</v>
      </c>
      <c r="N33" s="171">
        <f t="shared" si="10"/>
        <v>953</v>
      </c>
      <c r="O33" s="292">
        <f t="shared" si="0"/>
        <v>10136</v>
      </c>
      <c r="P33" s="116" t="s">
        <v>313</v>
      </c>
      <c r="Q33" s="451"/>
    </row>
    <row r="34" spans="1:17" ht="13.5" thickTop="1" x14ac:dyDescent="0.25">
      <c r="A34" s="449"/>
      <c r="B34" s="119" t="s">
        <v>311</v>
      </c>
      <c r="C34" s="175">
        <f>C10+C13+C16+C19+C22+C25+C28+C31</f>
        <v>1747</v>
      </c>
      <c r="D34" s="175">
        <f t="shared" ref="D34:N34" si="11">D10+D13+D16+D19+D22+D25+D28+D31</f>
        <v>1558</v>
      </c>
      <c r="E34" s="175">
        <f t="shared" si="11"/>
        <v>1609</v>
      </c>
      <c r="F34" s="175">
        <f t="shared" si="11"/>
        <v>1620</v>
      </c>
      <c r="G34" s="175">
        <f t="shared" si="11"/>
        <v>1592</v>
      </c>
      <c r="H34" s="175">
        <f t="shared" si="11"/>
        <v>1665</v>
      </c>
      <c r="I34" s="175">
        <f t="shared" si="11"/>
        <v>1715</v>
      </c>
      <c r="J34" s="175">
        <f t="shared" si="11"/>
        <v>1743</v>
      </c>
      <c r="K34" s="175">
        <f t="shared" si="11"/>
        <v>1780</v>
      </c>
      <c r="L34" s="175">
        <f t="shared" si="11"/>
        <v>1915</v>
      </c>
      <c r="M34" s="175">
        <f t="shared" si="11"/>
        <v>1784</v>
      </c>
      <c r="N34" s="175">
        <f t="shared" si="11"/>
        <v>1895</v>
      </c>
      <c r="O34" s="367">
        <f t="shared" si="0"/>
        <v>20623</v>
      </c>
      <c r="P34" s="120" t="s">
        <v>314</v>
      </c>
      <c r="Q34" s="452"/>
    </row>
    <row r="37" spans="1:17" x14ac:dyDescent="0.25">
      <c r="A37" s="38"/>
      <c r="B37" s="38"/>
      <c r="E37" s="38"/>
      <c r="H37" s="38"/>
      <c r="K37" s="38"/>
      <c r="L37" s="38"/>
      <c r="P37" s="38"/>
    </row>
    <row r="38" spans="1:17" x14ac:dyDescent="0.25">
      <c r="A38" s="38"/>
      <c r="B38" s="38"/>
      <c r="E38" s="38"/>
      <c r="H38" s="38"/>
      <c r="K38" s="38"/>
      <c r="L38" s="38"/>
      <c r="P38" s="38"/>
    </row>
    <row r="39" spans="1:17" x14ac:dyDescent="0.25">
      <c r="A39" s="38"/>
      <c r="B39" s="38"/>
      <c r="E39" s="38"/>
      <c r="H39" s="38"/>
      <c r="K39" s="38"/>
      <c r="L39" s="38"/>
      <c r="P39" s="38"/>
    </row>
    <row r="40" spans="1:17" x14ac:dyDescent="0.25">
      <c r="A40" s="38"/>
      <c r="B40" s="38"/>
      <c r="E40" s="38"/>
      <c r="H40" s="38"/>
      <c r="K40" s="38"/>
      <c r="L40" s="38"/>
      <c r="P40" s="38"/>
    </row>
    <row r="41" spans="1:17" x14ac:dyDescent="0.25">
      <c r="A41" s="38"/>
      <c r="B41" s="38"/>
      <c r="E41" s="38"/>
      <c r="H41" s="38"/>
      <c r="K41" s="38"/>
      <c r="L41" s="38"/>
      <c r="P41" s="38"/>
    </row>
    <row r="42" spans="1:17" x14ac:dyDescent="0.25">
      <c r="A42" s="38"/>
      <c r="B42" s="38"/>
      <c r="E42" s="38"/>
      <c r="H42" s="38"/>
      <c r="K42" s="38"/>
      <c r="L42" s="38"/>
      <c r="P42" s="38"/>
    </row>
    <row r="43" spans="1:17" x14ac:dyDescent="0.25">
      <c r="A43" s="38"/>
      <c r="B43" s="38"/>
      <c r="E43" s="38"/>
      <c r="H43" s="38"/>
      <c r="K43" s="38"/>
      <c r="L43" s="38"/>
      <c r="P43" s="38"/>
    </row>
    <row r="44" spans="1:17" x14ac:dyDescent="0.25">
      <c r="A44" s="38"/>
      <c r="B44" s="38"/>
      <c r="E44" s="38"/>
      <c r="H44" s="38"/>
      <c r="K44" s="38"/>
      <c r="L44" s="38"/>
      <c r="P44" s="38"/>
    </row>
    <row r="45" spans="1:17" x14ac:dyDescent="0.25">
      <c r="A45" s="38"/>
      <c r="B45" s="38"/>
      <c r="E45" s="38"/>
      <c r="H45" s="38"/>
      <c r="K45" s="38"/>
      <c r="L45" s="38"/>
      <c r="P45" s="38"/>
    </row>
    <row r="46" spans="1:17" x14ac:dyDescent="0.25">
      <c r="A46" s="38"/>
      <c r="B46" s="38"/>
      <c r="E46" s="38"/>
      <c r="H46" s="38"/>
      <c r="K46" s="38"/>
      <c r="L46" s="38"/>
      <c r="P46" s="38"/>
    </row>
    <row r="47" spans="1:17" x14ac:dyDescent="0.25">
      <c r="A47" s="38"/>
      <c r="B47" s="38"/>
      <c r="E47" s="38"/>
      <c r="H47" s="38"/>
      <c r="K47" s="38"/>
      <c r="L47" s="38"/>
      <c r="P47" s="38"/>
    </row>
    <row r="48" spans="1:17" x14ac:dyDescent="0.25">
      <c r="A48" s="38"/>
      <c r="B48" s="38"/>
      <c r="E48" s="38"/>
      <c r="H48" s="38"/>
      <c r="K48" s="38"/>
      <c r="L48" s="38"/>
      <c r="P48" s="38"/>
    </row>
    <row r="49" spans="1:16" x14ac:dyDescent="0.25">
      <c r="A49" s="38"/>
      <c r="B49" s="38"/>
      <c r="E49" s="38"/>
      <c r="H49" s="38"/>
      <c r="K49" s="38"/>
      <c r="L49" s="38"/>
      <c r="P49" s="38"/>
    </row>
    <row r="50" spans="1:16" x14ac:dyDescent="0.25">
      <c r="A50" s="38"/>
      <c r="B50" s="38"/>
      <c r="E50" s="38"/>
      <c r="H50" s="38"/>
      <c r="K50" s="38"/>
      <c r="L50" s="38"/>
      <c r="P50" s="38"/>
    </row>
    <row r="51" spans="1:16" x14ac:dyDescent="0.25">
      <c r="A51" s="38"/>
      <c r="B51" s="38"/>
      <c r="E51" s="38"/>
      <c r="H51" s="38"/>
      <c r="K51" s="38"/>
      <c r="L51" s="38"/>
      <c r="P51" s="38"/>
    </row>
    <row r="52" spans="1:16" x14ac:dyDescent="0.25">
      <c r="A52" s="38"/>
      <c r="B52" s="38"/>
      <c r="E52" s="38"/>
      <c r="H52" s="38"/>
      <c r="K52" s="38"/>
      <c r="L52" s="38"/>
      <c r="P52" s="38"/>
    </row>
    <row r="53" spans="1:16" x14ac:dyDescent="0.25">
      <c r="A53" s="38"/>
      <c r="B53" s="38"/>
      <c r="E53" s="38"/>
      <c r="H53" s="38"/>
      <c r="K53" s="38"/>
      <c r="L53" s="38"/>
      <c r="P53" s="38"/>
    </row>
    <row r="54" spans="1:16" x14ac:dyDescent="0.25">
      <c r="A54" s="38"/>
      <c r="B54" s="38"/>
      <c r="E54" s="38"/>
      <c r="H54" s="38"/>
      <c r="K54" s="38"/>
      <c r="L54" s="38"/>
      <c r="P54" s="38"/>
    </row>
    <row r="55" spans="1:16" x14ac:dyDescent="0.25">
      <c r="A55" s="38"/>
      <c r="B55" s="38"/>
      <c r="E55" s="38"/>
      <c r="H55" s="38"/>
      <c r="K55" s="38"/>
      <c r="L55" s="38"/>
      <c r="P55" s="38"/>
    </row>
    <row r="56" spans="1:16" x14ac:dyDescent="0.25">
      <c r="A56" s="38"/>
      <c r="B56" s="38"/>
      <c r="E56" s="38"/>
      <c r="H56" s="38"/>
      <c r="K56" s="38"/>
      <c r="L56" s="38"/>
      <c r="P56" s="38"/>
    </row>
    <row r="57" spans="1:16" x14ac:dyDescent="0.25">
      <c r="A57" s="38"/>
      <c r="B57" s="38"/>
      <c r="E57" s="38"/>
      <c r="H57" s="38"/>
      <c r="K57" s="38"/>
      <c r="L57" s="38"/>
      <c r="P57" s="38"/>
    </row>
    <row r="58" spans="1:16" x14ac:dyDescent="0.25">
      <c r="A58" s="38"/>
      <c r="B58" s="38"/>
      <c r="E58" s="38"/>
      <c r="H58" s="38"/>
      <c r="K58" s="38"/>
      <c r="L58" s="38"/>
      <c r="P58" s="38"/>
    </row>
    <row r="59" spans="1:16" ht="13" thickBot="1" x14ac:dyDescent="0.3">
      <c r="A59" s="38"/>
      <c r="B59" s="38"/>
      <c r="E59" s="38"/>
      <c r="H59" s="38"/>
      <c r="K59" s="38"/>
      <c r="L59" s="38"/>
      <c r="P59" s="38"/>
    </row>
    <row r="60" spans="1:16" ht="13.5" thickTop="1" x14ac:dyDescent="0.25">
      <c r="B60" s="38"/>
      <c r="C60" s="55">
        <v>10</v>
      </c>
      <c r="D60" s="55">
        <v>22</v>
      </c>
      <c r="E60" s="55">
        <v>17</v>
      </c>
      <c r="F60" s="55">
        <v>28</v>
      </c>
      <c r="G60" s="55">
        <v>17</v>
      </c>
      <c r="H60" s="55">
        <v>28</v>
      </c>
      <c r="I60" s="55">
        <v>19</v>
      </c>
      <c r="J60" s="55">
        <v>27</v>
      </c>
      <c r="K60" s="55">
        <v>20</v>
      </c>
      <c r="L60" s="55">
        <v>8</v>
      </c>
      <c r="M60" s="55">
        <v>25</v>
      </c>
      <c r="N60" s="55">
        <v>24</v>
      </c>
      <c r="O60" s="121"/>
      <c r="P60" s="38"/>
    </row>
  </sheetData>
  <mergeCells count="22">
    <mergeCell ref="A20:A22"/>
    <mergeCell ref="Q20:Q22"/>
    <mergeCell ref="A32:A34"/>
    <mergeCell ref="Q32:Q34"/>
    <mergeCell ref="A23:A25"/>
    <mergeCell ref="Q23:Q25"/>
    <mergeCell ref="A26:A28"/>
    <mergeCell ref="Q26:Q28"/>
    <mergeCell ref="A29:A31"/>
    <mergeCell ref="Q29:Q31"/>
    <mergeCell ref="A11:A13"/>
    <mergeCell ref="Q11:Q13"/>
    <mergeCell ref="A14:A16"/>
    <mergeCell ref="Q14:Q16"/>
    <mergeCell ref="A17:A19"/>
    <mergeCell ref="Q17:Q19"/>
    <mergeCell ref="A2:Q2"/>
    <mergeCell ref="A3:Q3"/>
    <mergeCell ref="A4:Q4"/>
    <mergeCell ref="A5:Q5"/>
    <mergeCell ref="A8:A10"/>
    <mergeCell ref="Q8:Q10"/>
  </mergeCells>
  <printOptions horizontalCentered="1" verticalCentered="1"/>
  <pageMargins left="0.15748031496062992" right="0.15748031496062992" top="0" bottom="0" header="0.51181102362204722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N34"/>
  <sheetViews>
    <sheetView rightToLeft="1" view="pageBreakPreview" zoomScaleNormal="100" zoomScaleSheetLayoutView="100" workbookViewId="0">
      <selection activeCell="D12" sqref="D12"/>
    </sheetView>
  </sheetViews>
  <sheetFormatPr defaultColWidth="9.1796875" defaultRowHeight="12.5" x14ac:dyDescent="0.25"/>
  <cols>
    <col min="1" max="1" width="19.1796875" style="39" customWidth="1"/>
    <col min="2" max="3" width="7.7265625" style="38" customWidth="1"/>
    <col min="4" max="7" width="7.7265625" style="56" customWidth="1"/>
    <col min="8" max="9" width="7.7265625" style="38" customWidth="1"/>
    <col min="10" max="10" width="7.7265625" style="56" customWidth="1"/>
    <col min="11" max="12" width="8.1796875" style="38" customWidth="1"/>
    <col min="13" max="13" width="8.26953125" style="56" bestFit="1" customWidth="1"/>
    <col min="14" max="14" width="20" style="39" customWidth="1"/>
    <col min="15" max="15" width="9.1796875" style="38"/>
    <col min="16" max="16" width="16.26953125" style="38" customWidth="1"/>
    <col min="17" max="16384" width="9.1796875" style="38"/>
  </cols>
  <sheetData>
    <row r="1" spans="1:14" s="45" customFormat="1" ht="22.5" customHeight="1" x14ac:dyDescent="0.25">
      <c r="A1" s="406" t="s">
        <v>339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</row>
    <row r="2" spans="1:14" s="45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</row>
    <row r="3" spans="1:14" s="45" customFormat="1" ht="17.5" x14ac:dyDescent="0.25">
      <c r="A3" s="424" t="s">
        <v>529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4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ht="15.5" x14ac:dyDescent="0.25">
      <c r="A5" s="37" t="s">
        <v>537</v>
      </c>
      <c r="B5" s="44"/>
      <c r="C5" s="44"/>
      <c r="D5" s="43"/>
      <c r="E5" s="43"/>
      <c r="F5" s="43"/>
      <c r="G5" s="43"/>
      <c r="H5" s="44"/>
      <c r="I5" s="44"/>
      <c r="J5" s="43"/>
      <c r="K5" s="44"/>
      <c r="L5" s="44"/>
      <c r="M5" s="43"/>
      <c r="N5" s="36" t="s">
        <v>538</v>
      </c>
    </row>
    <row r="6" spans="1:14" ht="21.75" customHeight="1" thickBot="1" x14ac:dyDescent="0.3">
      <c r="A6" s="433" t="s">
        <v>360</v>
      </c>
      <c r="B6" s="455" t="s">
        <v>177</v>
      </c>
      <c r="C6" s="455"/>
      <c r="D6" s="455"/>
      <c r="E6" s="455" t="s">
        <v>315</v>
      </c>
      <c r="F6" s="455"/>
      <c r="G6" s="455"/>
      <c r="H6" s="455" t="s">
        <v>316</v>
      </c>
      <c r="I6" s="455"/>
      <c r="J6" s="455"/>
      <c r="K6" s="438" t="s">
        <v>446</v>
      </c>
      <c r="L6" s="438"/>
      <c r="M6" s="438"/>
      <c r="N6" s="430" t="s">
        <v>361</v>
      </c>
    </row>
    <row r="7" spans="1:14" s="35" customFormat="1" ht="23.25" customHeight="1" thickTop="1" thickBot="1" x14ac:dyDescent="0.3">
      <c r="A7" s="434"/>
      <c r="B7" s="418" t="s">
        <v>175</v>
      </c>
      <c r="C7" s="418" t="s">
        <v>174</v>
      </c>
      <c r="D7" s="425" t="s">
        <v>447</v>
      </c>
      <c r="E7" s="418" t="s">
        <v>175</v>
      </c>
      <c r="F7" s="418" t="s">
        <v>174</v>
      </c>
      <c r="G7" s="425" t="s">
        <v>447</v>
      </c>
      <c r="H7" s="418" t="s">
        <v>175</v>
      </c>
      <c r="I7" s="418" t="s">
        <v>174</v>
      </c>
      <c r="J7" s="425" t="s">
        <v>447</v>
      </c>
      <c r="K7" s="418" t="s">
        <v>175</v>
      </c>
      <c r="L7" s="418" t="s">
        <v>174</v>
      </c>
      <c r="M7" s="425" t="s">
        <v>450</v>
      </c>
      <c r="N7" s="431"/>
    </row>
    <row r="8" spans="1:14" s="42" customFormat="1" ht="23.25" customHeight="1" thickTop="1" x14ac:dyDescent="0.25">
      <c r="A8" s="435"/>
      <c r="B8" s="419"/>
      <c r="C8" s="419"/>
      <c r="D8" s="426"/>
      <c r="E8" s="419"/>
      <c r="F8" s="419"/>
      <c r="G8" s="426"/>
      <c r="H8" s="419"/>
      <c r="I8" s="419"/>
      <c r="J8" s="426"/>
      <c r="K8" s="419"/>
      <c r="L8" s="419"/>
      <c r="M8" s="426" t="s">
        <v>173</v>
      </c>
      <c r="N8" s="432"/>
    </row>
    <row r="9" spans="1:14" s="42" customFormat="1" ht="25.15" customHeight="1" thickBot="1" x14ac:dyDescent="0.3">
      <c r="A9" s="150">
        <v>-20</v>
      </c>
      <c r="B9" s="147">
        <v>94</v>
      </c>
      <c r="C9" s="147">
        <v>100</v>
      </c>
      <c r="D9" s="151">
        <f>B9+C9</f>
        <v>194</v>
      </c>
      <c r="E9" s="147">
        <v>64</v>
      </c>
      <c r="F9" s="147">
        <v>62</v>
      </c>
      <c r="G9" s="151">
        <f>E9+F9</f>
        <v>126</v>
      </c>
      <c r="H9" s="147">
        <v>43</v>
      </c>
      <c r="I9" s="147">
        <v>54</v>
      </c>
      <c r="J9" s="151">
        <f>H9+I9</f>
        <v>97</v>
      </c>
      <c r="K9" s="151">
        <f>B9+E9+H9</f>
        <v>201</v>
      </c>
      <c r="L9" s="151">
        <f>C9+F9+I9</f>
        <v>216</v>
      </c>
      <c r="M9" s="151">
        <f>K9+L9</f>
        <v>417</v>
      </c>
      <c r="N9" s="313">
        <v>-20</v>
      </c>
    </row>
    <row r="10" spans="1:14" s="42" customFormat="1" ht="25.15" customHeight="1" thickTop="1" thickBot="1" x14ac:dyDescent="0.3">
      <c r="A10" s="29" t="s">
        <v>40</v>
      </c>
      <c r="B10" s="146">
        <v>794</v>
      </c>
      <c r="C10" s="146">
        <v>806</v>
      </c>
      <c r="D10" s="155">
        <f t="shared" ref="D10:D17" si="0">B10+C10</f>
        <v>1600</v>
      </c>
      <c r="E10" s="146">
        <v>569</v>
      </c>
      <c r="F10" s="146">
        <v>516</v>
      </c>
      <c r="G10" s="155">
        <f t="shared" ref="G10:G17" si="1">E10+F10</f>
        <v>1085</v>
      </c>
      <c r="H10" s="146">
        <v>394</v>
      </c>
      <c r="I10" s="146">
        <v>414</v>
      </c>
      <c r="J10" s="155">
        <f t="shared" ref="J10:J17" si="2">H10+I10</f>
        <v>808</v>
      </c>
      <c r="K10" s="155">
        <f t="shared" ref="K10:K16" si="3">B10+E10+H10</f>
        <v>1757</v>
      </c>
      <c r="L10" s="155">
        <f t="shared" ref="L10:L16" si="4">C10+F10+I10</f>
        <v>1736</v>
      </c>
      <c r="M10" s="155">
        <f t="shared" ref="M10:M16" si="5">K10+L10</f>
        <v>3493</v>
      </c>
      <c r="N10" s="307" t="s">
        <v>40</v>
      </c>
    </row>
    <row r="11" spans="1:14" s="42" customFormat="1" ht="25.15" customHeight="1" thickTop="1" thickBot="1" x14ac:dyDescent="0.3">
      <c r="A11" s="156" t="s">
        <v>41</v>
      </c>
      <c r="B11" s="148">
        <v>1255</v>
      </c>
      <c r="C11" s="148">
        <v>1152</v>
      </c>
      <c r="D11" s="151">
        <f t="shared" si="0"/>
        <v>2407</v>
      </c>
      <c r="E11" s="148">
        <v>1135</v>
      </c>
      <c r="F11" s="148">
        <v>1203</v>
      </c>
      <c r="G11" s="151">
        <f t="shared" si="1"/>
        <v>2338</v>
      </c>
      <c r="H11" s="148">
        <v>1028</v>
      </c>
      <c r="I11" s="148">
        <v>901</v>
      </c>
      <c r="J11" s="151">
        <f t="shared" si="2"/>
        <v>1929</v>
      </c>
      <c r="K11" s="151">
        <f t="shared" si="3"/>
        <v>3418</v>
      </c>
      <c r="L11" s="151">
        <f t="shared" si="4"/>
        <v>3256</v>
      </c>
      <c r="M11" s="151">
        <f t="shared" si="5"/>
        <v>6674</v>
      </c>
      <c r="N11" s="308" t="s">
        <v>41</v>
      </c>
    </row>
    <row r="12" spans="1:14" s="42" customFormat="1" ht="25.15" customHeight="1" thickTop="1" thickBot="1" x14ac:dyDescent="0.3">
      <c r="A12" s="29" t="s">
        <v>42</v>
      </c>
      <c r="B12" s="146">
        <v>961</v>
      </c>
      <c r="C12" s="146">
        <v>929</v>
      </c>
      <c r="D12" s="155">
        <f t="shared" si="0"/>
        <v>1890</v>
      </c>
      <c r="E12" s="146">
        <v>1048</v>
      </c>
      <c r="F12" s="146">
        <v>982</v>
      </c>
      <c r="G12" s="155">
        <f t="shared" si="1"/>
        <v>2030</v>
      </c>
      <c r="H12" s="146">
        <v>1147</v>
      </c>
      <c r="I12" s="146">
        <v>999</v>
      </c>
      <c r="J12" s="155">
        <f t="shared" si="2"/>
        <v>2146</v>
      </c>
      <c r="K12" s="155">
        <f t="shared" si="3"/>
        <v>3156</v>
      </c>
      <c r="L12" s="155">
        <f t="shared" si="4"/>
        <v>2910</v>
      </c>
      <c r="M12" s="155">
        <f t="shared" si="5"/>
        <v>6066</v>
      </c>
      <c r="N12" s="307" t="s">
        <v>42</v>
      </c>
    </row>
    <row r="13" spans="1:14" s="42" customFormat="1" ht="25.15" customHeight="1" thickTop="1" thickBot="1" x14ac:dyDescent="0.3">
      <c r="A13" s="156" t="s">
        <v>43</v>
      </c>
      <c r="B13" s="148">
        <v>506</v>
      </c>
      <c r="C13" s="148">
        <v>570</v>
      </c>
      <c r="D13" s="151">
        <f t="shared" si="0"/>
        <v>1076</v>
      </c>
      <c r="E13" s="148">
        <v>471</v>
      </c>
      <c r="F13" s="148">
        <v>477</v>
      </c>
      <c r="G13" s="151">
        <f t="shared" si="1"/>
        <v>948</v>
      </c>
      <c r="H13" s="148">
        <v>495</v>
      </c>
      <c r="I13" s="148">
        <v>484</v>
      </c>
      <c r="J13" s="151">
        <f t="shared" si="2"/>
        <v>979</v>
      </c>
      <c r="K13" s="151">
        <f t="shared" si="3"/>
        <v>1472</v>
      </c>
      <c r="L13" s="151">
        <f t="shared" si="4"/>
        <v>1531</v>
      </c>
      <c r="M13" s="151">
        <f t="shared" si="5"/>
        <v>3003</v>
      </c>
      <c r="N13" s="308" t="s">
        <v>43</v>
      </c>
    </row>
    <row r="14" spans="1:14" s="42" customFormat="1" ht="25.15" customHeight="1" thickTop="1" thickBot="1" x14ac:dyDescent="0.3">
      <c r="A14" s="29" t="s">
        <v>44</v>
      </c>
      <c r="B14" s="146">
        <v>191</v>
      </c>
      <c r="C14" s="146">
        <v>188</v>
      </c>
      <c r="D14" s="155">
        <f t="shared" si="0"/>
        <v>379</v>
      </c>
      <c r="E14" s="146">
        <v>135</v>
      </c>
      <c r="F14" s="146">
        <v>146</v>
      </c>
      <c r="G14" s="155">
        <f t="shared" si="1"/>
        <v>281</v>
      </c>
      <c r="H14" s="146">
        <v>111</v>
      </c>
      <c r="I14" s="146">
        <v>103</v>
      </c>
      <c r="J14" s="155">
        <f t="shared" si="2"/>
        <v>214</v>
      </c>
      <c r="K14" s="155">
        <f t="shared" si="3"/>
        <v>437</v>
      </c>
      <c r="L14" s="155">
        <f t="shared" si="4"/>
        <v>437</v>
      </c>
      <c r="M14" s="155">
        <f t="shared" si="5"/>
        <v>874</v>
      </c>
      <c r="N14" s="307" t="s">
        <v>44</v>
      </c>
    </row>
    <row r="15" spans="1:14" s="42" customFormat="1" ht="25.15" customHeight="1" thickTop="1" thickBot="1" x14ac:dyDescent="0.3">
      <c r="A15" s="156" t="s">
        <v>45</v>
      </c>
      <c r="B15" s="148">
        <v>19</v>
      </c>
      <c r="C15" s="148">
        <v>19</v>
      </c>
      <c r="D15" s="151">
        <f t="shared" si="0"/>
        <v>38</v>
      </c>
      <c r="E15" s="148">
        <v>12</v>
      </c>
      <c r="F15" s="148">
        <v>14</v>
      </c>
      <c r="G15" s="151">
        <f t="shared" si="1"/>
        <v>26</v>
      </c>
      <c r="H15" s="148">
        <v>12</v>
      </c>
      <c r="I15" s="148">
        <v>10</v>
      </c>
      <c r="J15" s="151">
        <f t="shared" si="2"/>
        <v>22</v>
      </c>
      <c r="K15" s="151">
        <f t="shared" si="3"/>
        <v>43</v>
      </c>
      <c r="L15" s="151">
        <f t="shared" si="4"/>
        <v>43</v>
      </c>
      <c r="M15" s="151">
        <f t="shared" si="5"/>
        <v>86</v>
      </c>
      <c r="N15" s="308" t="s">
        <v>45</v>
      </c>
    </row>
    <row r="16" spans="1:14" s="42" customFormat="1" ht="25.15" customHeight="1" thickTop="1" thickBot="1" x14ac:dyDescent="0.3">
      <c r="A16" s="29" t="s">
        <v>183</v>
      </c>
      <c r="B16" s="146">
        <v>1</v>
      </c>
      <c r="C16" s="146">
        <v>4</v>
      </c>
      <c r="D16" s="155">
        <f t="shared" si="0"/>
        <v>5</v>
      </c>
      <c r="E16" s="146">
        <v>0</v>
      </c>
      <c r="F16" s="146">
        <v>1</v>
      </c>
      <c r="G16" s="155">
        <f t="shared" si="1"/>
        <v>1</v>
      </c>
      <c r="H16" s="146">
        <v>1</v>
      </c>
      <c r="I16" s="146">
        <v>0</v>
      </c>
      <c r="J16" s="155">
        <f t="shared" si="2"/>
        <v>1</v>
      </c>
      <c r="K16" s="155">
        <f t="shared" si="3"/>
        <v>2</v>
      </c>
      <c r="L16" s="155">
        <f t="shared" si="4"/>
        <v>5</v>
      </c>
      <c r="M16" s="155">
        <f t="shared" si="5"/>
        <v>7</v>
      </c>
      <c r="N16" s="307" t="s">
        <v>183</v>
      </c>
    </row>
    <row r="17" spans="1:14" s="42" customFormat="1" ht="25.15" customHeight="1" thickTop="1" x14ac:dyDescent="0.25">
      <c r="A17" s="112" t="s">
        <v>46</v>
      </c>
      <c r="B17" s="176">
        <v>1</v>
      </c>
      <c r="C17" s="176">
        <v>2</v>
      </c>
      <c r="D17" s="229">
        <f t="shared" si="0"/>
        <v>3</v>
      </c>
      <c r="E17" s="176">
        <v>0</v>
      </c>
      <c r="F17" s="287">
        <v>0</v>
      </c>
      <c r="G17" s="229">
        <f t="shared" si="1"/>
        <v>0</v>
      </c>
      <c r="H17" s="287">
        <v>0</v>
      </c>
      <c r="I17" s="287">
        <v>0</v>
      </c>
      <c r="J17" s="229">
        <f t="shared" si="2"/>
        <v>0</v>
      </c>
      <c r="K17" s="229">
        <f t="shared" ref="K17" si="6">B17+E17+H17</f>
        <v>1</v>
      </c>
      <c r="L17" s="229">
        <f t="shared" ref="L17" si="7">C17+F17+I17</f>
        <v>2</v>
      </c>
      <c r="M17" s="229">
        <f t="shared" ref="M17" si="8">K17+L17</f>
        <v>3</v>
      </c>
      <c r="N17" s="314" t="s">
        <v>47</v>
      </c>
    </row>
    <row r="18" spans="1:14" s="42" customFormat="1" ht="30" customHeight="1" x14ac:dyDescent="0.25">
      <c r="A18" s="48" t="s">
        <v>14</v>
      </c>
      <c r="B18" s="177">
        <f t="shared" ref="B18:M18" si="9">SUM(B9:B17)</f>
        <v>3822</v>
      </c>
      <c r="C18" s="177">
        <f t="shared" si="9"/>
        <v>3770</v>
      </c>
      <c r="D18" s="310">
        <f t="shared" si="9"/>
        <v>7592</v>
      </c>
      <c r="E18" s="177">
        <f>SUM(E9:E17)</f>
        <v>3434</v>
      </c>
      <c r="F18" s="312">
        <f>SUM(F9:F17)</f>
        <v>3401</v>
      </c>
      <c r="G18" s="310">
        <f>SUM(G9:G17)</f>
        <v>6835</v>
      </c>
      <c r="H18" s="312">
        <f t="shared" si="9"/>
        <v>3231</v>
      </c>
      <c r="I18" s="312">
        <f t="shared" si="9"/>
        <v>2965</v>
      </c>
      <c r="J18" s="310">
        <f t="shared" si="9"/>
        <v>6196</v>
      </c>
      <c r="K18" s="310">
        <f t="shared" si="9"/>
        <v>10487</v>
      </c>
      <c r="L18" s="310">
        <f t="shared" si="9"/>
        <v>10136</v>
      </c>
      <c r="M18" s="310">
        <f t="shared" si="9"/>
        <v>20623</v>
      </c>
      <c r="N18" s="311" t="s">
        <v>15</v>
      </c>
    </row>
    <row r="19" spans="1:14" ht="24" customHeight="1" x14ac:dyDescent="0.25">
      <c r="A19" s="52"/>
    </row>
    <row r="20" spans="1:14" ht="24" customHeight="1" x14ac:dyDescent="0.25">
      <c r="A20" s="41"/>
      <c r="N20" s="41"/>
    </row>
    <row r="21" spans="1:14" ht="24" customHeight="1" x14ac:dyDescent="0.25">
      <c r="A21" s="41"/>
      <c r="N21" s="41"/>
    </row>
    <row r="22" spans="1:14" ht="24" customHeight="1" x14ac:dyDescent="0.25">
      <c r="A22" s="38" t="s">
        <v>186</v>
      </c>
      <c r="B22" s="38" t="s">
        <v>185</v>
      </c>
      <c r="C22" s="38" t="s">
        <v>184</v>
      </c>
      <c r="D22" s="38"/>
      <c r="N22" s="41"/>
    </row>
    <row r="23" spans="1:14" ht="24" customHeight="1" x14ac:dyDescent="0.25">
      <c r="A23" s="35"/>
      <c r="B23" s="35"/>
      <c r="C23" s="35"/>
      <c r="D23" s="35"/>
      <c r="N23" s="41"/>
    </row>
    <row r="24" spans="1:14" ht="24" customHeight="1" x14ac:dyDescent="0.25">
      <c r="A24" s="42"/>
      <c r="B24" s="42"/>
      <c r="C24" s="42"/>
      <c r="D24" s="42"/>
      <c r="N24" s="41"/>
    </row>
    <row r="25" spans="1:14" ht="29.25" customHeight="1" x14ac:dyDescent="0.25">
      <c r="A25" s="73">
        <v>-20</v>
      </c>
      <c r="B25" s="42">
        <f t="shared" ref="B25:B33" si="10">SUM(D9)</f>
        <v>194</v>
      </c>
      <c r="C25" s="42">
        <f>SUM(G9+J9)</f>
        <v>223</v>
      </c>
      <c r="D25" s="42"/>
    </row>
    <row r="26" spans="1:14" x14ac:dyDescent="0.25">
      <c r="A26" s="42" t="s">
        <v>40</v>
      </c>
      <c r="B26" s="42">
        <f t="shared" si="10"/>
        <v>1600</v>
      </c>
      <c r="C26" s="42">
        <f t="shared" ref="C26:C34" si="11">SUM(G10+J10)</f>
        <v>1893</v>
      </c>
      <c r="D26" s="42"/>
    </row>
    <row r="27" spans="1:14" x14ac:dyDescent="0.25">
      <c r="A27" s="42" t="s">
        <v>41</v>
      </c>
      <c r="B27" s="42">
        <f t="shared" si="10"/>
        <v>2407</v>
      </c>
      <c r="C27" s="42">
        <f t="shared" si="11"/>
        <v>4267</v>
      </c>
      <c r="D27" s="42"/>
    </row>
    <row r="28" spans="1:14" x14ac:dyDescent="0.25">
      <c r="A28" s="42" t="s">
        <v>42</v>
      </c>
      <c r="B28" s="42">
        <f t="shared" si="10"/>
        <v>1890</v>
      </c>
      <c r="C28" s="42">
        <f t="shared" si="11"/>
        <v>4176</v>
      </c>
      <c r="D28" s="42"/>
    </row>
    <row r="29" spans="1:14" x14ac:dyDescent="0.25">
      <c r="A29" s="42" t="s">
        <v>43</v>
      </c>
      <c r="B29" s="42">
        <f t="shared" si="10"/>
        <v>1076</v>
      </c>
      <c r="C29" s="42">
        <f t="shared" si="11"/>
        <v>1927</v>
      </c>
      <c r="D29" s="42"/>
    </row>
    <row r="30" spans="1:14" x14ac:dyDescent="0.25">
      <c r="A30" s="42" t="s">
        <v>44</v>
      </c>
      <c r="B30" s="42">
        <f t="shared" si="10"/>
        <v>379</v>
      </c>
      <c r="C30" s="42">
        <f t="shared" si="11"/>
        <v>495</v>
      </c>
      <c r="D30" s="42"/>
    </row>
    <row r="31" spans="1:14" x14ac:dyDescent="0.25">
      <c r="A31" s="42" t="s">
        <v>45</v>
      </c>
      <c r="B31" s="42">
        <f t="shared" si="10"/>
        <v>38</v>
      </c>
      <c r="C31" s="42">
        <f t="shared" si="11"/>
        <v>48</v>
      </c>
      <c r="D31" s="42"/>
    </row>
    <row r="32" spans="1:14" x14ac:dyDescent="0.25">
      <c r="A32" s="42" t="s">
        <v>183</v>
      </c>
      <c r="B32" s="42">
        <f t="shared" si="10"/>
        <v>5</v>
      </c>
      <c r="C32" s="42">
        <f t="shared" si="11"/>
        <v>2</v>
      </c>
      <c r="D32" s="42"/>
    </row>
    <row r="33" spans="1:4" x14ac:dyDescent="0.25">
      <c r="A33" s="42" t="s">
        <v>182</v>
      </c>
      <c r="B33" s="42">
        <f t="shared" si="10"/>
        <v>3</v>
      </c>
      <c r="C33" s="42">
        <f t="shared" si="11"/>
        <v>0</v>
      </c>
      <c r="D33" s="42"/>
    </row>
    <row r="34" spans="1:4" x14ac:dyDescent="0.25">
      <c r="A34" s="42" t="s">
        <v>14</v>
      </c>
      <c r="B34" s="42">
        <f>SUM(B25:B33)</f>
        <v>7592</v>
      </c>
      <c r="C34" s="42">
        <f t="shared" si="11"/>
        <v>13031</v>
      </c>
      <c r="D34" s="42"/>
    </row>
  </sheetData>
  <mergeCells count="22">
    <mergeCell ref="A1:N1"/>
    <mergeCell ref="E6:G6"/>
    <mergeCell ref="E7:E8"/>
    <mergeCell ref="F7:F8"/>
    <mergeCell ref="G7:G8"/>
    <mergeCell ref="A3:N3"/>
    <mergeCell ref="A2:N2"/>
    <mergeCell ref="A4:N4"/>
    <mergeCell ref="A6:A8"/>
    <mergeCell ref="N6:N8"/>
    <mergeCell ref="B6:D6"/>
    <mergeCell ref="H6:J6"/>
    <mergeCell ref="K6:M6"/>
    <mergeCell ref="B7:B8"/>
    <mergeCell ref="C7:C8"/>
    <mergeCell ref="D7:D8"/>
    <mergeCell ref="H7:H8"/>
    <mergeCell ref="M7:M8"/>
    <mergeCell ref="I7:I8"/>
    <mergeCell ref="J7:J8"/>
    <mergeCell ref="K7:K8"/>
    <mergeCell ref="L7:L8"/>
  </mergeCells>
  <printOptions horizontalCentered="1" verticalCentered="1"/>
  <pageMargins left="0.15748031496062992" right="0.15748031496062992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O29"/>
  <sheetViews>
    <sheetView rightToLeft="1" view="pageBreakPreview" zoomScaleNormal="100" zoomScaleSheetLayoutView="100" workbookViewId="0">
      <selection activeCell="M17" sqref="M17"/>
    </sheetView>
  </sheetViews>
  <sheetFormatPr defaultColWidth="9.1796875" defaultRowHeight="12.5" x14ac:dyDescent="0.25"/>
  <cols>
    <col min="1" max="1" width="18.7265625" style="39" customWidth="1"/>
    <col min="2" max="3" width="7.7265625" style="38" customWidth="1"/>
    <col min="4" max="5" width="8.7265625" style="40" customWidth="1"/>
    <col min="6" max="7" width="7.7265625" style="38" customWidth="1"/>
    <col min="8" max="9" width="8.7265625" style="40" customWidth="1"/>
    <col min="10" max="13" width="7.7265625" style="38" customWidth="1"/>
    <col min="14" max="14" width="8.7265625" style="40" customWidth="1"/>
    <col min="15" max="15" width="18.7265625" style="39" customWidth="1"/>
    <col min="16" max="16384" width="9.1796875" style="38"/>
  </cols>
  <sheetData>
    <row r="1" spans="1:15" s="45" customFormat="1" ht="22.5" customHeight="1" x14ac:dyDescent="0.25">
      <c r="A1" s="406" t="s">
        <v>382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</row>
    <row r="2" spans="1:15" s="45" customFormat="1" ht="20" x14ac:dyDescent="0.25">
      <c r="A2" s="408">
        <v>2011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</row>
    <row r="3" spans="1:15" s="45" customFormat="1" ht="17.5" x14ac:dyDescent="0.25">
      <c r="A3" s="424" t="s">
        <v>589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</row>
    <row r="4" spans="1:15" ht="15.5" x14ac:dyDescent="0.25">
      <c r="A4" s="407">
        <v>2011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</row>
    <row r="5" spans="1:15" ht="15.5" x14ac:dyDescent="0.25">
      <c r="A5" s="37" t="s">
        <v>539</v>
      </c>
      <c r="B5" s="44"/>
      <c r="C5" s="44"/>
      <c r="D5" s="43"/>
      <c r="E5" s="43"/>
      <c r="F5" s="44"/>
      <c r="G5" s="44"/>
      <c r="H5" s="43"/>
      <c r="I5" s="43"/>
      <c r="J5" s="44"/>
      <c r="K5" s="44"/>
      <c r="L5" s="44"/>
      <c r="M5" s="44"/>
      <c r="N5" s="43"/>
      <c r="O5" s="36" t="s">
        <v>540</v>
      </c>
    </row>
    <row r="6" spans="1:15" ht="21.75" customHeight="1" thickBot="1" x14ac:dyDescent="0.3">
      <c r="A6" s="433" t="s">
        <v>381</v>
      </c>
      <c r="B6" s="427" t="s">
        <v>188</v>
      </c>
      <c r="C6" s="428"/>
      <c r="D6" s="428"/>
      <c r="E6" s="429"/>
      <c r="F6" s="427" t="s">
        <v>187</v>
      </c>
      <c r="G6" s="428"/>
      <c r="H6" s="428"/>
      <c r="I6" s="429"/>
      <c r="J6" s="438" t="s">
        <v>451</v>
      </c>
      <c r="K6" s="438"/>
      <c r="L6" s="438"/>
      <c r="M6" s="438"/>
      <c r="N6" s="438"/>
      <c r="O6" s="430" t="s">
        <v>383</v>
      </c>
    </row>
    <row r="7" spans="1:15" s="35" customFormat="1" ht="19.5" customHeight="1" thickTop="1" thickBot="1" x14ac:dyDescent="0.3">
      <c r="A7" s="434"/>
      <c r="B7" s="418" t="s">
        <v>175</v>
      </c>
      <c r="C7" s="418" t="s">
        <v>174</v>
      </c>
      <c r="D7" s="425" t="s">
        <v>447</v>
      </c>
      <c r="E7" s="422" t="s">
        <v>380</v>
      </c>
      <c r="F7" s="418" t="s">
        <v>175</v>
      </c>
      <c r="G7" s="418" t="s">
        <v>174</v>
      </c>
      <c r="H7" s="425" t="s">
        <v>447</v>
      </c>
      <c r="I7" s="422" t="s">
        <v>380</v>
      </c>
      <c r="J7" s="456" t="s">
        <v>175</v>
      </c>
      <c r="K7" s="436" t="s">
        <v>448</v>
      </c>
      <c r="L7" s="418" t="s">
        <v>174</v>
      </c>
      <c r="M7" s="436" t="s">
        <v>449</v>
      </c>
      <c r="N7" s="425" t="s">
        <v>450</v>
      </c>
      <c r="O7" s="431"/>
    </row>
    <row r="8" spans="1:15" s="42" customFormat="1" ht="19.5" customHeight="1" thickTop="1" x14ac:dyDescent="0.25">
      <c r="A8" s="435"/>
      <c r="B8" s="419"/>
      <c r="C8" s="419"/>
      <c r="D8" s="426"/>
      <c r="E8" s="423"/>
      <c r="F8" s="419"/>
      <c r="G8" s="419"/>
      <c r="H8" s="426"/>
      <c r="I8" s="423"/>
      <c r="J8" s="457"/>
      <c r="K8" s="437"/>
      <c r="L8" s="419"/>
      <c r="M8" s="437"/>
      <c r="N8" s="426" t="s">
        <v>173</v>
      </c>
      <c r="O8" s="432"/>
    </row>
    <row r="9" spans="1:15" s="42" customFormat="1" ht="30" customHeight="1" thickBot="1" x14ac:dyDescent="0.3">
      <c r="A9" s="51" t="s">
        <v>181</v>
      </c>
      <c r="B9" s="161">
        <v>7</v>
      </c>
      <c r="C9" s="161">
        <v>8</v>
      </c>
      <c r="D9" s="162">
        <f>B9+C9</f>
        <v>15</v>
      </c>
      <c r="E9" s="163">
        <v>33.4</v>
      </c>
      <c r="F9" s="161">
        <v>29</v>
      </c>
      <c r="G9" s="161">
        <v>39</v>
      </c>
      <c r="H9" s="162">
        <f>F9+G9</f>
        <v>68</v>
      </c>
      <c r="I9" s="163">
        <f>H9/98*100</f>
        <v>69.387755102040813</v>
      </c>
      <c r="J9" s="162">
        <f>B9+F9</f>
        <v>36</v>
      </c>
      <c r="K9" s="163">
        <f>J9/$J$16%</f>
        <v>54.54545454545454</v>
      </c>
      <c r="L9" s="162">
        <f>C9+G9</f>
        <v>47</v>
      </c>
      <c r="M9" s="163">
        <f>L9/77*100</f>
        <v>61.038961038961034</v>
      </c>
      <c r="N9" s="162">
        <f>J9+L9</f>
        <v>83</v>
      </c>
      <c r="O9" s="302" t="s">
        <v>364</v>
      </c>
    </row>
    <row r="10" spans="1:15" s="42" customFormat="1" ht="30" customHeight="1" thickTop="1" thickBot="1" x14ac:dyDescent="0.3">
      <c r="A10" s="50" t="s">
        <v>58</v>
      </c>
      <c r="B10" s="146">
        <v>10</v>
      </c>
      <c r="C10" s="146">
        <v>8</v>
      </c>
      <c r="D10" s="288">
        <f t="shared" ref="D10:D15" si="0">B10+C10</f>
        <v>18</v>
      </c>
      <c r="E10" s="164">
        <f t="shared" ref="E10:E15" si="1">D10/$D$16%</f>
        <v>40</v>
      </c>
      <c r="F10" s="146">
        <v>13</v>
      </c>
      <c r="G10" s="146">
        <v>9</v>
      </c>
      <c r="H10" s="288">
        <f t="shared" ref="H10:H15" si="2">F10+G10</f>
        <v>22</v>
      </c>
      <c r="I10" s="164">
        <f t="shared" ref="I10:I15" si="3">H10/98*100</f>
        <v>22.448979591836736</v>
      </c>
      <c r="J10" s="288">
        <f t="shared" ref="J10:J15" si="4">B10+F10</f>
        <v>23</v>
      </c>
      <c r="K10" s="164">
        <v>34.9</v>
      </c>
      <c r="L10" s="288">
        <f t="shared" ref="L10:L15" si="5">C10+G10</f>
        <v>17</v>
      </c>
      <c r="M10" s="164">
        <f t="shared" ref="M10:M15" si="6">L10/77*100</f>
        <v>22.077922077922079</v>
      </c>
      <c r="N10" s="288">
        <f t="shared" ref="N10:N15" si="7">J10+L10</f>
        <v>40</v>
      </c>
      <c r="O10" s="305" t="s">
        <v>370</v>
      </c>
    </row>
    <row r="11" spans="1:15" s="42" customFormat="1" ht="30" customHeight="1" thickTop="1" thickBot="1" x14ac:dyDescent="0.3">
      <c r="A11" s="49" t="s">
        <v>59</v>
      </c>
      <c r="B11" s="148">
        <v>0</v>
      </c>
      <c r="C11" s="148">
        <v>1</v>
      </c>
      <c r="D11" s="162">
        <f t="shared" si="0"/>
        <v>1</v>
      </c>
      <c r="E11" s="163">
        <f t="shared" si="1"/>
        <v>2.2222222222222223</v>
      </c>
      <c r="F11" s="148">
        <v>1</v>
      </c>
      <c r="G11" s="148">
        <v>3</v>
      </c>
      <c r="H11" s="162">
        <f t="shared" si="2"/>
        <v>4</v>
      </c>
      <c r="I11" s="163">
        <f t="shared" si="3"/>
        <v>4.0816326530612246</v>
      </c>
      <c r="J11" s="162">
        <f t="shared" si="4"/>
        <v>1</v>
      </c>
      <c r="K11" s="163">
        <f t="shared" ref="K11:K15" si="8">J11/$J$16%</f>
        <v>1.5151515151515151</v>
      </c>
      <c r="L11" s="162">
        <f t="shared" si="5"/>
        <v>4</v>
      </c>
      <c r="M11" s="163">
        <f t="shared" si="6"/>
        <v>5.1948051948051948</v>
      </c>
      <c r="N11" s="162">
        <f t="shared" si="7"/>
        <v>5</v>
      </c>
      <c r="O11" s="304" t="s">
        <v>369</v>
      </c>
    </row>
    <row r="12" spans="1:15" s="42" customFormat="1" ht="30" customHeight="1" thickTop="1" thickBot="1" x14ac:dyDescent="0.3">
      <c r="A12" s="50" t="s">
        <v>180</v>
      </c>
      <c r="B12" s="146">
        <v>2</v>
      </c>
      <c r="C12" s="146">
        <v>4</v>
      </c>
      <c r="D12" s="288">
        <f t="shared" si="0"/>
        <v>6</v>
      </c>
      <c r="E12" s="164">
        <f t="shared" si="1"/>
        <v>13.333333333333332</v>
      </c>
      <c r="F12" s="146">
        <v>0</v>
      </c>
      <c r="G12" s="146">
        <v>1</v>
      </c>
      <c r="H12" s="288">
        <f t="shared" si="2"/>
        <v>1</v>
      </c>
      <c r="I12" s="164">
        <f t="shared" si="3"/>
        <v>1.0204081632653061</v>
      </c>
      <c r="J12" s="288">
        <f t="shared" si="4"/>
        <v>2</v>
      </c>
      <c r="K12" s="164">
        <f t="shared" si="8"/>
        <v>3.0303030303030303</v>
      </c>
      <c r="L12" s="288">
        <f t="shared" si="5"/>
        <v>5</v>
      </c>
      <c r="M12" s="164">
        <f t="shared" si="6"/>
        <v>6.4935064935064926</v>
      </c>
      <c r="N12" s="288">
        <f t="shared" si="7"/>
        <v>7</v>
      </c>
      <c r="O12" s="303" t="s">
        <v>368</v>
      </c>
    </row>
    <row r="13" spans="1:15" s="42" customFormat="1" ht="30" customHeight="1" thickTop="1" thickBot="1" x14ac:dyDescent="0.3">
      <c r="A13" s="49" t="s">
        <v>61</v>
      </c>
      <c r="B13" s="148">
        <v>1</v>
      </c>
      <c r="C13" s="148">
        <v>2</v>
      </c>
      <c r="D13" s="162">
        <f t="shared" si="0"/>
        <v>3</v>
      </c>
      <c r="E13" s="163">
        <f t="shared" si="1"/>
        <v>6.6666666666666661</v>
      </c>
      <c r="F13" s="148">
        <v>2</v>
      </c>
      <c r="G13" s="148">
        <v>1</v>
      </c>
      <c r="H13" s="162">
        <f t="shared" si="2"/>
        <v>3</v>
      </c>
      <c r="I13" s="163">
        <f t="shared" si="3"/>
        <v>3.0612244897959182</v>
      </c>
      <c r="J13" s="162">
        <f t="shared" si="4"/>
        <v>3</v>
      </c>
      <c r="K13" s="163">
        <v>4.5999999999999996</v>
      </c>
      <c r="L13" s="162">
        <f t="shared" si="5"/>
        <v>3</v>
      </c>
      <c r="M13" s="163">
        <f t="shared" si="6"/>
        <v>3.8961038961038961</v>
      </c>
      <c r="N13" s="162">
        <f t="shared" si="7"/>
        <v>6</v>
      </c>
      <c r="O13" s="304" t="s">
        <v>367</v>
      </c>
    </row>
    <row r="14" spans="1:15" s="42" customFormat="1" ht="30" customHeight="1" thickTop="1" thickBot="1" x14ac:dyDescent="0.3">
      <c r="A14" s="50" t="s">
        <v>62</v>
      </c>
      <c r="B14" s="146">
        <v>0</v>
      </c>
      <c r="C14" s="146">
        <v>1</v>
      </c>
      <c r="D14" s="288">
        <f t="shared" si="0"/>
        <v>1</v>
      </c>
      <c r="E14" s="164">
        <f t="shared" si="1"/>
        <v>2.2222222222222223</v>
      </c>
      <c r="F14" s="146">
        <v>0</v>
      </c>
      <c r="G14" s="146">
        <v>0</v>
      </c>
      <c r="H14" s="288">
        <f t="shared" si="2"/>
        <v>0</v>
      </c>
      <c r="I14" s="164">
        <f t="shared" si="3"/>
        <v>0</v>
      </c>
      <c r="J14" s="288">
        <f t="shared" si="4"/>
        <v>0</v>
      </c>
      <c r="K14" s="164">
        <f t="shared" si="8"/>
        <v>0</v>
      </c>
      <c r="L14" s="288">
        <f t="shared" si="5"/>
        <v>1</v>
      </c>
      <c r="M14" s="164">
        <f t="shared" si="6"/>
        <v>1.2987012987012987</v>
      </c>
      <c r="N14" s="288">
        <f t="shared" si="7"/>
        <v>1</v>
      </c>
      <c r="O14" s="303" t="s">
        <v>366</v>
      </c>
    </row>
    <row r="15" spans="1:15" s="42" customFormat="1" ht="30" customHeight="1" thickTop="1" x14ac:dyDescent="0.25">
      <c r="A15" s="49" t="s">
        <v>307</v>
      </c>
      <c r="B15" s="287">
        <v>1</v>
      </c>
      <c r="C15" s="287">
        <v>0</v>
      </c>
      <c r="D15" s="167">
        <f t="shared" si="0"/>
        <v>1</v>
      </c>
      <c r="E15" s="315">
        <f t="shared" si="1"/>
        <v>2.2222222222222223</v>
      </c>
      <c r="F15" s="287">
        <v>0</v>
      </c>
      <c r="G15" s="287">
        <v>0</v>
      </c>
      <c r="H15" s="167">
        <f t="shared" si="2"/>
        <v>0</v>
      </c>
      <c r="I15" s="315">
        <f t="shared" si="3"/>
        <v>0</v>
      </c>
      <c r="J15" s="167">
        <f t="shared" si="4"/>
        <v>1</v>
      </c>
      <c r="K15" s="315">
        <f t="shared" si="8"/>
        <v>1.5151515151515151</v>
      </c>
      <c r="L15" s="167">
        <f t="shared" si="5"/>
        <v>0</v>
      </c>
      <c r="M15" s="315">
        <f t="shared" si="6"/>
        <v>0</v>
      </c>
      <c r="N15" s="167">
        <f t="shared" si="7"/>
        <v>1</v>
      </c>
      <c r="O15" s="324" t="s">
        <v>365</v>
      </c>
    </row>
    <row r="16" spans="1:15" s="42" customFormat="1" ht="30" customHeight="1" x14ac:dyDescent="0.25">
      <c r="A16" s="48" t="s">
        <v>14</v>
      </c>
      <c r="B16" s="312">
        <f t="shared" ref="B16:N16" si="9">SUM(B9:B15)</f>
        <v>21</v>
      </c>
      <c r="C16" s="312">
        <f t="shared" si="9"/>
        <v>24</v>
      </c>
      <c r="D16" s="312">
        <f t="shared" si="9"/>
        <v>45</v>
      </c>
      <c r="E16" s="289">
        <v>100</v>
      </c>
      <c r="F16" s="312">
        <f t="shared" si="9"/>
        <v>45</v>
      </c>
      <c r="G16" s="312">
        <f t="shared" si="9"/>
        <v>53</v>
      </c>
      <c r="H16" s="312">
        <f t="shared" si="9"/>
        <v>98</v>
      </c>
      <c r="I16" s="289">
        <f>SUM(I9:I15)</f>
        <v>99.999999999999986</v>
      </c>
      <c r="J16" s="312">
        <f t="shared" si="9"/>
        <v>66</v>
      </c>
      <c r="K16" s="289">
        <v>100</v>
      </c>
      <c r="L16" s="312">
        <f t="shared" si="9"/>
        <v>77</v>
      </c>
      <c r="M16" s="289">
        <f>SUM(M9:M15)</f>
        <v>100</v>
      </c>
      <c r="N16" s="312">
        <f t="shared" si="9"/>
        <v>143</v>
      </c>
      <c r="O16" s="311" t="s">
        <v>15</v>
      </c>
    </row>
    <row r="17" spans="1:15" ht="24" customHeight="1" x14ac:dyDescent="0.25">
      <c r="A17" s="52"/>
    </row>
    <row r="18" spans="1:15" ht="24" customHeight="1" x14ac:dyDescent="0.25">
      <c r="A18" s="41"/>
      <c r="O18" s="41"/>
    </row>
    <row r="19" spans="1:15" ht="24" customHeight="1" x14ac:dyDescent="0.25">
      <c r="A19" s="41"/>
      <c r="O19" s="41"/>
    </row>
    <row r="20" spans="1:15" ht="24" customHeight="1" x14ac:dyDescent="0.25">
      <c r="A20" s="41"/>
      <c r="O20" s="41"/>
    </row>
    <row r="21" spans="1:15" ht="24" customHeight="1" x14ac:dyDescent="0.25">
      <c r="A21" s="42"/>
      <c r="B21" s="73" t="s">
        <v>406</v>
      </c>
      <c r="C21" s="73" t="s">
        <v>405</v>
      </c>
      <c r="O21" s="41"/>
    </row>
    <row r="22" spans="1:15" ht="24" customHeight="1" x14ac:dyDescent="0.25">
      <c r="A22" s="134" t="s">
        <v>373</v>
      </c>
      <c r="B22" s="42">
        <f t="shared" ref="B22:B28" si="10">SUM(D9)</f>
        <v>15</v>
      </c>
      <c r="C22" s="42">
        <f t="shared" ref="C22:C28" si="11">SUM(H9)</f>
        <v>68</v>
      </c>
      <c r="O22" s="41"/>
    </row>
    <row r="23" spans="1:15" ht="29.25" customHeight="1" x14ac:dyDescent="0.25">
      <c r="A23" s="135" t="s">
        <v>374</v>
      </c>
      <c r="B23" s="42">
        <f t="shared" si="10"/>
        <v>18</v>
      </c>
      <c r="C23" s="42">
        <f t="shared" si="11"/>
        <v>22</v>
      </c>
    </row>
    <row r="24" spans="1:15" ht="25" x14ac:dyDescent="0.25">
      <c r="A24" s="135" t="s">
        <v>375</v>
      </c>
      <c r="B24" s="42">
        <f t="shared" si="10"/>
        <v>1</v>
      </c>
      <c r="C24" s="42">
        <f t="shared" si="11"/>
        <v>4</v>
      </c>
    </row>
    <row r="25" spans="1:15" ht="25" x14ac:dyDescent="0.25">
      <c r="A25" s="135" t="s">
        <v>376</v>
      </c>
      <c r="B25" s="42">
        <f t="shared" si="10"/>
        <v>6</v>
      </c>
      <c r="C25" s="42">
        <f t="shared" si="11"/>
        <v>1</v>
      </c>
    </row>
    <row r="26" spans="1:15" ht="25" x14ac:dyDescent="0.25">
      <c r="A26" s="134" t="s">
        <v>377</v>
      </c>
      <c r="B26" s="42">
        <f t="shared" si="10"/>
        <v>3</v>
      </c>
      <c r="C26" s="42">
        <f t="shared" si="11"/>
        <v>3</v>
      </c>
    </row>
    <row r="27" spans="1:15" ht="25" x14ac:dyDescent="0.25">
      <c r="A27" s="134" t="s">
        <v>378</v>
      </c>
      <c r="B27" s="42">
        <f t="shared" si="10"/>
        <v>1</v>
      </c>
      <c r="C27" s="42">
        <f t="shared" si="11"/>
        <v>0</v>
      </c>
    </row>
    <row r="28" spans="1:15" ht="25" x14ac:dyDescent="0.25">
      <c r="A28" s="134" t="s">
        <v>379</v>
      </c>
      <c r="B28" s="42">
        <f t="shared" si="10"/>
        <v>1</v>
      </c>
      <c r="C28" s="42">
        <f t="shared" si="11"/>
        <v>0</v>
      </c>
    </row>
    <row r="29" spans="1:15" x14ac:dyDescent="0.25">
      <c r="A29" s="42"/>
      <c r="B29" s="42"/>
      <c r="C29" s="42"/>
    </row>
  </sheetData>
  <mergeCells count="22">
    <mergeCell ref="A1:O1"/>
    <mergeCell ref="A2:O2"/>
    <mergeCell ref="A4:O4"/>
    <mergeCell ref="A6:A8"/>
    <mergeCell ref="O6:O8"/>
    <mergeCell ref="J6:N6"/>
    <mergeCell ref="B7:B8"/>
    <mergeCell ref="C7:C8"/>
    <mergeCell ref="D7:D8"/>
    <mergeCell ref="L7:L8"/>
    <mergeCell ref="N7:N8"/>
    <mergeCell ref="B6:E6"/>
    <mergeCell ref="F6:I6"/>
    <mergeCell ref="A3:O3"/>
    <mergeCell ref="E7:E8"/>
    <mergeCell ref="I7:I8"/>
    <mergeCell ref="K7:K8"/>
    <mergeCell ref="M7:M8"/>
    <mergeCell ref="F7:F8"/>
    <mergeCell ref="G7:G8"/>
    <mergeCell ref="H7:H8"/>
    <mergeCell ref="J7:J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A1:K38"/>
  <sheetViews>
    <sheetView rightToLeft="1" view="pageBreakPreview" zoomScaleNormal="100" workbookViewId="0">
      <selection activeCell="D12" sqref="D12"/>
    </sheetView>
  </sheetViews>
  <sheetFormatPr defaultColWidth="9.1796875" defaultRowHeight="12.5" x14ac:dyDescent="0.25"/>
  <cols>
    <col min="1" max="1" width="18" style="39" customWidth="1"/>
    <col min="2" max="3" width="7" style="38" customWidth="1"/>
    <col min="4" max="4" width="7" style="40" customWidth="1"/>
    <col min="5" max="6" width="7" style="38" customWidth="1"/>
    <col min="7" max="7" width="7" style="40" customWidth="1"/>
    <col min="8" max="9" width="7" style="38" customWidth="1"/>
    <col min="10" max="10" width="7" style="40" customWidth="1"/>
    <col min="11" max="11" width="19.26953125" style="39" customWidth="1"/>
    <col min="12" max="16384" width="9.1796875" style="38"/>
  </cols>
  <sheetData>
    <row r="1" spans="1:11" ht="27.75" customHeight="1" x14ac:dyDescent="0.25"/>
    <row r="2" spans="1:11" s="45" customFormat="1" ht="22.5" customHeight="1" x14ac:dyDescent="0.25">
      <c r="A2" s="406" t="s">
        <v>422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</row>
    <row r="3" spans="1:11" s="45" customFormat="1" ht="20" x14ac:dyDescent="0.25">
      <c r="A3" s="408">
        <v>2011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</row>
    <row r="4" spans="1:11" s="45" customFormat="1" ht="17.5" x14ac:dyDescent="0.25">
      <c r="A4" s="424" t="s">
        <v>591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</row>
    <row r="5" spans="1:11" ht="15.5" x14ac:dyDescent="0.25">
      <c r="A5" s="407">
        <v>2011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</row>
    <row r="6" spans="1:11" ht="15.5" x14ac:dyDescent="0.25">
      <c r="A6" s="37" t="s">
        <v>541</v>
      </c>
      <c r="B6" s="44"/>
      <c r="C6" s="44"/>
      <c r="D6" s="43"/>
      <c r="E6" s="44"/>
      <c r="F6" s="44"/>
      <c r="G6" s="43"/>
      <c r="H6" s="44"/>
      <c r="I6" s="44"/>
      <c r="J6" s="43"/>
      <c r="K6" s="36" t="s">
        <v>542</v>
      </c>
    </row>
    <row r="7" spans="1:11" ht="21.75" customHeight="1" thickBot="1" x14ac:dyDescent="0.3">
      <c r="A7" s="433" t="s">
        <v>517</v>
      </c>
      <c r="B7" s="455" t="s">
        <v>188</v>
      </c>
      <c r="C7" s="455"/>
      <c r="D7" s="455"/>
      <c r="E7" s="455" t="s">
        <v>187</v>
      </c>
      <c r="F7" s="455"/>
      <c r="G7" s="455"/>
      <c r="H7" s="438" t="s">
        <v>451</v>
      </c>
      <c r="I7" s="438"/>
      <c r="J7" s="438"/>
      <c r="K7" s="430" t="s">
        <v>518</v>
      </c>
    </row>
    <row r="8" spans="1:11" s="35" customFormat="1" ht="18" customHeight="1" thickTop="1" thickBot="1" x14ac:dyDescent="0.3">
      <c r="A8" s="434"/>
      <c r="B8" s="458" t="s">
        <v>514</v>
      </c>
      <c r="C8" s="458" t="s">
        <v>515</v>
      </c>
      <c r="D8" s="460" t="s">
        <v>516</v>
      </c>
      <c r="E8" s="458" t="s">
        <v>514</v>
      </c>
      <c r="F8" s="458" t="s">
        <v>515</v>
      </c>
      <c r="G8" s="460" t="s">
        <v>516</v>
      </c>
      <c r="H8" s="458" t="s">
        <v>514</v>
      </c>
      <c r="I8" s="458" t="s">
        <v>515</v>
      </c>
      <c r="J8" s="460" t="s">
        <v>516</v>
      </c>
      <c r="K8" s="431"/>
    </row>
    <row r="9" spans="1:11" s="42" customFormat="1" ht="30" customHeight="1" thickTop="1" x14ac:dyDescent="0.25">
      <c r="A9" s="435"/>
      <c r="B9" s="459"/>
      <c r="C9" s="459"/>
      <c r="D9" s="461"/>
      <c r="E9" s="459"/>
      <c r="F9" s="459"/>
      <c r="G9" s="461"/>
      <c r="H9" s="459"/>
      <c r="I9" s="459"/>
      <c r="J9" s="461"/>
      <c r="K9" s="432"/>
    </row>
    <row r="10" spans="1:11" s="42" customFormat="1" ht="30" customHeight="1" thickBot="1" x14ac:dyDescent="0.3">
      <c r="A10" s="51" t="s">
        <v>16</v>
      </c>
      <c r="B10" s="161">
        <v>3</v>
      </c>
      <c r="C10" s="161">
        <v>1</v>
      </c>
      <c r="D10" s="162">
        <f>B10+C10</f>
        <v>4</v>
      </c>
      <c r="E10" s="161">
        <v>7</v>
      </c>
      <c r="F10" s="161">
        <v>4</v>
      </c>
      <c r="G10" s="162">
        <f>E10+F10</f>
        <v>11</v>
      </c>
      <c r="H10" s="162">
        <f t="shared" ref="H10:H21" si="0">B10+E10</f>
        <v>10</v>
      </c>
      <c r="I10" s="162">
        <f t="shared" ref="I10:I21" si="1">F10+C10</f>
        <v>5</v>
      </c>
      <c r="J10" s="162">
        <f>H10+I10</f>
        <v>15</v>
      </c>
      <c r="K10" s="320" t="s">
        <v>17</v>
      </c>
    </row>
    <row r="11" spans="1:11" s="42" customFormat="1" ht="30" customHeight="1" thickTop="1" thickBot="1" x14ac:dyDescent="0.3">
      <c r="A11" s="50" t="s">
        <v>18</v>
      </c>
      <c r="B11" s="146">
        <v>2</v>
      </c>
      <c r="C11" s="146">
        <v>0</v>
      </c>
      <c r="D11" s="288">
        <f t="shared" ref="D11:D21" si="2">B11+C11</f>
        <v>2</v>
      </c>
      <c r="E11" s="146">
        <v>0</v>
      </c>
      <c r="F11" s="146">
        <v>2</v>
      </c>
      <c r="G11" s="288">
        <f t="shared" ref="G11:G21" si="3">E11+F11</f>
        <v>2</v>
      </c>
      <c r="H11" s="288">
        <f t="shared" si="0"/>
        <v>2</v>
      </c>
      <c r="I11" s="288">
        <f t="shared" si="1"/>
        <v>2</v>
      </c>
      <c r="J11" s="288">
        <f t="shared" ref="J11:J21" si="4">H11+I11</f>
        <v>4</v>
      </c>
      <c r="K11" s="321" t="s">
        <v>19</v>
      </c>
    </row>
    <row r="12" spans="1:11" s="42" customFormat="1" ht="30" customHeight="1" thickTop="1" thickBot="1" x14ac:dyDescent="0.3">
      <c r="A12" s="49" t="s">
        <v>20</v>
      </c>
      <c r="B12" s="148">
        <v>2</v>
      </c>
      <c r="C12" s="148">
        <v>2</v>
      </c>
      <c r="D12" s="162">
        <f t="shared" si="2"/>
        <v>4</v>
      </c>
      <c r="E12" s="148">
        <v>2</v>
      </c>
      <c r="F12" s="148">
        <v>2</v>
      </c>
      <c r="G12" s="162">
        <f t="shared" si="3"/>
        <v>4</v>
      </c>
      <c r="H12" s="162">
        <f t="shared" si="0"/>
        <v>4</v>
      </c>
      <c r="I12" s="162">
        <f t="shared" si="1"/>
        <v>4</v>
      </c>
      <c r="J12" s="162">
        <f t="shared" si="4"/>
        <v>8</v>
      </c>
      <c r="K12" s="322" t="s">
        <v>21</v>
      </c>
    </row>
    <row r="13" spans="1:11" s="42" customFormat="1" ht="30" customHeight="1" thickTop="1" thickBot="1" x14ac:dyDescent="0.3">
      <c r="A13" s="50" t="s">
        <v>22</v>
      </c>
      <c r="B13" s="146">
        <v>0</v>
      </c>
      <c r="C13" s="146">
        <v>0</v>
      </c>
      <c r="D13" s="288">
        <f t="shared" si="2"/>
        <v>0</v>
      </c>
      <c r="E13" s="146">
        <v>0</v>
      </c>
      <c r="F13" s="146">
        <v>6</v>
      </c>
      <c r="G13" s="288">
        <f t="shared" si="3"/>
        <v>6</v>
      </c>
      <c r="H13" s="288">
        <f t="shared" si="0"/>
        <v>0</v>
      </c>
      <c r="I13" s="288">
        <f t="shared" si="1"/>
        <v>6</v>
      </c>
      <c r="J13" s="288">
        <f t="shared" si="4"/>
        <v>6</v>
      </c>
      <c r="K13" s="321" t="s">
        <v>23</v>
      </c>
    </row>
    <row r="14" spans="1:11" s="42" customFormat="1" ht="30" customHeight="1" thickTop="1" thickBot="1" x14ac:dyDescent="0.3">
      <c r="A14" s="49" t="s">
        <v>24</v>
      </c>
      <c r="B14" s="148">
        <v>0</v>
      </c>
      <c r="C14" s="148">
        <v>4</v>
      </c>
      <c r="D14" s="162">
        <f t="shared" si="2"/>
        <v>4</v>
      </c>
      <c r="E14" s="148">
        <v>8</v>
      </c>
      <c r="F14" s="148">
        <v>4</v>
      </c>
      <c r="G14" s="162">
        <f t="shared" si="3"/>
        <v>12</v>
      </c>
      <c r="H14" s="162">
        <f t="shared" si="0"/>
        <v>8</v>
      </c>
      <c r="I14" s="162">
        <f t="shared" si="1"/>
        <v>8</v>
      </c>
      <c r="J14" s="162">
        <f t="shared" si="4"/>
        <v>16</v>
      </c>
      <c r="K14" s="322" t="s">
        <v>25</v>
      </c>
    </row>
    <row r="15" spans="1:11" s="42" customFormat="1" ht="30" customHeight="1" thickTop="1" thickBot="1" x14ac:dyDescent="0.3">
      <c r="A15" s="50" t="s">
        <v>26</v>
      </c>
      <c r="B15" s="146">
        <v>4</v>
      </c>
      <c r="C15" s="146">
        <v>4</v>
      </c>
      <c r="D15" s="288">
        <f t="shared" si="2"/>
        <v>8</v>
      </c>
      <c r="E15" s="146">
        <v>3</v>
      </c>
      <c r="F15" s="146">
        <v>1</v>
      </c>
      <c r="G15" s="288">
        <f t="shared" si="3"/>
        <v>4</v>
      </c>
      <c r="H15" s="288">
        <f t="shared" si="0"/>
        <v>7</v>
      </c>
      <c r="I15" s="288">
        <f t="shared" si="1"/>
        <v>5</v>
      </c>
      <c r="J15" s="288">
        <f t="shared" si="4"/>
        <v>12</v>
      </c>
      <c r="K15" s="321" t="s">
        <v>27</v>
      </c>
    </row>
    <row r="16" spans="1:11" s="42" customFormat="1" ht="30" customHeight="1" thickTop="1" thickBot="1" x14ac:dyDescent="0.3">
      <c r="A16" s="49" t="s">
        <v>28</v>
      </c>
      <c r="B16" s="148">
        <v>3</v>
      </c>
      <c r="C16" s="148">
        <v>4</v>
      </c>
      <c r="D16" s="162">
        <f t="shared" si="2"/>
        <v>7</v>
      </c>
      <c r="E16" s="148">
        <v>3</v>
      </c>
      <c r="F16" s="148">
        <v>5</v>
      </c>
      <c r="G16" s="162">
        <f t="shared" si="3"/>
        <v>8</v>
      </c>
      <c r="H16" s="162">
        <f t="shared" si="0"/>
        <v>6</v>
      </c>
      <c r="I16" s="162">
        <f t="shared" si="1"/>
        <v>9</v>
      </c>
      <c r="J16" s="162">
        <f t="shared" si="4"/>
        <v>15</v>
      </c>
      <c r="K16" s="322" t="s">
        <v>29</v>
      </c>
    </row>
    <row r="17" spans="1:11" s="42" customFormat="1" ht="30" customHeight="1" thickTop="1" thickBot="1" x14ac:dyDescent="0.3">
      <c r="A17" s="50" t="s">
        <v>30</v>
      </c>
      <c r="B17" s="146">
        <v>0</v>
      </c>
      <c r="C17" s="146">
        <v>0</v>
      </c>
      <c r="D17" s="288">
        <f t="shared" si="2"/>
        <v>0</v>
      </c>
      <c r="E17" s="146">
        <v>3</v>
      </c>
      <c r="F17" s="146">
        <v>9</v>
      </c>
      <c r="G17" s="288">
        <f t="shared" si="3"/>
        <v>12</v>
      </c>
      <c r="H17" s="288">
        <f t="shared" si="0"/>
        <v>3</v>
      </c>
      <c r="I17" s="288">
        <f t="shared" si="1"/>
        <v>9</v>
      </c>
      <c r="J17" s="288">
        <f t="shared" si="4"/>
        <v>12</v>
      </c>
      <c r="K17" s="321" t="s">
        <v>31</v>
      </c>
    </row>
    <row r="18" spans="1:11" s="42" customFormat="1" ht="30" customHeight="1" thickTop="1" thickBot="1" x14ac:dyDescent="0.3">
      <c r="A18" s="49" t="s">
        <v>32</v>
      </c>
      <c r="B18" s="148">
        <v>0</v>
      </c>
      <c r="C18" s="148">
        <v>2</v>
      </c>
      <c r="D18" s="162">
        <f t="shared" si="2"/>
        <v>2</v>
      </c>
      <c r="E18" s="148">
        <v>3</v>
      </c>
      <c r="F18" s="148">
        <v>4</v>
      </c>
      <c r="G18" s="162">
        <f t="shared" si="3"/>
        <v>7</v>
      </c>
      <c r="H18" s="162">
        <f t="shared" si="0"/>
        <v>3</v>
      </c>
      <c r="I18" s="162">
        <f t="shared" si="1"/>
        <v>6</v>
      </c>
      <c r="J18" s="162">
        <f t="shared" si="4"/>
        <v>9</v>
      </c>
      <c r="K18" s="322" t="s">
        <v>33</v>
      </c>
    </row>
    <row r="19" spans="1:11" s="42" customFormat="1" ht="30" customHeight="1" thickTop="1" thickBot="1" x14ac:dyDescent="0.3">
      <c r="A19" s="50" t="s">
        <v>34</v>
      </c>
      <c r="B19" s="146">
        <v>2</v>
      </c>
      <c r="C19" s="146">
        <v>5</v>
      </c>
      <c r="D19" s="288">
        <f t="shared" si="2"/>
        <v>7</v>
      </c>
      <c r="E19" s="146">
        <v>5</v>
      </c>
      <c r="F19" s="146">
        <v>7</v>
      </c>
      <c r="G19" s="288">
        <f t="shared" si="3"/>
        <v>12</v>
      </c>
      <c r="H19" s="288">
        <f t="shared" si="0"/>
        <v>7</v>
      </c>
      <c r="I19" s="288">
        <f t="shared" si="1"/>
        <v>12</v>
      </c>
      <c r="J19" s="288">
        <f t="shared" si="4"/>
        <v>19</v>
      </c>
      <c r="K19" s="321" t="s">
        <v>35</v>
      </c>
    </row>
    <row r="20" spans="1:11" s="42" customFormat="1" ht="30" customHeight="1" thickTop="1" thickBot="1" x14ac:dyDescent="0.3">
      <c r="A20" s="49" t="s">
        <v>36</v>
      </c>
      <c r="B20" s="148">
        <v>2</v>
      </c>
      <c r="C20" s="148">
        <v>2</v>
      </c>
      <c r="D20" s="162">
        <f t="shared" si="2"/>
        <v>4</v>
      </c>
      <c r="E20" s="148">
        <v>6</v>
      </c>
      <c r="F20" s="148">
        <v>2</v>
      </c>
      <c r="G20" s="162">
        <f t="shared" si="3"/>
        <v>8</v>
      </c>
      <c r="H20" s="162">
        <f t="shared" si="0"/>
        <v>8</v>
      </c>
      <c r="I20" s="162">
        <f t="shared" si="1"/>
        <v>4</v>
      </c>
      <c r="J20" s="162">
        <f t="shared" si="4"/>
        <v>12</v>
      </c>
      <c r="K20" s="322" t="s">
        <v>37</v>
      </c>
    </row>
    <row r="21" spans="1:11" s="42" customFormat="1" ht="30" customHeight="1" thickTop="1" x14ac:dyDescent="0.25">
      <c r="A21" s="50" t="s">
        <v>38</v>
      </c>
      <c r="B21" s="149">
        <v>3</v>
      </c>
      <c r="C21" s="159">
        <v>0</v>
      </c>
      <c r="D21" s="180">
        <f t="shared" si="2"/>
        <v>3</v>
      </c>
      <c r="E21" s="159">
        <v>5</v>
      </c>
      <c r="F21" s="159">
        <v>7</v>
      </c>
      <c r="G21" s="180">
        <f t="shared" si="3"/>
        <v>12</v>
      </c>
      <c r="H21" s="180">
        <f t="shared" si="0"/>
        <v>8</v>
      </c>
      <c r="I21" s="180">
        <f t="shared" si="1"/>
        <v>7</v>
      </c>
      <c r="J21" s="180">
        <f t="shared" si="4"/>
        <v>15</v>
      </c>
      <c r="K21" s="323" t="s">
        <v>39</v>
      </c>
    </row>
    <row r="22" spans="1:11" s="42" customFormat="1" ht="30" customHeight="1" x14ac:dyDescent="0.25">
      <c r="A22" s="54" t="s">
        <v>14</v>
      </c>
      <c r="B22" s="175">
        <f t="shared" ref="B22:G22" si="5">SUM(B10:B21)</f>
        <v>21</v>
      </c>
      <c r="C22" s="165">
        <f t="shared" si="5"/>
        <v>24</v>
      </c>
      <c r="D22" s="165">
        <f t="shared" si="5"/>
        <v>45</v>
      </c>
      <c r="E22" s="165">
        <f t="shared" si="5"/>
        <v>45</v>
      </c>
      <c r="F22" s="165">
        <f t="shared" si="5"/>
        <v>53</v>
      </c>
      <c r="G22" s="165">
        <f t="shared" si="5"/>
        <v>98</v>
      </c>
      <c r="H22" s="165">
        <f>SUM(H10:H21)</f>
        <v>66</v>
      </c>
      <c r="I22" s="165">
        <f>SUM(I10:I21)</f>
        <v>77</v>
      </c>
      <c r="J22" s="165">
        <f>SUM(J10:J21)</f>
        <v>143</v>
      </c>
      <c r="K22" s="107" t="s">
        <v>15</v>
      </c>
    </row>
    <row r="23" spans="1:11" ht="24" customHeight="1" x14ac:dyDescent="0.25">
      <c r="A23" s="52"/>
    </row>
    <row r="24" spans="1:11" ht="24" customHeight="1" x14ac:dyDescent="0.25">
      <c r="A24" s="41"/>
      <c r="K24" s="41"/>
    </row>
    <row r="25" spans="1:11" ht="24" customHeight="1" x14ac:dyDescent="0.25">
      <c r="A25" s="41"/>
      <c r="K25" s="41"/>
    </row>
    <row r="26" spans="1:11" ht="24" customHeight="1" x14ac:dyDescent="0.25">
      <c r="A26" s="41"/>
      <c r="K26" s="41"/>
    </row>
    <row r="27" spans="1:11" ht="24" customHeight="1" x14ac:dyDescent="0.25">
      <c r="A27" s="73" t="s">
        <v>319</v>
      </c>
      <c r="K27" s="41"/>
    </row>
    <row r="28" spans="1:11" ht="24" customHeight="1" x14ac:dyDescent="0.25">
      <c r="A28" s="73" t="s">
        <v>318</v>
      </c>
      <c r="K28" s="41"/>
    </row>
    <row r="29" spans="1:11" ht="29.25" customHeight="1" x14ac:dyDescent="0.25">
      <c r="A29" s="73" t="s">
        <v>317</v>
      </c>
    </row>
    <row r="30" spans="1:11" ht="25" x14ac:dyDescent="0.25">
      <c r="A30" s="73" t="s">
        <v>320</v>
      </c>
    </row>
    <row r="31" spans="1:11" ht="25" x14ac:dyDescent="0.25">
      <c r="A31" s="73" t="s">
        <v>321</v>
      </c>
    </row>
    <row r="32" spans="1:11" ht="25" x14ac:dyDescent="0.25">
      <c r="A32" s="73" t="s">
        <v>322</v>
      </c>
    </row>
    <row r="33" spans="1:1" ht="25" x14ac:dyDescent="0.25">
      <c r="A33" s="73" t="s">
        <v>323</v>
      </c>
    </row>
    <row r="34" spans="1:1" ht="25" x14ac:dyDescent="0.25">
      <c r="A34" s="73" t="s">
        <v>324</v>
      </c>
    </row>
    <row r="35" spans="1:1" ht="25" x14ac:dyDescent="0.25">
      <c r="A35" s="73" t="s">
        <v>325</v>
      </c>
    </row>
    <row r="36" spans="1:1" ht="25" x14ac:dyDescent="0.25">
      <c r="A36" s="73" t="s">
        <v>326</v>
      </c>
    </row>
    <row r="37" spans="1:1" ht="25" x14ac:dyDescent="0.25">
      <c r="A37" s="73" t="s">
        <v>327</v>
      </c>
    </row>
    <row r="38" spans="1:1" ht="25" x14ac:dyDescent="0.25">
      <c r="A38" s="73" t="s">
        <v>328</v>
      </c>
    </row>
  </sheetData>
  <mergeCells count="18">
    <mergeCell ref="F8:F9"/>
    <mergeCell ref="G8:G9"/>
    <mergeCell ref="A4:K4"/>
    <mergeCell ref="A2:K2"/>
    <mergeCell ref="H8:H9"/>
    <mergeCell ref="A3:K3"/>
    <mergeCell ref="A5:K5"/>
    <mergeCell ref="A7:A9"/>
    <mergeCell ref="B7:D7"/>
    <mergeCell ref="E7:G7"/>
    <mergeCell ref="H7:J7"/>
    <mergeCell ref="K7:K9"/>
    <mergeCell ref="B8:B9"/>
    <mergeCell ref="C8:C9"/>
    <mergeCell ref="I8:I9"/>
    <mergeCell ref="J8:J9"/>
    <mergeCell ref="D8:D9"/>
    <mergeCell ref="E8:E9"/>
  </mergeCells>
  <printOptions horizontalCentered="1" verticalCentered="1"/>
  <pageMargins left="0" right="0" top="0" bottom="0" header="0.51181102362204722" footer="0.51181102362204722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المجموعة الإحصائية السنوية_الإحصاءات الحيوية 2011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المجموعة الإحصائية السنوية_الإحصاءات الحيوية 2011</Description_Ar>
    <Enabled xmlns="1b323878-974e-4c19-bf08-965c80d4ad54">true</Enabled>
    <PublishingDate xmlns="1b323878-974e-4c19-bf08-965c80d4ad54">2016-10-30T07:15:23+00:00</PublishingDate>
    <CategoryDescription xmlns="http://schemas.microsoft.com/sharepoint.v3">Annual Statistical Abstract _Chapter 3 (Vital Statistics: Births, Deaths, Marriages And Divorces) 2011</CategoryDescription>
  </documentManagement>
</p:properties>
</file>

<file path=customXml/itemProps1.xml><?xml version="1.0" encoding="utf-8"?>
<ds:datastoreItem xmlns:ds="http://schemas.openxmlformats.org/officeDocument/2006/customXml" ds:itemID="{50FCAB0B-3381-4A2B-A47A-9913CC644D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0E3294-10D8-4DF9-8093-C6E26EFC9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0CF5AB-F758-4449-95C9-158A4AAF0058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التقديم</vt:lpstr>
      <vt:lpstr>المقدمة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Gr_17</vt:lpstr>
      <vt:lpstr>Gr_18</vt:lpstr>
      <vt:lpstr>Gr_19</vt:lpstr>
      <vt:lpstr>Gr_20</vt:lpstr>
      <vt:lpstr>Gr_21</vt:lpstr>
      <vt:lpstr>Gr_22</vt:lpstr>
      <vt:lpstr>Gr_23</vt:lpstr>
      <vt:lpstr>Gr_24</vt:lpstr>
      <vt:lpstr>Gr_25</vt:lpstr>
      <vt:lpstr>Gr_26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'47'!Print_Area</vt:lpstr>
      <vt:lpstr>'48'!Print_Area</vt:lpstr>
      <vt:lpstr>'51'!Print_Area</vt:lpstr>
      <vt:lpstr>'52'!Print_Area</vt:lpstr>
      <vt:lpstr>'54'!Print_Area</vt:lpstr>
      <vt:lpstr>'55'!Print_Area</vt:lpstr>
      <vt:lpstr>'58'!Print_Area</vt:lpstr>
      <vt:lpstr>'59'!Print_Area</vt:lpstr>
      <vt:lpstr>'60'!Print_Area</vt:lpstr>
      <vt:lpstr>'61'!Print_Area</vt:lpstr>
      <vt:lpstr>'63'!Print_Area</vt:lpstr>
      <vt:lpstr>التقديم!Print_Area</vt:lpstr>
      <vt:lpstr>'45'!Print_Titles</vt:lpstr>
      <vt:lpstr>'46'!Print_Titles</vt:lpstr>
    </vt:vector>
  </TitlesOfParts>
  <Company>P.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Statistical Abstract _Chapter 3 (Vital Statistics: Births, Deaths, Marriages And Divorces) 2011</dc:title>
  <dc:creator>jalmedfa</dc:creator>
  <cp:lastModifiedBy>Fatima Tayeb</cp:lastModifiedBy>
  <cp:lastPrinted>2014-08-16T08:36:24Z</cp:lastPrinted>
  <dcterms:created xsi:type="dcterms:W3CDTF">2002-07-31T05:19:06Z</dcterms:created>
  <dcterms:modified xsi:type="dcterms:W3CDTF">2025-02-14T07:50:43Z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Annual Statistical Abstract _Chapter 3 (Vital Statistics: Births, Deaths, Marriages And Divorces) 2011</vt:lpwstr>
  </property>
  <property fmtid="{D5CDD505-2E9C-101B-9397-08002B2CF9AE}" pid="5" name="Hashtags">
    <vt:lpwstr>58;#StatisticalAbstract|c2f418c2-a295-4bd1-af99-d5d586494613</vt:lpwstr>
  </property>
</Properties>
</file>