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9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6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harts/chart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0.xml" ContentType="application/vnd.openxmlformats-officedocument.drawing+xml"/>
  <Override PartName="/xl/charts/chart9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harts/chart10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0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Demographics_and_Population/"/>
    </mc:Choice>
  </mc:AlternateContent>
  <xr:revisionPtr revIDLastSave="0" documentId="11_E455270BCBB672E340628A1CF74F7519E2F3AD7E" xr6:coauthVersionLast="47" xr6:coauthVersionMax="47" xr10:uidLastSave="{00000000-0000-0000-0000-000000000000}"/>
  <bookViews>
    <workbookView xWindow="2280" yWindow="2280" windowWidth="16920" windowHeight="10450" tabRatio="730" activeTab="3" xr2:uid="{00000000-000D-0000-FFFF-FFFF00000000}"/>
  </bookViews>
  <sheets>
    <sheet name="التقديم" sheetId="48" r:id="rId1"/>
    <sheet name="المقدمة" sheetId="49" r:id="rId2"/>
    <sheet name="34" sheetId="50" r:id="rId3"/>
    <sheet name="Gr_17" sheetId="51" r:id="rId4"/>
    <sheet name="35" sheetId="52" r:id="rId5"/>
    <sheet name="36" sheetId="64" r:id="rId6"/>
    <sheet name="37" sheetId="65" r:id="rId7"/>
    <sheet name="38" sheetId="54" r:id="rId8"/>
    <sheet name="Gr_18" sheetId="53" r:id="rId9"/>
    <sheet name="39" sheetId="67" r:id="rId10"/>
    <sheet name="Gr_19" sheetId="68" r:id="rId11"/>
    <sheet name="40" sheetId="69" r:id="rId12"/>
    <sheet name="41" sheetId="70" r:id="rId13"/>
    <sheet name="42" sheetId="71" r:id="rId14"/>
    <sheet name="43" sheetId="55" r:id="rId15"/>
    <sheet name="Gr_20" sheetId="56" r:id="rId16"/>
    <sheet name="44" sheetId="57" r:id="rId17"/>
    <sheet name="Gr_21" sheetId="59" r:id="rId18"/>
    <sheet name="45" sheetId="58" r:id="rId19"/>
    <sheet name="Gr_22" sheetId="72" r:id="rId20"/>
    <sheet name="46" sheetId="73" r:id="rId21"/>
    <sheet name="47" sheetId="60" r:id="rId22"/>
    <sheet name="Gr_23" sheetId="61" r:id="rId23"/>
    <sheet name="48" sheetId="74" r:id="rId24"/>
    <sheet name="49" sheetId="62" r:id="rId25"/>
    <sheet name="50" sheetId="63" r:id="rId26"/>
    <sheet name="51" sheetId="39" r:id="rId27"/>
    <sheet name="Gr_24" sheetId="40" r:id="rId28"/>
    <sheet name="52" sheetId="37" r:id="rId29"/>
    <sheet name="53" sheetId="36" r:id="rId30"/>
    <sheet name="54" sheetId="35" r:id="rId31"/>
    <sheet name="Gr_25" sheetId="47" r:id="rId32"/>
    <sheet name="55" sheetId="44" r:id="rId33"/>
    <sheet name="56" sheetId="45" r:id="rId34"/>
    <sheet name="57" sheetId="46" r:id="rId35"/>
    <sheet name="58" sheetId="30" r:id="rId36"/>
    <sheet name="59" sheetId="29" r:id="rId37"/>
    <sheet name="Gr_26" sheetId="43" r:id="rId38"/>
    <sheet name="60" sheetId="27" r:id="rId39"/>
    <sheet name="61" sheetId="26" r:id="rId40"/>
    <sheet name="62" sheetId="25" r:id="rId41"/>
    <sheet name="63" sheetId="24" r:id="rId42"/>
  </sheets>
  <externalReferences>
    <externalReference r:id="rId43"/>
    <externalReference r:id="rId44"/>
  </externalReferences>
  <definedNames>
    <definedName name="Default__XLS_TAB_24" localSheetId="40" hidden="1">'62'!$B$10:$F$15</definedName>
    <definedName name="Default__XLS_TAB_25_3" localSheetId="39" hidden="1">'61'!$B$10:$F$23</definedName>
    <definedName name="Default__XLS_TAB_26_2" localSheetId="38" hidden="1">'60'!$F$10:$F$20</definedName>
    <definedName name="Default__XLS_TAB_6" localSheetId="28" hidden="1">'52'!$A$8:$H$16</definedName>
    <definedName name="Default__XLS_TAB_6" localSheetId="35" hidden="1">'58'!$A$8:$H$16</definedName>
    <definedName name="Default__XLS_TAB_8" localSheetId="30" hidden="1">'54'!$B$10:$H$15</definedName>
    <definedName name="_xlnm.Print_Area" localSheetId="2">'34'!$A$1:$E$18</definedName>
    <definedName name="_xlnm.Print_Area" localSheetId="4">'35'!$A$1:$O$18</definedName>
    <definedName name="_xlnm.Print_Area" localSheetId="5">'36'!$A$1:$O$17</definedName>
    <definedName name="_xlnm.Print_Area" localSheetId="6">'37'!$A$1:$Q$34</definedName>
    <definedName name="_xlnm.Print_Area" localSheetId="7">'38'!$A$1:$K$18</definedName>
    <definedName name="_xlnm.Print_Area" localSheetId="9">'39'!$A$1:$O$16</definedName>
    <definedName name="_xlnm.Print_Area" localSheetId="11">'40'!$A$1:$K$22</definedName>
    <definedName name="_xlnm.Print_Area" localSheetId="12">'41'!$A$1:$N$17</definedName>
    <definedName name="_xlnm.Print_Area" localSheetId="13">'42'!$A$1:$O$18</definedName>
    <definedName name="_xlnm.Print_Area" localSheetId="14">'43'!$A$1:$K$21</definedName>
    <definedName name="_xlnm.Print_Area" localSheetId="16">'44'!$A$1:$K$34</definedName>
    <definedName name="_xlnm.Print_Area" localSheetId="18">'45'!$A$1:$M$26</definedName>
    <definedName name="_xlnm.Print_Area" localSheetId="21">'47'!$A$1:$K$19</definedName>
    <definedName name="_xlnm.Print_Area" localSheetId="23">'48'!$A$1:$K$17</definedName>
    <definedName name="_xlnm.Print_Area" localSheetId="26">'51'!$A$1:$H$14</definedName>
    <definedName name="_xlnm.Print_Area" localSheetId="28">'52'!$A$1:$H$16</definedName>
    <definedName name="_xlnm.Print_Area" localSheetId="30">'54'!$A$1:$I$16</definedName>
    <definedName name="_xlnm.Print_Area" localSheetId="32">'55'!$A$1:$Q$16</definedName>
    <definedName name="_xlnm.Print_Area" localSheetId="35">'58'!$A$1:$H$16</definedName>
    <definedName name="_xlnm.Print_Area" localSheetId="36">'59'!$A$1:$H$21</definedName>
    <definedName name="_xlnm.Print_Area" localSheetId="38">'60'!$A$1:$G$21</definedName>
    <definedName name="_xlnm.Print_Area" localSheetId="39">'61'!$A$1:$G$24</definedName>
    <definedName name="_xlnm.Print_Area" localSheetId="41">'63'!$A$1:$N$24</definedName>
    <definedName name="_xlnm.Print_Area" localSheetId="0">التقديم!$A$1:$H$21</definedName>
    <definedName name="_xlnm.Print_Titles" localSheetId="20">'46'!$1:$7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50" l="1"/>
  <c r="B30" i="50"/>
  <c r="C30" i="50"/>
  <c r="D30" i="50"/>
  <c r="A31" i="50"/>
  <c r="B31" i="50"/>
  <c r="C31" i="50"/>
  <c r="D31" i="50"/>
  <c r="A32" i="50"/>
  <c r="B32" i="50"/>
  <c r="C32" i="50"/>
  <c r="D32" i="50"/>
  <c r="A33" i="50"/>
  <c r="B33" i="50"/>
  <c r="C33" i="50"/>
  <c r="D33" i="50"/>
  <c r="I10" i="69" l="1"/>
  <c r="H10" i="69"/>
  <c r="C33" i="65"/>
  <c r="C32" i="65"/>
  <c r="A26" i="54"/>
  <c r="A27" i="54"/>
  <c r="A28" i="54"/>
  <c r="A29" i="54"/>
  <c r="A30" i="54"/>
  <c r="A31" i="54"/>
  <c r="A25" i="54"/>
  <c r="J10" i="69" l="1"/>
  <c r="D36" i="58"/>
  <c r="C36" i="58"/>
  <c r="F17" i="74"/>
  <c r="E17" i="74"/>
  <c r="G17" i="74" s="1"/>
  <c r="C17" i="74"/>
  <c r="B17" i="74"/>
  <c r="I16" i="74"/>
  <c r="H16" i="74"/>
  <c r="G16" i="74"/>
  <c r="D16" i="74"/>
  <c r="I15" i="74"/>
  <c r="H15" i="74"/>
  <c r="G15" i="74"/>
  <c r="D15" i="74"/>
  <c r="I14" i="74"/>
  <c r="H14" i="74"/>
  <c r="G14" i="74"/>
  <c r="D14" i="74"/>
  <c r="I13" i="74"/>
  <c r="H13" i="74"/>
  <c r="J13" i="74" s="1"/>
  <c r="G13" i="74"/>
  <c r="D13" i="74"/>
  <c r="I12" i="74"/>
  <c r="H12" i="74"/>
  <c r="J12" i="74" s="1"/>
  <c r="G12" i="74"/>
  <c r="D12" i="74"/>
  <c r="I11" i="74"/>
  <c r="H11" i="74"/>
  <c r="J11" i="74" s="1"/>
  <c r="G11" i="74"/>
  <c r="D11" i="74"/>
  <c r="I10" i="74"/>
  <c r="H10" i="74"/>
  <c r="J10" i="74" s="1"/>
  <c r="G10" i="74"/>
  <c r="D10" i="74"/>
  <c r="I9" i="74"/>
  <c r="H9" i="74"/>
  <c r="J9" i="74" s="1"/>
  <c r="G9" i="74"/>
  <c r="D9" i="74"/>
  <c r="F26" i="73"/>
  <c r="E26" i="73"/>
  <c r="C26" i="73"/>
  <c r="B26" i="73"/>
  <c r="I25" i="73"/>
  <c r="H25" i="73"/>
  <c r="G25" i="73"/>
  <c r="D25" i="73"/>
  <c r="I24" i="73"/>
  <c r="H24" i="73"/>
  <c r="G24" i="73"/>
  <c r="D24" i="73"/>
  <c r="I23" i="73"/>
  <c r="H23" i="73"/>
  <c r="J23" i="73" s="1"/>
  <c r="G23" i="73"/>
  <c r="D23" i="73"/>
  <c r="I22" i="73"/>
  <c r="H22" i="73"/>
  <c r="J22" i="73" s="1"/>
  <c r="G22" i="73"/>
  <c r="D22" i="73"/>
  <c r="I21" i="73"/>
  <c r="H21" i="73"/>
  <c r="J21" i="73" s="1"/>
  <c r="G21" i="73"/>
  <c r="D21" i="73"/>
  <c r="I20" i="73"/>
  <c r="H20" i="73"/>
  <c r="J20" i="73" s="1"/>
  <c r="G20" i="73"/>
  <c r="D20" i="73"/>
  <c r="I19" i="73"/>
  <c r="H19" i="73"/>
  <c r="J19" i="73" s="1"/>
  <c r="G19" i="73"/>
  <c r="D19" i="73"/>
  <c r="I18" i="73"/>
  <c r="H18" i="73"/>
  <c r="J18" i="73" s="1"/>
  <c r="G18" i="73"/>
  <c r="D18" i="73"/>
  <c r="I17" i="73"/>
  <c r="H17" i="73"/>
  <c r="J17" i="73" s="1"/>
  <c r="G17" i="73"/>
  <c r="D17" i="73"/>
  <c r="I16" i="73"/>
  <c r="H16" i="73"/>
  <c r="G16" i="73"/>
  <c r="D16" i="73"/>
  <c r="I15" i="73"/>
  <c r="H15" i="73"/>
  <c r="G15" i="73"/>
  <c r="D15" i="73"/>
  <c r="I14" i="73"/>
  <c r="H14" i="73"/>
  <c r="G14" i="73"/>
  <c r="D14" i="73"/>
  <c r="I13" i="73"/>
  <c r="H13" i="73"/>
  <c r="G13" i="73"/>
  <c r="D13" i="73"/>
  <c r="I12" i="73"/>
  <c r="H12" i="73"/>
  <c r="G12" i="73"/>
  <c r="D12" i="73"/>
  <c r="I11" i="73"/>
  <c r="H11" i="73"/>
  <c r="J11" i="73" s="1"/>
  <c r="G11" i="73"/>
  <c r="D11" i="73"/>
  <c r="I10" i="73"/>
  <c r="H10" i="73"/>
  <c r="J10" i="73" s="1"/>
  <c r="G10" i="73"/>
  <c r="D10" i="73"/>
  <c r="I9" i="73"/>
  <c r="H9" i="73"/>
  <c r="J9" i="73" s="1"/>
  <c r="G9" i="73"/>
  <c r="D9" i="73"/>
  <c r="I8" i="73"/>
  <c r="H8" i="73"/>
  <c r="G8" i="73"/>
  <c r="D8" i="73"/>
  <c r="G18" i="71"/>
  <c r="F18" i="71"/>
  <c r="C18" i="71"/>
  <c r="B18" i="71"/>
  <c r="L17" i="71"/>
  <c r="M17" i="71" s="1"/>
  <c r="J17" i="71"/>
  <c r="N17" i="71" s="1"/>
  <c r="H17" i="71"/>
  <c r="I17" i="71" s="1"/>
  <c r="D17" i="71"/>
  <c r="E17" i="71" s="1"/>
  <c r="L16" i="71"/>
  <c r="M16" i="71" s="1"/>
  <c r="J16" i="71"/>
  <c r="H16" i="71"/>
  <c r="I16" i="71" s="1"/>
  <c r="D16" i="71"/>
  <c r="E16" i="71" s="1"/>
  <c r="L15" i="71"/>
  <c r="M15" i="71" s="1"/>
  <c r="J15" i="71"/>
  <c r="H15" i="71"/>
  <c r="I15" i="71" s="1"/>
  <c r="D15" i="71"/>
  <c r="E15" i="71" s="1"/>
  <c r="L14" i="71"/>
  <c r="M14" i="71" s="1"/>
  <c r="J14" i="71"/>
  <c r="K14" i="71" s="1"/>
  <c r="H14" i="71"/>
  <c r="I14" i="71" s="1"/>
  <c r="D14" i="71"/>
  <c r="E14" i="71" s="1"/>
  <c r="L13" i="71"/>
  <c r="M13" i="71" s="1"/>
  <c r="J13" i="71"/>
  <c r="N13" i="71" s="1"/>
  <c r="H13" i="71"/>
  <c r="I13" i="71" s="1"/>
  <c r="D13" i="71"/>
  <c r="E13" i="71" s="1"/>
  <c r="L12" i="71"/>
  <c r="M12" i="71" s="1"/>
  <c r="J12" i="71"/>
  <c r="H12" i="71"/>
  <c r="I12" i="71" s="1"/>
  <c r="D12" i="71"/>
  <c r="L11" i="71"/>
  <c r="M11" i="71" s="1"/>
  <c r="J11" i="71"/>
  <c r="H11" i="71"/>
  <c r="I11" i="71" s="1"/>
  <c r="D11" i="71"/>
  <c r="E11" i="71" s="1"/>
  <c r="L10" i="71"/>
  <c r="J10" i="71"/>
  <c r="K10" i="71" s="1"/>
  <c r="H10" i="71"/>
  <c r="D10" i="71"/>
  <c r="E10" i="71" s="1"/>
  <c r="L17" i="70"/>
  <c r="H17" i="70"/>
  <c r="G17" i="70"/>
  <c r="F17" i="70"/>
  <c r="D17" i="70"/>
  <c r="C17" i="70"/>
  <c r="B17" i="70"/>
  <c r="K16" i="70"/>
  <c r="J16" i="70"/>
  <c r="I16" i="70"/>
  <c r="E16" i="70"/>
  <c r="K15" i="70"/>
  <c r="J15" i="70"/>
  <c r="M15" i="70" s="1"/>
  <c r="I15" i="70"/>
  <c r="E15" i="70"/>
  <c r="K14" i="70"/>
  <c r="J14" i="70"/>
  <c r="M14" i="70" s="1"/>
  <c r="I14" i="70"/>
  <c r="E14" i="70"/>
  <c r="K13" i="70"/>
  <c r="J13" i="70"/>
  <c r="M13" i="70" s="1"/>
  <c r="I13" i="70"/>
  <c r="E13" i="70"/>
  <c r="K12" i="70"/>
  <c r="J12" i="70"/>
  <c r="I12" i="70"/>
  <c r="E12" i="70"/>
  <c r="K11" i="70"/>
  <c r="J11" i="70"/>
  <c r="M11" i="70" s="1"/>
  <c r="I11" i="70"/>
  <c r="E11" i="70"/>
  <c r="K10" i="70"/>
  <c r="J10" i="70"/>
  <c r="M10" i="70" s="1"/>
  <c r="I10" i="70"/>
  <c r="E10" i="70"/>
  <c r="K9" i="70"/>
  <c r="J9" i="70"/>
  <c r="I9" i="70"/>
  <c r="E9" i="70"/>
  <c r="F22" i="69"/>
  <c r="E22" i="69"/>
  <c r="C22" i="69"/>
  <c r="B22" i="69"/>
  <c r="I21" i="69"/>
  <c r="H21" i="69"/>
  <c r="G21" i="69"/>
  <c r="D21" i="69"/>
  <c r="I20" i="69"/>
  <c r="H20" i="69"/>
  <c r="G20" i="69"/>
  <c r="D20" i="69"/>
  <c r="I19" i="69"/>
  <c r="H19" i="69"/>
  <c r="G19" i="69"/>
  <c r="D19" i="69"/>
  <c r="I18" i="69"/>
  <c r="J18" i="69" s="1"/>
  <c r="H18" i="69"/>
  <c r="G18" i="69"/>
  <c r="D18" i="69"/>
  <c r="I17" i="69"/>
  <c r="H17" i="69"/>
  <c r="J17" i="69" s="1"/>
  <c r="G17" i="69"/>
  <c r="D17" i="69"/>
  <c r="I16" i="69"/>
  <c r="H16" i="69"/>
  <c r="J16" i="69" s="1"/>
  <c r="G16" i="69"/>
  <c r="D16" i="69"/>
  <c r="I15" i="69"/>
  <c r="H15" i="69"/>
  <c r="J15" i="69" s="1"/>
  <c r="G15" i="69"/>
  <c r="D15" i="69"/>
  <c r="I14" i="69"/>
  <c r="H14" i="69"/>
  <c r="G14" i="69"/>
  <c r="D14" i="69"/>
  <c r="I13" i="69"/>
  <c r="H13" i="69"/>
  <c r="J13" i="69" s="1"/>
  <c r="G13" i="69"/>
  <c r="D13" i="69"/>
  <c r="I12" i="69"/>
  <c r="H12" i="69"/>
  <c r="J12" i="69" s="1"/>
  <c r="G12" i="69"/>
  <c r="D12" i="69"/>
  <c r="I11" i="69"/>
  <c r="I22" i="69" s="1"/>
  <c r="H11" i="69"/>
  <c r="J11" i="69" s="1"/>
  <c r="G11" i="69"/>
  <c r="D11" i="69"/>
  <c r="G10" i="69"/>
  <c r="D10" i="69"/>
  <c r="G16" i="67"/>
  <c r="F16" i="67"/>
  <c r="C16" i="67"/>
  <c r="B16" i="67"/>
  <c r="L15" i="67"/>
  <c r="M15" i="67" s="1"/>
  <c r="J15" i="67"/>
  <c r="N15" i="67" s="1"/>
  <c r="H15" i="67"/>
  <c r="I15" i="67" s="1"/>
  <c r="D15" i="67"/>
  <c r="B28" i="67" s="1"/>
  <c r="L14" i="67"/>
  <c r="M14" i="67" s="1"/>
  <c r="J14" i="67"/>
  <c r="N14" i="67" s="1"/>
  <c r="H14" i="67"/>
  <c r="I14" i="67" s="1"/>
  <c r="D14" i="67"/>
  <c r="B27" i="67" s="1"/>
  <c r="L13" i="67"/>
  <c r="M13" i="67" s="1"/>
  <c r="J13" i="67"/>
  <c r="N13" i="67" s="1"/>
  <c r="H13" i="67"/>
  <c r="C26" i="67" s="1"/>
  <c r="D13" i="67"/>
  <c r="B26" i="67" s="1"/>
  <c r="L12" i="67"/>
  <c r="J12" i="67"/>
  <c r="H12" i="67"/>
  <c r="C25" i="67" s="1"/>
  <c r="D12" i="67"/>
  <c r="B25" i="67" s="1"/>
  <c r="L11" i="67"/>
  <c r="M11" i="67" s="1"/>
  <c r="J11" i="67"/>
  <c r="H11" i="67"/>
  <c r="D11" i="67"/>
  <c r="B24" i="67" s="1"/>
  <c r="L10" i="67"/>
  <c r="M10" i="67" s="1"/>
  <c r="J10" i="67"/>
  <c r="N10" i="67" s="1"/>
  <c r="H10" i="67"/>
  <c r="C23" i="67" s="1"/>
  <c r="D10" i="67"/>
  <c r="B23" i="67" s="1"/>
  <c r="L9" i="67"/>
  <c r="M9" i="67" s="1"/>
  <c r="J9" i="67"/>
  <c r="H9" i="67"/>
  <c r="D9" i="67"/>
  <c r="B22" i="67" s="1"/>
  <c r="I17" i="74" l="1"/>
  <c r="J16" i="74"/>
  <c r="J15" i="73"/>
  <c r="J12" i="73"/>
  <c r="G26" i="73"/>
  <c r="J24" i="73"/>
  <c r="J21" i="69"/>
  <c r="J25" i="73"/>
  <c r="I11" i="67"/>
  <c r="C24" i="67"/>
  <c r="H26" i="73"/>
  <c r="H16" i="67"/>
  <c r="I12" i="67"/>
  <c r="C28" i="67"/>
  <c r="E17" i="70"/>
  <c r="M12" i="70"/>
  <c r="N11" i="71"/>
  <c r="I26" i="73"/>
  <c r="J16" i="67"/>
  <c r="N12" i="67"/>
  <c r="D22" i="69"/>
  <c r="J19" i="69"/>
  <c r="M16" i="70"/>
  <c r="K11" i="71"/>
  <c r="N16" i="71"/>
  <c r="J8" i="73"/>
  <c r="J14" i="73"/>
  <c r="J14" i="74"/>
  <c r="L16" i="67"/>
  <c r="G22" i="69"/>
  <c r="J17" i="70"/>
  <c r="H18" i="71"/>
  <c r="M12" i="67"/>
  <c r="M16" i="67" s="1"/>
  <c r="H22" i="69"/>
  <c r="K17" i="70"/>
  <c r="D18" i="71"/>
  <c r="J16" i="73"/>
  <c r="L18" i="71"/>
  <c r="N15" i="71"/>
  <c r="H17" i="74"/>
  <c r="J17" i="74" s="1"/>
  <c r="I10" i="67"/>
  <c r="C22" i="67"/>
  <c r="J14" i="69"/>
  <c r="J22" i="69" s="1"/>
  <c r="J20" i="69"/>
  <c r="I17" i="70"/>
  <c r="N12" i="71"/>
  <c r="K15" i="71"/>
  <c r="D26" i="73"/>
  <c r="J13" i="73"/>
  <c r="J15" i="74"/>
  <c r="D17" i="74"/>
  <c r="N11" i="67"/>
  <c r="N9" i="67"/>
  <c r="I9" i="67"/>
  <c r="D16" i="67"/>
  <c r="C27" i="67"/>
  <c r="M9" i="70"/>
  <c r="N10" i="71"/>
  <c r="K13" i="71"/>
  <c r="N14" i="71"/>
  <c r="K17" i="71"/>
  <c r="J18" i="71"/>
  <c r="E10" i="67"/>
  <c r="E11" i="67"/>
  <c r="I13" i="67"/>
  <c r="I10" i="71"/>
  <c r="I18" i="71" s="1"/>
  <c r="M10" i="71"/>
  <c r="M18" i="71" s="1"/>
  <c r="E12" i="71"/>
  <c r="E18" i="71" s="1"/>
  <c r="K12" i="71"/>
  <c r="K16" i="71"/>
  <c r="M17" i="70" l="1"/>
  <c r="J26" i="73"/>
  <c r="K12" i="67"/>
  <c r="K11" i="67"/>
  <c r="K9" i="67"/>
  <c r="K18" i="71"/>
  <c r="K15" i="67"/>
  <c r="K14" i="67"/>
  <c r="N16" i="67"/>
  <c r="N18" i="71"/>
  <c r="I16" i="67"/>
  <c r="E15" i="67"/>
  <c r="E12" i="67"/>
  <c r="E14" i="67"/>
  <c r="E13" i="67"/>
  <c r="N33" i="65" l="1"/>
  <c r="M33" i="65"/>
  <c r="L33" i="65"/>
  <c r="K33" i="65"/>
  <c r="J33" i="65"/>
  <c r="I33" i="65"/>
  <c r="H33" i="65"/>
  <c r="G33" i="65"/>
  <c r="F33" i="65"/>
  <c r="E33" i="65"/>
  <c r="D33" i="65"/>
  <c r="O33" i="65"/>
  <c r="N32" i="65"/>
  <c r="M32" i="65"/>
  <c r="L32" i="65"/>
  <c r="K32" i="65"/>
  <c r="J32" i="65"/>
  <c r="I32" i="65"/>
  <c r="H32" i="65"/>
  <c r="G32" i="65"/>
  <c r="F32" i="65"/>
  <c r="E32" i="65"/>
  <c r="D32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O30" i="65"/>
  <c r="O29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O27" i="65"/>
  <c r="O26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O24" i="65"/>
  <c r="O23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O21" i="65"/>
  <c r="O20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O19" i="65" s="1"/>
  <c r="O18" i="65"/>
  <c r="O17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O15" i="65"/>
  <c r="O14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O12" i="65"/>
  <c r="O11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O9" i="65"/>
  <c r="O8" i="65"/>
  <c r="G17" i="64"/>
  <c r="F17" i="64"/>
  <c r="H17" i="64" s="1"/>
  <c r="I17" i="64" s="1"/>
  <c r="C17" i="64"/>
  <c r="L17" i="64" s="1"/>
  <c r="B17" i="64"/>
  <c r="J17" i="64" s="1"/>
  <c r="K17" i="64" s="1"/>
  <c r="L16" i="64"/>
  <c r="M16" i="64" s="1"/>
  <c r="J16" i="64"/>
  <c r="K16" i="64" s="1"/>
  <c r="H16" i="64"/>
  <c r="I16" i="64" s="1"/>
  <c r="D16" i="64"/>
  <c r="E16" i="64" s="1"/>
  <c r="L15" i="64"/>
  <c r="M15" i="64" s="1"/>
  <c r="J15" i="64"/>
  <c r="K15" i="64" s="1"/>
  <c r="H15" i="64"/>
  <c r="I15" i="64" s="1"/>
  <c r="D15" i="64"/>
  <c r="E15" i="64" s="1"/>
  <c r="L14" i="64"/>
  <c r="M14" i="64" s="1"/>
  <c r="J14" i="64"/>
  <c r="N14" i="64" s="1"/>
  <c r="H14" i="64"/>
  <c r="I14" i="64" s="1"/>
  <c r="D14" i="64"/>
  <c r="E14" i="64" s="1"/>
  <c r="L13" i="64"/>
  <c r="M13" i="64" s="1"/>
  <c r="J13" i="64"/>
  <c r="H13" i="64"/>
  <c r="I13" i="64" s="1"/>
  <c r="D13" i="64"/>
  <c r="E13" i="64" s="1"/>
  <c r="L12" i="64"/>
  <c r="M12" i="64" s="1"/>
  <c r="J12" i="64"/>
  <c r="K12" i="64" s="1"/>
  <c r="H12" i="64"/>
  <c r="I12" i="64" s="1"/>
  <c r="D12" i="64"/>
  <c r="E12" i="64" s="1"/>
  <c r="L11" i="64"/>
  <c r="M11" i="64" s="1"/>
  <c r="J11" i="64"/>
  <c r="K11" i="64" s="1"/>
  <c r="H11" i="64"/>
  <c r="I11" i="64" s="1"/>
  <c r="D11" i="64"/>
  <c r="E11" i="64" s="1"/>
  <c r="L10" i="64"/>
  <c r="M10" i="64" s="1"/>
  <c r="J10" i="64"/>
  <c r="N10" i="64" s="1"/>
  <c r="H10" i="64"/>
  <c r="I10" i="64" s="1"/>
  <c r="D10" i="64"/>
  <c r="E10" i="64" s="1"/>
  <c r="L9" i="64"/>
  <c r="M9" i="64" s="1"/>
  <c r="J9" i="64"/>
  <c r="H9" i="64"/>
  <c r="I9" i="64" s="1"/>
  <c r="D9" i="64"/>
  <c r="O32" i="65" l="1"/>
  <c r="O31" i="65"/>
  <c r="M34" i="65"/>
  <c r="J34" i="65"/>
  <c r="E34" i="65"/>
  <c r="N34" i="65"/>
  <c r="F34" i="65"/>
  <c r="I34" i="65"/>
  <c r="O13" i="65"/>
  <c r="O25" i="65"/>
  <c r="C34" i="65"/>
  <c r="K34" i="65"/>
  <c r="O22" i="65"/>
  <c r="D34" i="65"/>
  <c r="O34" i="65" s="1"/>
  <c r="L34" i="65"/>
  <c r="N9" i="64"/>
  <c r="G34" i="65"/>
  <c r="O16" i="65"/>
  <c r="O28" i="65"/>
  <c r="K9" i="64"/>
  <c r="N13" i="64"/>
  <c r="H34" i="65"/>
  <c r="N17" i="64"/>
  <c r="M17" i="64"/>
  <c r="N12" i="64"/>
  <c r="N16" i="64"/>
  <c r="O10" i="65"/>
  <c r="K10" i="64"/>
  <c r="N11" i="64"/>
  <c r="K14" i="64"/>
  <c r="N15" i="64"/>
  <c r="D17" i="64"/>
  <c r="K13" i="64"/>
  <c r="E17" i="64" l="1"/>
  <c r="E9" i="64"/>
  <c r="B21" i="27" l="1"/>
  <c r="C21" i="27"/>
  <c r="D21" i="27"/>
  <c r="E21" i="27"/>
  <c r="F11" i="27"/>
  <c r="F12" i="27"/>
  <c r="F13" i="27"/>
  <c r="F14" i="27"/>
  <c r="F15" i="27"/>
  <c r="F16" i="27"/>
  <c r="F17" i="27"/>
  <c r="F18" i="27"/>
  <c r="F19" i="27"/>
  <c r="F20" i="27"/>
  <c r="F10" i="27"/>
  <c r="B16" i="30"/>
  <c r="F16" i="30"/>
  <c r="E16" i="30"/>
  <c r="C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G8" i="30"/>
  <c r="D8" i="30"/>
  <c r="B20" i="35"/>
  <c r="B16" i="37"/>
  <c r="D8" i="37"/>
  <c r="G15" i="37"/>
  <c r="G14" i="37"/>
  <c r="G13" i="37"/>
  <c r="G12" i="37"/>
  <c r="G11" i="37"/>
  <c r="G10" i="37"/>
  <c r="G9" i="37"/>
  <c r="G8" i="37"/>
  <c r="C16" i="37"/>
  <c r="E16" i="37"/>
  <c r="F16" i="37"/>
  <c r="D9" i="37"/>
  <c r="D10" i="37"/>
  <c r="D11" i="37"/>
  <c r="D12" i="37"/>
  <c r="D13" i="37"/>
  <c r="D14" i="37"/>
  <c r="D15" i="37"/>
  <c r="D16" i="30" l="1"/>
  <c r="F21" i="27"/>
  <c r="G16" i="30"/>
  <c r="D16" i="37"/>
  <c r="G16" i="37"/>
  <c r="D11" i="63" l="1"/>
  <c r="G11" i="63"/>
  <c r="H11" i="63"/>
  <c r="I11" i="63"/>
  <c r="D12" i="63"/>
  <c r="G12" i="63"/>
  <c r="H12" i="63"/>
  <c r="I12" i="63"/>
  <c r="D13" i="63"/>
  <c r="G13" i="63"/>
  <c r="H13" i="63"/>
  <c r="I13" i="63"/>
  <c r="D14" i="63"/>
  <c r="G14" i="63"/>
  <c r="H14" i="63"/>
  <c r="I14" i="63"/>
  <c r="D15" i="63"/>
  <c r="G15" i="63"/>
  <c r="H15" i="63"/>
  <c r="I15" i="63"/>
  <c r="D16" i="63"/>
  <c r="G16" i="63"/>
  <c r="H16" i="63"/>
  <c r="I16" i="63"/>
  <c r="D17" i="63"/>
  <c r="G17" i="63"/>
  <c r="H17" i="63"/>
  <c r="I17" i="63"/>
  <c r="D18" i="63"/>
  <c r="G18" i="63"/>
  <c r="H18" i="63"/>
  <c r="I18" i="63"/>
  <c r="D19" i="63"/>
  <c r="G19" i="63"/>
  <c r="H19" i="63"/>
  <c r="I19" i="63"/>
  <c r="J19" i="63"/>
  <c r="D20" i="63"/>
  <c r="G20" i="63"/>
  <c r="H20" i="63"/>
  <c r="I20" i="63"/>
  <c r="J20" i="63" s="1"/>
  <c r="D21" i="63"/>
  <c r="G21" i="63"/>
  <c r="H21" i="63"/>
  <c r="I21" i="63"/>
  <c r="D22" i="63"/>
  <c r="G22" i="63"/>
  <c r="H22" i="63"/>
  <c r="I22" i="63"/>
  <c r="D23" i="63"/>
  <c r="G23" i="63"/>
  <c r="H23" i="63"/>
  <c r="I23" i="63"/>
  <c r="J23" i="63"/>
  <c r="D24" i="63"/>
  <c r="G24" i="63"/>
  <c r="H24" i="63"/>
  <c r="I24" i="63"/>
  <c r="J24" i="63" s="1"/>
  <c r="D25" i="63"/>
  <c r="G25" i="63"/>
  <c r="H25" i="63"/>
  <c r="I25" i="63"/>
  <c r="D26" i="63"/>
  <c r="G26" i="63"/>
  <c r="H26" i="63"/>
  <c r="I26" i="63"/>
  <c r="D27" i="63"/>
  <c r="G27" i="63"/>
  <c r="H27" i="63"/>
  <c r="I27" i="63"/>
  <c r="D28" i="63"/>
  <c r="G28" i="63"/>
  <c r="H28" i="63"/>
  <c r="I28" i="63"/>
  <c r="D29" i="63"/>
  <c r="G29" i="63"/>
  <c r="H29" i="63"/>
  <c r="I29" i="63"/>
  <c r="D30" i="63"/>
  <c r="G30" i="63"/>
  <c r="H30" i="63"/>
  <c r="I30" i="63"/>
  <c r="D31" i="63"/>
  <c r="G31" i="63"/>
  <c r="H31" i="63"/>
  <c r="I31" i="63"/>
  <c r="D32" i="63"/>
  <c r="G32" i="63"/>
  <c r="H32" i="63"/>
  <c r="I32" i="63"/>
  <c r="J32" i="63" s="1"/>
  <c r="D33" i="63"/>
  <c r="G33" i="63"/>
  <c r="H33" i="63"/>
  <c r="I33" i="63"/>
  <c r="D34" i="63"/>
  <c r="G34" i="63"/>
  <c r="H34" i="63"/>
  <c r="I34" i="63"/>
  <c r="B36" i="63"/>
  <c r="C36" i="63"/>
  <c r="E36" i="63"/>
  <c r="F36" i="63"/>
  <c r="D10" i="62"/>
  <c r="G10" i="62"/>
  <c r="H10" i="62"/>
  <c r="I10" i="62"/>
  <c r="J10" i="62"/>
  <c r="D11" i="62"/>
  <c r="G11" i="62"/>
  <c r="H11" i="62"/>
  <c r="I11" i="62"/>
  <c r="D12" i="62"/>
  <c r="G12" i="62"/>
  <c r="H12" i="62"/>
  <c r="I12" i="62"/>
  <c r="J12" i="62" s="1"/>
  <c r="D13" i="62"/>
  <c r="G13" i="62"/>
  <c r="H13" i="62"/>
  <c r="I13" i="62"/>
  <c r="J13" i="62" s="1"/>
  <c r="D14" i="62"/>
  <c r="G14" i="62"/>
  <c r="H14" i="62"/>
  <c r="I14" i="62"/>
  <c r="D15" i="62"/>
  <c r="G15" i="62"/>
  <c r="H15" i="62"/>
  <c r="I15" i="62"/>
  <c r="D16" i="62"/>
  <c r="G16" i="62"/>
  <c r="H16" i="62"/>
  <c r="J16" i="62" s="1"/>
  <c r="I16" i="62"/>
  <c r="D17" i="62"/>
  <c r="G17" i="62"/>
  <c r="H17" i="62"/>
  <c r="I17" i="62"/>
  <c r="D18" i="62"/>
  <c r="G18" i="62"/>
  <c r="H18" i="62"/>
  <c r="I18" i="62"/>
  <c r="D19" i="62"/>
  <c r="G19" i="62"/>
  <c r="H19" i="62"/>
  <c r="J19" i="62" s="1"/>
  <c r="I19" i="62"/>
  <c r="D20" i="62"/>
  <c r="G20" i="62"/>
  <c r="H20" i="62"/>
  <c r="I20" i="62"/>
  <c r="J20" i="62"/>
  <c r="D21" i="62"/>
  <c r="G21" i="62"/>
  <c r="H21" i="62"/>
  <c r="I21" i="62"/>
  <c r="J21" i="62" s="1"/>
  <c r="B22" i="62"/>
  <c r="C22" i="62"/>
  <c r="E22" i="62"/>
  <c r="F22" i="62"/>
  <c r="D10" i="60"/>
  <c r="G10" i="60"/>
  <c r="H10" i="60"/>
  <c r="I10" i="60"/>
  <c r="J10" i="60"/>
  <c r="D11" i="60"/>
  <c r="J11" i="60" s="1"/>
  <c r="G11" i="60"/>
  <c r="H11" i="60"/>
  <c r="I11" i="60"/>
  <c r="D12" i="60"/>
  <c r="G12" i="60"/>
  <c r="J12" i="60" s="1"/>
  <c r="H12" i="60"/>
  <c r="I12" i="60"/>
  <c r="D13" i="60"/>
  <c r="G13" i="60"/>
  <c r="J13" i="60" s="1"/>
  <c r="H13" i="60"/>
  <c r="I13" i="60"/>
  <c r="D14" i="60"/>
  <c r="J14" i="60" s="1"/>
  <c r="G14" i="60"/>
  <c r="H14" i="60"/>
  <c r="I14" i="60"/>
  <c r="D15" i="60"/>
  <c r="J15" i="60" s="1"/>
  <c r="G15" i="60"/>
  <c r="H15" i="60"/>
  <c r="I15" i="60"/>
  <c r="D16" i="60"/>
  <c r="G16" i="60"/>
  <c r="H16" i="60"/>
  <c r="I16" i="60"/>
  <c r="D17" i="60"/>
  <c r="G17" i="60"/>
  <c r="J17" i="60" s="1"/>
  <c r="H17" i="60"/>
  <c r="I17" i="60"/>
  <c r="D18" i="60"/>
  <c r="G18" i="60"/>
  <c r="H18" i="60"/>
  <c r="I18" i="60"/>
  <c r="D19" i="60"/>
  <c r="G19" i="60"/>
  <c r="H19" i="60"/>
  <c r="I19" i="60"/>
  <c r="E10" i="58"/>
  <c r="H10" i="58"/>
  <c r="I10" i="58"/>
  <c r="J10" i="58"/>
  <c r="K10" i="58" s="1"/>
  <c r="E11" i="58"/>
  <c r="H11" i="58"/>
  <c r="I11" i="58"/>
  <c r="J11" i="58"/>
  <c r="E12" i="58"/>
  <c r="H12" i="58"/>
  <c r="I12" i="58"/>
  <c r="J12" i="58"/>
  <c r="K12" i="58" s="1"/>
  <c r="E13" i="58"/>
  <c r="H13" i="58"/>
  <c r="I13" i="58"/>
  <c r="J13" i="58"/>
  <c r="E14" i="58"/>
  <c r="H14" i="58"/>
  <c r="I14" i="58"/>
  <c r="J14" i="58"/>
  <c r="K14" i="58"/>
  <c r="E15" i="58"/>
  <c r="H15" i="58"/>
  <c r="I15" i="58"/>
  <c r="J15" i="58"/>
  <c r="K15" i="58" s="1"/>
  <c r="E16" i="58"/>
  <c r="H16" i="58"/>
  <c r="I16" i="58"/>
  <c r="J16" i="58"/>
  <c r="E17" i="58"/>
  <c r="H17" i="58"/>
  <c r="I17" i="58"/>
  <c r="J17" i="58"/>
  <c r="K17" i="58" s="1"/>
  <c r="E18" i="58"/>
  <c r="H18" i="58"/>
  <c r="I18" i="58"/>
  <c r="J18" i="58"/>
  <c r="K18" i="58" s="1"/>
  <c r="E19" i="58"/>
  <c r="H19" i="58"/>
  <c r="I19" i="58"/>
  <c r="J19" i="58"/>
  <c r="E20" i="58"/>
  <c r="H20" i="58"/>
  <c r="I20" i="58"/>
  <c r="J20" i="58"/>
  <c r="K20" i="58" s="1"/>
  <c r="E21" i="58"/>
  <c r="H21" i="58"/>
  <c r="I21" i="58"/>
  <c r="J21" i="58"/>
  <c r="K21" i="58" s="1"/>
  <c r="E22" i="58"/>
  <c r="H22" i="58"/>
  <c r="I22" i="58"/>
  <c r="J22" i="58"/>
  <c r="K22" i="58"/>
  <c r="E23" i="58"/>
  <c r="H23" i="58"/>
  <c r="I23" i="58"/>
  <c r="J23" i="58"/>
  <c r="K23" i="58" s="1"/>
  <c r="E24" i="58"/>
  <c r="H24" i="58"/>
  <c r="I24" i="58"/>
  <c r="J24" i="58"/>
  <c r="H25" i="58"/>
  <c r="I25" i="58"/>
  <c r="J25" i="58"/>
  <c r="K25" i="58" s="1"/>
  <c r="C26" i="58"/>
  <c r="D26" i="58"/>
  <c r="F26" i="58"/>
  <c r="G26" i="58"/>
  <c r="D9" i="57"/>
  <c r="G9" i="57"/>
  <c r="H9" i="57"/>
  <c r="I9" i="57"/>
  <c r="D10" i="57"/>
  <c r="G10" i="57"/>
  <c r="J10" i="57" s="1"/>
  <c r="H10" i="57"/>
  <c r="I10" i="57"/>
  <c r="D11" i="57"/>
  <c r="G11" i="57"/>
  <c r="H11" i="57"/>
  <c r="I11" i="57"/>
  <c r="J11" i="57"/>
  <c r="D12" i="57"/>
  <c r="G12" i="57"/>
  <c r="J12" i="57" s="1"/>
  <c r="H12" i="57"/>
  <c r="I12" i="57"/>
  <c r="D13" i="57"/>
  <c r="G13" i="57"/>
  <c r="J13" i="57" s="1"/>
  <c r="H13" i="57"/>
  <c r="I13" i="57"/>
  <c r="B14" i="57"/>
  <c r="B34" i="57" s="1"/>
  <c r="C14" i="57"/>
  <c r="C34" i="57" s="1"/>
  <c r="E14" i="57"/>
  <c r="E34" i="57" s="1"/>
  <c r="F14" i="57"/>
  <c r="F34" i="57" s="1"/>
  <c r="D15" i="57"/>
  <c r="D45" i="57" s="1"/>
  <c r="G15" i="57"/>
  <c r="E45" i="57" s="1"/>
  <c r="H15" i="57"/>
  <c r="I15" i="57"/>
  <c r="J15" i="57"/>
  <c r="D16" i="57"/>
  <c r="D46" i="57" s="1"/>
  <c r="G16" i="57"/>
  <c r="H16" i="57"/>
  <c r="I16" i="57"/>
  <c r="D17" i="57"/>
  <c r="D47" i="57" s="1"/>
  <c r="G17" i="57"/>
  <c r="J17" i="57" s="1"/>
  <c r="H17" i="57"/>
  <c r="I17" i="57"/>
  <c r="D18" i="57"/>
  <c r="D48" i="57" s="1"/>
  <c r="G18" i="57"/>
  <c r="E48" i="57" s="1"/>
  <c r="H18" i="57"/>
  <c r="I18" i="57"/>
  <c r="D19" i="57"/>
  <c r="J19" i="57" s="1"/>
  <c r="G19" i="57"/>
  <c r="E49" i="57" s="1"/>
  <c r="H19" i="57"/>
  <c r="I19" i="57"/>
  <c r="D20" i="57"/>
  <c r="D50" i="57" s="1"/>
  <c r="G20" i="57"/>
  <c r="J20" i="57" s="1"/>
  <c r="H20" i="57"/>
  <c r="I20" i="57"/>
  <c r="D21" i="57"/>
  <c r="D51" i="57" s="1"/>
  <c r="G21" i="57"/>
  <c r="J21" i="57" s="1"/>
  <c r="H21" i="57"/>
  <c r="I21" i="57"/>
  <c r="D22" i="57"/>
  <c r="G22" i="57"/>
  <c r="E52" i="57" s="1"/>
  <c r="H22" i="57"/>
  <c r="I22" i="57"/>
  <c r="J22" i="57"/>
  <c r="D23" i="57"/>
  <c r="D53" i="57" s="1"/>
  <c r="G23" i="57"/>
  <c r="E53" i="57" s="1"/>
  <c r="H23" i="57"/>
  <c r="I23" i="57"/>
  <c r="D24" i="57"/>
  <c r="G24" i="57"/>
  <c r="J24" i="57" s="1"/>
  <c r="H24" i="57"/>
  <c r="I24" i="57"/>
  <c r="D25" i="57"/>
  <c r="G25" i="57"/>
  <c r="H25" i="57"/>
  <c r="I25" i="57"/>
  <c r="D26" i="57"/>
  <c r="G26" i="57"/>
  <c r="E56" i="57" s="1"/>
  <c r="H26" i="57"/>
  <c r="I26" i="57"/>
  <c r="D27" i="57"/>
  <c r="G27" i="57"/>
  <c r="H27" i="57"/>
  <c r="I27" i="57"/>
  <c r="D28" i="57"/>
  <c r="G28" i="57"/>
  <c r="J28" i="57" s="1"/>
  <c r="H28" i="57"/>
  <c r="I28" i="57"/>
  <c r="D29" i="57"/>
  <c r="G29" i="57"/>
  <c r="J29" i="57" s="1"/>
  <c r="H29" i="57"/>
  <c r="I29" i="57"/>
  <c r="D30" i="57"/>
  <c r="G30" i="57"/>
  <c r="H30" i="57"/>
  <c r="I30" i="57"/>
  <c r="D31" i="57"/>
  <c r="G31" i="57"/>
  <c r="H31" i="57"/>
  <c r="I31" i="57"/>
  <c r="J31" i="57"/>
  <c r="D32" i="57"/>
  <c r="G32" i="57"/>
  <c r="H32" i="57"/>
  <c r="I32" i="57"/>
  <c r="D33" i="57"/>
  <c r="G33" i="57"/>
  <c r="H33" i="57"/>
  <c r="I33" i="57"/>
  <c r="D52" i="57"/>
  <c r="D54" i="57"/>
  <c r="D55" i="57"/>
  <c r="E55" i="57"/>
  <c r="D56" i="57"/>
  <c r="E57" i="57"/>
  <c r="D9" i="55"/>
  <c r="G9" i="55"/>
  <c r="H9" i="55"/>
  <c r="I9" i="55"/>
  <c r="J9" i="55"/>
  <c r="D10" i="55"/>
  <c r="G10" i="55"/>
  <c r="H10" i="55"/>
  <c r="I10" i="55"/>
  <c r="D11" i="55"/>
  <c r="G11" i="55"/>
  <c r="H11" i="55"/>
  <c r="I11" i="55"/>
  <c r="C29" i="55" s="1"/>
  <c r="D12" i="55"/>
  <c r="G12" i="55"/>
  <c r="H12" i="55"/>
  <c r="I12" i="55"/>
  <c r="C30" i="55" s="1"/>
  <c r="D13" i="55"/>
  <c r="G13" i="55"/>
  <c r="H13" i="55"/>
  <c r="I13" i="55"/>
  <c r="C31" i="55" s="1"/>
  <c r="D14" i="55"/>
  <c r="G14" i="55"/>
  <c r="H14" i="55"/>
  <c r="B32" i="55" s="1"/>
  <c r="I14" i="55"/>
  <c r="D15" i="55"/>
  <c r="G15" i="55"/>
  <c r="H15" i="55"/>
  <c r="J15" i="55" s="1"/>
  <c r="I15" i="55"/>
  <c r="C33" i="55" s="1"/>
  <c r="D16" i="55"/>
  <c r="G16" i="55"/>
  <c r="H16" i="55"/>
  <c r="I16" i="55"/>
  <c r="D17" i="55"/>
  <c r="G17" i="55"/>
  <c r="H17" i="55"/>
  <c r="B35" i="55" s="1"/>
  <c r="I17" i="55"/>
  <c r="C35" i="55" s="1"/>
  <c r="D18" i="55"/>
  <c r="G18" i="55"/>
  <c r="H18" i="55"/>
  <c r="I18" i="55"/>
  <c r="D19" i="55"/>
  <c r="G19" i="55"/>
  <c r="H19" i="55"/>
  <c r="I19" i="55"/>
  <c r="C37" i="55" s="1"/>
  <c r="D20" i="55"/>
  <c r="G20" i="55"/>
  <c r="H20" i="55"/>
  <c r="J20" i="55" s="1"/>
  <c r="I20" i="55"/>
  <c r="B21" i="55"/>
  <c r="C21" i="55"/>
  <c r="E21" i="55"/>
  <c r="F21" i="55"/>
  <c r="B27" i="55"/>
  <c r="C27" i="55"/>
  <c r="C32" i="55"/>
  <c r="B34" i="55"/>
  <c r="C34" i="55"/>
  <c r="B36" i="55"/>
  <c r="C36" i="55"/>
  <c r="C38" i="55"/>
  <c r="D10" i="54"/>
  <c r="G10" i="54"/>
  <c r="H10" i="54"/>
  <c r="J10" i="54" s="1"/>
  <c r="I10" i="54"/>
  <c r="D11" i="54"/>
  <c r="G11" i="54"/>
  <c r="H11" i="54"/>
  <c r="I11" i="54"/>
  <c r="D12" i="54"/>
  <c r="G12" i="54"/>
  <c r="H12" i="54"/>
  <c r="I12" i="54"/>
  <c r="D13" i="54"/>
  <c r="G13" i="54"/>
  <c r="H13" i="54"/>
  <c r="I13" i="54"/>
  <c r="D14" i="54"/>
  <c r="G14" i="54"/>
  <c r="H14" i="54"/>
  <c r="I14" i="54"/>
  <c r="D15" i="54"/>
  <c r="G15" i="54"/>
  <c r="H15" i="54"/>
  <c r="I15" i="54"/>
  <c r="D16" i="54"/>
  <c r="G16" i="54"/>
  <c r="H16" i="54"/>
  <c r="I16" i="54"/>
  <c r="J16" i="54"/>
  <c r="H17" i="54"/>
  <c r="I17" i="54"/>
  <c r="B18" i="54"/>
  <c r="C18" i="54"/>
  <c r="E18" i="54"/>
  <c r="F18" i="54"/>
  <c r="D9" i="52"/>
  <c r="H9" i="52"/>
  <c r="J9" i="52"/>
  <c r="L9" i="52"/>
  <c r="D10" i="52"/>
  <c r="H10" i="52"/>
  <c r="J10" i="52"/>
  <c r="L10" i="52"/>
  <c r="D11" i="52"/>
  <c r="H11" i="52"/>
  <c r="J11" i="52"/>
  <c r="L11" i="52"/>
  <c r="D12" i="52"/>
  <c r="H12" i="52"/>
  <c r="J12" i="52"/>
  <c r="L12" i="52"/>
  <c r="D13" i="52"/>
  <c r="H13" i="52"/>
  <c r="J13" i="52"/>
  <c r="L13" i="52"/>
  <c r="D14" i="52"/>
  <c r="H14" i="52"/>
  <c r="J14" i="52"/>
  <c r="L14" i="52"/>
  <c r="D15" i="52"/>
  <c r="H15" i="52"/>
  <c r="J15" i="52"/>
  <c r="L15" i="52"/>
  <c r="D16" i="52"/>
  <c r="H16" i="52"/>
  <c r="J16" i="52"/>
  <c r="L16" i="52"/>
  <c r="D17" i="52"/>
  <c r="H17" i="52"/>
  <c r="J17" i="52"/>
  <c r="L17" i="52"/>
  <c r="N17" i="52"/>
  <c r="D18" i="52"/>
  <c r="H18" i="52"/>
  <c r="J18" i="52"/>
  <c r="L18" i="52"/>
  <c r="A24" i="50"/>
  <c r="B24" i="50"/>
  <c r="C24" i="50"/>
  <c r="D24" i="50"/>
  <c r="A25" i="50"/>
  <c r="B25" i="50"/>
  <c r="C25" i="50"/>
  <c r="D25" i="50"/>
  <c r="A26" i="50"/>
  <c r="B26" i="50"/>
  <c r="C26" i="50"/>
  <c r="D26" i="50"/>
  <c r="A27" i="50"/>
  <c r="B27" i="50"/>
  <c r="C27" i="50"/>
  <c r="D27" i="50"/>
  <c r="A28" i="50"/>
  <c r="B28" i="50"/>
  <c r="C28" i="50"/>
  <c r="D28" i="50"/>
  <c r="A29" i="50"/>
  <c r="B29" i="50"/>
  <c r="C29" i="50"/>
  <c r="D29" i="50"/>
  <c r="J11" i="63" l="1"/>
  <c r="I36" i="63"/>
  <c r="D36" i="63"/>
  <c r="J13" i="63"/>
  <c r="J14" i="63"/>
  <c r="J15" i="63"/>
  <c r="G36" i="63"/>
  <c r="J18" i="63"/>
  <c r="G22" i="62"/>
  <c r="J27" i="63"/>
  <c r="J29" i="63"/>
  <c r="J30" i="63"/>
  <c r="J31" i="63"/>
  <c r="J33" i="63"/>
  <c r="J16" i="60"/>
  <c r="J18" i="60"/>
  <c r="J19" i="60"/>
  <c r="K16" i="58"/>
  <c r="J16" i="55"/>
  <c r="J30" i="57"/>
  <c r="D21" i="55"/>
  <c r="J13" i="55"/>
  <c r="J12" i="54"/>
  <c r="J14" i="54"/>
  <c r="J17" i="54"/>
  <c r="N10" i="52"/>
  <c r="N13" i="52"/>
  <c r="D22" i="62"/>
  <c r="I22" i="62"/>
  <c r="J18" i="62"/>
  <c r="I21" i="55"/>
  <c r="J15" i="62"/>
  <c r="J25" i="63"/>
  <c r="J17" i="55"/>
  <c r="I26" i="58"/>
  <c r="J11" i="62"/>
  <c r="J21" i="63"/>
  <c r="N9" i="52"/>
  <c r="J15" i="54"/>
  <c r="J13" i="54"/>
  <c r="J11" i="54"/>
  <c r="B38" i="55"/>
  <c r="B31" i="55"/>
  <c r="J19" i="55"/>
  <c r="J33" i="57"/>
  <c r="J18" i="57"/>
  <c r="H36" i="63"/>
  <c r="J34" i="63"/>
  <c r="J28" i="63"/>
  <c r="J17" i="63"/>
  <c r="J12" i="55"/>
  <c r="G18" i="54"/>
  <c r="E26" i="58"/>
  <c r="B30" i="55"/>
  <c r="J11" i="55"/>
  <c r="D49" i="57"/>
  <c r="G14" i="57"/>
  <c r="H14" i="57"/>
  <c r="H34" i="57" s="1"/>
  <c r="J14" i="62"/>
  <c r="J26" i="63"/>
  <c r="C28" i="55"/>
  <c r="J18" i="55"/>
  <c r="J27" i="57"/>
  <c r="J25" i="57"/>
  <c r="J16" i="57"/>
  <c r="I14" i="57"/>
  <c r="I34" i="57" s="1"/>
  <c r="J9" i="57"/>
  <c r="J14" i="57" s="1"/>
  <c r="K19" i="58"/>
  <c r="K13" i="58"/>
  <c r="K11" i="58"/>
  <c r="J22" i="63"/>
  <c r="J16" i="63"/>
  <c r="H21" i="55"/>
  <c r="E51" i="57"/>
  <c r="J23" i="57"/>
  <c r="B28" i="55"/>
  <c r="J14" i="55"/>
  <c r="G21" i="55"/>
  <c r="E47" i="57"/>
  <c r="J32" i="57"/>
  <c r="J26" i="57"/>
  <c r="D14" i="57"/>
  <c r="D44" i="57" s="1"/>
  <c r="K24" i="58"/>
  <c r="H22" i="62"/>
  <c r="J17" i="62"/>
  <c r="J12" i="63"/>
  <c r="I18" i="54"/>
  <c r="D18" i="54"/>
  <c r="H26" i="58"/>
  <c r="E17" i="52"/>
  <c r="I17" i="52"/>
  <c r="K17" i="52"/>
  <c r="N18" i="52"/>
  <c r="I18" i="52" s="1"/>
  <c r="M17" i="52"/>
  <c r="N16" i="52"/>
  <c r="N15" i="52"/>
  <c r="K15" i="52" s="1"/>
  <c r="N14" i="52"/>
  <c r="K14" i="52" s="1"/>
  <c r="N12" i="52"/>
  <c r="I12" i="52" s="1"/>
  <c r="N11" i="52"/>
  <c r="I11" i="52" s="1"/>
  <c r="E11" i="52"/>
  <c r="J26" i="58"/>
  <c r="D34" i="57"/>
  <c r="D57" i="57"/>
  <c r="E54" i="57"/>
  <c r="E50" i="57"/>
  <c r="E46" i="57"/>
  <c r="B37" i="55"/>
  <c r="B33" i="55"/>
  <c r="B29" i="55"/>
  <c r="J10" i="55"/>
  <c r="H18" i="54"/>
  <c r="K12" i="52"/>
  <c r="M11" i="52"/>
  <c r="M16" i="52"/>
  <c r="M12" i="52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10" i="24"/>
  <c r="D9" i="29"/>
  <c r="D10" i="29"/>
  <c r="D11" i="29"/>
  <c r="D12" i="29"/>
  <c r="D13" i="29"/>
  <c r="D14" i="29"/>
  <c r="D15" i="29"/>
  <c r="D16" i="29"/>
  <c r="D17" i="29"/>
  <c r="D18" i="29"/>
  <c r="D19" i="29"/>
  <c r="D20" i="29"/>
  <c r="D10" i="39"/>
  <c r="D11" i="39"/>
  <c r="D12" i="39"/>
  <c r="D13" i="39"/>
  <c r="D14" i="39"/>
  <c r="J18" i="54" l="1"/>
  <c r="J34" i="57"/>
  <c r="K26" i="58"/>
  <c r="J36" i="63"/>
  <c r="J22" i="62"/>
  <c r="I10" i="52"/>
  <c r="M10" i="52"/>
  <c r="E10" i="52"/>
  <c r="K10" i="52"/>
  <c r="M13" i="52"/>
  <c r="K13" i="52"/>
  <c r="I13" i="52"/>
  <c r="E13" i="52"/>
  <c r="K9" i="52"/>
  <c r="M9" i="52"/>
  <c r="E9" i="52"/>
  <c r="E16" i="52"/>
  <c r="I16" i="52"/>
  <c r="I9" i="52"/>
  <c r="E12" i="52"/>
  <c r="E15" i="52"/>
  <c r="D59" i="57"/>
  <c r="J21" i="55"/>
  <c r="K16" i="52"/>
  <c r="E44" i="57"/>
  <c r="E59" i="57" s="1"/>
  <c r="G34" i="57"/>
  <c r="M15" i="52"/>
  <c r="I15" i="52"/>
  <c r="K11" i="52"/>
  <c r="M14" i="52"/>
  <c r="M18" i="52"/>
  <c r="I14" i="52"/>
  <c r="K18" i="52"/>
  <c r="E14" i="52"/>
  <c r="E18" i="52"/>
  <c r="B30" i="29"/>
  <c r="C30" i="29"/>
  <c r="B31" i="29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C29" i="29"/>
  <c r="B29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B24" i="24"/>
  <c r="C24" i="24"/>
  <c r="D24" i="24"/>
  <c r="E24" i="24"/>
  <c r="F24" i="24"/>
  <c r="G24" i="24"/>
  <c r="H24" i="24"/>
  <c r="I24" i="24"/>
  <c r="J24" i="24"/>
  <c r="K24" i="24"/>
  <c r="L24" i="24"/>
  <c r="B16" i="25"/>
  <c r="C16" i="25"/>
  <c r="D16" i="25"/>
  <c r="E16" i="25"/>
  <c r="B24" i="26"/>
  <c r="C24" i="26"/>
  <c r="D24" i="26"/>
  <c r="E24" i="26"/>
  <c r="B21" i="29"/>
  <c r="C21" i="29"/>
  <c r="E21" i="29"/>
  <c r="F21" i="29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B24" i="46"/>
  <c r="C24" i="46"/>
  <c r="D24" i="46"/>
  <c r="E24" i="46"/>
  <c r="F24" i="46"/>
  <c r="G24" i="46"/>
  <c r="H24" i="46"/>
  <c r="I24" i="46"/>
  <c r="J24" i="46"/>
  <c r="K24" i="46"/>
  <c r="L24" i="46"/>
  <c r="M10" i="45"/>
  <c r="M11" i="45"/>
  <c r="M12" i="45"/>
  <c r="M13" i="45"/>
  <c r="M14" i="45"/>
  <c r="M15" i="45"/>
  <c r="B16" i="45"/>
  <c r="C16" i="45"/>
  <c r="D16" i="45"/>
  <c r="E16" i="45"/>
  <c r="F16" i="45"/>
  <c r="G16" i="45"/>
  <c r="H16" i="45"/>
  <c r="I16" i="45"/>
  <c r="J16" i="45"/>
  <c r="K16" i="45"/>
  <c r="L16" i="45"/>
  <c r="P10" i="44"/>
  <c r="P11" i="44"/>
  <c r="P12" i="44"/>
  <c r="P13" i="44"/>
  <c r="P14" i="44"/>
  <c r="P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B21" i="35"/>
  <c r="B22" i="35"/>
  <c r="B23" i="35"/>
  <c r="B24" i="35"/>
  <c r="B25" i="35"/>
  <c r="B16" i="35"/>
  <c r="C20" i="35" s="1"/>
  <c r="C16" i="35"/>
  <c r="C21" i="35" s="1"/>
  <c r="D16" i="35"/>
  <c r="C22" i="35" s="1"/>
  <c r="E16" i="35"/>
  <c r="C23" i="35" s="1"/>
  <c r="F16" i="35"/>
  <c r="C24" i="35" s="1"/>
  <c r="G16" i="35"/>
  <c r="C25" i="35" s="1"/>
  <c r="D9" i="36"/>
  <c r="G9" i="36"/>
  <c r="D10" i="36"/>
  <c r="G10" i="36"/>
  <c r="D11" i="36"/>
  <c r="G11" i="36"/>
  <c r="D12" i="36"/>
  <c r="G12" i="36"/>
  <c r="D13" i="36"/>
  <c r="G13" i="36"/>
  <c r="D14" i="36"/>
  <c r="G14" i="36"/>
  <c r="D15" i="36"/>
  <c r="G15" i="36"/>
  <c r="D16" i="36"/>
  <c r="G16" i="36"/>
  <c r="D17" i="36"/>
  <c r="G17" i="36"/>
  <c r="D18" i="36"/>
  <c r="G18" i="36"/>
  <c r="D19" i="36"/>
  <c r="G19" i="36"/>
  <c r="D20" i="36"/>
  <c r="G20" i="36"/>
  <c r="B21" i="36"/>
  <c r="C21" i="36"/>
  <c r="E21" i="36"/>
  <c r="F21" i="36"/>
  <c r="G10" i="39"/>
  <c r="G11" i="39"/>
  <c r="G12" i="39"/>
  <c r="G13" i="39"/>
  <c r="G14" i="39"/>
  <c r="G21" i="29" l="1"/>
  <c r="D21" i="29"/>
  <c r="M24" i="24"/>
  <c r="F16" i="25"/>
  <c r="F24" i="26"/>
  <c r="M24" i="46"/>
  <c r="M16" i="45"/>
  <c r="P16" i="44"/>
  <c r="C26" i="35"/>
  <c r="G21" i="36"/>
  <c r="D21" i="36"/>
  <c r="B26" i="35"/>
  <c r="F20" i="35" s="1"/>
  <c r="H16" i="35"/>
  <c r="F21" i="35" l="1"/>
  <c r="F25" i="35"/>
  <c r="F23" i="35"/>
  <c r="F22" i="35"/>
  <c r="F24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(Default) XLS_TAB_24" type="1" refreshedVersion="3" minRefreshableVersion="3" savePassword="1" saveData="1">
    <dbPr connection="DSN=VITAL_DB;UID=md_qry;PWD=md4421;SERVER=DEV;" command="SELECT   _x000d__x000a_           X.BAAN_SMALLERQATAR,_x000d__x000a_           X.RAJEE,_x000d__x000a_           X.KHULLA,_x000d__x000a_           X.BAAN_GREATER,_x000d__x000a_           X.TOTAL_x000d__x000a_    FROM    XLS_TAB_24 X_x000d__x000a_   WHERE   X.BULLTEN_YEAR = ?_x000d__x000a_ORDER BY   X.ROW_ORDER"/>
    <parameters count="1">
      <parameter name="Parameter1" parameterType="cell" refreshOnChange="1" cell="'C:\Users\mmansoori\Desktop\[Bulletin_Marriages_Divorces_DB_2012       جديد.xlsx]Sheet1'!$B$1"/>
    </parameters>
  </connection>
  <connection id="2" xr16:uid="{00000000-0015-0000-FFFF-FFFF01000000}" name="(Default) XLS_TAB_25_3" type="1" refreshedVersion="3" minRefreshableVersion="3" savePassword="1" saveData="1">
    <dbPr connection="DSN=VITAL_DB;UID=md_qry;PWD=md4421;SERVER=DEV;" command="SELECT  _x000d__x000a_           X.BAAN_SMALLERQATAR,_x000d__x000a_           X.RAJEE,_x000d__x000a_           X.KHULLA,_x000d__x000a_           X.BAAN_GREATER,_x000d__x000a_           X.TOTAL_x000d__x000a_    FROM   MIGRATE.XLS_TAB_25 X_x000d__x000a_   WHERE   X.BULLTEN_YEAR = ? AND X.CAT_QATRI_NQATRI_TOT=3_x000d__x000a_   ORDER BY   X.ROW_ORDER"/>
    <parameters count="1">
      <parameter name="Parameter1" parameterType="cell" refreshOnChange="1" cell="'C:\Users\mmansoori\Desktop\[Bulletin_Marriages_Divorces_DB_2012       جديد.xlsx]Sheet1'!$B$1"/>
    </parameters>
  </connection>
  <connection id="3" xr16:uid="{00000000-0015-0000-FFFF-FFFF02000000}" name="(Default) XLS_TAB_26_22" type="1" refreshedVersion="3" minRefreshableVersion="3" savePassword="1" saveData="1">
    <dbPr connection="DSN=VITAL_DB;UID=md_qry;PWD=md4421;SERVER=DEV;" command="SELECT   X.BAAN_SMALLERQATAR,_x000d__x000a_           X.RAJEE,_x000d__x000a_           X.KHULLA,_x000d__x000a_           X.BAAN_GREATER,_x000d__x000a_           X.TOTAL_x000d__x000a_    FROM   XLS_TAB_26 X_x000d__x000a_   WHERE   X.BULLTEN_YEAR = ? AND X.CAT_QATRI_NQATRI_TOT = 2_x000d__x000a_ORDER BY   X.ROW_ORDER"/>
    <parameters count="1">
      <parameter name="Parameter1" parameterType="cell" refreshOnChange="1" cell="'C:\Users\mmansoori\Desktop\[Bulletin_Marriages_Divorces_DB_2012       جديد.xlsx]Sheet1'!$B$1"/>
    </parameters>
  </connection>
  <connection id="4" xr16:uid="{00000000-0015-0000-FFFF-FFFF03000000}" name="(Default) XLS_TAB_6" type="1" refreshed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2\[Bulletin_Marriages_Divorces_DB_2012.xlsx]Sheet1'!$B$1"/>
    </parameters>
  </connection>
  <connection id="5" xr16:uid="{00000000-0015-0000-FFFF-FFFF04000000}" name="(Default) XLS_TAB_61" type="1" refreshed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2\[Bulletin_Marriages_Divorces_DB_2012.xlsx]Sheet1'!$B$1"/>
    </parameters>
  </connection>
  <connection id="6" xr16:uid="{00000000-0015-0000-FFFF-FFFF05000000}" name="(Default) XLS_TAB_8" type="1" refreshedVersion="3" minRefreshableVersion="3" savePassword="1" saveData="1">
    <dbPr connection="DSN=VITAL_DB;UID=md_qry;PWD=md4421;SERVER=DEV;" command="SELECT   _x000d__x000a_         X.QATAR,_x000d__x000a_         X.OTHER_G_C_C_COUNTRIES,_x000d__x000a_         X.OTHER_ARAB_COUNTRIES,_x000d__x000a_         X.ASIAN_COUNTRIES,_x000d__x000a_         X.EUROPEAN_COUNTRIES,_x000d__x000a_         X.OTHER_COUNTRIES,_x000d__x000a_         X.TOTAL,_x000d__x000a_         X.ROW_ORDER      _x000d__x000a_  FROM   XLS_TAB_8 X_x000d__x000a_  WHERE X.BULLTEN_YEAR=?_x000d__x000a_  ORDER BY X.ROW_ORDER"/>
    <parameters count="1">
      <parameter name="Parameter1" parameterType="cell" refreshOnChange="1" cell="'C:\Users\mmansoori\Desktop\[Bulletin_Marriages_Divorces_DB_2012       جديد.xlsx]Sheet1'!$B$1"/>
    </parameters>
  </connection>
</connections>
</file>

<file path=xl/sharedStrings.xml><?xml version="1.0" encoding="utf-8"?>
<sst xmlns="http://schemas.openxmlformats.org/spreadsheetml/2006/main" count="1323" uniqueCount="619">
  <si>
    <t>المجموع</t>
  </si>
  <si>
    <t>Total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</si>
  <si>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</si>
  <si>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</si>
  <si>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</si>
  <si>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</si>
  <si>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</si>
  <si>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</si>
  <si>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</si>
  <si>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</si>
  <si>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</si>
  <si>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</si>
  <si>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</si>
  <si>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</si>
  <si>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</si>
  <si>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</si>
  <si>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</si>
  <si>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</si>
  <si>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</si>
  <si>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</si>
  <si>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</si>
  <si>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</si>
  <si>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</si>
  <si>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</si>
  <si>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</si>
  <si>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</si>
  <si>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</si>
  <si>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</si>
  <si>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</si>
  <si>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</si>
  <si>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</si>
  <si>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</si>
  <si>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</si>
  <si>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</si>
  <si>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</si>
  <si>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</si>
  <si>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</si>
  <si>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</si>
  <si>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</si>
  <si>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</si>
  <si>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</si>
  <si>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 xml:space="preserve">REGISTERED MARRIAGES AND DIVORCES BY HUSBAND'S NATIONALITY </t>
  </si>
  <si>
    <t>الريان</t>
  </si>
  <si>
    <t>الوكرة</t>
  </si>
  <si>
    <t>الخور</t>
  </si>
  <si>
    <t>الشمال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</si>
  <si>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</si>
  <si>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</si>
  <si>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</si>
  <si>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</si>
  <si>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</si>
  <si>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</si>
  <si>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</si>
  <si>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</si>
  <si>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</si>
  <si>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</si>
  <si>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</si>
  <si>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</si>
  <si>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</si>
  <si>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</si>
  <si>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</si>
  <si>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</si>
  <si>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</si>
  <si>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</si>
  <si>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</si>
  <si>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</si>
  <si>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</si>
  <si>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</si>
  <si>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</si>
  <si>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</si>
  <si>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</si>
  <si>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</si>
  <si>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</si>
  <si>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</si>
  <si>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>إشهادات الطلاق حسب جنسية الزوج والزوجة والشهر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</si>
  <si>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</si>
  <si>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</si>
  <si>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</si>
  <si>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</si>
  <si>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</si>
  <si>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</si>
  <si>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</si>
  <si>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</si>
  <si>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</si>
  <si>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</si>
  <si>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</si>
  <si>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</si>
  <si>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</si>
  <si>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</si>
  <si>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</si>
  <si>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</si>
  <si>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</si>
  <si>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</si>
  <si>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</si>
  <si>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</si>
  <si>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</si>
  <si>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</si>
  <si>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</si>
  <si>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</si>
  <si>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</si>
  <si>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</si>
  <si>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</si>
  <si>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</si>
  <si>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</si>
  <si>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</si>
  <si>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</si>
  <si>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</si>
  <si>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</si>
  <si>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</si>
  <si>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</si>
  <si>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</si>
  <si>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</si>
  <si>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</si>
  <si>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</si>
  <si>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</si>
  <si>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</si>
  <si>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</si>
  <si>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</si>
  <si>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</si>
  <si>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</si>
  <si>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</si>
  <si>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</si>
  <si>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                           Age Group of 
                                   Husband
                                  (in Years) 
 Nationality of Husband </t>
  </si>
  <si>
    <t xml:space="preserve"> QATAR</t>
  </si>
  <si>
    <t xml:space="preserve"> Other CCASG Countries</t>
  </si>
  <si>
    <t xml:space="preserve">Total </t>
  </si>
  <si>
    <t xml:space="preserve">                     فئة عمر الزوجة
                          (بالسنوات) 
 جنسية الزوجة</t>
  </si>
  <si>
    <t xml:space="preserve">          فئة عمر الزوجة
              (بالسنوات)
  فئة عمر الزوج
  (بالسنوات)</t>
  </si>
  <si>
    <t xml:space="preserve">          Age Group of Wife
                         (in Years)
  Age Group of
  Husband (in Years)</t>
  </si>
  <si>
    <t>This chapter contains data on live births, foetal deaths, deaths, infant deaths, marriages and divorces.</t>
  </si>
  <si>
    <t>ويشمل هذا الفصل بيانات عن الواقعات الحيوية للسكان الخاصة بالمواليد أحياء ، المواليد موتى ، الوفيات ، وفيات الرضع ، الزواج والطلاق .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</si>
  <si>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</si>
  <si>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</si>
  <si>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</si>
  <si>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 xml:space="preserve">واعتماداً على الإحصاءات الحيوية يمكن التوصل الى مؤشرات عن معدل واتجاه النمو السكاني بالإضافة الى التعرف على الخصائص والسلوك الديموغرافي للمجتمع بشكل عام . 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</si>
  <si>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</si>
  <si>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</si>
  <si>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</si>
  <si>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</si>
  <si>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</si>
  <si>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</si>
  <si>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</si>
  <si>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</si>
  <si>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</si>
  <si>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 xml:space="preserve">          الجنسية 
 السنة                     </t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</si>
  <si>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</si>
  <si>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</si>
  <si>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</si>
  <si>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</si>
  <si>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t xml:space="preserve">                 فئة عمر الزوج
                      (بالسنوات) 
 جنسية الزوج</t>
  </si>
  <si>
    <t>فبراير</t>
  </si>
  <si>
    <t>مارس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</si>
  <si>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</si>
  <si>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</si>
  <si>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</si>
  <si>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</si>
  <si>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</si>
  <si>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</si>
  <si>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</si>
  <si>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</si>
  <si>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المواليد والوفيات والزواج والطلاق</t>
  </si>
  <si>
    <t>BIRTHS, DEATHS, MARRIAGES
AND DIVORCES</t>
  </si>
  <si>
    <t>Vital Statistics is considered as one the main pillars of population statistics. Demographic analysis is a prerequisite to planning for economic and social development.</t>
  </si>
  <si>
    <t xml:space="preserve">مصادر البيانات : </t>
  </si>
  <si>
    <t>The Source of the data:</t>
  </si>
  <si>
    <t>Presented in this chapter are the Annual Vital Statistics Reports Published by The Qatar Statistics Authority.</t>
  </si>
  <si>
    <t>دول أوروبية
Europan Countries</t>
  </si>
  <si>
    <t xml:space="preserve">                              Age Group of 
                                      Husband
                                     (in Years) 
 Nationality of Husband </t>
  </si>
  <si>
    <t xml:space="preserve">                        نوع الطلاق
 جنسية الزوج </t>
  </si>
  <si>
    <t>Al Daayen</t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</si>
  <si>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</si>
  <si>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</si>
  <si>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</si>
  <si>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</si>
  <si>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t xml:space="preserve">        Nationality</t>
    </r>
    <r>
      <rPr>
        <b/>
        <sz val="9"/>
        <rFont val="Arial"/>
        <family val="2"/>
      </rPr>
      <t xml:space="preserve"> 
 Year</t>
    </r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</si>
  <si>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</si>
  <si>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</si>
  <si>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</si>
  <si>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</si>
  <si>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>2008 - 2012</t>
  </si>
  <si>
    <t xml:space="preserve">عقود الزواج حسب جنسية الزوجة والزوج </t>
  </si>
  <si>
    <t xml:space="preserve">MARRIAGES BY NATIONALITY OF  WIFE AND HUSBAND,  </t>
  </si>
  <si>
    <t>الزيادة الطبيعية  Natural Increase</t>
  </si>
  <si>
    <t>الوفيات  Deaths</t>
  </si>
  <si>
    <t>Year السنة</t>
  </si>
  <si>
    <t>Year</t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</si>
  <si>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</si>
  <si>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</si>
  <si>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المواليد
</t>
    </r>
    <r>
      <rPr>
        <b/>
        <sz val="8"/>
        <rFont val="Arial"/>
        <family val="2"/>
      </rPr>
      <t>Births</t>
    </r>
  </si>
  <si>
    <t>السنة</t>
  </si>
  <si>
    <t>REGISTERED VITAL EVENTS</t>
  </si>
  <si>
    <t>2003 - 2012</t>
  </si>
  <si>
    <t>الواقعات الحيوية المسجلة</t>
  </si>
  <si>
    <t>G.Total</t>
  </si>
  <si>
    <r>
      <t xml:space="preserve">المجموع العام
</t>
    </r>
    <r>
      <rPr>
        <b/>
        <sz val="8"/>
        <rFont val="Arial"/>
        <family val="2"/>
      </rPr>
      <t>G.Total</t>
    </r>
  </si>
  <si>
    <r>
      <t xml:space="preserve">نسبة الذكور
</t>
    </r>
    <r>
      <rPr>
        <b/>
        <sz val="8"/>
        <rFont val="Arial"/>
        <family val="2"/>
      </rPr>
      <t>% Male</t>
    </r>
  </si>
  <si>
    <r>
      <t xml:space="preserve">ذكور
</t>
    </r>
    <r>
      <rPr>
        <b/>
        <sz val="8"/>
        <rFont val="Arial"/>
        <family val="2"/>
      </rPr>
      <t>M</t>
    </r>
  </si>
  <si>
    <t>%</t>
  </si>
  <si>
    <t xml:space="preserve">                      Nationality 
                       &amp; Gender
 Year</t>
  </si>
  <si>
    <r>
      <t xml:space="preserve">المجموع  </t>
    </r>
    <r>
      <rPr>
        <b/>
        <sz val="8"/>
        <rFont val="Arial"/>
        <family val="2"/>
      </rPr>
      <t>Total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</si>
  <si>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</si>
  <si>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قطريون </t>
    </r>
    <r>
      <rPr>
        <b/>
        <sz val="8"/>
        <rFont val="Arial"/>
        <family val="2"/>
      </rPr>
      <t>Qataris</t>
    </r>
  </si>
  <si>
    <t xml:space="preserve">             الجنسية والنوع
 السنة</t>
  </si>
  <si>
    <t>REGISTERED LIVE BIRTHS BY NATIONALITY AND GENDER</t>
  </si>
  <si>
    <t>المواليد أحياء المسجلون حسب الجنسية والنوع</t>
  </si>
  <si>
    <t>15 - 19</t>
  </si>
  <si>
    <t>غير قطريين Non-Qataris</t>
  </si>
  <si>
    <t>قطريون Qataris</t>
  </si>
  <si>
    <t>فئة عمرالأم (بالسنوات)</t>
  </si>
  <si>
    <t>45+</t>
  </si>
  <si>
    <t xml:space="preserve">                         Nationality 
                          &amp; Gender
  Age Group
  of Mother
  (in Years)</t>
  </si>
  <si>
    <r>
      <t xml:space="preserve">غير قطريين </t>
    </r>
    <r>
      <rPr>
        <b/>
        <sz val="8"/>
        <rFont val="Arial"/>
        <family val="2"/>
      </rPr>
      <t>Non-Qatari</t>
    </r>
  </si>
  <si>
    <t xml:space="preserve">           الجنسية والنوع
 فئة عمرالأم
 (بالسنوات)</t>
  </si>
  <si>
    <t>REGISTERED LIVE BIRTHS BY NATIONALITY , GENDER AND AGE GROUP OF MOTHER</t>
  </si>
  <si>
    <t>المواليد أحياء المسجلون حسب الجنسية والنوع وفئة عمر الأم</t>
  </si>
  <si>
    <t>ديسمير
  Dec</t>
  </si>
  <si>
    <t>نوفمبر
  Nov</t>
  </si>
  <si>
    <t>أكتوبر
  Oct</t>
  </si>
  <si>
    <t>سبتمبر
  Sep</t>
  </si>
  <si>
    <t>اغسطس
Aug</t>
  </si>
  <si>
    <t>يوليو
Jul</t>
  </si>
  <si>
    <t>يونيو
Jun</t>
  </si>
  <si>
    <t>مايو
May</t>
  </si>
  <si>
    <t>ابريل
Apr</t>
  </si>
  <si>
    <t>مارس
Mar</t>
  </si>
  <si>
    <t>فبراير
Feb</t>
  </si>
  <si>
    <t>يناير
Jan</t>
  </si>
  <si>
    <t>إناث Females</t>
  </si>
  <si>
    <t>ذكور Males</t>
  </si>
  <si>
    <t>الشهر Month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</si>
  <si>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</si>
  <si>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 xml:space="preserve">                         Nationality
                          &amp; Gender  
   Month</t>
  </si>
  <si>
    <t>المجموع  Total</t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</si>
  <si>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</si>
  <si>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</si>
  <si>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الجنسية والنوع
  الشهر</t>
  </si>
  <si>
    <t>REGISTERED DEATHS BY NATIONALITY , GENDER AND MONTH</t>
  </si>
  <si>
    <t>الوفيات المسجلة حسب الجنسية والنوع والشهر</t>
  </si>
  <si>
    <t>65+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</si>
  <si>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</si>
  <si>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</si>
  <si>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</si>
  <si>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</si>
  <si>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</si>
  <si>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</si>
  <si>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</si>
  <si>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</si>
  <si>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</si>
  <si>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</si>
  <si>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</si>
  <si>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</si>
  <si>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</si>
  <si>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95+</t>
  </si>
  <si>
    <t>95 +</t>
  </si>
  <si>
    <t>90-94</t>
  </si>
  <si>
    <t xml:space="preserve"> 90 - 94</t>
  </si>
  <si>
    <t>85-89</t>
  </si>
  <si>
    <t xml:space="preserve"> 85 - 89</t>
  </si>
  <si>
    <t>80-84</t>
  </si>
  <si>
    <t xml:space="preserve"> 80 - 84</t>
  </si>
  <si>
    <t>75-79</t>
  </si>
  <si>
    <t xml:space="preserve"> 75 - 79</t>
  </si>
  <si>
    <t>70-74</t>
  </si>
  <si>
    <t xml:space="preserve"> 70 - 74</t>
  </si>
  <si>
    <t>65-69</t>
  </si>
  <si>
    <t xml:space="preserve"> 65 - 69</t>
  </si>
  <si>
    <t xml:space="preserve"> 60 - 64</t>
  </si>
  <si>
    <t xml:space="preserve"> 55 - 59</t>
  </si>
  <si>
    <t xml:space="preserve"> 50 - 54</t>
  </si>
  <si>
    <t xml:space="preserve"> 45 - 49</t>
  </si>
  <si>
    <t xml:space="preserve"> 40 - 44</t>
  </si>
  <si>
    <t xml:space="preserve"> 35 - 39</t>
  </si>
  <si>
    <t xml:space="preserve"> 30 - 34</t>
  </si>
  <si>
    <t xml:space="preserve"> 25 - 29</t>
  </si>
  <si>
    <t xml:space="preserve"> 20 - 24</t>
  </si>
  <si>
    <t xml:space="preserve"> 15 - 19</t>
  </si>
  <si>
    <t xml:space="preserve"> 10 - 14</t>
  </si>
  <si>
    <t xml:space="preserve"> 5 - 9</t>
  </si>
  <si>
    <t>Under 1 Year</t>
  </si>
  <si>
    <t>اقل من عام</t>
  </si>
  <si>
    <t xml:space="preserve">                         Nationality
                          &amp; Gender
 Age Group
 (in Years)</t>
  </si>
  <si>
    <t xml:space="preserve">            الجنسية والنوع
  فئة
 العمر (بالسنوات)</t>
  </si>
  <si>
    <t>REGISTERED DEATHS BY NATIONALITY , GENDER AND AGE GROUP</t>
  </si>
  <si>
    <t>الوفيات المسجلة حسب الجنسية والنوع وفئة العمر</t>
  </si>
  <si>
    <t>(V01-Y98)</t>
  </si>
  <si>
    <t>External causes of mortality</t>
  </si>
  <si>
    <t>(R00-R99)</t>
  </si>
  <si>
    <t>Symptoms, signs and abnormal clinical and laboratory findings, not elsewhere classified</t>
  </si>
  <si>
    <t>(Q00-Q99)</t>
  </si>
  <si>
    <t>Congenital malformations, deformations and chromosomal abnormalities</t>
  </si>
  <si>
    <t xml:space="preserve">التشوهات والعهات والشذوذات الصبغوية (شذوذات  الكروموسومات) </t>
  </si>
  <si>
    <t>(P00-P96)</t>
  </si>
  <si>
    <t>Certain conditions originating in perinatal period</t>
  </si>
  <si>
    <t xml:space="preserve">حالات معينة تنشا في الفترة حول الولادة </t>
  </si>
  <si>
    <t>(O00-O99)</t>
  </si>
  <si>
    <t>Pregnancy, childbirth and the puerperium</t>
  </si>
  <si>
    <t xml:space="preserve">الحمل والولادة  والنفاس </t>
  </si>
  <si>
    <t>(N00-N99)</t>
  </si>
  <si>
    <t>Diseases of the genitourinary system</t>
  </si>
  <si>
    <t>(M00-M99)</t>
  </si>
  <si>
    <t>Diseases of the musculoskeletal system and conective tissue</t>
  </si>
  <si>
    <t>(L00-L99)</t>
  </si>
  <si>
    <t>Diseases of the skin and subcutaneous tissue</t>
  </si>
  <si>
    <t>(K00-K93)</t>
  </si>
  <si>
    <t>Diseases of the digestive system</t>
  </si>
  <si>
    <t>(J00-J99)</t>
  </si>
  <si>
    <t>Diseases of the respiratory system</t>
  </si>
  <si>
    <t>(I00-I99)</t>
  </si>
  <si>
    <t>Diseases of the circulatory system</t>
  </si>
  <si>
    <t>(G00-G99)</t>
  </si>
  <si>
    <t>Diseases of the  nervous system</t>
  </si>
  <si>
    <t>(E00-F90)</t>
  </si>
  <si>
    <t>Endocrine, nutritional and metabolic diseases</t>
  </si>
  <si>
    <t>(D50-D89)</t>
  </si>
  <si>
    <t>Diseases of the blood and blood-forming organs &amp; certain disorders involving the immune mechanism</t>
  </si>
  <si>
    <t>(C00-D48)</t>
  </si>
  <si>
    <t xml:space="preserve"> Neoplasms</t>
  </si>
  <si>
    <t>(A00-B99)</t>
  </si>
  <si>
    <t xml:space="preserve">Certain infectious and parasitic diseases </t>
  </si>
  <si>
    <r>
      <t xml:space="preserve">غير قطريين
</t>
    </r>
    <r>
      <rPr>
        <b/>
        <sz val="8"/>
        <rFont val="Arial"/>
        <family val="2"/>
      </rPr>
      <t>Non-Qataris</t>
    </r>
  </si>
  <si>
    <r>
      <t xml:space="preserve">قطريون
</t>
    </r>
    <r>
      <rPr>
        <b/>
        <sz val="8"/>
        <rFont val="Arial"/>
        <family val="2"/>
      </rPr>
      <t>Qataris</t>
    </r>
  </si>
  <si>
    <t>REGISTERED DEATHS BY NATIONALITY , GENDER AND CAUSE OF DEATH ( ICD - 10 BASIC LIST )</t>
  </si>
  <si>
    <t>الوفيات المسجلة حسب الجنسية والنوع وسبب الوفاة (المراجعة العاشرة القائمة الأساسية)</t>
  </si>
  <si>
    <t xml:space="preserve">                      Nationality 
                       &amp; Gender
  Year</t>
  </si>
  <si>
    <t xml:space="preserve">             الجنسية والنوع
 السنة </t>
  </si>
  <si>
    <t>REGISTERED   INFANT  DEATHS (UNDER ONE YEAR) BY NATIONALITY AND GENDER</t>
  </si>
  <si>
    <t>2003- 2012</t>
  </si>
  <si>
    <t xml:space="preserve"> وفيات الأطفال  الرضع (أقل من عام) المسجلة حسب الجنسية والعمر</t>
  </si>
  <si>
    <t>المجموع العام
G.Total</t>
  </si>
  <si>
    <r>
      <t xml:space="preserve">ذكور
</t>
    </r>
    <r>
      <rPr>
        <b/>
        <sz val="9"/>
        <rFont val="Arial"/>
        <family val="2"/>
      </rPr>
      <t>M</t>
    </r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</si>
  <si>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</si>
  <si>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 xml:space="preserve">                        Nationality
                         &amp; Gender
  Month</t>
  </si>
  <si>
    <r>
      <t xml:space="preserve">المجموع  </t>
    </r>
    <r>
      <rPr>
        <b/>
        <sz val="9"/>
        <rFont val="Arial"/>
        <family val="2"/>
      </rPr>
      <t>Total</t>
    </r>
  </si>
  <si>
    <t xml:space="preserve">             الجنسية والنوع
 الشهر </t>
  </si>
  <si>
    <t>وفيات الأطفال الرضع (أقل من عام) المسجلة حسب الجنسية والنوع والشهر</t>
  </si>
  <si>
    <r>
      <t>11-</t>
    </r>
    <r>
      <rPr>
        <b/>
        <sz val="8"/>
        <rFont val="Arial"/>
        <family val="2"/>
      </rPr>
      <t>Under 1 Year</t>
    </r>
  </si>
  <si>
    <r>
      <t xml:space="preserve">11 - </t>
    </r>
    <r>
      <rPr>
        <b/>
        <sz val="10"/>
        <rFont val="Arial"/>
        <family val="2"/>
      </rPr>
      <t>أقل من عام</t>
    </r>
  </si>
  <si>
    <t>العمر بالشهر</t>
  </si>
  <si>
    <t xml:space="preserve"> 28 - 29</t>
  </si>
  <si>
    <t xml:space="preserve"> 21 - 27</t>
  </si>
  <si>
    <t xml:space="preserve"> 14 - 20</t>
  </si>
  <si>
    <t xml:space="preserve"> 7   - 13</t>
  </si>
  <si>
    <t>Under 1 Day</t>
  </si>
  <si>
    <t>أقل من يوم</t>
  </si>
  <si>
    <t>Age in Days</t>
  </si>
  <si>
    <t>العمر بالأيام</t>
  </si>
  <si>
    <t xml:space="preserve">                      Nationality
                        &amp; Gender
  Age</t>
  </si>
  <si>
    <t xml:space="preserve">             الجنسية والنوع
 العمر </t>
  </si>
  <si>
    <t>REGISTERED INFANT DEATHS (UNDER ONE YEAR) BY NATIONALITY, GENDER AND AGE</t>
  </si>
  <si>
    <t>وفيات الأطفال الرضع (أقل من عام) المسجلة حسب الجنسية والنوع والعمر</t>
  </si>
  <si>
    <t xml:space="preserve">                                              Nationality &amp; Gender
  Cause of Death</t>
  </si>
  <si>
    <t xml:space="preserve">                                       الجنسية والنوع
  سبب الوفاة</t>
  </si>
  <si>
    <t>المجموع
Total</t>
  </si>
  <si>
    <t>البلدية
مكان إقامة الزوج</t>
  </si>
  <si>
    <r>
      <t xml:space="preserve">Municipality
</t>
    </r>
    <r>
      <rPr>
        <sz val="10"/>
        <rFont val="Arial"/>
        <family val="2"/>
      </rPr>
      <t>Place of Husband Resident</t>
    </r>
  </si>
  <si>
    <r>
      <t>قطريون</t>
    </r>
    <r>
      <rPr>
        <b/>
        <sz val="8"/>
        <rFont val="Arial"/>
        <family val="2"/>
      </rPr>
      <t xml:space="preserve"> 
Qatari</t>
    </r>
  </si>
  <si>
    <r>
      <t>غير قطريين</t>
    </r>
    <r>
      <rPr>
        <b/>
        <sz val="8"/>
        <rFont val="Arial"/>
        <family val="2"/>
      </rPr>
      <t xml:space="preserve">
Non-Qatari</t>
    </r>
  </si>
  <si>
    <r>
      <t>المجموع</t>
    </r>
    <r>
      <rPr>
        <b/>
        <sz val="8"/>
        <rFont val="Arial"/>
        <family val="2"/>
      </rPr>
      <t xml:space="preserve">
Total</t>
    </r>
  </si>
  <si>
    <r>
      <t>قطريات</t>
    </r>
    <r>
      <rPr>
        <b/>
        <sz val="8"/>
        <rFont val="Arial"/>
        <family val="2"/>
      </rPr>
      <t xml:space="preserve"> 
Qatari</t>
    </r>
  </si>
  <si>
    <r>
      <t>غير قطريات</t>
    </r>
    <r>
      <rPr>
        <b/>
        <sz val="8"/>
        <rFont val="Arial"/>
        <family val="2"/>
      </rPr>
      <t xml:space="preserve">
Non-Qatari</t>
    </r>
  </si>
  <si>
    <t>الدوحة</t>
  </si>
  <si>
    <t>Doha</t>
  </si>
  <si>
    <t>Al Rayyan</t>
  </si>
  <si>
    <t>Al Wakra</t>
  </si>
  <si>
    <t>ام صلال</t>
  </si>
  <si>
    <t>Umm Salal</t>
  </si>
  <si>
    <t>Al Khor</t>
  </si>
  <si>
    <t>Al Shamal</t>
  </si>
  <si>
    <t>الظعاين</t>
  </si>
  <si>
    <t>خارج قطر</t>
  </si>
  <si>
    <t>OUTSIDE QATAR</t>
  </si>
  <si>
    <r>
      <t xml:space="preserve">جنسية الزوج
</t>
    </r>
    <r>
      <rPr>
        <sz val="11"/>
        <rFont val="Arial"/>
        <family val="2"/>
      </rPr>
      <t>Nationality of Husband</t>
    </r>
  </si>
  <si>
    <r>
      <t xml:space="preserve">جنسية الزوجة
</t>
    </r>
    <r>
      <rPr>
        <sz val="11"/>
        <rFont val="Arial"/>
        <family val="2"/>
      </rPr>
      <t>Nationality of Wife</t>
    </r>
  </si>
  <si>
    <t xml:space="preserve">  Other G.C.C Countries</t>
  </si>
  <si>
    <t>DIVORCES BY NATIONALITY OF HUSBAND, NATIONALITY
OF WIFE AND PLACE OF HUSBAND'S RESIDENCE</t>
  </si>
  <si>
    <t>إشهادات الطلاق حسب جنسية الزوج والزوجة ومكان إقامة الزوج</t>
  </si>
  <si>
    <t>MARRIAGES BY NATIONALITY OF HUSBAND, NATIONALITY OF WIFE 
AND PLACE OF HUSBAND'S RESIDENCE</t>
  </si>
  <si>
    <r>
      <t>بينونة صغرى</t>
    </r>
    <r>
      <rPr>
        <sz val="10"/>
        <rFont val="Arial"/>
        <family val="2"/>
      </rPr>
      <t xml:space="preserve">
Minor irrevocable divorce </t>
    </r>
  </si>
  <si>
    <r>
      <t>رجعي</t>
    </r>
    <r>
      <rPr>
        <sz val="10"/>
        <rFont val="Arial"/>
        <family val="2"/>
      </rPr>
      <t xml:space="preserve">
Revocable divorce </t>
    </r>
  </si>
  <si>
    <r>
      <t>خلع</t>
    </r>
    <r>
      <rPr>
        <sz val="10"/>
        <rFont val="Arial"/>
        <family val="2"/>
      </rPr>
      <t xml:space="preserve">
Divorce against compensation</t>
    </r>
  </si>
  <si>
    <r>
      <t>بينونة كبرى</t>
    </r>
    <r>
      <rPr>
        <sz val="10"/>
        <rFont val="Arial"/>
        <family val="2"/>
      </rPr>
      <t xml:space="preserve">
Major irrevocable divorce </t>
    </r>
  </si>
  <si>
    <t>DIVORCES BY NATIONALITY OF HUSBAND, NATIONALITY 
OF WIFE AND MONTH</t>
  </si>
  <si>
    <t>DIVORCES BY TYPE OF DIVORCE AND HUSBAND'S 
AGE GROUP</t>
  </si>
  <si>
    <t xml:space="preserve"> </t>
  </si>
  <si>
    <t xml:space="preserve">                             Type of Divorce
 Age Group
 of Husband (in Years)</t>
  </si>
  <si>
    <t xml:space="preserve">                      نوع الطلاق
 فئات عمر
 الزوج (بالسنوات)</t>
  </si>
  <si>
    <t>المواليد أحياء المسجلون حسب الجنسية والنوع والبلدية</t>
  </si>
  <si>
    <t>Registered Live Births By Nationality , Gender And Municipality</t>
  </si>
  <si>
    <t>جدول (36)</t>
  </si>
  <si>
    <t>TABLE (36)</t>
  </si>
  <si>
    <t xml:space="preserve">            الجنسية والنوع
  البلدية</t>
  </si>
  <si>
    <t xml:space="preserve">                         Nationality
                        &amp; Gender  
 Municipality</t>
  </si>
  <si>
    <t>Outside Qatar</t>
  </si>
  <si>
    <t>المواليد أحياء المسجلون حسب الشهر والبلدية والنوع</t>
  </si>
  <si>
    <t>Registered Live Births By Month Nationality , Gender And Municipality</t>
  </si>
  <si>
    <t>جدول (37)</t>
  </si>
  <si>
    <t>TABLE (37)</t>
  </si>
  <si>
    <t xml:space="preserve">                   الشهر
  البلدية</t>
  </si>
  <si>
    <t>النوع</t>
  </si>
  <si>
    <r>
      <t xml:space="preserve">  </t>
    </r>
    <r>
      <rPr>
        <b/>
        <sz val="10"/>
        <rFont val="Arial"/>
        <family val="2"/>
      </rPr>
      <t xml:space="preserve">يناير
</t>
    </r>
    <r>
      <rPr>
        <b/>
        <sz val="7"/>
        <rFont val="Arial"/>
        <family val="2"/>
      </rPr>
      <t>January</t>
    </r>
  </si>
  <si>
    <r>
      <t xml:space="preserve">  </t>
    </r>
    <r>
      <rPr>
        <b/>
        <sz val="10"/>
        <rFont val="Arial"/>
        <family val="2"/>
      </rPr>
      <t>فبراير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February</t>
    </r>
  </si>
  <si>
    <r>
      <t xml:space="preserve">  </t>
    </r>
    <r>
      <rPr>
        <b/>
        <sz val="10"/>
        <rFont val="Arial"/>
        <family val="2"/>
      </rPr>
      <t>مارس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March</t>
    </r>
  </si>
  <si>
    <r>
      <rPr>
        <b/>
        <sz val="10"/>
        <rFont val="Arial"/>
        <family val="2"/>
      </rPr>
      <t xml:space="preserve">ابريل
</t>
    </r>
    <r>
      <rPr>
        <b/>
        <sz val="7"/>
        <rFont val="Arial"/>
        <family val="2"/>
      </rPr>
      <t>April</t>
    </r>
  </si>
  <si>
    <r>
      <rPr>
        <b/>
        <sz val="10"/>
        <rFont val="Arial"/>
        <family val="2"/>
      </rPr>
      <t xml:space="preserve">مايو
</t>
    </r>
    <r>
      <rPr>
        <b/>
        <sz val="7"/>
        <rFont val="Arial"/>
        <family val="2"/>
      </rPr>
      <t>May</t>
    </r>
  </si>
  <si>
    <r>
      <rPr>
        <b/>
        <sz val="10"/>
        <rFont val="Arial"/>
        <family val="2"/>
      </rPr>
      <t xml:space="preserve">يونيو
</t>
    </r>
    <r>
      <rPr>
        <b/>
        <sz val="7"/>
        <rFont val="Arial"/>
        <family val="2"/>
      </rPr>
      <t>June</t>
    </r>
  </si>
  <si>
    <r>
      <t xml:space="preserve">  </t>
    </r>
    <r>
      <rPr>
        <b/>
        <sz val="10"/>
        <rFont val="Arial"/>
        <family val="2"/>
      </rPr>
      <t xml:space="preserve">يوليو
</t>
    </r>
    <r>
      <rPr>
        <b/>
        <sz val="7"/>
        <rFont val="Arial"/>
        <family val="2"/>
      </rPr>
      <t>July</t>
    </r>
  </si>
  <si>
    <r>
      <t xml:space="preserve">  </t>
    </r>
    <r>
      <rPr>
        <b/>
        <sz val="10"/>
        <rFont val="Arial"/>
        <family val="2"/>
      </rPr>
      <t>أغسطس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August</t>
    </r>
  </si>
  <si>
    <r>
      <t xml:space="preserve">  </t>
    </r>
    <r>
      <rPr>
        <b/>
        <sz val="10"/>
        <rFont val="Arial"/>
        <family val="2"/>
      </rPr>
      <t>سبتمبر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September</t>
    </r>
  </si>
  <si>
    <r>
      <t xml:space="preserve">  </t>
    </r>
    <r>
      <rPr>
        <b/>
        <sz val="10"/>
        <rFont val="Arial"/>
        <family val="2"/>
      </rPr>
      <t>أكتوبر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October</t>
    </r>
  </si>
  <si>
    <r>
      <t xml:space="preserve">  </t>
    </r>
    <r>
      <rPr>
        <b/>
        <sz val="10"/>
        <rFont val="Arial"/>
        <family val="2"/>
      </rPr>
      <t>نوفمبر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November</t>
    </r>
  </si>
  <si>
    <r>
      <t xml:space="preserve">  </t>
    </r>
    <r>
      <rPr>
        <b/>
        <sz val="10"/>
        <rFont val="Arial"/>
        <family val="2"/>
      </rPr>
      <t>ديسمبر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December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</si>
  <si>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</si>
  <si>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>Gender</t>
  </si>
  <si>
    <t xml:space="preserve">                    Month
  Municipality</t>
  </si>
  <si>
    <t>ذكور</t>
  </si>
  <si>
    <t>M</t>
  </si>
  <si>
    <t>F</t>
  </si>
  <si>
    <t>مجموع</t>
  </si>
  <si>
    <t>T</t>
  </si>
  <si>
    <t>واقعات الولادة الميتة المسجلة حسب الجنسية والنوع والبلدية</t>
  </si>
  <si>
    <t>جدول (39)</t>
  </si>
  <si>
    <t>TABLE (39)</t>
  </si>
  <si>
    <t xml:space="preserve">                      Nationality
                       &amp; Gender  
 Municipality</t>
  </si>
  <si>
    <t>قطريون
Qataris</t>
  </si>
  <si>
    <t>غير قطريين
Non-Qataris</t>
  </si>
  <si>
    <t>الدوحة
Doha</t>
  </si>
  <si>
    <t>الريان 
Al Rayyan</t>
  </si>
  <si>
    <t>الوكرة
Al Wakra'a</t>
  </si>
  <si>
    <t>أم صلال
Umm Slal</t>
  </si>
  <si>
    <t>الخور
Al Khor</t>
  </si>
  <si>
    <t>الشمال
Al shamal</t>
  </si>
  <si>
    <t>الظعاين
Al Dayyen</t>
  </si>
  <si>
    <t>واقعات الولادة الميتة المسجلة حسب الجنسية والنوع والشهر</t>
  </si>
  <si>
    <t>جدول (40)</t>
  </si>
  <si>
    <t>TABLE (40)</t>
  </si>
  <si>
    <t xml:space="preserve">           الجنسية والنوع
  الشهر</t>
  </si>
  <si>
    <t xml:space="preserve">                   Nationality
                       &amp; Gender  
 Month</t>
  </si>
  <si>
    <t>ذكور
M</t>
  </si>
  <si>
    <t>يناير
January</t>
  </si>
  <si>
    <t>فبراير
February</t>
  </si>
  <si>
    <t>مارس
March</t>
  </si>
  <si>
    <t>ابريل
April</t>
  </si>
  <si>
    <t>يونيو
June</t>
  </si>
  <si>
    <t>يوليو
July</t>
  </si>
  <si>
    <t>أغسطس
August</t>
  </si>
  <si>
    <t>سبتمبر
September</t>
  </si>
  <si>
    <t>أكتوبر
October</t>
  </si>
  <si>
    <t>نوفمبر
November</t>
  </si>
  <si>
    <t>ديسمبر
December</t>
  </si>
  <si>
    <t>واقعات الولادة الميتة المسجلة حسب الجنسية والنوع وفئة عمرالام</t>
  </si>
  <si>
    <t>جدول (41)</t>
  </si>
  <si>
    <t>TABLE (41)</t>
  </si>
  <si>
    <t>فئة عمرالأم
(بالسنوات)</t>
  </si>
  <si>
    <t>Age Group  of Mother
(in Years)</t>
  </si>
  <si>
    <r>
      <t>غير مبين</t>
    </r>
    <r>
      <rPr>
        <b/>
        <sz val="9"/>
        <rFont val="Arial"/>
        <family val="2"/>
      </rPr>
      <t xml:space="preserve">
U</t>
    </r>
  </si>
  <si>
    <t xml:space="preserve">45 + </t>
  </si>
  <si>
    <t>الوفيات المسجلة حسب الجنسية والنوع والبلدية</t>
  </si>
  <si>
    <t>جدول (42)</t>
  </si>
  <si>
    <t>TABLE (42)</t>
  </si>
  <si>
    <t xml:space="preserve">            الجنسية والنوع
  البلدية</t>
  </si>
  <si>
    <t xml:space="preserve">                       Nationality
                        &amp; Gender  
 Municipality</t>
  </si>
  <si>
    <t xml:space="preserve">  Doha</t>
  </si>
  <si>
    <t xml:space="preserve">  ALRayyan</t>
  </si>
  <si>
    <t xml:space="preserve">  ALWakra</t>
  </si>
  <si>
    <t xml:space="preserve">  Umm Salal</t>
  </si>
  <si>
    <t xml:space="preserve">  ALKhor</t>
  </si>
  <si>
    <t xml:space="preserve">  ALShamal</t>
  </si>
  <si>
    <t>Registered Deaths By Nationality, Gender And Cause Of Injury, Poisoning
And   External Causes</t>
  </si>
  <si>
    <t>جدول (46)</t>
  </si>
  <si>
    <t>TABLE (46)</t>
  </si>
  <si>
    <t xml:space="preserve">            الاصابة والتسمم</t>
  </si>
  <si>
    <r>
      <t xml:space="preserve">قطريون
</t>
    </r>
    <r>
      <rPr>
        <b/>
        <sz val="8"/>
        <rFont val="Arial"/>
        <family val="2"/>
      </rPr>
      <t>Qataris</t>
    </r>
    <r>
      <rPr>
        <sz val="10"/>
        <rFont val="Arial"/>
        <family val="2"/>
      </rPr>
      <t xml:space="preserve"> </t>
    </r>
  </si>
  <si>
    <r>
      <t xml:space="preserve">غير قطريين
</t>
    </r>
    <r>
      <rPr>
        <b/>
        <sz val="8"/>
        <rFont val="Arial"/>
        <family val="2"/>
      </rPr>
      <t>Non-Qataris</t>
    </r>
    <r>
      <rPr>
        <b/>
        <sz val="10"/>
        <rFont val="Arial"/>
        <family val="2"/>
      </rPr>
      <t xml:space="preserve">  </t>
    </r>
  </si>
  <si>
    <r>
      <rPr>
        <b/>
        <sz val="8"/>
        <rFont val="Arial"/>
        <family val="2"/>
      </rPr>
      <t>Total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المجموع</t>
    </r>
  </si>
  <si>
    <t>Cause of Injury &amp; Poisoning</t>
  </si>
  <si>
    <r>
      <t xml:space="preserve">مجموع
</t>
    </r>
    <r>
      <rPr>
        <b/>
        <sz val="8"/>
        <rFont val="Arial"/>
        <family val="2"/>
      </rPr>
      <t>T</t>
    </r>
  </si>
  <si>
    <t>حادث مركبة ذات محرك أو بدونة ، لكن نوع المركبة غير محدد</t>
  </si>
  <si>
    <t>(V89) MOTOR-OR NONMOTOR-VEHICLE, ACCIDENT TYPE OF VEHICLE UNSPECIFIED</t>
  </si>
  <si>
    <t>سقوط ، دون تحديد (سقوط عارض)</t>
  </si>
  <si>
    <t>(W19) UNSPECIFIED FALL</t>
  </si>
  <si>
    <t>الارتطام بجسم ملقى ، أو مقذوف ، أو ساقط (هابط)</t>
  </si>
  <si>
    <t>(W20) STRUCK BY THROWN,PROJECTED ORFALLING OBJECT</t>
  </si>
  <si>
    <t>الاحتكاك بماكينات أخرى أو غير محددة</t>
  </si>
  <si>
    <t>(W31) CONTACT WITH OTHER ANDUNSPECIFIED MACHINERY</t>
  </si>
  <si>
    <t>مقذوف ناري من بندقية ، أو بندقية رش أو أسلحة نارية أكبر</t>
  </si>
  <si>
    <t>(W44) FOREIGN BODY ENTERING INTO ORTHROGH EYE OR NATURAL ORIFICE</t>
  </si>
  <si>
    <t>الغرق والغمر في الماء عقب السقوط الى داخل مياه طبيعية</t>
  </si>
  <si>
    <t>(W79) INHALATION AND INGESTION OFFOOD CAUSING OBSTRUCTION OFRESPIRATORY TRACT</t>
  </si>
  <si>
    <t>الاختناق والخنق العرضي (غير المقصود) أثناء الوجود بالسرير</t>
  </si>
  <si>
    <t>(W80) INHALATION AND INGESTION OFOTHER OBJECTS CAUSINGOBSTRUCTION OF RESPIRATORYTRACT</t>
  </si>
  <si>
    <t>صورة غير محددة من تهديد التنفس</t>
  </si>
  <si>
    <t>(W81) CONFIFNED TO OR TRAPPED INA LOW-OXYGEN ENVIRONMENT</t>
  </si>
  <si>
    <t>التعرض لصور أخرى محددة من التيار الكهربي</t>
  </si>
  <si>
    <t>(W87) EXPOSURE TO UNSPECIFIEDELECTRIC CURRENT</t>
  </si>
  <si>
    <t>التعرض لتيار كهربي دون تحديد</t>
  </si>
  <si>
    <t>(X09) EXPOSURE TO UNSPECIFIED SMOKE,FIRE AND FLAMES</t>
  </si>
  <si>
    <t>التعرض لدخان أو حريق أو لهب دون تحديد</t>
  </si>
  <si>
    <t>(X45) ACCIDENTAL POISONING BY ANDEXPOSURE TO ALCOHOL</t>
  </si>
  <si>
    <t>تسمم بـ أو تعرض دون قصد للكحول</t>
  </si>
  <si>
    <t>(X47) ACCIDENTAL POISONING BY ANDEXPOSURE TO OTHER GASES ANDVAPOURS</t>
  </si>
  <si>
    <t>تسمم بـ أو تعرض دون قصد للمذيبات العضوية أو المشتقات الهالوجينية للهدروكربونات وابخرتها</t>
  </si>
  <si>
    <t>(X54) LACK OF WATER</t>
  </si>
  <si>
    <t>تسمم بـ أو تعرض دون قصد لغازات وأبخرة أخرى</t>
  </si>
  <si>
    <t>(X70) INTENTIONAL SELF-HARM BY HANGING,STRANGULATION AND SUFFOCATION</t>
  </si>
  <si>
    <t>تسمم بـ أو تعرض دون قصد لغير ذلك أو غير المحدد من الكيماويات والمواد الضارة</t>
  </si>
  <si>
    <t>(X78) INTENTIONAL SELF-HARM BY SHARP OBJECT</t>
  </si>
  <si>
    <t>الإيذاء المتعمد للذات بالشنق أو الخنق أو الاختناق</t>
  </si>
  <si>
    <t>(X99) ASSAULT BY SHARP OBJECT</t>
  </si>
  <si>
    <t>الإيذاء المتعمد للذات بشئ (بجسم) حاد</t>
  </si>
  <si>
    <t>(Y00) ASSAULT BY BLUNT OBJECT</t>
  </si>
  <si>
    <t>الاعتداء بجسم (شئ) حاد</t>
  </si>
  <si>
    <t>(Y07) OTHER MALTREATMENT SYNDROMES</t>
  </si>
  <si>
    <t>وفيات الأطفال الرضع (أقل من عام) المسجلة حسب الجنسية والنوع والبلدية</t>
  </si>
  <si>
    <t>جدول (48)</t>
  </si>
  <si>
    <t>TABLE (48)</t>
  </si>
  <si>
    <t xml:space="preserve">            الجنسية والنوع
 البلدية</t>
  </si>
  <si>
    <t xml:space="preserve">                       Nationality
                        &amp; Gender
  Municipality</t>
  </si>
  <si>
    <t xml:space="preserve">  الدوحة</t>
  </si>
  <si>
    <t xml:space="preserve">  الريان</t>
  </si>
  <si>
    <t xml:space="preserve">  الوكرة</t>
  </si>
  <si>
    <t xml:space="preserve">  أم صلال</t>
  </si>
  <si>
    <t xml:space="preserve">  الخور</t>
  </si>
  <si>
    <t xml:space="preserve">  الشمال</t>
  </si>
  <si>
    <t>الحمل والولادة  والنفاس Pregnancy, childbirth and the puerperium</t>
  </si>
  <si>
    <t>حالات معينة تنشا في الفترة حول الولادة Certain conditions originating in perinatal period</t>
  </si>
  <si>
    <t>التشوهات والعهات والشذوذات الصبغوية (شذوذات  الكروموسومات) Congenital malformations, deformations and chromosomal abnormalities</t>
  </si>
  <si>
    <t>أخرى
Other</t>
  </si>
  <si>
    <t>الاسباب الخارجية  للوفاة
 External causes of mortality</t>
  </si>
  <si>
    <r>
      <t xml:space="preserve">غير مبين
 </t>
    </r>
    <r>
      <rPr>
        <b/>
        <sz val="8"/>
        <color indexed="10"/>
        <rFont val="Arial"/>
        <family val="2"/>
        <charset val="178"/>
      </rPr>
      <t>Not Stated</t>
    </r>
  </si>
  <si>
    <t>جدول (34)</t>
  </si>
  <si>
    <t>TABLE (34)</t>
  </si>
  <si>
    <t>جدول  (35)</t>
  </si>
  <si>
    <t>TABLE (35)</t>
  </si>
  <si>
    <t>جدول (38)</t>
  </si>
  <si>
    <t>TABLE (38)</t>
  </si>
  <si>
    <t>جدول (43)</t>
  </si>
  <si>
    <t>TABLE (43)</t>
  </si>
  <si>
    <t>TABLE (44)</t>
  </si>
  <si>
    <t>جدول (44)</t>
  </si>
  <si>
    <t>جدول (45)</t>
  </si>
  <si>
    <t>TABLE (45)</t>
  </si>
  <si>
    <t>TABLE (47)</t>
  </si>
  <si>
    <t>جدول (47)</t>
  </si>
  <si>
    <t>جدول (49)</t>
  </si>
  <si>
    <t>TABLE (49)</t>
  </si>
  <si>
    <t>جدول (50)</t>
  </si>
  <si>
    <t>TABLE (50)</t>
  </si>
  <si>
    <t>جدول رقم (51)</t>
  </si>
  <si>
    <t>TABLE (51)</t>
  </si>
  <si>
    <t>جدول (52)</t>
  </si>
  <si>
    <t>TABLE (52)</t>
  </si>
  <si>
    <t>جدول (53)</t>
  </si>
  <si>
    <t>TABLE (53)</t>
  </si>
  <si>
    <t>جدول (54)</t>
  </si>
  <si>
    <t>TABLE (54)</t>
  </si>
  <si>
    <t>جدول (55)</t>
  </si>
  <si>
    <t>TABLE (55)</t>
  </si>
  <si>
    <t>جدول (56)</t>
  </si>
  <si>
    <t>TABLE (56)</t>
  </si>
  <si>
    <t>جدول (57)</t>
  </si>
  <si>
    <t>TABLE (57)</t>
  </si>
  <si>
    <t>TABLE (58)</t>
  </si>
  <si>
    <t>جدول (58)</t>
  </si>
  <si>
    <t>جدول (59)</t>
  </si>
  <si>
    <t>TABLE (59)</t>
  </si>
  <si>
    <t>جدول (60)</t>
  </si>
  <si>
    <t>TABLE (60)</t>
  </si>
  <si>
    <t xml:space="preserve">TABLE (61) </t>
  </si>
  <si>
    <t>جدول (61)</t>
  </si>
  <si>
    <t>جدول (62)</t>
  </si>
  <si>
    <t>TABLE (62)</t>
  </si>
  <si>
    <t>TABLE (63)</t>
  </si>
  <si>
    <t>جدول (63)</t>
  </si>
  <si>
    <t>المواليد أحياء Births</t>
  </si>
  <si>
    <t>إناث
F</t>
  </si>
  <si>
    <t>نسبة الإناث
%Female</t>
  </si>
  <si>
    <t>إناث</t>
  </si>
  <si>
    <r>
      <t xml:space="preserve">دول أسيوية
</t>
    </r>
    <r>
      <rPr>
        <b/>
        <sz val="8"/>
        <rFont val="Arial"/>
        <family val="2"/>
      </rPr>
      <t>Asian Countries</t>
    </r>
  </si>
  <si>
    <r>
      <t xml:space="preserve">دول أوروبية
</t>
    </r>
    <r>
      <rPr>
        <b/>
        <sz val="8"/>
        <rFont val="Arial"/>
        <family val="2"/>
      </rPr>
      <t>European Countries</t>
    </r>
  </si>
  <si>
    <r>
      <t xml:space="preserve">دول أخرى
</t>
    </r>
    <r>
      <rPr>
        <b/>
        <sz val="8"/>
        <rFont val="Arial"/>
        <family val="2"/>
      </rPr>
      <t>Other Countries</t>
    </r>
  </si>
  <si>
    <r>
      <t>غير مبين</t>
    </r>
    <r>
      <rPr>
        <b/>
        <sz val="9"/>
        <rFont val="Arial"/>
        <family val="2"/>
      </rPr>
      <t xml:space="preserve">
N.S</t>
    </r>
  </si>
  <si>
    <t>البيانات المنشورة في هذا الفصل نشرة الإحصاءات الحيوية التي تصدرها وزارة التخطيط التنموي والإحصاء</t>
  </si>
  <si>
    <t xml:space="preserve">  أبريل</t>
  </si>
  <si>
    <t>أم صلال</t>
  </si>
  <si>
    <r>
      <t xml:space="preserve">نسبة الإناث
</t>
    </r>
    <r>
      <rPr>
        <b/>
        <sz val="8"/>
        <rFont val="Arial"/>
        <family val="2"/>
      </rPr>
      <t>% Female</t>
    </r>
  </si>
  <si>
    <t>REGISTERED FOETAL DEATHS BY NATIONALITY, GENDER AND MUNICIPALITY</t>
  </si>
  <si>
    <t>REGISTERED FOETAL DEATHS BY NATIONALITY, GENDER AND MONTH</t>
  </si>
  <si>
    <t>REGISTERED FOETAL DEATHS BY NATIONALITY, GENDER 
AND AGE GROUP OF MOTHER</t>
  </si>
  <si>
    <t>REGISTERED DEATHS BY NATIONALITY, GENDER AND MUNICIPALITY</t>
  </si>
  <si>
    <t xml:space="preserve">أمراض معدية وطفيلية </t>
  </si>
  <si>
    <t xml:space="preserve"> أمراض الغدد الصماء والتغذية </t>
  </si>
  <si>
    <t>أمراض الجهاز العصبي</t>
  </si>
  <si>
    <t>أمراض الجهاز الدوري</t>
  </si>
  <si>
    <t>أمراض الجهاز التنفسي</t>
  </si>
  <si>
    <t>أمراض الجهاز الهضمي</t>
  </si>
  <si>
    <t xml:space="preserve">أمراض الجلد  والنسيج الخلوي تحت الجلد </t>
  </si>
  <si>
    <t xml:space="preserve">أمراض الجهاز العضلي الهيكلي والنسيج الضام </t>
  </si>
  <si>
    <t xml:space="preserve">أمراض الجهاز البولي التناسلي </t>
  </si>
  <si>
    <t>أمراض الجهاز الدوري
Diseases of the circulatory system</t>
  </si>
  <si>
    <t xml:space="preserve"> أمراض الغدد الصماء والتغذية
 Endocrine, nutritional and metabolic diseases</t>
  </si>
  <si>
    <t>أمراض الجهاز التنفسي
Diseases of the respiratory system</t>
  </si>
  <si>
    <t>أمراض الجهاز البولي التناسلي
 Diseases of the genitourinary system</t>
  </si>
  <si>
    <t>أمراض الجهاز الهضميDiseases of the digestive system</t>
  </si>
  <si>
    <t xml:space="preserve">أمراض معدية وطفيلية Certain infectious and parasitic diseases </t>
  </si>
  <si>
    <t>أمراض الجهاز العصبيDiseases of the  nervous system</t>
  </si>
  <si>
    <t>أمراض الجلد  والنسيج الخلوي تحت الجلد Diseases of the skin and subcutaneous tissue</t>
  </si>
  <si>
    <t>أمراض الجهاز العضلي الهيكلي والنسيج الضام Diseases of the musculoskeletal system and conective tissue</t>
  </si>
  <si>
    <t>الأورام</t>
  </si>
  <si>
    <t xml:space="preserve">الأسباب الخارجية  للوفاة </t>
  </si>
  <si>
    <t xml:space="preserve">الأعراض والعلامات والنتائج  السريرية  والمعملية التي لم تصنف في مكان آخر </t>
  </si>
  <si>
    <t>الأعراض والعلامات والنتائج  السريرية  والمعملية التي لم تصنف في مكان اخر
 Symptoms, signs and abnormal clinical and laboratory findings, not elsewhere classified</t>
  </si>
  <si>
    <t>الأورام
 Neoplasms</t>
  </si>
  <si>
    <t>أمراض الدم وأعضاء تكوين الدم واضطرابات معينة تتضمن اجهزة المناعةDiseases of the blood and blood-forming organs &amp; certain disorders involving the immune mechanism</t>
  </si>
  <si>
    <t>أمراض الدم وأعضاء تكوين الدم واضطرابات معينة تتضمن اجهزة المناعة</t>
  </si>
  <si>
    <t>الوفيات المسجلة حسب الجنسية والنوع وسبب الاصابة والتسمم و الأسباب الخارجية</t>
  </si>
  <si>
    <t>عقود الزواج حسب جنسية الزوج والزوجة ومكان إقامة الزوج</t>
  </si>
  <si>
    <t>أبريل</t>
  </si>
  <si>
    <t>REGISTERED INFANT DEATHS (UNDER ONE YEAR) 
BY NATIONALITY, GENDER AND MONTH</t>
  </si>
  <si>
    <t>REGISTERED INFANT DEATHS (UNDER ONE YEAR) BY NATIONALITY, 
GENDER AND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</si>
</sst>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45" x14ac:knownFonts="1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14"/>
      <name val="Arial"/>
      <family val="2"/>
      <charset val="178"/>
    </font>
    <font>
      <b/>
      <sz val="8"/>
      <color indexed="10"/>
      <name val="Arial"/>
      <family val="2"/>
      <charset val="178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name val="Arial Rounded MT Bold"/>
      <family val="2"/>
    </font>
    <font>
      <b/>
      <sz val="7"/>
      <name val="Arial"/>
      <family val="2"/>
    </font>
    <font>
      <sz val="11"/>
      <name val="Calibri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99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 style="thin">
        <color indexed="64"/>
      </top>
      <bottom/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 style="medium">
        <color indexed="64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/>
      <bottom/>
      <diagonal/>
    </border>
    <border>
      <left style="thick">
        <color theme="0"/>
      </left>
      <right style="thick">
        <color rgb="FFFFFFFF"/>
      </right>
      <top/>
      <bottom style="thick">
        <color rgb="FFFFFFFF"/>
      </bottom>
      <diagonal/>
    </border>
    <border>
      <left style="thick">
        <color theme="0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FFFFFF"/>
      </right>
      <top/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ck">
        <color theme="0"/>
      </bottom>
      <diagonal/>
    </border>
    <border>
      <left style="medium">
        <color indexed="60"/>
      </left>
      <right/>
      <top style="thin">
        <color indexed="64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 style="thick">
        <color theme="0"/>
      </bottom>
      <diagonal/>
    </border>
    <border>
      <left style="medium">
        <color indexed="60"/>
      </left>
      <right/>
      <top style="thick">
        <color theme="0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/>
      <diagonal/>
    </border>
    <border>
      <left style="medium">
        <color indexed="60"/>
      </left>
      <right/>
      <top style="thick">
        <color theme="0"/>
      </top>
      <bottom style="thin">
        <color auto="1"/>
      </bottom>
      <diagonal/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12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4" fillId="2" borderId="1">
      <alignment horizontal="right" vertical="center" wrapText="1"/>
    </xf>
    <xf numFmtId="0" fontId="10" fillId="2" borderId="1">
      <alignment horizontal="right" vertical="center" wrapText="1"/>
    </xf>
    <xf numFmtId="1" fontId="15" fillId="2" borderId="2">
      <alignment horizontal="left" vertical="center" wrapText="1"/>
    </xf>
    <xf numFmtId="1" fontId="2" fillId="2" borderId="3">
      <alignment horizontal="center" vertical="center"/>
    </xf>
    <xf numFmtId="0" fontId="4" fillId="2" borderId="3">
      <alignment horizontal="center" vertical="center" wrapText="1"/>
    </xf>
    <xf numFmtId="0" fontId="11" fillId="2" borderId="3">
      <alignment horizontal="center" vertical="center" wrapText="1"/>
    </xf>
    <xf numFmtId="0" fontId="1" fillId="0" borderId="0">
      <alignment horizontal="center" vertical="center" readingOrder="2"/>
    </xf>
    <xf numFmtId="0" fontId="30" fillId="0" borderId="0">
      <alignment horizontal="center" vertical="center" readingOrder="2"/>
    </xf>
    <xf numFmtId="0" fontId="5" fillId="0" borderId="0">
      <alignment horizontal="left" vertical="center"/>
    </xf>
    <xf numFmtId="0" fontId="20" fillId="0" borderId="0"/>
    <xf numFmtId="0" fontId="20" fillId="0" borderId="0"/>
    <xf numFmtId="0" fontId="9" fillId="0" borderId="0">
      <alignment horizontal="right" vertical="center"/>
    </xf>
    <xf numFmtId="0" fontId="16" fillId="0" borderId="0">
      <alignment horizontal="left" vertical="center"/>
    </xf>
    <xf numFmtId="0" fontId="14" fillId="0" borderId="0">
      <alignment horizontal="right" vertical="center"/>
    </xf>
    <xf numFmtId="0" fontId="10" fillId="0" borderId="0">
      <alignment horizontal="right" vertical="center"/>
    </xf>
    <xf numFmtId="0" fontId="1" fillId="0" borderId="0">
      <alignment horizontal="left" vertical="center"/>
    </xf>
    <xf numFmtId="0" fontId="20" fillId="0" borderId="0">
      <alignment horizontal="left" vertical="center"/>
    </xf>
    <xf numFmtId="0" fontId="20" fillId="0" borderId="0">
      <alignment horizontal="left" vertical="center"/>
    </xf>
    <xf numFmtId="0" fontId="30" fillId="0" borderId="0">
      <alignment horizontal="left" vertical="center"/>
    </xf>
    <xf numFmtId="0" fontId="8" fillId="2" borderId="3" applyAlignment="0">
      <alignment horizontal="center" vertical="center"/>
    </xf>
    <xf numFmtId="0" fontId="9" fillId="0" borderId="4">
      <alignment horizontal="right" vertical="center" indent="1"/>
    </xf>
    <xf numFmtId="0" fontId="14" fillId="2" borderId="4">
      <alignment horizontal="right" vertical="center" wrapText="1" indent="1" readingOrder="2"/>
    </xf>
    <xf numFmtId="0" fontId="10" fillId="2" borderId="4">
      <alignment horizontal="right" vertical="center" wrapText="1" indent="1" readingOrder="2"/>
    </xf>
    <xf numFmtId="0" fontId="3" fillId="0" borderId="4">
      <alignment horizontal="right" vertical="center" indent="1"/>
    </xf>
    <xf numFmtId="0" fontId="3" fillId="2" borderId="4">
      <alignment horizontal="left" vertical="center" wrapText="1" indent="1"/>
    </xf>
    <xf numFmtId="0" fontId="3" fillId="0" borderId="5">
      <alignment horizontal="left" vertical="center"/>
    </xf>
    <xf numFmtId="0" fontId="3" fillId="0" borderId="6">
      <alignment horizontal="left" vertical="center"/>
    </xf>
    <xf numFmtId="0" fontId="1" fillId="0" borderId="0"/>
    <xf numFmtId="0" fontId="1" fillId="0" borderId="0">
      <alignment horizontal="left" vertical="center"/>
    </xf>
    <xf numFmtId="0" fontId="8" fillId="2" borderId="3" applyAlignment="0">
      <alignment horizontal="center" vertical="center"/>
    </xf>
  </cellStyleXfs>
  <cellXfs count="613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left" vertical="center"/>
    </xf>
    <xf numFmtId="1" fontId="10" fillId="0" borderId="0" xfId="0" applyNumberFormat="1" applyFont="1" applyAlignment="1">
      <alignment vertical="center" readingOrder="2"/>
    </xf>
    <xf numFmtId="0" fontId="20" fillId="0" borderId="0" xfId="14"/>
    <xf numFmtId="0" fontId="20" fillId="0" borderId="0" xfId="15"/>
    <xf numFmtId="0" fontId="21" fillId="0" borderId="0" xfId="15" applyFont="1" applyAlignment="1">
      <alignment horizontal="center" vertical="center" wrapText="1"/>
    </xf>
    <xf numFmtId="0" fontId="22" fillId="0" borderId="0" xfId="15" applyFont="1" applyAlignment="1">
      <alignment horizontal="center" vertical="center" wrapText="1"/>
    </xf>
    <xf numFmtId="0" fontId="20" fillId="0" borderId="0" xfId="14" applyAlignment="1">
      <alignment vertical="center"/>
    </xf>
    <xf numFmtId="0" fontId="20" fillId="0" borderId="0" xfId="14" applyAlignment="1">
      <alignment horizontal="justify" vertical="center"/>
    </xf>
    <xf numFmtId="0" fontId="23" fillId="0" borderId="0" xfId="14" applyFont="1" applyAlignment="1">
      <alignment vertical="center"/>
    </xf>
    <xf numFmtId="0" fontId="24" fillId="0" borderId="0" xfId="14" applyFont="1" applyAlignment="1">
      <alignment vertical="top"/>
    </xf>
    <xf numFmtId="0" fontId="25" fillId="0" borderId="0" xfId="14" applyFont="1" applyAlignment="1">
      <alignment vertical="top"/>
    </xf>
    <xf numFmtId="0" fontId="20" fillId="0" borderId="0" xfId="14" applyAlignment="1">
      <alignment horizontal="left" vertical="center" wrapText="1"/>
    </xf>
    <xf numFmtId="0" fontId="25" fillId="0" borderId="0" xfId="14" applyFont="1" applyAlignment="1">
      <alignment vertical="center"/>
    </xf>
    <xf numFmtId="0" fontId="10" fillId="0" borderId="0" xfId="14" applyFont="1" applyAlignment="1">
      <alignment horizontal="right" vertical="center" wrapText="1"/>
    </xf>
    <xf numFmtId="0" fontId="20" fillId="0" borderId="0" xfId="14" applyAlignment="1">
      <alignment horizontal="left" vertical="top" wrapText="1"/>
    </xf>
    <xf numFmtId="0" fontId="10" fillId="0" borderId="0" xfId="14" applyFont="1" applyAlignment="1">
      <alignment horizontal="right" vertical="top" wrapText="1" readingOrder="2"/>
    </xf>
    <xf numFmtId="0" fontId="10" fillId="0" borderId="0" xfId="14" applyFont="1" applyAlignment="1">
      <alignment horizontal="right" vertical="top" wrapText="1"/>
    </xf>
    <xf numFmtId="0" fontId="26" fillId="0" borderId="0" xfId="14" applyFont="1" applyAlignment="1">
      <alignment vertical="center"/>
    </xf>
    <xf numFmtId="0" fontId="13" fillId="0" borderId="0" xfId="14" applyFont="1" applyAlignment="1">
      <alignment horizontal="center" vertical="center"/>
    </xf>
    <xf numFmtId="0" fontId="7" fillId="0" borderId="0" xfId="20" applyFont="1">
      <alignment horizontal="left" vertical="center"/>
    </xf>
    <xf numFmtId="0" fontId="10" fillId="0" borderId="0" xfId="18" applyFont="1">
      <alignment horizontal="right" vertical="center"/>
    </xf>
    <xf numFmtId="1" fontId="10" fillId="0" borderId="0" xfId="0" applyNumberFormat="1" applyFont="1" applyAlignment="1">
      <alignment horizontal="centerContinuous" vertical="center"/>
    </xf>
    <xf numFmtId="0" fontId="7" fillId="4" borderId="17" xfId="26" applyFont="1" applyFill="1" applyBorder="1">
      <alignment horizontal="right" vertical="center" wrapText="1" indent="1" readingOrder="2"/>
    </xf>
    <xf numFmtId="0" fontId="7" fillId="4" borderId="16" xfId="26" applyFont="1" applyFill="1" applyBorder="1">
      <alignment horizontal="right" vertical="center" wrapText="1" indent="1" readingOrder="2"/>
    </xf>
    <xf numFmtId="0" fontId="7" fillId="3" borderId="16" xfId="26" applyFont="1" applyFill="1" applyBorder="1">
      <alignment horizontal="right" vertical="center" wrapText="1" indent="1" readingOrder="2"/>
    </xf>
    <xf numFmtId="0" fontId="7" fillId="3" borderId="19" xfId="26" applyFont="1" applyFill="1" applyBorder="1">
      <alignment horizontal="right" vertical="center" wrapText="1" indent="1" readingOrder="2"/>
    </xf>
    <xf numFmtId="1" fontId="28" fillId="4" borderId="17" xfId="0" applyNumberFormat="1" applyFont="1" applyFill="1" applyBorder="1" applyAlignment="1">
      <alignment horizontal="center" vertical="center"/>
    </xf>
    <xf numFmtId="1" fontId="28" fillId="3" borderId="16" xfId="0" applyNumberFormat="1" applyFont="1" applyFill="1" applyBorder="1" applyAlignment="1">
      <alignment horizontal="center" vertical="center"/>
    </xf>
    <xf numFmtId="1" fontId="6" fillId="4" borderId="17" xfId="0" applyNumberFormat="1" applyFont="1" applyFill="1" applyBorder="1" applyAlignment="1">
      <alignment horizontal="left" vertical="center" indent="1"/>
    </xf>
    <xf numFmtId="1" fontId="6" fillId="3" borderId="16" xfId="0" applyNumberFormat="1" applyFont="1" applyFill="1" applyBorder="1" applyAlignment="1">
      <alignment horizontal="left" vertical="center" indent="1"/>
    </xf>
    <xf numFmtId="1" fontId="6" fillId="4" borderId="16" xfId="0" applyNumberFormat="1" applyFont="1" applyFill="1" applyBorder="1" applyAlignment="1">
      <alignment horizontal="left" vertical="center" indent="1"/>
    </xf>
    <xf numFmtId="1" fontId="6" fillId="4" borderId="19" xfId="0" applyNumberFormat="1" applyFont="1" applyFill="1" applyBorder="1" applyAlignment="1">
      <alignment horizontal="left" vertical="center" indent="1"/>
    </xf>
    <xf numFmtId="0" fontId="18" fillId="4" borderId="17" xfId="26" applyFont="1" applyFill="1" applyBorder="1" applyAlignment="1">
      <alignment horizontal="center" vertical="center" wrapText="1" readingOrder="2"/>
    </xf>
    <xf numFmtId="0" fontId="18" fillId="3" borderId="16" xfId="26" applyFont="1" applyFill="1" applyBorder="1" applyAlignment="1">
      <alignment horizontal="center" vertical="center" wrapText="1" readingOrder="2"/>
    </xf>
    <xf numFmtId="0" fontId="18" fillId="3" borderId="19" xfId="26" applyFont="1" applyFill="1" applyBorder="1" applyAlignment="1">
      <alignment horizontal="center" vertical="center" wrapText="1" readingOrder="2"/>
    </xf>
    <xf numFmtId="1" fontId="28" fillId="3" borderId="19" xfId="0" applyNumberFormat="1" applyFont="1" applyFill="1" applyBorder="1" applyAlignment="1">
      <alignment horizontal="center" vertical="center"/>
    </xf>
    <xf numFmtId="0" fontId="6" fillId="4" borderId="16" xfId="29" applyFont="1" applyFill="1" applyBorder="1">
      <alignment horizontal="left" vertical="center" wrapText="1" indent="1"/>
    </xf>
    <xf numFmtId="0" fontId="6" fillId="3" borderId="16" xfId="29" applyFont="1" applyFill="1" applyBorder="1">
      <alignment horizontal="left" vertical="center" wrapText="1" indent="1"/>
    </xf>
    <xf numFmtId="0" fontId="6" fillId="4" borderId="17" xfId="29" applyFont="1" applyFill="1" applyBorder="1">
      <alignment horizontal="left" vertical="center" wrapText="1" indent="1"/>
    </xf>
    <xf numFmtId="0" fontId="18" fillId="4" borderId="16" xfId="26" applyFont="1" applyFill="1" applyBorder="1" applyAlignment="1">
      <alignment horizontal="center" vertical="center" wrapText="1" readingOrder="2"/>
    </xf>
    <xf numFmtId="0" fontId="7" fillId="3" borderId="19" xfId="26" applyFont="1" applyFill="1" applyBorder="1" applyAlignment="1">
      <alignment horizontal="center" vertical="center" wrapText="1" readingOrder="2"/>
    </xf>
    <xf numFmtId="0" fontId="29" fillId="0" borderId="0" xfId="14" applyFont="1" applyAlignment="1">
      <alignment vertical="top" wrapText="1"/>
    </xf>
    <xf numFmtId="0" fontId="19" fillId="0" borderId="0" xfId="14" applyFont="1" applyAlignment="1">
      <alignment horizontal="justify" vertical="top" wrapText="1"/>
    </xf>
    <xf numFmtId="0" fontId="20" fillId="0" borderId="0" xfId="14" applyAlignment="1">
      <alignment horizontal="left" vertical="top" wrapText="1" indent="2"/>
    </xf>
    <xf numFmtId="0" fontId="10" fillId="0" borderId="0" xfId="14" applyFont="1" applyAlignment="1">
      <alignment horizontal="right" vertical="top" wrapText="1" indent="2"/>
    </xf>
    <xf numFmtId="0" fontId="10" fillId="0" borderId="0" xfId="14" applyFont="1" applyAlignment="1">
      <alignment horizontal="right" wrapText="1"/>
    </xf>
    <xf numFmtId="0" fontId="20" fillId="0" borderId="0" xfId="14" applyAlignment="1">
      <alignment horizontal="left" wrapText="1"/>
    </xf>
    <xf numFmtId="0" fontId="10" fillId="3" borderId="16" xfId="27" applyFill="1" applyBorder="1" applyAlignment="1">
      <alignment horizontal="center" vertical="center" wrapText="1" readingOrder="2"/>
    </xf>
    <xf numFmtId="1" fontId="6" fillId="3" borderId="21" xfId="0" applyNumberFormat="1" applyFont="1" applyFill="1" applyBorder="1" applyAlignment="1">
      <alignment horizontal="left" vertical="center" indent="1"/>
    </xf>
    <xf numFmtId="0" fontId="7" fillId="4" borderId="17" xfId="27" applyFont="1" applyFill="1" applyBorder="1">
      <alignment horizontal="right" vertical="center" wrapText="1" indent="1" readingOrder="2"/>
    </xf>
    <xf numFmtId="0" fontId="7" fillId="3" borderId="16" xfId="27" applyFont="1" applyFill="1" applyBorder="1">
      <alignment horizontal="right" vertical="center" wrapText="1" indent="1" readingOrder="2"/>
    </xf>
    <xf numFmtId="0" fontId="7" fillId="4" borderId="16" xfId="27" applyFont="1" applyFill="1" applyBorder="1">
      <alignment horizontal="right" vertical="center" wrapText="1" indent="1" readingOrder="2"/>
    </xf>
    <xf numFmtId="0" fontId="7" fillId="4" borderId="19" xfId="27" applyFont="1" applyFill="1" applyBorder="1">
      <alignment horizontal="right" vertical="center" wrapText="1" indent="1" readingOrder="2"/>
    </xf>
    <xf numFmtId="0" fontId="7" fillId="3" borderId="21" xfId="27" applyFont="1" applyFill="1" applyBorder="1">
      <alignment horizontal="right" vertical="center" wrapText="1" indent="1" readingOrder="2"/>
    </xf>
    <xf numFmtId="0" fontId="6" fillId="3" borderId="19" xfId="29" applyFont="1" applyFill="1" applyBorder="1">
      <alignment horizontal="left" vertical="center" wrapText="1" indent="1"/>
    </xf>
    <xf numFmtId="3" fontId="7" fillId="4" borderId="17" xfId="25" applyNumberFormat="1" applyFont="1" applyFill="1" applyBorder="1">
      <alignment horizontal="right" vertical="center" indent="1"/>
    </xf>
    <xf numFmtId="3" fontId="7" fillId="3" borderId="16" xfId="25" applyNumberFormat="1" applyFont="1" applyFill="1" applyBorder="1">
      <alignment horizontal="right" vertical="center" indent="1"/>
    </xf>
    <xf numFmtId="3" fontId="7" fillId="4" borderId="16" xfId="25" applyNumberFormat="1" applyFont="1" applyFill="1" applyBorder="1">
      <alignment horizontal="right" vertical="center" indent="1"/>
    </xf>
    <xf numFmtId="3" fontId="7" fillId="4" borderId="20" xfId="25" applyNumberFormat="1" applyFont="1" applyFill="1" applyBorder="1">
      <alignment horizontal="right" vertical="center" indent="1"/>
    </xf>
    <xf numFmtId="3" fontId="7" fillId="4" borderId="18" xfId="25" applyNumberFormat="1" applyFont="1" applyFill="1" applyBorder="1">
      <alignment horizontal="right" vertical="center" indent="1"/>
    </xf>
    <xf numFmtId="3" fontId="7" fillId="3" borderId="19" xfId="25" applyNumberFormat="1" applyFont="1" applyFill="1" applyBorder="1">
      <alignment horizontal="right" vertical="center" indent="1"/>
    </xf>
    <xf numFmtId="3" fontId="7" fillId="4" borderId="18" xfId="28" applyNumberFormat="1" applyFont="1" applyFill="1" applyBorder="1">
      <alignment horizontal="right" vertical="center" indent="1"/>
    </xf>
    <xf numFmtId="0" fontId="25" fillId="0" borderId="0" xfId="1" applyFont="1" applyAlignment="1">
      <alignment vertical="center"/>
    </xf>
    <xf numFmtId="0" fontId="10" fillId="0" borderId="0" xfId="3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1" fontId="31" fillId="0" borderId="0" xfId="0" applyNumberFormat="1" applyFont="1" applyAlignment="1">
      <alignment vertical="center"/>
    </xf>
    <xf numFmtId="1" fontId="10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1" fillId="0" borderId="0" xfId="20">
      <alignment horizontal="left" vertical="center"/>
    </xf>
    <xf numFmtId="0" fontId="7" fillId="4" borderId="18" xfId="24" applyFont="1" applyFill="1" applyBorder="1" applyAlignment="1">
      <alignment horizontal="center" vertical="center"/>
    </xf>
    <xf numFmtId="3" fontId="7" fillId="4" borderId="18" xfId="24" applyNumberFormat="1" applyFont="1" applyFill="1" applyBorder="1" applyAlignment="1">
      <alignment horizontal="center" vertical="center"/>
    </xf>
    <xf numFmtId="0" fontId="11" fillId="4" borderId="18" xfId="24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wrapText="1"/>
    </xf>
    <xf numFmtId="0" fontId="1" fillId="0" borderId="0" xfId="0" applyFont="1"/>
    <xf numFmtId="164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7" fillId="4" borderId="18" xfId="24" applyFont="1" applyFill="1" applyBorder="1" applyAlignment="1">
      <alignment horizontal="center" vertical="center" readingOrder="2"/>
    </xf>
    <xf numFmtId="3" fontId="7" fillId="4" borderId="17" xfId="0" applyNumberFormat="1" applyFont="1" applyFill="1" applyBorder="1" applyAlignment="1">
      <alignment horizontal="center" vertical="center"/>
    </xf>
    <xf numFmtId="3" fontId="7" fillId="3" borderId="16" xfId="0" applyNumberFormat="1" applyFont="1" applyFill="1" applyBorder="1" applyAlignment="1">
      <alignment horizontal="center" vertical="center"/>
    </xf>
    <xf numFmtId="3" fontId="7" fillId="4" borderId="16" xfId="0" applyNumberFormat="1" applyFont="1" applyFill="1" applyBorder="1" applyAlignment="1">
      <alignment horizontal="center" vertical="center"/>
    </xf>
    <xf numFmtId="3" fontId="7" fillId="4" borderId="19" xfId="0" applyNumberFormat="1" applyFont="1" applyFill="1" applyBorder="1" applyAlignment="1">
      <alignment horizontal="center" vertical="center"/>
    </xf>
    <xf numFmtId="3" fontId="7" fillId="3" borderId="21" xfId="0" applyNumberFormat="1" applyFont="1" applyFill="1" applyBorder="1" applyAlignment="1">
      <alignment horizontal="center" vertical="center"/>
    </xf>
    <xf numFmtId="1" fontId="11" fillId="4" borderId="18" xfId="24" applyNumberFormat="1" applyFont="1" applyFill="1" applyBorder="1" applyAlignment="1">
      <alignment horizontal="center" vertical="center"/>
    </xf>
    <xf numFmtId="3" fontId="7" fillId="4" borderId="17" xfId="0" applyNumberFormat="1" applyFont="1" applyFill="1" applyBorder="1" applyAlignment="1">
      <alignment horizontal="right" vertical="center" indent="1"/>
    </xf>
    <xf numFmtId="3" fontId="7" fillId="3" borderId="16" xfId="0" applyNumberFormat="1" applyFont="1" applyFill="1" applyBorder="1" applyAlignment="1">
      <alignment horizontal="right" vertical="center" indent="1"/>
    </xf>
    <xf numFmtId="3" fontId="7" fillId="3" borderId="19" xfId="0" applyNumberFormat="1" applyFont="1" applyFill="1" applyBorder="1" applyAlignment="1">
      <alignment horizontal="right" vertical="center" indent="1"/>
    </xf>
    <xf numFmtId="0" fontId="1" fillId="4" borderId="17" xfId="29" applyFont="1" applyFill="1" applyBorder="1" applyAlignment="1">
      <alignment horizontal="center" vertical="center" wrapText="1"/>
    </xf>
    <xf numFmtId="0" fontId="1" fillId="3" borderId="16" xfId="29" applyFont="1" applyFill="1" applyBorder="1" applyAlignment="1">
      <alignment horizontal="center" vertical="center" wrapText="1"/>
    </xf>
    <xf numFmtId="0" fontId="1" fillId="4" borderId="16" xfId="29" applyFont="1" applyFill="1" applyBorder="1" applyAlignment="1">
      <alignment horizontal="center" vertical="center" wrapText="1"/>
    </xf>
    <xf numFmtId="0" fontId="6" fillId="3" borderId="19" xfId="29" applyFont="1" applyFill="1" applyBorder="1" applyAlignment="1">
      <alignment horizontal="center" vertical="center" wrapText="1"/>
    </xf>
    <xf numFmtId="0" fontId="1" fillId="3" borderId="19" xfId="29" applyFont="1" applyFill="1" applyBorder="1" applyAlignment="1">
      <alignment horizontal="center" vertical="center" wrapText="1"/>
    </xf>
    <xf numFmtId="3" fontId="1" fillId="0" borderId="11" xfId="0" applyNumberFormat="1" applyFont="1" applyBorder="1"/>
    <xf numFmtId="0" fontId="7" fillId="3" borderId="18" xfId="24" applyFont="1" applyFill="1" applyBorder="1" applyAlignment="1">
      <alignment horizontal="center" vertical="center" readingOrder="2"/>
    </xf>
    <xf numFmtId="0" fontId="11" fillId="3" borderId="18" xfId="24" applyFont="1" applyFill="1" applyBorder="1" applyAlignment="1">
      <alignment horizontal="center" vertical="center"/>
    </xf>
    <xf numFmtId="0" fontId="18" fillId="0" borderId="16" xfId="26" applyFont="1" applyFill="1" applyBorder="1" applyAlignment="1">
      <alignment horizontal="center" vertical="center" wrapText="1" readingOrder="2"/>
    </xf>
    <xf numFmtId="0" fontId="1" fillId="0" borderId="16" xfId="29" applyFont="1" applyFill="1" applyBorder="1" applyAlignment="1">
      <alignment horizontal="center" vertical="center" wrapText="1"/>
    </xf>
    <xf numFmtId="0" fontId="7" fillId="0" borderId="19" xfId="26" applyFont="1" applyFill="1" applyBorder="1" applyAlignment="1">
      <alignment horizontal="center" vertical="center" wrapText="1" readingOrder="2"/>
    </xf>
    <xf numFmtId="0" fontId="6" fillId="0" borderId="19" xfId="29" applyFont="1" applyFill="1" applyBorder="1" applyAlignment="1">
      <alignment horizontal="center" vertical="center" wrapText="1"/>
    </xf>
    <xf numFmtId="0" fontId="18" fillId="4" borderId="20" xfId="26" applyFont="1" applyFill="1" applyBorder="1" applyAlignment="1">
      <alignment horizontal="center" vertical="center" wrapText="1" readingOrder="2"/>
    </xf>
    <xf numFmtId="0" fontId="1" fillId="4" borderId="20" xfId="29" applyFont="1" applyFill="1" applyBorder="1" applyAlignment="1">
      <alignment horizontal="center" vertical="center" wrapText="1"/>
    </xf>
    <xf numFmtId="0" fontId="7" fillId="3" borderId="34" xfId="29" applyFont="1" applyFill="1" applyBorder="1" applyAlignment="1">
      <alignment horizontal="center" vertical="center" wrapText="1"/>
    </xf>
    <xf numFmtId="3" fontId="1" fillId="3" borderId="23" xfId="28" applyNumberFormat="1" applyFont="1" applyFill="1" applyBorder="1">
      <alignment horizontal="right" vertical="center" indent="1"/>
    </xf>
    <xf numFmtId="3" fontId="32" fillId="3" borderId="23" xfId="0" applyNumberFormat="1" applyFont="1" applyFill="1" applyBorder="1" applyAlignment="1">
      <alignment horizontal="right" vertical="center" indent="1"/>
    </xf>
    <xf numFmtId="3" fontId="32" fillId="3" borderId="23" xfId="28" applyNumberFormat="1" applyFont="1" applyFill="1" applyBorder="1">
      <alignment horizontal="right" vertical="center" indent="1"/>
    </xf>
    <xf numFmtId="3" fontId="32" fillId="4" borderId="23" xfId="28" applyNumberFormat="1" applyFont="1" applyFill="1" applyBorder="1">
      <alignment horizontal="right" vertical="center" indent="1"/>
    </xf>
    <xf numFmtId="3" fontId="32" fillId="0" borderId="24" xfId="28" applyNumberFormat="1" applyFont="1" applyBorder="1">
      <alignment horizontal="right" vertical="center" indent="1"/>
    </xf>
    <xf numFmtId="3" fontId="32" fillId="0" borderId="23" xfId="28" applyNumberFormat="1" applyFont="1" applyBorder="1">
      <alignment horizontal="right" vertical="center" indent="1"/>
    </xf>
    <xf numFmtId="3" fontId="1" fillId="0" borderId="24" xfId="14" applyNumberFormat="1" applyFont="1" applyBorder="1" applyAlignment="1">
      <alignment horizontal="right" vertical="center" indent="1" readingOrder="1"/>
    </xf>
    <xf numFmtId="3" fontId="1" fillId="0" borderId="23" xfId="14" applyNumberFormat="1" applyFont="1" applyBorder="1" applyAlignment="1">
      <alignment horizontal="right" vertical="center" indent="1" readingOrder="1"/>
    </xf>
    <xf numFmtId="3" fontId="1" fillId="0" borderId="25" xfId="14" applyNumberFormat="1" applyFont="1" applyBorder="1" applyAlignment="1">
      <alignment horizontal="right" vertical="center" indent="1" readingOrder="1"/>
    </xf>
    <xf numFmtId="3" fontId="32" fillId="0" borderId="24" xfId="14" applyNumberFormat="1" applyFont="1" applyBorder="1" applyAlignment="1">
      <alignment horizontal="right" vertical="center" indent="1" readingOrder="1"/>
    </xf>
    <xf numFmtId="3" fontId="32" fillId="3" borderId="23" xfId="14" applyNumberFormat="1" applyFont="1" applyFill="1" applyBorder="1" applyAlignment="1">
      <alignment horizontal="right" vertical="center" indent="1" readingOrder="1"/>
    </xf>
    <xf numFmtId="3" fontId="32" fillId="0" borderId="23" xfId="14" applyNumberFormat="1" applyFont="1" applyBorder="1" applyAlignment="1">
      <alignment horizontal="right" vertical="center" indent="1" readingOrder="1"/>
    </xf>
    <xf numFmtId="3" fontId="32" fillId="3" borderId="25" xfId="14" applyNumberFormat="1" applyFont="1" applyFill="1" applyBorder="1" applyAlignment="1">
      <alignment horizontal="right" vertical="center" indent="1" readingOrder="1"/>
    </xf>
    <xf numFmtId="3" fontId="32" fillId="0" borderId="43" xfId="14" applyNumberFormat="1" applyFont="1" applyBorder="1" applyAlignment="1">
      <alignment horizontal="right" vertical="center" indent="1" readingOrder="1"/>
    </xf>
    <xf numFmtId="3" fontId="1" fillId="0" borderId="24" xfId="28" applyNumberFormat="1" applyFont="1" applyBorder="1">
      <alignment horizontal="right" vertical="center" indent="1"/>
    </xf>
    <xf numFmtId="3" fontId="1" fillId="0" borderId="23" xfId="28" applyNumberFormat="1" applyFont="1" applyBorder="1">
      <alignment horizontal="right" vertical="center" indent="1"/>
    </xf>
    <xf numFmtId="3" fontId="1" fillId="3" borderId="40" xfId="28" applyNumberFormat="1" applyFont="1" applyFill="1" applyBorder="1">
      <alignment horizontal="right" vertical="center" indent="1"/>
    </xf>
    <xf numFmtId="3" fontId="1" fillId="0" borderId="44" xfId="28" applyNumberFormat="1" applyFont="1" applyBorder="1">
      <alignment horizontal="right" vertical="center" indent="1"/>
    </xf>
    <xf numFmtId="3" fontId="1" fillId="0" borderId="43" xfId="28" applyNumberFormat="1" applyFont="1" applyBorder="1">
      <alignment horizontal="right" vertical="center" indent="1"/>
    </xf>
    <xf numFmtId="3" fontId="7" fillId="0" borderId="45" xfId="28" applyNumberFormat="1" applyFont="1" applyBorder="1">
      <alignment horizontal="right" vertical="center" indent="1"/>
    </xf>
    <xf numFmtId="3" fontId="1" fillId="0" borderId="42" xfId="28" applyNumberFormat="1" applyFont="1" applyBorder="1">
      <alignment horizontal="right" vertical="center" indent="1"/>
    </xf>
    <xf numFmtId="3" fontId="1" fillId="0" borderId="46" xfId="28" applyNumberFormat="1" applyFont="1" applyBorder="1">
      <alignment horizontal="right" vertical="center" indent="1"/>
    </xf>
    <xf numFmtId="3" fontId="7" fillId="0" borderId="41" xfId="28" applyNumberFormat="1" applyFont="1" applyBorder="1">
      <alignment horizontal="right" vertical="center" indent="1"/>
    </xf>
    <xf numFmtId="3" fontId="1" fillId="0" borderId="38" xfId="28" applyNumberFormat="1" applyFont="1" applyBorder="1">
      <alignment horizontal="right" vertical="center" indent="1"/>
    </xf>
    <xf numFmtId="3" fontId="1" fillId="0" borderId="47" xfId="28" applyNumberFormat="1" applyFont="1" applyBorder="1">
      <alignment horizontal="right" vertical="center" indent="1"/>
    </xf>
    <xf numFmtId="3" fontId="1" fillId="0" borderId="25" xfId="28" applyNumberFormat="1" applyFont="1" applyBorder="1">
      <alignment horizontal="right" vertical="center" indent="1"/>
    </xf>
    <xf numFmtId="3" fontId="1" fillId="0" borderId="45" xfId="28" applyNumberFormat="1" applyFont="1" applyBorder="1">
      <alignment horizontal="right" vertical="center" indent="1"/>
    </xf>
    <xf numFmtId="3" fontId="1" fillId="0" borderId="39" xfId="28" applyNumberFormat="1" applyFont="1" applyBorder="1">
      <alignment horizontal="right" vertical="center" indent="1"/>
    </xf>
    <xf numFmtId="3" fontId="1" fillId="0" borderId="48" xfId="28" applyNumberFormat="1" applyFont="1" applyBorder="1">
      <alignment horizontal="right" vertical="center" indent="1"/>
    </xf>
    <xf numFmtId="0" fontId="1" fillId="0" borderId="24" xfId="14" applyFont="1" applyBorder="1" applyAlignment="1">
      <alignment horizontal="right" vertical="center" indent="1" readingOrder="1"/>
    </xf>
    <xf numFmtId="0" fontId="1" fillId="3" borderId="43" xfId="14" applyFont="1" applyFill="1" applyBorder="1" applyAlignment="1">
      <alignment horizontal="right" vertical="center" indent="1" readingOrder="1"/>
    </xf>
    <xf numFmtId="0" fontId="1" fillId="0" borderId="43" xfId="14" applyFont="1" applyBorder="1" applyAlignment="1">
      <alignment horizontal="right" vertical="center" indent="1" readingOrder="1"/>
    </xf>
    <xf numFmtId="0" fontId="10" fillId="0" borderId="20" xfId="27" applyFill="1" applyBorder="1" applyAlignment="1">
      <alignment horizontal="center" vertical="center" wrapText="1" readingOrder="2"/>
    </xf>
    <xf numFmtId="3" fontId="32" fillId="0" borderId="23" xfId="0" applyNumberFormat="1" applyFont="1" applyBorder="1" applyAlignment="1">
      <alignment horizontal="right" vertical="center" indent="1"/>
    </xf>
    <xf numFmtId="3" fontId="7" fillId="0" borderId="20" xfId="25" applyNumberFormat="1" applyFont="1" applyBorder="1">
      <alignment horizontal="right" vertical="center" indent="1"/>
    </xf>
    <xf numFmtId="0" fontId="7" fillId="0" borderId="36" xfId="29" applyFont="1" applyFill="1" applyBorder="1" applyAlignment="1">
      <alignment horizontal="center" vertical="center" wrapText="1"/>
    </xf>
    <xf numFmtId="0" fontId="10" fillId="0" borderId="16" xfId="27" applyFill="1" applyBorder="1" applyAlignment="1">
      <alignment horizontal="center" vertical="center" wrapText="1" readingOrder="2"/>
    </xf>
    <xf numFmtId="3" fontId="7" fillId="0" borderId="16" xfId="25" applyNumberFormat="1" applyFont="1" applyBorder="1">
      <alignment horizontal="right" vertical="center" indent="1"/>
    </xf>
    <xf numFmtId="0" fontId="7" fillId="0" borderId="34" xfId="29" applyFont="1" applyFill="1" applyBorder="1" applyAlignment="1">
      <alignment horizontal="center" vertical="center" wrapText="1"/>
    </xf>
    <xf numFmtId="0" fontId="10" fillId="0" borderId="15" xfId="27" applyFill="1" applyBorder="1" applyAlignment="1">
      <alignment horizontal="center" vertical="center" wrapText="1" readingOrder="2"/>
    </xf>
    <xf numFmtId="3" fontId="32" fillId="0" borderId="40" xfId="0" applyNumberFormat="1" applyFont="1" applyBorder="1" applyAlignment="1">
      <alignment horizontal="right" vertical="center" indent="1"/>
    </xf>
    <xf numFmtId="3" fontId="7" fillId="0" borderId="15" xfId="25" applyNumberFormat="1" applyFont="1" applyBorder="1">
      <alignment horizontal="right" vertical="center" indent="1"/>
    </xf>
    <xf numFmtId="0" fontId="7" fillId="0" borderId="35" xfId="29" applyFont="1" applyFill="1" applyBorder="1" applyAlignment="1">
      <alignment horizontal="center" vertical="center" wrapText="1"/>
    </xf>
    <xf numFmtId="3" fontId="32" fillId="0" borderId="24" xfId="0" applyNumberFormat="1" applyFont="1" applyBorder="1" applyAlignment="1">
      <alignment horizontal="right" vertical="center" indent="1"/>
    </xf>
    <xf numFmtId="0" fontId="7" fillId="4" borderId="51" xfId="27" applyFont="1" applyFill="1" applyBorder="1">
      <alignment horizontal="right" vertical="center" wrapText="1" indent="1" readingOrder="2"/>
    </xf>
    <xf numFmtId="3" fontId="7" fillId="4" borderId="52" xfId="25" applyNumberFormat="1" applyFont="1" applyFill="1" applyBorder="1">
      <alignment horizontal="right" vertical="center" indent="1"/>
    </xf>
    <xf numFmtId="0" fontId="6" fillId="4" borderId="53" xfId="29" applyFont="1" applyFill="1" applyBorder="1">
      <alignment horizontal="left" vertical="center" wrapText="1" indent="1"/>
    </xf>
    <xf numFmtId="0" fontId="7" fillId="3" borderId="42" xfId="27" applyFont="1" applyFill="1" applyBorder="1">
      <alignment horizontal="right" vertical="center" wrapText="1" indent="1" readingOrder="2"/>
    </xf>
    <xf numFmtId="3" fontId="7" fillId="3" borderId="54" xfId="25" applyNumberFormat="1" applyFont="1" applyFill="1" applyBorder="1">
      <alignment horizontal="right" vertical="center" indent="1"/>
    </xf>
    <xf numFmtId="0" fontId="6" fillId="3" borderId="41" xfId="29" applyFont="1" applyFill="1" applyBorder="1">
      <alignment horizontal="left" vertical="center" wrapText="1" indent="1"/>
    </xf>
    <xf numFmtId="0" fontId="7" fillId="4" borderId="42" xfId="27" applyFont="1" applyFill="1" applyBorder="1">
      <alignment horizontal="right" vertical="center" wrapText="1" indent="1" readingOrder="2"/>
    </xf>
    <xf numFmtId="3" fontId="7" fillId="4" borderId="54" xfId="25" applyNumberFormat="1" applyFont="1" applyFill="1" applyBorder="1">
      <alignment horizontal="right" vertical="center" indent="1"/>
    </xf>
    <xf numFmtId="0" fontId="6" fillId="4" borderId="41" xfId="29" applyFont="1" applyFill="1" applyBorder="1">
      <alignment horizontal="left" vertical="center" wrapText="1" indent="1"/>
    </xf>
    <xf numFmtId="0" fontId="7" fillId="3" borderId="55" xfId="27" applyFont="1" applyFill="1" applyBorder="1">
      <alignment horizontal="right" vertical="center" wrapText="1" indent="1" readingOrder="2"/>
    </xf>
    <xf numFmtId="3" fontId="32" fillId="3" borderId="40" xfId="28" applyNumberFormat="1" applyFont="1" applyFill="1" applyBorder="1">
      <alignment horizontal="right" vertical="center" indent="1"/>
    </xf>
    <xf numFmtId="3" fontId="7" fillId="3" borderId="56" xfId="25" applyNumberFormat="1" applyFont="1" applyFill="1" applyBorder="1">
      <alignment horizontal="right" vertical="center" indent="1"/>
    </xf>
    <xf numFmtId="0" fontId="6" fillId="3" borderId="57" xfId="29" applyFont="1" applyFill="1" applyBorder="1">
      <alignment horizontal="left" vertical="center" wrapText="1" indent="1"/>
    </xf>
    <xf numFmtId="3" fontId="1" fillId="0" borderId="0" xfId="0" applyNumberFormat="1" applyFont="1"/>
    <xf numFmtId="3" fontId="7" fillId="3" borderId="17" xfId="25" applyNumberFormat="1" applyFont="1" applyFill="1" applyBorder="1">
      <alignment horizontal="right" vertical="center" indent="1"/>
    </xf>
    <xf numFmtId="0" fontId="1" fillId="3" borderId="46" xfId="14" applyFont="1" applyFill="1" applyBorder="1" applyAlignment="1">
      <alignment horizontal="right" vertical="center" indent="1" readingOrder="1"/>
    </xf>
    <xf numFmtId="3" fontId="7" fillId="3" borderId="21" xfId="25" applyNumberFormat="1" applyFont="1" applyFill="1" applyBorder="1">
      <alignment horizontal="right" vertical="center" indent="1"/>
    </xf>
    <xf numFmtId="0" fontId="3" fillId="0" borderId="0" xfId="32" applyFont="1" applyAlignment="1">
      <alignment vertical="center"/>
    </xf>
    <xf numFmtId="0" fontId="3" fillId="0" borderId="0" xfId="32" applyFont="1" applyAlignment="1">
      <alignment horizontal="left" vertical="center"/>
    </xf>
    <xf numFmtId="0" fontId="1" fillId="0" borderId="0" xfId="32" applyAlignment="1">
      <alignment horizontal="center"/>
    </xf>
    <xf numFmtId="0" fontId="1" fillId="0" borderId="0" xfId="32" applyAlignment="1">
      <alignment horizontal="center" vertical="center" wrapText="1"/>
    </xf>
    <xf numFmtId="0" fontId="1" fillId="0" borderId="0" xfId="32" applyAlignment="1">
      <alignment horizontal="center" vertical="center"/>
    </xf>
    <xf numFmtId="0" fontId="3" fillId="0" borderId="0" xfId="31" applyBorder="1">
      <alignment horizontal="left" vertical="center"/>
    </xf>
    <xf numFmtId="0" fontId="3" fillId="3" borderId="0" xfId="29" applyFill="1" applyBorder="1" applyAlignment="1">
      <alignment horizontal="center" vertical="center" wrapText="1"/>
    </xf>
    <xf numFmtId="3" fontId="3" fillId="3" borderId="0" xfId="28" applyNumberFormat="1" applyFill="1" applyBorder="1">
      <alignment horizontal="right" vertical="center" indent="1"/>
    </xf>
    <xf numFmtId="0" fontId="10" fillId="3" borderId="0" xfId="27" applyFill="1" applyBorder="1" applyAlignment="1">
      <alignment horizontal="center" vertical="center" wrapText="1" readingOrder="2"/>
    </xf>
    <xf numFmtId="0" fontId="7" fillId="3" borderId="16" xfId="29" applyFont="1" applyFill="1" applyBorder="1" applyAlignment="1">
      <alignment horizontal="center" vertical="center" wrapText="1"/>
    </xf>
    <xf numFmtId="3" fontId="3" fillId="3" borderId="16" xfId="28" applyNumberFormat="1" applyFill="1" applyBorder="1">
      <alignment horizontal="right" vertical="center" indent="1"/>
    </xf>
    <xf numFmtId="0" fontId="7" fillId="4" borderId="17" xfId="29" applyFont="1" applyFill="1" applyBorder="1" applyAlignment="1">
      <alignment horizontal="center" vertical="center" wrapText="1"/>
    </xf>
    <xf numFmtId="3" fontId="3" fillId="4" borderId="17" xfId="28" applyNumberFormat="1" applyFill="1" applyBorder="1">
      <alignment horizontal="right" vertical="center" indent="1"/>
    </xf>
    <xf numFmtId="0" fontId="10" fillId="4" borderId="17" xfId="27" applyFill="1" applyBorder="1" applyAlignment="1">
      <alignment horizontal="center" vertical="center" wrapText="1" readingOrder="2"/>
    </xf>
    <xf numFmtId="0" fontId="3" fillId="0" borderId="0" xfId="32" applyFont="1" applyAlignment="1">
      <alignment horizontal="center" vertical="center"/>
    </xf>
    <xf numFmtId="0" fontId="12" fillId="0" borderId="0" xfId="1" applyAlignment="1">
      <alignment vertical="center"/>
    </xf>
    <xf numFmtId="0" fontId="33" fillId="0" borderId="0" xfId="32" applyFont="1" applyAlignment="1">
      <alignment horizontal="center" vertical="center"/>
    </xf>
    <xf numFmtId="164" fontId="3" fillId="0" borderId="0" xfId="32" applyNumberFormat="1" applyFont="1" applyAlignment="1">
      <alignment vertical="center"/>
    </xf>
    <xf numFmtId="1" fontId="33" fillId="0" borderId="0" xfId="32" applyNumberFormat="1" applyFont="1" applyAlignment="1">
      <alignment horizontal="center" vertical="center"/>
    </xf>
    <xf numFmtId="0" fontId="7" fillId="0" borderId="0" xfId="33" applyFont="1">
      <alignment horizontal="left" vertical="center"/>
    </xf>
    <xf numFmtId="0" fontId="10" fillId="0" borderId="0" xfId="19">
      <alignment horizontal="right" vertical="center"/>
    </xf>
    <xf numFmtId="1" fontId="3" fillId="0" borderId="0" xfId="32" applyNumberFormat="1" applyFont="1" applyAlignment="1">
      <alignment vertical="center"/>
    </xf>
    <xf numFmtId="1" fontId="3" fillId="0" borderId="0" xfId="32" applyNumberFormat="1" applyFont="1" applyAlignment="1">
      <alignment horizontal="left" vertical="center"/>
    </xf>
    <xf numFmtId="1" fontId="34" fillId="0" borderId="0" xfId="32" applyNumberFormat="1" applyFont="1" applyAlignment="1">
      <alignment vertical="center"/>
    </xf>
    <xf numFmtId="1" fontId="3" fillId="0" borderId="0" xfId="32" applyNumberFormat="1" applyFont="1" applyAlignment="1">
      <alignment horizontal="right" vertical="center"/>
    </xf>
    <xf numFmtId="1" fontId="3" fillId="0" borderId="0" xfId="32" applyNumberFormat="1" applyFont="1" applyAlignment="1">
      <alignment horizontal="center" vertical="center"/>
    </xf>
    <xf numFmtId="0" fontId="7" fillId="3" borderId="15" xfId="29" applyFont="1" applyFill="1" applyBorder="1" applyAlignment="1">
      <alignment horizontal="center" vertical="center" wrapText="1"/>
    </xf>
    <xf numFmtId="3" fontId="7" fillId="3" borderId="15" xfId="25" applyNumberFormat="1" applyFont="1" applyFill="1" applyBorder="1">
      <alignment horizontal="right" vertical="center" indent="1"/>
    </xf>
    <xf numFmtId="165" fontId="7" fillId="3" borderId="58" xfId="25" applyNumberFormat="1" applyFont="1" applyFill="1" applyBorder="1">
      <alignment horizontal="right" vertical="center" indent="1"/>
    </xf>
    <xf numFmtId="3" fontId="7" fillId="3" borderId="58" xfId="25" applyNumberFormat="1" applyFont="1" applyFill="1" applyBorder="1">
      <alignment horizontal="right" vertical="center" indent="1"/>
    </xf>
    <xf numFmtId="3" fontId="1" fillId="3" borderId="15" xfId="28" applyNumberFormat="1" applyFont="1" applyFill="1" applyBorder="1">
      <alignment horizontal="right" vertical="center" indent="1"/>
    </xf>
    <xf numFmtId="0" fontId="10" fillId="3" borderId="15" xfId="27" applyFill="1" applyBorder="1" applyAlignment="1">
      <alignment horizontal="center" vertical="center" wrapText="1" readingOrder="2"/>
    </xf>
    <xf numFmtId="0" fontId="7" fillId="0" borderId="17" xfId="29" applyFont="1" applyFill="1" applyBorder="1" applyAlignment="1">
      <alignment horizontal="center" vertical="center" wrapText="1"/>
    </xf>
    <xf numFmtId="3" fontId="7" fillId="0" borderId="17" xfId="25" applyNumberFormat="1" applyFont="1" applyBorder="1">
      <alignment horizontal="right" vertical="center" indent="1"/>
    </xf>
    <xf numFmtId="165" fontId="7" fillId="0" borderId="17" xfId="25" applyNumberFormat="1" applyFont="1" applyBorder="1">
      <alignment horizontal="right" vertical="center" indent="1"/>
    </xf>
    <xf numFmtId="3" fontId="1" fillId="0" borderId="17" xfId="28" applyNumberFormat="1" applyFont="1" applyBorder="1">
      <alignment horizontal="right" vertical="center" indent="1"/>
    </xf>
    <xf numFmtId="0" fontId="10" fillId="0" borderId="17" xfId="27" applyFill="1" applyBorder="1" applyAlignment="1">
      <alignment horizontal="center" vertical="center" wrapText="1" readingOrder="2"/>
    </xf>
    <xf numFmtId="165" fontId="7" fillId="3" borderId="17" xfId="25" applyNumberFormat="1" applyFont="1" applyFill="1" applyBorder="1">
      <alignment horizontal="right" vertical="center" indent="1"/>
    </xf>
    <xf numFmtId="3" fontId="1" fillId="3" borderId="16" xfId="28" applyNumberFormat="1" applyFont="1" applyFill="1" applyBorder="1">
      <alignment horizontal="right" vertical="center" indent="1"/>
    </xf>
    <xf numFmtId="0" fontId="7" fillId="0" borderId="20" xfId="29" applyFont="1" applyFill="1" applyBorder="1" applyAlignment="1">
      <alignment horizontal="center" vertical="center" wrapText="1"/>
    </xf>
    <xf numFmtId="165" fontId="7" fillId="0" borderId="20" xfId="25" applyNumberFormat="1" applyFont="1" applyBorder="1">
      <alignment horizontal="right" vertical="center" indent="1"/>
    </xf>
    <xf numFmtId="3" fontId="1" fillId="0" borderId="20" xfId="28" applyNumberFormat="1" applyFont="1" applyBorder="1">
      <alignment horizontal="right" vertical="center" indent="1"/>
    </xf>
    <xf numFmtId="1" fontId="8" fillId="0" borderId="0" xfId="32" applyNumberFormat="1" applyFont="1" applyAlignment="1">
      <alignment horizontal="centerContinuous" vertical="center"/>
    </xf>
    <xf numFmtId="1" fontId="2" fillId="0" borderId="0" xfId="32" applyNumberFormat="1" applyFont="1" applyAlignment="1">
      <alignment horizontal="centerContinuous" vertical="center"/>
    </xf>
    <xf numFmtId="1" fontId="35" fillId="0" borderId="0" xfId="32" applyNumberFormat="1" applyFont="1" applyAlignment="1">
      <alignment vertical="center"/>
    </xf>
    <xf numFmtId="1" fontId="19" fillId="0" borderId="0" xfId="32" applyNumberFormat="1" applyFont="1" applyAlignment="1">
      <alignment vertical="center"/>
    </xf>
    <xf numFmtId="1" fontId="3" fillId="0" borderId="0" xfId="32" applyNumberFormat="1" applyFont="1" applyAlignment="1">
      <alignment horizontal="right" vertical="center" readingOrder="2"/>
    </xf>
    <xf numFmtId="0" fontId="11" fillId="0" borderId="59" xfId="24" applyFont="1" applyFill="1" applyBorder="1" applyAlignment="1">
      <alignment horizontal="center" vertical="center"/>
    </xf>
    <xf numFmtId="3" fontId="7" fillId="0" borderId="58" xfId="25" applyNumberFormat="1" applyFont="1" applyBorder="1">
      <alignment horizontal="right" vertical="center" indent="1"/>
    </xf>
    <xf numFmtId="3" fontId="7" fillId="0" borderId="58" xfId="28" applyNumberFormat="1" applyFont="1" applyBorder="1">
      <alignment horizontal="right" vertical="center" indent="1"/>
    </xf>
    <xf numFmtId="3" fontId="7" fillId="0" borderId="18" xfId="28" applyNumberFormat="1" applyFont="1" applyBorder="1">
      <alignment horizontal="right" vertical="center" indent="1"/>
    </xf>
    <xf numFmtId="0" fontId="7" fillId="0" borderId="60" xfId="24" applyFont="1" applyFill="1" applyBorder="1" applyAlignment="1">
      <alignment horizontal="center" vertical="center"/>
    </xf>
    <xf numFmtId="0" fontId="11" fillId="3" borderId="15" xfId="29" applyFont="1" applyFill="1" applyBorder="1" applyAlignment="1">
      <alignment horizontal="center" vertical="center" wrapText="1"/>
    </xf>
    <xf numFmtId="3" fontId="1" fillId="3" borderId="19" xfId="28" applyNumberFormat="1" applyFont="1" applyFill="1" applyBorder="1">
      <alignment horizontal="right" vertical="center" indent="1"/>
    </xf>
    <xf numFmtId="0" fontId="7" fillId="3" borderId="19" xfId="27" applyFont="1" applyFill="1" applyBorder="1" applyAlignment="1">
      <alignment horizontal="center" vertical="center" wrapText="1" readingOrder="2"/>
    </xf>
    <xf numFmtId="0" fontId="7" fillId="4" borderId="16" xfId="29" applyFont="1" applyFill="1" applyBorder="1" applyAlignment="1">
      <alignment horizontal="center" vertical="center" wrapText="1"/>
    </xf>
    <xf numFmtId="3" fontId="1" fillId="4" borderId="16" xfId="28" applyNumberFormat="1" applyFont="1" applyFill="1" applyBorder="1">
      <alignment horizontal="right" vertical="center" indent="1"/>
    </xf>
    <xf numFmtId="0" fontId="10" fillId="4" borderId="16" xfId="27" applyFill="1" applyBorder="1" applyAlignment="1">
      <alignment horizontal="center" vertical="center" wrapText="1" readingOrder="2"/>
    </xf>
    <xf numFmtId="3" fontId="1" fillId="4" borderId="17" xfId="28" applyNumberFormat="1" applyFont="1" applyFill="1" applyBorder="1">
      <alignment horizontal="right" vertical="center" indent="1"/>
    </xf>
    <xf numFmtId="0" fontId="10" fillId="0" borderId="0" xfId="3" applyFont="1" applyAlignment="1">
      <alignment horizontal="centerContinuous" vertical="center" readingOrder="2"/>
    </xf>
    <xf numFmtId="0" fontId="10" fillId="0" borderId="0" xfId="3" applyFont="1" applyAlignment="1">
      <alignment horizontal="centerContinuous" vertical="center"/>
    </xf>
    <xf numFmtId="0" fontId="27" fillId="0" borderId="0" xfId="1" applyFont="1" applyAlignment="1">
      <alignment horizontal="centerContinuous" vertical="center"/>
    </xf>
    <xf numFmtId="1" fontId="1" fillId="0" borderId="0" xfId="32" applyNumberFormat="1" applyAlignment="1">
      <alignment vertical="center"/>
    </xf>
    <xf numFmtId="1" fontId="1" fillId="0" borderId="0" xfId="32" applyNumberFormat="1" applyAlignment="1">
      <alignment horizontal="left" vertical="center"/>
    </xf>
    <xf numFmtId="3" fontId="37" fillId="0" borderId="10" xfId="0" applyNumberFormat="1" applyFont="1" applyBorder="1" applyAlignment="1">
      <alignment vertical="center"/>
    </xf>
    <xf numFmtId="0" fontId="37" fillId="0" borderId="10" xfId="0" applyFont="1" applyBorder="1" applyAlignment="1">
      <alignment vertical="center"/>
    </xf>
    <xf numFmtId="0" fontId="37" fillId="0" borderId="10" xfId="0" applyFont="1" applyBorder="1" applyAlignment="1">
      <alignment vertical="center" wrapText="1"/>
    </xf>
    <xf numFmtId="1" fontId="1" fillId="0" borderId="0" xfId="32" applyNumberForma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1" fontId="1" fillId="0" borderId="0" xfId="32" applyNumberFormat="1" applyAlignment="1">
      <alignment horizontal="center" vertical="center"/>
    </xf>
    <xf numFmtId="0" fontId="18" fillId="0" borderId="0" xfId="0" applyFont="1" applyAlignment="1">
      <alignment vertical="center"/>
    </xf>
    <xf numFmtId="1" fontId="1" fillId="0" borderId="0" xfId="32" applyNumberFormat="1" applyAlignment="1">
      <alignment horizontal="right" vertical="center" readingOrder="2"/>
    </xf>
    <xf numFmtId="0" fontId="11" fillId="4" borderId="61" xfId="24" applyFont="1" applyFill="1" applyBorder="1" applyAlignment="1">
      <alignment horizontal="center" vertical="center"/>
    </xf>
    <xf numFmtId="0" fontId="7" fillId="4" borderId="60" xfId="24" applyFont="1" applyFill="1" applyBorder="1" applyAlignment="1">
      <alignment horizontal="center" vertical="center"/>
    </xf>
    <xf numFmtId="0" fontId="11" fillId="3" borderId="62" xfId="29" applyFont="1" applyFill="1" applyBorder="1">
      <alignment horizontal="left" vertical="center" wrapText="1" indent="1"/>
    </xf>
    <xf numFmtId="3" fontId="7" fillId="3" borderId="22" xfId="25" applyNumberFormat="1" applyFont="1" applyFill="1" applyBorder="1">
      <alignment horizontal="right" vertical="center" indent="1"/>
    </xf>
    <xf numFmtId="0" fontId="7" fillId="3" borderId="63" xfId="27" applyFont="1" applyFill="1" applyBorder="1">
      <alignment horizontal="right" vertical="center" wrapText="1" indent="1" readingOrder="2"/>
    </xf>
    <xf numFmtId="0" fontId="11" fillId="4" borderId="62" xfId="29" applyFont="1" applyFill="1" applyBorder="1">
      <alignment horizontal="left" vertical="center" wrapText="1" indent="1"/>
    </xf>
    <xf numFmtId="0" fontId="7" fillId="4" borderId="63" xfId="27" applyFont="1" applyFill="1" applyBorder="1">
      <alignment horizontal="right" vertical="center" wrapText="1" indent="1" readingOrder="2"/>
    </xf>
    <xf numFmtId="3" fontId="7" fillId="3" borderId="20" xfId="25" applyNumberFormat="1" applyFont="1" applyFill="1" applyBorder="1">
      <alignment horizontal="right" vertical="center" indent="1"/>
    </xf>
    <xf numFmtId="1" fontId="7" fillId="0" borderId="0" xfId="32" applyNumberFormat="1" applyFont="1" applyAlignment="1">
      <alignment horizontal="center" vertical="center"/>
    </xf>
    <xf numFmtId="0" fontId="11" fillId="4" borderId="64" xfId="29" applyFont="1" applyFill="1" applyBorder="1">
      <alignment horizontal="left" vertical="center" wrapText="1" indent="1"/>
    </xf>
    <xf numFmtId="3" fontId="1" fillId="4" borderId="20" xfId="28" applyNumberFormat="1" applyFont="1" applyFill="1" applyBorder="1">
      <alignment horizontal="right" vertical="center" indent="1"/>
    </xf>
    <xf numFmtId="0" fontId="7" fillId="4" borderId="65" xfId="27" applyFont="1" applyFill="1" applyBorder="1">
      <alignment horizontal="right" vertical="center" wrapText="1" indent="1" readingOrder="2"/>
    </xf>
    <xf numFmtId="1" fontId="31" fillId="0" borderId="0" xfId="32" applyNumberFormat="1" applyFont="1" applyAlignment="1">
      <alignment vertical="center"/>
    </xf>
    <xf numFmtId="1" fontId="10" fillId="0" borderId="0" xfId="32" applyNumberFormat="1" applyFont="1" applyAlignment="1">
      <alignment horizontal="centerContinuous" vertical="center"/>
    </xf>
    <xf numFmtId="0" fontId="1" fillId="4" borderId="62" xfId="29" applyFont="1" applyFill="1" applyBorder="1" applyAlignment="1">
      <alignment horizontal="center" vertical="center" wrapText="1"/>
    </xf>
    <xf numFmtId="3" fontId="7" fillId="3" borderId="58" xfId="9" applyNumberFormat="1" applyFont="1" applyFill="1" applyBorder="1" applyAlignment="1">
      <alignment vertical="center" wrapText="1"/>
    </xf>
    <xf numFmtId="0" fontId="7" fillId="3" borderId="58" xfId="9" applyFont="1" applyFill="1" applyBorder="1" applyAlignment="1">
      <alignment vertical="center" wrapText="1"/>
    </xf>
    <xf numFmtId="0" fontId="1" fillId="3" borderId="62" xfId="29" applyFont="1" applyFill="1" applyBorder="1" applyAlignment="1">
      <alignment horizontal="center" vertical="center" wrapText="1"/>
    </xf>
    <xf numFmtId="0" fontId="7" fillId="3" borderId="22" xfId="9" applyFont="1" applyFill="1" applyBorder="1">
      <alignment horizontal="center" vertical="center" wrapText="1"/>
    </xf>
    <xf numFmtId="0" fontId="11" fillId="3" borderId="61" xfId="24" applyFont="1" applyFill="1" applyBorder="1" applyAlignment="1">
      <alignment horizontal="center" vertical="center"/>
    </xf>
    <xf numFmtId="3" fontId="7" fillId="3" borderId="58" xfId="28" applyNumberFormat="1" applyFont="1" applyFill="1" applyBorder="1">
      <alignment horizontal="right" vertical="center" indent="1"/>
    </xf>
    <xf numFmtId="0" fontId="7" fillId="3" borderId="66" xfId="24" applyFont="1" applyFill="1" applyBorder="1" applyAlignment="1">
      <alignment horizontal="center" vertical="center"/>
    </xf>
    <xf numFmtId="0" fontId="7" fillId="4" borderId="62" xfId="29" applyFont="1" applyFill="1" applyBorder="1" applyAlignment="1">
      <alignment horizontal="center" vertical="center" wrapText="1"/>
    </xf>
    <xf numFmtId="3" fontId="7" fillId="4" borderId="58" xfId="25" applyNumberFormat="1" applyFont="1" applyFill="1" applyBorder="1">
      <alignment horizontal="right" vertical="center" indent="1"/>
    </xf>
    <xf numFmtId="3" fontId="1" fillId="4" borderId="15" xfId="28" applyNumberFormat="1" applyFont="1" applyFill="1" applyBorder="1">
      <alignment horizontal="right" vertical="center" indent="1"/>
    </xf>
    <xf numFmtId="0" fontId="18" fillId="4" borderId="66" xfId="27" applyFont="1" applyFill="1" applyBorder="1" applyAlignment="1">
      <alignment horizontal="center" vertical="center" wrapText="1" readingOrder="2"/>
    </xf>
    <xf numFmtId="0" fontId="7" fillId="3" borderId="62" xfId="29" applyFont="1" applyFill="1" applyBorder="1" applyAlignment="1">
      <alignment horizontal="center" vertical="center" wrapText="1"/>
    </xf>
    <xf numFmtId="0" fontId="18" fillId="3" borderId="63" xfId="27" applyFont="1" applyFill="1" applyBorder="1" applyAlignment="1">
      <alignment horizontal="center" vertical="center" wrapText="1" readingOrder="2"/>
    </xf>
    <xf numFmtId="0" fontId="18" fillId="4" borderId="63" xfId="27" applyFont="1" applyFill="1" applyBorder="1" applyAlignment="1">
      <alignment horizontal="center" vertical="center" wrapText="1" readingOrder="2"/>
    </xf>
    <xf numFmtId="0" fontId="7" fillId="3" borderId="60" xfId="24" applyFont="1" applyFill="1" applyBorder="1" applyAlignment="1">
      <alignment horizontal="center" vertical="center"/>
    </xf>
    <xf numFmtId="3" fontId="7" fillId="4" borderId="15" xfId="25" applyNumberFormat="1" applyFont="1" applyFill="1" applyBorder="1">
      <alignment horizontal="right" vertical="center" indent="1"/>
    </xf>
    <xf numFmtId="0" fontId="11" fillId="4" borderId="64" xfId="29" applyFont="1" applyFill="1" applyBorder="1" applyAlignment="1">
      <alignment horizontal="center" vertical="center" wrapText="1"/>
    </xf>
    <xf numFmtId="0" fontId="7" fillId="4" borderId="65" xfId="27" applyFont="1" applyFill="1" applyBorder="1" applyAlignment="1">
      <alignment horizontal="center" vertical="center" wrapText="1" readingOrder="2"/>
    </xf>
    <xf numFmtId="164" fontId="1" fillId="0" borderId="0" xfId="32" applyNumberFormat="1" applyAlignment="1">
      <alignment vertical="center"/>
    </xf>
    <xf numFmtId="164" fontId="7" fillId="0" borderId="0" xfId="32" applyNumberFormat="1" applyFont="1" applyAlignment="1">
      <alignment vertical="center"/>
    </xf>
    <xf numFmtId="164" fontId="1" fillId="0" borderId="0" xfId="32" applyNumberFormat="1" applyAlignment="1">
      <alignment horizontal="left" vertical="center"/>
    </xf>
    <xf numFmtId="164" fontId="1" fillId="0" borderId="0" xfId="32" applyNumberFormat="1" applyAlignment="1">
      <alignment horizontal="center" vertical="center"/>
    </xf>
    <xf numFmtId="164" fontId="7" fillId="0" borderId="0" xfId="32" applyNumberFormat="1" applyFont="1" applyAlignment="1">
      <alignment horizontal="right" vertical="center" wrapText="1"/>
    </xf>
    <xf numFmtId="1" fontId="7" fillId="0" borderId="0" xfId="32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3" fontId="28" fillId="0" borderId="0" xfId="0" applyNumberFormat="1" applyFont="1"/>
    <xf numFmtId="1" fontId="1" fillId="0" borderId="0" xfId="32" applyNumberFormat="1" applyAlignment="1">
      <alignment horizontal="center" vertical="center" wrapText="1"/>
    </xf>
    <xf numFmtId="164" fontId="1" fillId="0" borderId="0" xfId="32" applyNumberFormat="1" applyAlignment="1">
      <alignment vertical="center" wrapText="1"/>
    </xf>
    <xf numFmtId="164" fontId="7" fillId="0" borderId="0" xfId="32" applyNumberFormat="1" applyFont="1" applyAlignment="1">
      <alignment vertical="center" wrapText="1"/>
    </xf>
    <xf numFmtId="164" fontId="1" fillId="0" borderId="0" xfId="32" applyNumberFormat="1" applyAlignment="1">
      <alignment horizontal="left" vertical="center" wrapText="1"/>
    </xf>
    <xf numFmtId="164" fontId="1" fillId="0" borderId="0" xfId="32" applyNumberFormat="1" applyAlignment="1">
      <alignment horizontal="center" vertical="center" wrapText="1"/>
    </xf>
    <xf numFmtId="0" fontId="1" fillId="0" borderId="0" xfId="0" applyFont="1" applyAlignment="1">
      <alignment wrapText="1"/>
    </xf>
    <xf numFmtId="164" fontId="1" fillId="0" borderId="67" xfId="32" applyNumberFormat="1" applyBorder="1" applyAlignment="1">
      <alignment horizontal="center" vertical="center"/>
    </xf>
    <xf numFmtId="1" fontId="1" fillId="0" borderId="67" xfId="32" applyNumberFormat="1" applyBorder="1" applyAlignment="1">
      <alignment horizontal="center" vertical="center"/>
    </xf>
    <xf numFmtId="164" fontId="7" fillId="0" borderId="67" xfId="32" applyNumberFormat="1" applyFont="1" applyBorder="1" applyAlignment="1">
      <alignment horizontal="center" vertical="center" wrapText="1"/>
    </xf>
    <xf numFmtId="164" fontId="1" fillId="0" borderId="68" xfId="32" applyNumberFormat="1" applyBorder="1" applyAlignment="1">
      <alignment vertical="center"/>
    </xf>
    <xf numFmtId="1" fontId="1" fillId="3" borderId="41" xfId="32" applyNumberFormat="1" applyFill="1" applyBorder="1" applyAlignment="1">
      <alignment horizontal="center" vertical="center"/>
    </xf>
    <xf numFmtId="0" fontId="11" fillId="3" borderId="46" xfId="24" applyFont="1" applyFill="1" applyBorder="1" applyAlignment="1">
      <alignment horizontal="center" vertical="center"/>
    </xf>
    <xf numFmtId="3" fontId="7" fillId="3" borderId="46" xfId="28" applyNumberFormat="1" applyFont="1" applyFill="1" applyBorder="1">
      <alignment horizontal="right" vertical="center" indent="1"/>
    </xf>
    <xf numFmtId="1" fontId="1" fillId="3" borderId="42" xfId="32" applyNumberFormat="1" applyFill="1" applyBorder="1" applyAlignment="1">
      <alignment horizontal="center" vertical="center"/>
    </xf>
    <xf numFmtId="0" fontId="11" fillId="4" borderId="41" xfId="29" applyFont="1" applyFill="1" applyBorder="1">
      <alignment horizontal="left" vertical="center" wrapText="1" indent="1"/>
    </xf>
    <xf numFmtId="3" fontId="7" fillId="4" borderId="69" xfId="25" applyNumberFormat="1" applyFont="1" applyFill="1" applyBorder="1">
      <alignment horizontal="right" vertical="center" indent="1"/>
    </xf>
    <xf numFmtId="3" fontId="1" fillId="4" borderId="46" xfId="28" applyNumberFormat="1" applyFont="1" applyFill="1" applyBorder="1">
      <alignment horizontal="right" vertical="center" indent="1"/>
    </xf>
    <xf numFmtId="1" fontId="1" fillId="3" borderId="0" xfId="32" applyNumberFormat="1" applyFill="1" applyAlignment="1">
      <alignment horizontal="center" vertical="center"/>
    </xf>
    <xf numFmtId="0" fontId="11" fillId="3" borderId="19" xfId="29" applyFont="1" applyFill="1" applyBorder="1">
      <alignment horizontal="left" vertical="center" wrapText="1" indent="1"/>
    </xf>
    <xf numFmtId="0" fontId="7" fillId="3" borderId="25" xfId="27" applyFont="1" applyFill="1" applyBorder="1">
      <alignment horizontal="right" vertical="center" wrapText="1" indent="1" readingOrder="2"/>
    </xf>
    <xf numFmtId="0" fontId="11" fillId="4" borderId="16" xfId="29" applyFont="1" applyFill="1" applyBorder="1">
      <alignment horizontal="left" vertical="center" wrapText="1" indent="1"/>
    </xf>
    <xf numFmtId="0" fontId="7" fillId="4" borderId="23" xfId="27" applyFont="1" applyFill="1" applyBorder="1">
      <alignment horizontal="right" vertical="center" wrapText="1" indent="1" readingOrder="2"/>
    </xf>
    <xf numFmtId="0" fontId="11" fillId="3" borderId="16" xfId="29" applyFont="1" applyFill="1" applyBorder="1">
      <alignment horizontal="left" vertical="center" wrapText="1" indent="1"/>
    </xf>
    <xf numFmtId="0" fontId="7" fillId="3" borderId="23" xfId="27" applyFont="1" applyFill="1" applyBorder="1">
      <alignment horizontal="right" vertical="center" wrapText="1" indent="1" readingOrder="2"/>
    </xf>
    <xf numFmtId="0" fontId="11" fillId="4" borderId="20" xfId="29" applyFont="1" applyFill="1" applyBorder="1">
      <alignment horizontal="left" vertical="center" wrapText="1" indent="1"/>
    </xf>
    <xf numFmtId="0" fontId="7" fillId="4" borderId="24" xfId="27" applyFont="1" applyFill="1" applyBorder="1">
      <alignment horizontal="right" vertical="center" wrapText="1" indent="1" readingOrder="2"/>
    </xf>
    <xf numFmtId="0" fontId="7" fillId="3" borderId="59" xfId="29" applyFont="1" applyFill="1" applyBorder="1" applyAlignment="1">
      <alignment horizontal="center" vertical="center" wrapText="1"/>
    </xf>
    <xf numFmtId="0" fontId="10" fillId="3" borderId="66" xfId="27" applyFill="1" applyBorder="1" applyAlignment="1">
      <alignment horizontal="center" vertical="center" wrapText="1" readingOrder="2"/>
    </xf>
    <xf numFmtId="0" fontId="7" fillId="0" borderId="62" xfId="29" applyFont="1" applyFill="1" applyBorder="1" applyAlignment="1">
      <alignment horizontal="center" vertical="center" wrapText="1"/>
    </xf>
    <xf numFmtId="0" fontId="10" fillId="0" borderId="63" xfId="27" applyFill="1" applyBorder="1" applyAlignment="1">
      <alignment horizontal="center" vertical="center" wrapText="1" readingOrder="2"/>
    </xf>
    <xf numFmtId="0" fontId="10" fillId="3" borderId="63" xfId="27" applyFill="1" applyBorder="1" applyAlignment="1">
      <alignment horizontal="center" vertical="center" wrapText="1" readingOrder="2"/>
    </xf>
    <xf numFmtId="0" fontId="7" fillId="0" borderId="64" xfId="29" applyFont="1" applyFill="1" applyBorder="1" applyAlignment="1">
      <alignment horizontal="center" vertical="center" wrapText="1"/>
    </xf>
    <xf numFmtId="0" fontId="10" fillId="0" borderId="65" xfId="27" applyFill="1" applyBorder="1" applyAlignment="1">
      <alignment horizontal="center" vertical="center" wrapText="1" readingOrder="2"/>
    </xf>
    <xf numFmtId="0" fontId="11" fillId="4" borderId="59" xfId="24" applyFont="1" applyFill="1" applyBorder="1" applyAlignment="1">
      <alignment horizontal="center" vertical="center"/>
    </xf>
    <xf numFmtId="3" fontId="7" fillId="4" borderId="58" xfId="28" applyNumberFormat="1" applyFont="1" applyFill="1" applyBorder="1">
      <alignment horizontal="right" vertical="center" indent="1"/>
    </xf>
    <xf numFmtId="0" fontId="7" fillId="4" borderId="66" xfId="24" applyFont="1" applyFill="1" applyBorder="1" applyAlignment="1">
      <alignment horizontal="center" vertical="center"/>
    </xf>
    <xf numFmtId="0" fontId="11" fillId="3" borderId="59" xfId="29" applyFont="1" applyFill="1" applyBorder="1">
      <alignment horizontal="left" vertical="center" wrapText="1" indent="1"/>
    </xf>
    <xf numFmtId="3" fontId="7" fillId="3" borderId="18" xfId="25" applyNumberFormat="1" applyFont="1" applyFill="1" applyBorder="1">
      <alignment horizontal="right" vertical="center" indent="1"/>
    </xf>
    <xf numFmtId="0" fontId="7" fillId="3" borderId="66" xfId="27" applyFont="1" applyFill="1" applyBorder="1">
      <alignment horizontal="right" vertical="center" wrapText="1" indent="1" readingOrder="2"/>
    </xf>
    <xf numFmtId="0" fontId="11" fillId="0" borderId="61" xfId="24" applyFont="1" applyFill="1" applyBorder="1" applyAlignment="1">
      <alignment horizontal="center" vertical="center"/>
    </xf>
    <xf numFmtId="0" fontId="7" fillId="0" borderId="66" xfId="24" applyFont="1" applyFill="1" applyBorder="1" applyAlignment="1">
      <alignment horizontal="center" vertical="center"/>
    </xf>
    <xf numFmtId="0" fontId="11" fillId="3" borderId="62" xfId="29" applyFont="1" applyFill="1" applyBorder="1" applyAlignment="1">
      <alignment horizontal="center" vertical="center" wrapText="1"/>
    </xf>
    <xf numFmtId="0" fontId="7" fillId="3" borderId="66" xfId="27" applyFont="1" applyFill="1" applyBorder="1" applyAlignment="1">
      <alignment horizontal="center" vertical="center" wrapText="1" readingOrder="2"/>
    </xf>
    <xf numFmtId="3" fontId="1" fillId="0" borderId="16" xfId="28" applyNumberFormat="1" applyFont="1" applyBorder="1">
      <alignment horizontal="right" vertical="center" indent="1"/>
    </xf>
    <xf numFmtId="0" fontId="7" fillId="3" borderId="62" xfId="29" applyFont="1" applyFill="1" applyBorder="1">
      <alignment horizontal="left" vertical="center" wrapText="1" indent="1"/>
    </xf>
    <xf numFmtId="3" fontId="1" fillId="3" borderId="17" xfId="28" applyNumberFormat="1" applyFont="1" applyFill="1" applyBorder="1">
      <alignment horizontal="right" vertical="center" indent="1"/>
    </xf>
    <xf numFmtId="0" fontId="10" fillId="3" borderId="63" xfId="27" applyFill="1" applyBorder="1">
      <alignment horizontal="right" vertical="center" wrapText="1" indent="1" readingOrder="2"/>
    </xf>
    <xf numFmtId="0" fontId="11" fillId="4" borderId="62" xfId="29" applyFont="1" applyFill="1" applyBorder="1" applyAlignment="1">
      <alignment horizontal="center" vertical="center" wrapText="1"/>
    </xf>
    <xf numFmtId="3" fontId="1" fillId="4" borderId="19" xfId="28" applyNumberFormat="1" applyFont="1" applyFill="1" applyBorder="1">
      <alignment horizontal="right" vertical="center" indent="1"/>
    </xf>
    <xf numFmtId="0" fontId="7" fillId="4" borderId="63" xfId="27" applyFont="1" applyFill="1" applyBorder="1" applyAlignment="1">
      <alignment horizontal="center" vertical="center" wrapText="1" readingOrder="2"/>
    </xf>
    <xf numFmtId="0" fontId="10" fillId="4" borderId="63" xfId="27" applyFill="1" applyBorder="1" applyAlignment="1">
      <alignment horizontal="center" vertical="center" wrapText="1" readingOrder="2"/>
    </xf>
    <xf numFmtId="0" fontId="7" fillId="3" borderId="63" xfId="27" applyFont="1" applyFill="1" applyBorder="1" applyAlignment="1">
      <alignment horizontal="center" vertical="center" wrapText="1" readingOrder="2"/>
    </xf>
    <xf numFmtId="0" fontId="7" fillId="4" borderId="64" xfId="29" applyFont="1" applyFill="1" applyBorder="1">
      <alignment horizontal="left" vertical="center" wrapText="1" indent="1"/>
    </xf>
    <xf numFmtId="0" fontId="10" fillId="4" borderId="65" xfId="27" applyFill="1" applyBorder="1">
      <alignment horizontal="right" vertical="center" wrapText="1" indent="1" readingOrder="2"/>
    </xf>
    <xf numFmtId="0" fontId="10" fillId="4" borderId="20" xfId="27" applyFill="1" applyBorder="1" applyAlignment="1">
      <alignment horizontal="center" vertical="center" wrapText="1" readingOrder="2"/>
    </xf>
    <xf numFmtId="3" fontId="3" fillId="4" borderId="20" xfId="28" applyNumberFormat="1" applyFill="1" applyBorder="1">
      <alignment horizontal="right" vertical="center" indent="1"/>
    </xf>
    <xf numFmtId="0" fontId="7" fillId="4" borderId="20" xfId="29" applyFont="1" applyFill="1" applyBorder="1" applyAlignment="1">
      <alignment horizontal="center" vertical="center" wrapText="1"/>
    </xf>
    <xf numFmtId="0" fontId="10" fillId="3" borderId="75" xfId="27" applyFill="1" applyBorder="1" applyAlignment="1">
      <alignment horizontal="center" vertical="center" wrapText="1" readingOrder="2"/>
    </xf>
    <xf numFmtId="3" fontId="3" fillId="3" borderId="75" xfId="28" applyNumberFormat="1" applyFill="1" applyBorder="1">
      <alignment horizontal="right" vertical="center" indent="1"/>
    </xf>
    <xf numFmtId="0" fontId="7" fillId="3" borderId="75" xfId="29" applyFont="1" applyFill="1" applyBorder="1" applyAlignment="1">
      <alignment horizontal="center" vertical="center" wrapText="1"/>
    </xf>
    <xf numFmtId="0" fontId="27" fillId="4" borderId="0" xfId="1" applyFont="1" applyFill="1" applyAlignment="1">
      <alignment horizontal="centerContinuous" vertical="center"/>
    </xf>
    <xf numFmtId="0" fontId="10" fillId="4" borderId="0" xfId="3" applyFont="1" applyFill="1" applyAlignment="1">
      <alignment horizontal="centerContinuous" vertical="center"/>
    </xf>
    <xf numFmtId="0" fontId="10" fillId="4" borderId="0" xfId="3" applyFont="1" applyFill="1" applyAlignment="1">
      <alignment horizontal="centerContinuous" vertical="center" readingOrder="2"/>
    </xf>
    <xf numFmtId="0" fontId="10" fillId="4" borderId="0" xfId="19" applyFill="1">
      <alignment horizontal="right" vertical="center"/>
    </xf>
    <xf numFmtId="1" fontId="10" fillId="4" borderId="0" xfId="32" applyNumberFormat="1" applyFont="1" applyFill="1" applyAlignment="1">
      <alignment horizontal="centerContinuous" vertical="center"/>
    </xf>
    <xf numFmtId="0" fontId="7" fillId="4" borderId="0" xfId="33" applyFont="1" applyFill="1">
      <alignment horizontal="left" vertical="center"/>
    </xf>
    <xf numFmtId="0" fontId="10" fillId="4" borderId="0" xfId="3" applyFont="1" applyFill="1" applyAlignment="1">
      <alignment horizontal="center" vertical="center"/>
    </xf>
    <xf numFmtId="164" fontId="1" fillId="0" borderId="76" xfId="32" applyNumberFormat="1" applyBorder="1" applyAlignment="1">
      <alignment vertical="center"/>
    </xf>
    <xf numFmtId="0" fontId="10" fillId="4" borderId="0" xfId="18" applyFont="1" applyFill="1">
      <alignment horizontal="right" vertical="center"/>
    </xf>
    <xf numFmtId="1" fontId="10" fillId="4" borderId="0" xfId="0" applyNumberFormat="1" applyFont="1" applyFill="1" applyAlignment="1">
      <alignment horizontal="centerContinuous" vertical="center"/>
    </xf>
    <xf numFmtId="0" fontId="7" fillId="4" borderId="0" xfId="20" applyFont="1" applyFill="1">
      <alignment horizontal="left" vertical="center"/>
    </xf>
    <xf numFmtId="1" fontId="10" fillId="4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left" vertical="center"/>
    </xf>
    <xf numFmtId="0" fontId="18" fillId="3" borderId="40" xfId="32" applyFont="1" applyFill="1" applyBorder="1" applyAlignment="1">
      <alignment horizontal="center" vertical="center" wrapText="1"/>
    </xf>
    <xf numFmtId="0" fontId="38" fillId="4" borderId="44" xfId="27" applyFont="1" applyFill="1" applyBorder="1">
      <alignment horizontal="right" vertical="center" wrapText="1" indent="1" readingOrder="2"/>
    </xf>
    <xf numFmtId="3" fontId="32" fillId="4" borderId="43" xfId="28" applyNumberFormat="1" applyFont="1" applyFill="1" applyBorder="1">
      <alignment horizontal="right" vertical="center" indent="1"/>
    </xf>
    <xf numFmtId="0" fontId="32" fillId="4" borderId="45" xfId="27" applyFont="1" applyFill="1" applyBorder="1" applyAlignment="1">
      <alignment horizontal="left" vertical="center" wrapText="1" indent="1" readingOrder="2"/>
    </xf>
    <xf numFmtId="0" fontId="38" fillId="0" borderId="38" xfId="27" applyFont="1" applyFill="1" applyBorder="1">
      <alignment horizontal="right" vertical="center" wrapText="1" indent="1" readingOrder="2"/>
    </xf>
    <xf numFmtId="0" fontId="32" fillId="0" borderId="39" xfId="27" applyFont="1" applyFill="1" applyBorder="1" applyAlignment="1">
      <alignment horizontal="left" vertical="center" wrapText="1" indent="1" readingOrder="2"/>
    </xf>
    <xf numFmtId="0" fontId="38" fillId="4" borderId="38" xfId="27" applyFont="1" applyFill="1" applyBorder="1">
      <alignment horizontal="right" vertical="center" wrapText="1" indent="1" readingOrder="2"/>
    </xf>
    <xf numFmtId="0" fontId="32" fillId="4" borderId="39" xfId="27" applyFont="1" applyFill="1" applyBorder="1" applyAlignment="1">
      <alignment horizontal="left" vertical="center" wrapText="1" indent="1" readingOrder="2"/>
    </xf>
    <xf numFmtId="0" fontId="38" fillId="0" borderId="47" xfId="27" applyFont="1" applyFill="1" applyBorder="1">
      <alignment horizontal="right" vertical="center" wrapText="1" indent="1" readingOrder="2"/>
    </xf>
    <xf numFmtId="3" fontId="32" fillId="0" borderId="25" xfId="28" applyNumberFormat="1" applyFont="1" applyBorder="1">
      <alignment horizontal="right" vertical="center" indent="1"/>
    </xf>
    <xf numFmtId="0" fontId="32" fillId="0" borderId="48" xfId="27" applyFont="1" applyFill="1" applyBorder="1" applyAlignment="1">
      <alignment horizontal="left" vertical="center" wrapText="1" indent="1" readingOrder="2"/>
    </xf>
    <xf numFmtId="0" fontId="38" fillId="0" borderId="68" xfId="26" applyFont="1" applyFill="1" applyBorder="1">
      <alignment horizontal="right" vertical="center" wrapText="1" indent="1" readingOrder="2"/>
    </xf>
    <xf numFmtId="3" fontId="39" fillId="0" borderId="76" xfId="28" applyNumberFormat="1" applyFont="1" applyBorder="1">
      <alignment horizontal="right" vertical="center" indent="1"/>
    </xf>
    <xf numFmtId="0" fontId="39" fillId="0" borderId="76" xfId="26" applyFont="1" applyFill="1" applyBorder="1" applyAlignment="1">
      <alignment horizontal="left" vertical="center" wrapText="1" indent="1" readingOrder="2"/>
    </xf>
    <xf numFmtId="3" fontId="39" fillId="4" borderId="43" xfId="28" applyNumberFormat="1" applyFont="1" applyFill="1" applyBorder="1">
      <alignment horizontal="right" vertical="center" indent="1"/>
    </xf>
    <xf numFmtId="3" fontId="39" fillId="0" borderId="23" xfId="28" applyNumberFormat="1" applyFont="1" applyBorder="1">
      <alignment horizontal="right" vertical="center" indent="1"/>
    </xf>
    <xf numFmtId="3" fontId="39" fillId="4" borderId="23" xfId="28" applyNumberFormat="1" applyFont="1" applyFill="1" applyBorder="1">
      <alignment horizontal="right" vertical="center" indent="1"/>
    </xf>
    <xf numFmtId="3" fontId="39" fillId="0" borderId="25" xfId="28" applyNumberFormat="1" applyFont="1" applyBorder="1">
      <alignment horizontal="right" vertical="center" indent="1"/>
    </xf>
    <xf numFmtId="0" fontId="38" fillId="0" borderId="51" xfId="26" applyFont="1" applyFill="1" applyBorder="1">
      <alignment horizontal="right" vertical="center" wrapText="1" indent="1" readingOrder="2"/>
    </xf>
    <xf numFmtId="3" fontId="39" fillId="0" borderId="53" xfId="28" applyNumberFormat="1" applyFont="1" applyBorder="1">
      <alignment horizontal="right" vertical="center" indent="1"/>
    </xf>
    <xf numFmtId="0" fontId="39" fillId="0" borderId="53" xfId="26" applyFont="1" applyFill="1" applyBorder="1" applyAlignment="1">
      <alignment horizontal="left" vertical="center" wrapText="1" indent="1" readingOrder="2"/>
    </xf>
    <xf numFmtId="3" fontId="7" fillId="3" borderId="18" xfId="24" applyNumberFormat="1" applyFont="1" applyFill="1" applyBorder="1" applyAlignment="1">
      <alignment horizontal="right" vertical="center" indent="1"/>
    </xf>
    <xf numFmtId="0" fontId="27" fillId="0" borderId="0" xfId="14" applyFont="1" applyAlignment="1">
      <alignment horizontal="center" vertical="center"/>
    </xf>
    <xf numFmtId="0" fontId="1" fillId="0" borderId="0" xfId="14" applyFont="1" applyAlignment="1">
      <alignment vertical="center"/>
    </xf>
    <xf numFmtId="0" fontId="41" fillId="0" borderId="0" xfId="14" applyFont="1" applyAlignment="1">
      <alignment horizontal="center" vertical="center"/>
    </xf>
    <xf numFmtId="0" fontId="41" fillId="0" borderId="0" xfId="14" applyFont="1" applyAlignment="1">
      <alignment horizontal="center" vertical="center" wrapText="1"/>
    </xf>
    <xf numFmtId="164" fontId="7" fillId="4" borderId="17" xfId="25" applyNumberFormat="1" applyFont="1" applyFill="1" applyBorder="1">
      <alignment horizontal="right" vertical="center" indent="1"/>
    </xf>
    <xf numFmtId="165" fontId="7" fillId="4" borderId="17" xfId="25" applyNumberFormat="1" applyFont="1" applyFill="1" applyBorder="1">
      <alignment horizontal="right" vertical="center" indent="1"/>
    </xf>
    <xf numFmtId="0" fontId="11" fillId="5" borderId="22" xfId="0" applyFont="1" applyFill="1" applyBorder="1" applyAlignment="1">
      <alignment horizontal="left" vertical="center" wrapText="1" indent="1"/>
    </xf>
    <xf numFmtId="164" fontId="7" fillId="3" borderId="17" xfId="25" applyNumberFormat="1" applyFont="1" applyFill="1" applyBorder="1">
      <alignment horizontal="right" vertical="center" indent="1"/>
    </xf>
    <xf numFmtId="0" fontId="11" fillId="6" borderId="21" xfId="0" applyFont="1" applyFill="1" applyBorder="1" applyAlignment="1">
      <alignment horizontal="left" vertical="center" wrapText="1" indent="1"/>
    </xf>
    <xf numFmtId="0" fontId="11" fillId="5" borderId="21" xfId="0" applyFont="1" applyFill="1" applyBorder="1" applyAlignment="1">
      <alignment horizontal="left" vertical="center" wrapText="1" indent="1"/>
    </xf>
    <xf numFmtId="0" fontId="11" fillId="3" borderId="21" xfId="0" applyFont="1" applyFill="1" applyBorder="1" applyAlignment="1">
      <alignment horizontal="left" vertical="center" wrapText="1" indent="1"/>
    </xf>
    <xf numFmtId="164" fontId="7" fillId="3" borderId="58" xfId="25" applyNumberFormat="1" applyFont="1" applyFill="1" applyBorder="1">
      <alignment horizontal="right" vertical="center" indent="1"/>
    </xf>
    <xf numFmtId="0" fontId="11" fillId="3" borderId="58" xfId="0" applyFont="1" applyFill="1" applyBorder="1" applyAlignment="1">
      <alignment horizontal="left" vertical="center" wrapText="1" indent="1"/>
    </xf>
    <xf numFmtId="164" fontId="7" fillId="4" borderId="18" xfId="25" applyNumberFormat="1" applyFont="1" applyFill="1" applyBorder="1">
      <alignment horizontal="right" vertical="center" indent="1"/>
    </xf>
    <xf numFmtId="165" fontId="7" fillId="4" borderId="18" xfId="25" applyNumberFormat="1" applyFont="1" applyFill="1" applyBorder="1">
      <alignment horizontal="right" vertical="center" indent="1"/>
    </xf>
    <xf numFmtId="0" fontId="7" fillId="3" borderId="81" xfId="6" applyFont="1" applyFill="1" applyBorder="1">
      <alignment horizontal="right" vertical="center" wrapText="1"/>
    </xf>
    <xf numFmtId="0" fontId="7" fillId="3" borderId="18" xfId="6" applyFont="1" applyFill="1" applyBorder="1" applyAlignment="1">
      <alignment horizontal="center" vertical="center" wrapText="1"/>
    </xf>
    <xf numFmtId="0" fontId="11" fillId="3" borderId="18" xfId="29" applyFont="1" applyFill="1" applyBorder="1" applyAlignment="1">
      <alignment horizontal="center" vertical="center" wrapText="1"/>
    </xf>
    <xf numFmtId="0" fontId="11" fillId="3" borderId="18" xfId="6" applyFont="1" applyFill="1" applyBorder="1" applyAlignment="1">
      <alignment horizontal="center" vertical="center" wrapText="1"/>
    </xf>
    <xf numFmtId="1" fontId="6" fillId="3" borderId="82" xfId="7" applyFont="1" applyFill="1" applyBorder="1">
      <alignment horizontal="left" vertical="center" wrapText="1"/>
    </xf>
    <xf numFmtId="0" fontId="7" fillId="4" borderId="20" xfId="27" applyFont="1" applyFill="1" applyBorder="1" applyAlignment="1">
      <alignment horizontal="center" vertical="center" wrapText="1" readingOrder="2"/>
    </xf>
    <xf numFmtId="0" fontId="7" fillId="4" borderId="17" xfId="25" applyFont="1" applyFill="1" applyBorder="1" applyAlignment="1">
      <alignment horizontal="center" vertical="center"/>
    </xf>
    <xf numFmtId="0" fontId="3" fillId="4" borderId="17" xfId="28" applyFill="1" applyBorder="1" applyAlignment="1">
      <alignment horizontal="center" vertical="center"/>
    </xf>
    <xf numFmtId="0" fontId="11" fillId="4" borderId="20" xfId="27" applyFont="1" applyFill="1" applyBorder="1" applyAlignment="1">
      <alignment horizontal="center" vertical="center" wrapText="1" readingOrder="2"/>
    </xf>
    <xf numFmtId="0" fontId="43" fillId="0" borderId="0" xfId="0" applyFont="1" applyAlignment="1">
      <alignment vertical="center" wrapText="1"/>
    </xf>
    <xf numFmtId="0" fontId="7" fillId="4" borderId="16" xfId="27" applyFont="1" applyFill="1" applyBorder="1" applyAlignment="1">
      <alignment horizontal="center" vertical="center" wrapText="1" readingOrder="2"/>
    </xf>
    <xf numFmtId="0" fontId="7" fillId="4" borderId="16" xfId="25" applyFont="1" applyFill="1" applyBorder="1" applyAlignment="1">
      <alignment horizontal="center" vertical="center"/>
    </xf>
    <xf numFmtId="0" fontId="3" fillId="4" borderId="16" xfId="28" applyFill="1" applyBorder="1" applyAlignment="1">
      <alignment horizontal="center" vertical="center"/>
    </xf>
    <xf numFmtId="0" fontId="11" fillId="4" borderId="16" xfId="27" applyFont="1" applyFill="1" applyBorder="1" applyAlignment="1">
      <alignment horizontal="center" vertical="center" wrapText="1" readingOrder="2"/>
    </xf>
    <xf numFmtId="0" fontId="7" fillId="3" borderId="16" xfId="27" applyFont="1" applyFill="1" applyBorder="1" applyAlignment="1">
      <alignment horizontal="center" vertical="center" wrapText="1" readingOrder="2"/>
    </xf>
    <xf numFmtId="0" fontId="7" fillId="3" borderId="16" xfId="25" applyFont="1" applyFill="1" applyBorder="1" applyAlignment="1">
      <alignment horizontal="center" vertical="center"/>
    </xf>
    <xf numFmtId="0" fontId="3" fillId="3" borderId="16" xfId="28" applyFill="1" applyBorder="1" applyAlignment="1">
      <alignment horizontal="center" vertical="center"/>
    </xf>
    <xf numFmtId="0" fontId="11" fillId="3" borderId="16" xfId="27" applyFont="1" applyFill="1" applyBorder="1" applyAlignment="1">
      <alignment horizontal="center" vertical="center" wrapText="1" readingOrder="2"/>
    </xf>
    <xf numFmtId="0" fontId="7" fillId="4" borderId="19" xfId="25" applyFont="1" applyFill="1" applyBorder="1" applyAlignment="1">
      <alignment horizontal="center" vertical="center"/>
    </xf>
    <xf numFmtId="0" fontId="7" fillId="3" borderId="19" xfId="25" applyFont="1" applyFill="1" applyBorder="1" applyAlignment="1">
      <alignment horizontal="center" vertical="center"/>
    </xf>
    <xf numFmtId="0" fontId="11" fillId="3" borderId="19" xfId="27" applyFont="1" applyFill="1" applyBorder="1" applyAlignment="1">
      <alignment horizontal="center" vertical="center" wrapText="1" readingOrder="2"/>
    </xf>
    <xf numFmtId="3" fontId="7" fillId="4" borderId="20" xfId="28" applyNumberFormat="1" applyFont="1" applyFill="1" applyBorder="1">
      <alignment horizontal="right" vertical="center" indent="1"/>
    </xf>
    <xf numFmtId="0" fontId="7" fillId="4" borderId="15" xfId="27" applyFont="1" applyFill="1" applyBorder="1" applyAlignment="1">
      <alignment horizontal="center" vertical="center" wrapText="1" readingOrder="2"/>
    </xf>
    <xf numFmtId="0" fontId="11" fillId="4" borderId="15" xfId="27" applyFont="1" applyFill="1" applyBorder="1" applyAlignment="1">
      <alignment horizontal="center" vertical="center" wrapText="1" readingOrder="2"/>
    </xf>
    <xf numFmtId="0" fontId="9" fillId="3" borderId="19" xfId="25" applyFill="1" applyBorder="1">
      <alignment horizontal="right" vertical="center" indent="1"/>
    </xf>
    <xf numFmtId="0" fontId="9" fillId="3" borderId="0" xfId="25" applyFill="1" applyBorder="1">
      <alignment horizontal="right" vertical="center" indent="1"/>
    </xf>
    <xf numFmtId="0" fontId="7" fillId="3" borderId="58" xfId="24" applyFont="1" applyFill="1" applyBorder="1" applyAlignment="1">
      <alignment horizontal="center" vertical="center" wrapText="1"/>
    </xf>
    <xf numFmtId="0" fontId="7" fillId="3" borderId="58" xfId="9" applyFont="1" applyFill="1" applyBorder="1">
      <alignment horizontal="center" vertical="center" wrapText="1"/>
    </xf>
    <xf numFmtId="164" fontId="7" fillId="4" borderId="58" xfId="25" applyNumberFormat="1" applyFont="1" applyFill="1" applyBorder="1">
      <alignment horizontal="right" vertical="center" indent="1"/>
    </xf>
    <xf numFmtId="0" fontId="11" fillId="5" borderId="58" xfId="0" applyFont="1" applyFill="1" applyBorder="1" applyAlignment="1">
      <alignment horizontal="left" vertical="center" wrapText="1" indent="1"/>
    </xf>
    <xf numFmtId="0" fontId="11" fillId="3" borderId="59" xfId="24" applyFont="1" applyFill="1" applyBorder="1" applyAlignment="1">
      <alignment horizontal="center" vertical="center"/>
    </xf>
    <xf numFmtId="1" fontId="3" fillId="0" borderId="0" xfId="32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" fontId="2" fillId="0" borderId="0" xfId="32" applyNumberFormat="1" applyFont="1" applyAlignment="1">
      <alignment horizontal="center" vertical="center"/>
    </xf>
    <xf numFmtId="1" fontId="8" fillId="0" borderId="0" xfId="32" applyNumberFormat="1" applyFont="1" applyAlignment="1">
      <alignment horizontal="center" vertical="center"/>
    </xf>
    <xf numFmtId="0" fontId="18" fillId="4" borderId="92" xfId="27" applyFont="1" applyFill="1" applyBorder="1" applyAlignment="1">
      <alignment horizontal="center" vertical="center" wrapText="1" readingOrder="2"/>
    </xf>
    <xf numFmtId="0" fontId="7" fillId="4" borderId="93" xfId="29" applyFont="1" applyFill="1" applyBorder="1" applyAlignment="1">
      <alignment horizontal="center" vertical="center" wrapText="1"/>
    </xf>
    <xf numFmtId="0" fontId="18" fillId="3" borderId="94" xfId="27" applyFont="1" applyFill="1" applyBorder="1" applyAlignment="1">
      <alignment horizontal="center" vertical="center" wrapText="1" readingOrder="2"/>
    </xf>
    <xf numFmtId="0" fontId="7" fillId="3" borderId="95" xfId="29" applyFont="1" applyFill="1" applyBorder="1" applyAlignment="1">
      <alignment horizontal="center" vertical="center" wrapText="1"/>
    </xf>
    <xf numFmtId="0" fontId="18" fillId="4" borderId="94" xfId="27" applyFont="1" applyFill="1" applyBorder="1" applyAlignment="1">
      <alignment horizontal="center" vertical="center" wrapText="1" readingOrder="2"/>
    </xf>
    <xf numFmtId="0" fontId="7" fillId="4" borderId="95" xfId="29" applyFont="1" applyFill="1" applyBorder="1" applyAlignment="1">
      <alignment horizontal="center" vertical="center" wrapText="1"/>
    </xf>
    <xf numFmtId="0" fontId="7" fillId="3" borderId="96" xfId="27" applyFont="1" applyFill="1" applyBorder="1" applyAlignment="1">
      <alignment horizontal="center" vertical="center" wrapText="1" readingOrder="2"/>
    </xf>
    <xf numFmtId="0" fontId="15" fillId="3" borderId="97" xfId="29" applyFont="1" applyFill="1" applyBorder="1" applyAlignment="1">
      <alignment horizontal="center" vertical="center" wrapText="1"/>
    </xf>
    <xf numFmtId="0" fontId="17" fillId="0" borderId="0" xfId="27" applyFont="1" applyFill="1" applyBorder="1" applyAlignment="1">
      <alignment horizontal="right" vertical="center" indent="1" readingOrder="2"/>
    </xf>
    <xf numFmtId="0" fontId="44" fillId="0" borderId="0" xfId="32" applyFont="1"/>
    <xf numFmtId="0" fontId="19" fillId="0" borderId="0" xfId="29" applyFont="1" applyFill="1" applyBorder="1" applyAlignment="1">
      <alignment horizontal="left" vertical="center" indent="1"/>
    </xf>
    <xf numFmtId="164" fontId="7" fillId="4" borderId="20" xfId="25" applyNumberFormat="1" applyFont="1" applyFill="1" applyBorder="1">
      <alignment horizontal="right" vertical="center" indent="1"/>
    </xf>
    <xf numFmtId="164" fontId="7" fillId="3" borderId="20" xfId="25" applyNumberFormat="1" applyFont="1" applyFill="1" applyBorder="1">
      <alignment horizontal="right" vertical="center" indent="1"/>
    </xf>
    <xf numFmtId="164" fontId="7" fillId="3" borderId="18" xfId="25" applyNumberFormat="1" applyFont="1" applyFill="1" applyBorder="1">
      <alignment horizontal="right" vertical="center" indent="1"/>
    </xf>
    <xf numFmtId="0" fontId="9" fillId="0" borderId="0" xfId="16" applyAlignment="1">
      <alignment horizontal="right" vertical="center" readingOrder="2"/>
    </xf>
    <xf numFmtId="0" fontId="16" fillId="0" borderId="0" xfId="17">
      <alignment horizontal="left" vertical="center"/>
    </xf>
    <xf numFmtId="0" fontId="10" fillId="0" borderId="0" xfId="33" applyFont="1" applyAlignment="1">
      <alignment horizontal="right" vertical="center"/>
    </xf>
    <xf numFmtId="0" fontId="1" fillId="0" borderId="0" xfId="32"/>
    <xf numFmtId="0" fontId="7" fillId="4" borderId="77" xfId="27" applyFont="1" applyFill="1" applyBorder="1">
      <alignment horizontal="right" vertical="center" wrapText="1" indent="1" readingOrder="2"/>
    </xf>
    <xf numFmtId="3" fontId="1" fillId="4" borderId="24" xfId="28" applyNumberFormat="1" applyFont="1" applyFill="1" applyBorder="1">
      <alignment horizontal="right" vertical="center" indent="1"/>
    </xf>
    <xf numFmtId="3" fontId="7" fillId="4" borderId="24" xfId="28" applyNumberFormat="1" applyFont="1" applyFill="1" applyBorder="1">
      <alignment horizontal="right" vertical="center" indent="1"/>
    </xf>
    <xf numFmtId="0" fontId="11" fillId="5" borderId="78" xfId="0" applyFont="1" applyFill="1" applyBorder="1" applyAlignment="1">
      <alignment horizontal="left" vertical="center" wrapText="1" indent="1"/>
    </xf>
    <xf numFmtId="0" fontId="7" fillId="3" borderId="38" xfId="27" applyFont="1" applyFill="1" applyBorder="1">
      <alignment horizontal="right" vertical="center" wrapText="1" indent="1" readingOrder="2"/>
    </xf>
    <xf numFmtId="3" fontId="7" fillId="3" borderId="23" xfId="28" applyNumberFormat="1" applyFont="1" applyFill="1" applyBorder="1">
      <alignment horizontal="right" vertical="center" indent="1"/>
    </xf>
    <xf numFmtId="3" fontId="7" fillId="3" borderId="24" xfId="28" applyNumberFormat="1" applyFont="1" applyFill="1" applyBorder="1">
      <alignment horizontal="right" vertical="center" indent="1"/>
    </xf>
    <xf numFmtId="0" fontId="11" fillId="6" borderId="39" xfId="0" applyFont="1" applyFill="1" applyBorder="1" applyAlignment="1">
      <alignment horizontal="left" vertical="center" wrapText="1" indent="1"/>
    </xf>
    <xf numFmtId="0" fontId="7" fillId="4" borderId="38" xfId="27" applyFont="1" applyFill="1" applyBorder="1">
      <alignment horizontal="right" vertical="center" wrapText="1" indent="1" readingOrder="2"/>
    </xf>
    <xf numFmtId="3" fontId="1" fillId="4" borderId="23" xfId="28" applyNumberFormat="1" applyFont="1" applyFill="1" applyBorder="1">
      <alignment horizontal="right" vertical="center" indent="1"/>
    </xf>
    <xf numFmtId="3" fontId="7" fillId="4" borderId="23" xfId="28" applyNumberFormat="1" applyFont="1" applyFill="1" applyBorder="1">
      <alignment horizontal="right" vertical="center" indent="1"/>
    </xf>
    <xf numFmtId="0" fontId="11" fillId="5" borderId="39" xfId="0" applyFont="1" applyFill="1" applyBorder="1" applyAlignment="1">
      <alignment horizontal="left" vertical="center" wrapText="1" indent="1"/>
    </xf>
    <xf numFmtId="0" fontId="11" fillId="3" borderId="39" xfId="0" applyFont="1" applyFill="1" applyBorder="1" applyAlignment="1">
      <alignment horizontal="left" vertical="center" wrapText="1" indent="1"/>
    </xf>
    <xf numFmtId="0" fontId="7" fillId="4" borderId="79" xfId="27" applyFont="1" applyFill="1" applyBorder="1">
      <alignment horizontal="right" vertical="center" wrapText="1" indent="1" readingOrder="2"/>
    </xf>
    <xf numFmtId="3" fontId="1" fillId="4" borderId="40" xfId="28" applyNumberFormat="1" applyFont="1" applyFill="1" applyBorder="1">
      <alignment horizontal="right" vertical="center" indent="1"/>
    </xf>
    <xf numFmtId="3" fontId="7" fillId="4" borderId="40" xfId="28" applyNumberFormat="1" applyFont="1" applyFill="1" applyBorder="1">
      <alignment horizontal="right" vertical="center" indent="1"/>
    </xf>
    <xf numFmtId="3" fontId="7" fillId="4" borderId="69" xfId="28" applyNumberFormat="1" applyFont="1" applyFill="1" applyBorder="1">
      <alignment horizontal="right" vertical="center" indent="1"/>
    </xf>
    <xf numFmtId="0" fontId="11" fillId="5" borderId="80" xfId="0" applyFont="1" applyFill="1" applyBorder="1" applyAlignment="1">
      <alignment horizontal="left" vertical="center" wrapText="1" indent="1"/>
    </xf>
    <xf numFmtId="0" fontId="7" fillId="3" borderId="70" xfId="24" applyFont="1" applyFill="1" applyBorder="1" applyAlignment="1">
      <alignment horizontal="center" vertical="center"/>
    </xf>
    <xf numFmtId="3" fontId="7" fillId="3" borderId="58" xfId="24" applyNumberFormat="1" applyFont="1" applyFill="1" applyBorder="1" applyAlignment="1">
      <alignment horizontal="right" vertical="center" indent="1"/>
    </xf>
    <xf numFmtId="3" fontId="7" fillId="3" borderId="98" xfId="28" applyNumberFormat="1" applyFont="1" applyFill="1" applyBorder="1">
      <alignment horizontal="right" vertical="center" indent="1"/>
    </xf>
    <xf numFmtId="0" fontId="11" fillId="3" borderId="71" xfId="24" applyFont="1" applyFill="1" applyBorder="1" applyAlignment="1">
      <alignment horizontal="center" vertical="center"/>
    </xf>
    <xf numFmtId="0" fontId="6" fillId="4" borderId="64" xfId="29" applyFont="1" applyFill="1" applyBorder="1">
      <alignment horizontal="left" vertical="center" wrapText="1" indent="1"/>
    </xf>
    <xf numFmtId="0" fontId="6" fillId="3" borderId="62" xfId="29" applyFont="1" applyFill="1" applyBorder="1">
      <alignment horizontal="left" vertical="center" wrapText="1" indent="1"/>
    </xf>
    <xf numFmtId="0" fontId="6" fillId="4" borderId="62" xfId="29" applyFont="1" applyFill="1" applyBorder="1">
      <alignment horizontal="left" vertical="center" wrapText="1" indent="1"/>
    </xf>
    <xf numFmtId="0" fontId="6" fillId="5" borderId="21" xfId="0" applyFont="1" applyFill="1" applyBorder="1" applyAlignment="1">
      <alignment horizontal="left" vertical="center" wrapText="1" indent="1"/>
    </xf>
    <xf numFmtId="3" fontId="7" fillId="4" borderId="17" xfId="28" applyNumberFormat="1" applyFont="1" applyFill="1" applyBorder="1" applyAlignment="1">
      <alignment horizontal="center" vertical="center"/>
    </xf>
    <xf numFmtId="3" fontId="7" fillId="3" borderId="17" xfId="28" applyNumberFormat="1" applyFont="1" applyFill="1" applyBorder="1" applyAlignment="1">
      <alignment horizontal="center" vertical="center"/>
    </xf>
    <xf numFmtId="3" fontId="7" fillId="3" borderId="15" xfId="28" applyNumberFormat="1" applyFont="1" applyFill="1" applyBorder="1" applyAlignment="1">
      <alignment horizontal="center" vertical="center"/>
    </xf>
    <xf numFmtId="3" fontId="7" fillId="4" borderId="20" xfId="28" applyNumberFormat="1" applyFont="1" applyFill="1" applyBorder="1" applyAlignment="1">
      <alignment horizontal="center" vertical="center"/>
    </xf>
    <xf numFmtId="3" fontId="7" fillId="4" borderId="58" xfId="28" applyNumberFormat="1" applyFont="1" applyFill="1" applyBorder="1" applyAlignment="1">
      <alignment horizontal="center" vertical="center"/>
    </xf>
    <xf numFmtId="0" fontId="7" fillId="3" borderId="46" xfId="24" applyFont="1" applyFill="1" applyBorder="1" applyAlignment="1">
      <alignment horizontal="right" vertical="center" indent="1"/>
    </xf>
    <xf numFmtId="0" fontId="27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 readingOrder="2"/>
    </xf>
    <xf numFmtId="0" fontId="10" fillId="0" borderId="0" xfId="3" applyFont="1" applyAlignment="1">
      <alignment horizontal="center" vertical="center"/>
    </xf>
    <xf numFmtId="1" fontId="33" fillId="3" borderId="20" xfId="8" applyFont="1" applyFill="1" applyBorder="1">
      <alignment horizontal="center" vertical="center"/>
    </xf>
    <xf numFmtId="1" fontId="33" fillId="3" borderId="16" xfId="8" applyFont="1" applyFill="1" applyBorder="1">
      <alignment horizontal="center" vertical="center"/>
    </xf>
    <xf numFmtId="1" fontId="33" fillId="3" borderId="15" xfId="8" applyFont="1" applyFill="1" applyBorder="1">
      <alignment horizontal="center" vertical="center"/>
    </xf>
    <xf numFmtId="0" fontId="33" fillId="3" borderId="20" xfId="9" applyFont="1" applyFill="1" applyBorder="1">
      <alignment horizontal="center" vertical="center" wrapText="1"/>
    </xf>
    <xf numFmtId="0" fontId="33" fillId="3" borderId="16" xfId="9" applyFont="1" applyFill="1" applyBorder="1">
      <alignment horizontal="center" vertical="center" wrapText="1"/>
    </xf>
    <xf numFmtId="0" fontId="33" fillId="3" borderId="15" xfId="9" applyFont="1" applyFill="1" applyBorder="1">
      <alignment horizontal="center" vertical="center" wrapText="1"/>
    </xf>
    <xf numFmtId="0" fontId="11" fillId="3" borderId="20" xfId="10" applyFill="1" applyBorder="1">
      <alignment horizontal="center" vertical="center" wrapText="1"/>
    </xf>
    <xf numFmtId="0" fontId="11" fillId="3" borderId="16" xfId="10" applyFill="1" applyBorder="1">
      <alignment horizontal="center" vertical="center" wrapText="1"/>
    </xf>
    <xf numFmtId="0" fontId="11" fillId="3" borderId="15" xfId="10" applyFill="1" applyBorder="1">
      <alignment horizontal="center" vertical="center" wrapText="1"/>
    </xf>
    <xf numFmtId="0" fontId="7" fillId="3" borderId="17" xfId="9" applyFont="1" applyFill="1" applyBorder="1">
      <alignment horizontal="center" vertical="center" wrapText="1"/>
    </xf>
    <xf numFmtId="0" fontId="7" fillId="3" borderId="15" xfId="9" applyFont="1" applyFill="1" applyBorder="1">
      <alignment horizontal="center" vertical="center" wrapText="1"/>
    </xf>
    <xf numFmtId="0" fontId="7" fillId="3" borderId="22" xfId="9" applyFont="1" applyFill="1" applyBorder="1" applyAlignment="1">
      <alignment horizontal="center" vertical="center" wrapText="1" readingOrder="1"/>
    </xf>
    <xf numFmtId="0" fontId="7" fillId="3" borderId="58" xfId="9" applyFont="1" applyFill="1" applyBorder="1" applyAlignment="1">
      <alignment horizontal="center" vertical="center" wrapText="1" readingOrder="1"/>
    </xf>
    <xf numFmtId="0" fontId="7" fillId="3" borderId="17" xfId="24" applyFont="1" applyFill="1" applyBorder="1" applyAlignment="1">
      <alignment horizontal="center" vertical="center" wrapText="1"/>
    </xf>
    <xf numFmtId="0" fontId="7" fillId="3" borderId="15" xfId="24" applyFont="1" applyFill="1" applyBorder="1" applyAlignment="1">
      <alignment horizontal="center" vertical="center" wrapText="1"/>
    </xf>
    <xf numFmtId="0" fontId="7" fillId="3" borderId="22" xfId="24" applyFont="1" applyFill="1" applyBorder="1" applyAlignment="1">
      <alignment horizontal="center" vertical="center" wrapText="1"/>
    </xf>
    <xf numFmtId="0" fontId="7" fillId="3" borderId="58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readingOrder="2"/>
    </xf>
    <xf numFmtId="0" fontId="7" fillId="3" borderId="31" xfId="6" applyFont="1" applyFill="1" applyBorder="1">
      <alignment horizontal="right" vertical="center" wrapText="1"/>
    </xf>
    <xf numFmtId="0" fontId="7" fillId="3" borderId="32" xfId="6" applyFont="1" applyFill="1" applyBorder="1">
      <alignment horizontal="right" vertical="center" wrapText="1"/>
    </xf>
    <xf numFmtId="0" fontId="7" fillId="3" borderId="33" xfId="6" applyFont="1" applyFill="1" applyBorder="1">
      <alignment horizontal="right" vertical="center" wrapText="1"/>
    </xf>
    <xf numFmtId="0" fontId="7" fillId="3" borderId="27" xfId="9" applyFont="1" applyFill="1" applyBorder="1">
      <alignment horizontal="center" vertical="center" wrapText="1"/>
    </xf>
    <xf numFmtId="0" fontId="7" fillId="3" borderId="14" xfId="9" applyFont="1" applyFill="1" applyBorder="1">
      <alignment horizontal="center" vertical="center" wrapText="1"/>
    </xf>
    <xf numFmtId="0" fontId="7" fillId="3" borderId="26" xfId="9" applyFont="1" applyFill="1" applyBorder="1">
      <alignment horizontal="center" vertical="center" wrapText="1"/>
    </xf>
    <xf numFmtId="0" fontId="7" fillId="3" borderId="27" xfId="24" applyFont="1" applyFill="1" applyBorder="1" applyAlignment="1">
      <alignment horizontal="center" vertical="center"/>
    </xf>
    <xf numFmtId="0" fontId="7" fillId="3" borderId="14" xfId="24" applyFont="1" applyFill="1" applyBorder="1" applyAlignment="1">
      <alignment horizontal="center" vertical="center"/>
    </xf>
    <xf numFmtId="1" fontId="11" fillId="3" borderId="28" xfId="7" applyFont="1" applyFill="1" applyBorder="1">
      <alignment horizontal="left" vertical="center" wrapText="1"/>
    </xf>
    <xf numFmtId="1" fontId="11" fillId="3" borderId="29" xfId="7" applyFont="1" applyFill="1" applyBorder="1">
      <alignment horizontal="left" vertical="center" wrapText="1"/>
    </xf>
    <xf numFmtId="1" fontId="11" fillId="3" borderId="30" xfId="7" applyFont="1" applyFill="1" applyBorder="1">
      <alignment horizontal="left" vertical="center" wrapText="1"/>
    </xf>
    <xf numFmtId="0" fontId="7" fillId="3" borderId="18" xfId="24" applyFont="1" applyFill="1" applyBorder="1" applyAlignment="1">
      <alignment horizontal="center" vertical="center"/>
    </xf>
    <xf numFmtId="0" fontId="7" fillId="4" borderId="83" xfId="27" applyFont="1" applyFill="1" applyBorder="1" applyAlignment="1">
      <alignment horizontal="center" vertical="center" wrapText="1" readingOrder="2"/>
    </xf>
    <xf numFmtId="0" fontId="7" fillId="4" borderId="85" xfId="27" applyFont="1" applyFill="1" applyBorder="1" applyAlignment="1">
      <alignment horizontal="center" vertical="center" wrapText="1" readingOrder="2"/>
    </xf>
    <xf numFmtId="0" fontId="11" fillId="5" borderId="84" xfId="0" applyFont="1" applyFill="1" applyBorder="1" applyAlignment="1">
      <alignment horizontal="center" vertical="center"/>
    </xf>
    <xf numFmtId="0" fontId="11" fillId="5" borderId="86" xfId="0" applyFont="1" applyFill="1" applyBorder="1" applyAlignment="1">
      <alignment horizontal="center" vertical="center"/>
    </xf>
    <xf numFmtId="0" fontId="11" fillId="5" borderId="87" xfId="0" applyFont="1" applyFill="1" applyBorder="1" applyAlignment="1">
      <alignment horizontal="center" vertical="center"/>
    </xf>
    <xf numFmtId="0" fontId="7" fillId="3" borderId="85" xfId="27" applyFont="1" applyFill="1" applyBorder="1" applyAlignment="1">
      <alignment horizontal="center" vertical="center" wrapText="1" readingOrder="2"/>
    </xf>
    <xf numFmtId="0" fontId="11" fillId="6" borderId="88" xfId="0" applyFont="1" applyFill="1" applyBorder="1" applyAlignment="1">
      <alignment horizontal="center" vertical="center"/>
    </xf>
    <xf numFmtId="0" fontId="11" fillId="6" borderId="86" xfId="0" applyFont="1" applyFill="1" applyBorder="1" applyAlignment="1">
      <alignment horizontal="center" vertical="center"/>
    </xf>
    <xf numFmtId="0" fontId="11" fillId="6" borderId="87" xfId="0" applyFont="1" applyFill="1" applyBorder="1" applyAlignment="1">
      <alignment horizontal="center" vertical="center"/>
    </xf>
    <xf numFmtId="0" fontId="11" fillId="5" borderId="88" xfId="0" applyFont="1" applyFill="1" applyBorder="1" applyAlignment="1">
      <alignment horizontal="center" vertical="center"/>
    </xf>
    <xf numFmtId="0" fontId="7" fillId="3" borderId="89" xfId="27" applyFont="1" applyFill="1" applyBorder="1" applyAlignment="1">
      <alignment horizontal="center" vertical="center" wrapText="1" readingOrder="2"/>
    </xf>
    <xf numFmtId="0" fontId="11" fillId="6" borderId="90" xfId="0" applyFont="1" applyFill="1" applyBorder="1" applyAlignment="1">
      <alignment horizontal="center" vertical="center"/>
    </xf>
    <xf numFmtId="0" fontId="7" fillId="4" borderId="91" xfId="27" applyFont="1" applyFill="1" applyBorder="1" applyAlignment="1">
      <alignment horizontal="center" vertical="center" wrapText="1" readingOrder="2"/>
    </xf>
    <xf numFmtId="1" fontId="7" fillId="4" borderId="36" xfId="32" applyNumberFormat="1" applyFont="1" applyFill="1" applyBorder="1" applyAlignment="1">
      <alignment horizontal="center" vertical="center"/>
    </xf>
    <xf numFmtId="1" fontId="7" fillId="4" borderId="34" xfId="32" applyNumberFormat="1" applyFont="1" applyFill="1" applyBorder="1" applyAlignment="1">
      <alignment horizontal="center" vertical="center"/>
    </xf>
    <xf numFmtId="1" fontId="7" fillId="4" borderId="35" xfId="32" applyNumberFormat="1" applyFont="1" applyFill="1" applyBorder="1" applyAlignment="1">
      <alignment horizontal="center" vertical="center"/>
    </xf>
    <xf numFmtId="0" fontId="7" fillId="3" borderId="18" xfId="9" applyFont="1" applyFill="1" applyBorder="1">
      <alignment horizontal="center" vertical="center" wrapText="1"/>
    </xf>
    <xf numFmtId="0" fontId="7" fillId="3" borderId="22" xfId="9" applyFont="1" applyFill="1" applyBorder="1">
      <alignment horizontal="center" vertical="center" wrapText="1"/>
    </xf>
    <xf numFmtId="0" fontId="7" fillId="3" borderId="58" xfId="9" applyFont="1" applyFill="1" applyBorder="1">
      <alignment horizontal="center" vertical="center" wrapText="1"/>
    </xf>
    <xf numFmtId="0" fontId="6" fillId="3" borderId="17" xfId="9" applyFont="1" applyFill="1" applyBorder="1">
      <alignment horizontal="center" vertical="center" wrapText="1"/>
    </xf>
    <xf numFmtId="0" fontId="6" fillId="3" borderId="15" xfId="9" applyFont="1" applyFill="1" applyBorder="1">
      <alignment horizontal="center" vertical="center" wrapText="1"/>
    </xf>
    <xf numFmtId="0" fontId="6" fillId="3" borderId="17" xfId="24" applyFont="1" applyFill="1" applyBorder="1" applyAlignment="1">
      <alignment horizontal="center" vertical="center" wrapText="1"/>
    </xf>
    <xf numFmtId="0" fontId="6" fillId="3" borderId="15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 readingOrder="2"/>
    </xf>
    <xf numFmtId="0" fontId="7" fillId="3" borderId="22" xfId="6" applyFont="1" applyFill="1" applyBorder="1" applyAlignment="1">
      <alignment horizontal="center" vertical="center" wrapText="1"/>
    </xf>
    <xf numFmtId="0" fontId="7" fillId="3" borderId="21" xfId="6" applyFont="1" applyFill="1" applyBorder="1" applyAlignment="1">
      <alignment horizontal="center" vertical="center" wrapText="1"/>
    </xf>
    <xf numFmtId="0" fontId="7" fillId="3" borderId="58" xfId="6" applyFont="1" applyFill="1" applyBorder="1" applyAlignment="1">
      <alignment horizontal="center" vertical="center" wrapText="1"/>
    </xf>
    <xf numFmtId="0" fontId="7" fillId="3" borderId="26" xfId="24" applyFont="1" applyFill="1" applyBorder="1" applyAlignment="1">
      <alignment horizontal="center" vertical="center"/>
    </xf>
    <xf numFmtId="1" fontId="11" fillId="3" borderId="22" xfId="7" applyFont="1" applyFill="1" applyBorder="1" applyAlignment="1">
      <alignment horizontal="center" vertical="center" wrapText="1"/>
    </xf>
    <xf numFmtId="1" fontId="11" fillId="3" borderId="21" xfId="7" applyFont="1" applyFill="1" applyBorder="1" applyAlignment="1">
      <alignment horizontal="center" vertical="center" wrapText="1"/>
    </xf>
    <xf numFmtId="1" fontId="11" fillId="3" borderId="58" xfId="7" applyFont="1" applyFill="1" applyBorder="1" applyAlignment="1">
      <alignment horizontal="center" vertical="center" wrapText="1"/>
    </xf>
    <xf numFmtId="1" fontId="11" fillId="3" borderId="50" xfId="7" applyFont="1" applyFill="1" applyBorder="1">
      <alignment horizontal="left" vertical="center" wrapText="1"/>
    </xf>
    <xf numFmtId="0" fontId="7" fillId="3" borderId="21" xfId="9" applyFont="1" applyFill="1" applyBorder="1">
      <alignment horizontal="center" vertical="center" wrapText="1"/>
    </xf>
    <xf numFmtId="0" fontId="7" fillId="3" borderId="21" xfId="24" applyFont="1" applyFill="1" applyBorder="1" applyAlignment="1">
      <alignment horizontal="center" vertical="center" wrapText="1"/>
    </xf>
    <xf numFmtId="0" fontId="27" fillId="4" borderId="0" xfId="1" applyFont="1" applyFill="1" applyAlignment="1">
      <alignment horizontal="center" vertical="center"/>
    </xf>
    <xf numFmtId="0" fontId="27" fillId="4" borderId="0" xfId="1" applyFont="1" applyFill="1" applyAlignment="1">
      <alignment horizontal="center" vertical="center" readingOrder="2"/>
    </xf>
    <xf numFmtId="0" fontId="10" fillId="4" borderId="0" xfId="3" applyFont="1" applyFill="1" applyAlignment="1">
      <alignment horizontal="center" vertical="center" readingOrder="1"/>
    </xf>
    <xf numFmtId="0" fontId="10" fillId="4" borderId="0" xfId="3" applyFont="1" applyFill="1" applyAlignment="1">
      <alignment horizontal="center" vertical="center"/>
    </xf>
    <xf numFmtId="1" fontId="1" fillId="3" borderId="37" xfId="32" applyNumberFormat="1" applyFill="1" applyBorder="1" applyAlignment="1">
      <alignment horizontal="center" vertical="center"/>
    </xf>
    <xf numFmtId="1" fontId="1" fillId="3" borderId="73" xfId="32" applyNumberFormat="1" applyFill="1" applyBorder="1" applyAlignment="1">
      <alignment horizontal="center" vertical="center"/>
    </xf>
    <xf numFmtId="1" fontId="1" fillId="3" borderId="71" xfId="32" applyNumberFormat="1" applyFill="1" applyBorder="1" applyAlignment="1">
      <alignment horizontal="center" vertical="center"/>
    </xf>
    <xf numFmtId="1" fontId="1" fillId="3" borderId="74" xfId="32" applyNumberFormat="1" applyFill="1" applyBorder="1" applyAlignment="1">
      <alignment horizontal="center" vertical="center"/>
    </xf>
    <xf numFmtId="1" fontId="1" fillId="3" borderId="72" xfId="32" applyNumberFormat="1" applyFill="1" applyBorder="1" applyAlignment="1">
      <alignment horizontal="center" vertical="center"/>
    </xf>
    <xf numFmtId="1" fontId="1" fillId="3" borderId="70" xfId="32" applyNumberFormat="1" applyFill="1" applyBorder="1" applyAlignment="1">
      <alignment horizontal="center" vertical="center"/>
    </xf>
    <xf numFmtId="0" fontId="7" fillId="3" borderId="49" xfId="6" applyFont="1" applyFill="1" applyBorder="1">
      <alignment horizontal="right" vertical="center" wrapText="1"/>
    </xf>
    <xf numFmtId="0" fontId="7" fillId="3" borderId="27" xfId="24" applyFont="1" applyFill="1" applyBorder="1" applyAlignment="1">
      <alignment horizontal="center" vertical="center" wrapText="1"/>
    </xf>
    <xf numFmtId="1" fontId="7" fillId="3" borderId="36" xfId="8" applyFont="1" applyFill="1" applyBorder="1">
      <alignment horizontal="center" vertical="center"/>
    </xf>
    <xf numFmtId="1" fontId="7" fillId="3" borderId="35" xfId="8" applyFont="1" applyFill="1" applyBorder="1">
      <alignment horizontal="center" vertical="center"/>
    </xf>
    <xf numFmtId="0" fontId="7" fillId="3" borderId="18" xfId="24" applyFont="1" applyFill="1" applyBorder="1" applyAlignment="1">
      <alignment horizontal="center" vertical="center" wrapText="1"/>
    </xf>
    <xf numFmtId="0" fontId="11" fillId="3" borderId="83" xfId="9" applyFont="1" applyFill="1" applyBorder="1">
      <alignment horizontal="center" vertical="center" wrapText="1"/>
    </xf>
    <xf numFmtId="0" fontId="11" fillId="3" borderId="91" xfId="9" applyFont="1" applyFill="1" applyBorder="1">
      <alignment horizontal="center" vertical="center" wrapText="1"/>
    </xf>
    <xf numFmtId="0" fontId="10" fillId="4" borderId="0" xfId="3" applyFont="1" applyFill="1" applyAlignment="1">
      <alignment horizontal="center" vertical="center" wrapText="1" readingOrder="2"/>
    </xf>
    <xf numFmtId="0" fontId="10" fillId="4" borderId="0" xfId="3" applyFont="1" applyFill="1" applyAlignment="1">
      <alignment horizontal="center" vertical="center" readingOrder="2"/>
    </xf>
    <xf numFmtId="0" fontId="7" fillId="3" borderId="20" xfId="9" applyFont="1" applyFill="1" applyBorder="1">
      <alignment horizontal="center" vertical="center" wrapText="1"/>
    </xf>
    <xf numFmtId="1" fontId="7" fillId="3" borderId="28" xfId="7" applyFont="1" applyFill="1" applyBorder="1">
      <alignment horizontal="left" vertical="center" wrapText="1"/>
    </xf>
    <xf numFmtId="1" fontId="7" fillId="3" borderId="29" xfId="7" applyFont="1" applyFill="1" applyBorder="1">
      <alignment horizontal="left" vertical="center" wrapText="1"/>
    </xf>
    <xf numFmtId="1" fontId="7" fillId="3" borderId="50" xfId="7" applyFont="1" applyFill="1" applyBorder="1">
      <alignment horizontal="left" vertical="center" wrapText="1"/>
    </xf>
    <xf numFmtId="0" fontId="7" fillId="3" borderId="16" xfId="24" applyFont="1" applyFill="1" applyBorder="1" applyAlignment="1">
      <alignment horizontal="center" vertical="center" wrapText="1"/>
    </xf>
    <xf numFmtId="0" fontId="7" fillId="3" borderId="19" xfId="24" applyFont="1" applyFill="1" applyBorder="1" applyAlignment="1">
      <alignment horizontal="center" vertical="center" wrapText="1"/>
    </xf>
    <xf numFmtId="0" fontId="7" fillId="3" borderId="16" xfId="10" applyFont="1" applyFill="1" applyBorder="1">
      <alignment horizontal="center" vertical="center" wrapText="1"/>
    </xf>
    <xf numFmtId="0" fontId="7" fillId="3" borderId="19" xfId="10" applyFont="1" applyFill="1" applyBorder="1">
      <alignment horizontal="center" vertical="center" wrapText="1"/>
    </xf>
    <xf numFmtId="0" fontId="10" fillId="3" borderId="31" xfId="5" applyFont="1" applyFill="1" applyBorder="1">
      <alignment horizontal="right" vertical="center" wrapText="1"/>
    </xf>
    <xf numFmtId="0" fontId="10" fillId="3" borderId="32" xfId="5" applyFont="1" applyFill="1" applyBorder="1">
      <alignment horizontal="right" vertical="center" wrapText="1"/>
    </xf>
    <xf numFmtId="0" fontId="10" fillId="3" borderId="49" xfId="5" applyFont="1" applyFill="1" applyBorder="1">
      <alignment horizontal="right" vertical="center" wrapText="1"/>
    </xf>
    <xf numFmtId="0" fontId="11" fillId="0" borderId="0" xfId="17" applyFont="1">
      <alignment horizontal="left" vertical="center"/>
    </xf>
    <xf numFmtId="0" fontId="18" fillId="3" borderId="77" xfId="32" applyFont="1" applyFill="1" applyBorder="1" applyAlignment="1">
      <alignment horizontal="center" vertical="center" wrapText="1"/>
    </xf>
    <xf numFmtId="0" fontId="18" fillId="3" borderId="79" xfId="32" applyFont="1" applyFill="1" applyBorder="1" applyAlignment="1">
      <alignment horizontal="center" vertical="center" wrapText="1"/>
    </xf>
    <xf numFmtId="0" fontId="18" fillId="3" borderId="24" xfId="32" applyFont="1" applyFill="1" applyBorder="1" applyAlignment="1">
      <alignment horizontal="center" vertical="center" wrapText="1"/>
    </xf>
    <xf numFmtId="0" fontId="18" fillId="3" borderId="78" xfId="32" applyFont="1" applyFill="1" applyBorder="1" applyAlignment="1">
      <alignment horizontal="center" vertical="center" wrapText="1"/>
    </xf>
    <xf numFmtId="0" fontId="18" fillId="3" borderId="80" xfId="32" applyFont="1" applyFill="1" applyBorder="1" applyAlignment="1">
      <alignment horizontal="center" vertical="center" wrapText="1"/>
    </xf>
    <xf numFmtId="0" fontId="7" fillId="3" borderId="20" xfId="10" applyFont="1" applyFill="1" applyBorder="1">
      <alignment horizontal="center" vertical="center" wrapText="1"/>
    </xf>
    <xf numFmtId="0" fontId="7" fillId="3" borderId="15" xfId="10" applyFont="1" applyFill="1" applyBorder="1">
      <alignment horizontal="center" vertical="center" wrapText="1"/>
    </xf>
    <xf numFmtId="0" fontId="7" fillId="3" borderId="20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 readingOrder="1"/>
    </xf>
    <xf numFmtId="0" fontId="7" fillId="3" borderId="31" xfId="5" applyFont="1" applyFill="1" applyBorder="1">
      <alignment horizontal="right" vertical="center" wrapText="1"/>
    </xf>
    <xf numFmtId="0" fontId="7" fillId="3" borderId="32" xfId="5" applyFont="1" applyFill="1" applyBorder="1">
      <alignment horizontal="right" vertical="center" wrapText="1"/>
    </xf>
    <xf numFmtId="0" fontId="7" fillId="3" borderId="33" xfId="5" applyFont="1" applyFill="1" applyBorder="1">
      <alignment horizontal="right" vertical="center" wrapText="1"/>
    </xf>
    <xf numFmtId="0" fontId="7" fillId="3" borderId="16" xfId="9" applyFont="1" applyFill="1" applyBorder="1">
      <alignment horizontal="center" vertical="center" wrapText="1"/>
    </xf>
    <xf numFmtId="0" fontId="28" fillId="3" borderId="20" xfId="9" applyFont="1" applyFill="1" applyBorder="1">
      <alignment horizontal="center" vertical="center" wrapText="1"/>
    </xf>
    <xf numFmtId="0" fontId="28" fillId="3" borderId="16" xfId="9" applyFont="1" applyFill="1" applyBorder="1">
      <alignment horizontal="center" vertical="center" wrapText="1"/>
    </xf>
    <xf numFmtId="0" fontId="28" fillId="3" borderId="15" xfId="9" applyFont="1" applyFill="1" applyBorder="1">
      <alignment horizontal="center" vertical="center" wrapText="1"/>
    </xf>
    <xf numFmtId="0" fontId="7" fillId="3" borderId="20" xfId="9" applyFont="1" applyFill="1" applyBorder="1" applyAlignment="1">
      <alignment horizontal="center" vertical="center" wrapText="1" readingOrder="1"/>
    </xf>
    <xf numFmtId="0" fontId="15" fillId="3" borderId="16" xfId="9" applyFont="1" applyFill="1" applyBorder="1" applyAlignment="1">
      <alignment horizontal="center" vertical="center" wrapText="1" readingOrder="1"/>
    </xf>
    <xf numFmtId="0" fontId="15" fillId="3" borderId="15" xfId="9" applyFont="1" applyFill="1" applyBorder="1" applyAlignment="1">
      <alignment horizontal="center" vertical="center" wrapText="1" readingOrder="1"/>
    </xf>
    <xf numFmtId="0" fontId="28" fillId="3" borderId="20" xfId="9" applyFont="1" applyFill="1" applyBorder="1" applyAlignment="1">
      <alignment horizontal="center" vertical="center" wrapText="1" readingOrder="1"/>
    </xf>
    <xf numFmtId="0" fontId="28" fillId="3" borderId="16" xfId="9" applyFont="1" applyFill="1" applyBorder="1" applyAlignment="1">
      <alignment horizontal="center" vertical="center" wrapText="1" readingOrder="1"/>
    </xf>
    <xf numFmtId="0" fontId="28" fillId="3" borderId="15" xfId="9" applyFont="1" applyFill="1" applyBorder="1" applyAlignment="1">
      <alignment horizontal="center" vertical="center" wrapText="1" readingOrder="1"/>
    </xf>
    <xf numFmtId="0" fontId="15" fillId="3" borderId="20" xfId="9" applyFont="1" applyFill="1" applyBorder="1">
      <alignment horizontal="center" vertical="center" wrapText="1"/>
    </xf>
    <xf numFmtId="0" fontId="15" fillId="3" borderId="16" xfId="9" applyFont="1" applyFill="1" applyBorder="1">
      <alignment horizontal="center" vertical="center" wrapText="1"/>
    </xf>
    <xf numFmtId="0" fontId="15" fillId="3" borderId="15" xfId="9" applyFont="1" applyFill="1" applyBorder="1">
      <alignment horizontal="center" vertical="center" wrapText="1"/>
    </xf>
    <xf numFmtId="0" fontId="10" fillId="0" borderId="0" xfId="1" applyFont="1" applyAlignment="1">
      <alignment horizontal="center" vertical="center" wrapText="1" readingOrder="1"/>
    </xf>
    <xf numFmtId="0" fontId="10" fillId="0" borderId="0" xfId="1" applyFont="1" applyAlignment="1">
      <alignment horizontal="center" vertical="center" readingOrder="1"/>
    </xf>
    <xf numFmtId="0" fontId="27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 readingOrder="2"/>
    </xf>
    <xf numFmtId="49" fontId="15" fillId="3" borderId="20" xfId="9" applyNumberFormat="1" applyFont="1" applyFill="1" applyBorder="1">
      <alignment horizontal="center" vertical="center" wrapText="1"/>
    </xf>
    <xf numFmtId="49" fontId="15" fillId="3" borderId="16" xfId="9" applyNumberFormat="1" applyFont="1" applyFill="1" applyBorder="1">
      <alignment horizontal="center" vertical="center" wrapText="1"/>
    </xf>
    <xf numFmtId="49" fontId="15" fillId="3" borderId="15" xfId="9" applyNumberFormat="1" applyFont="1" applyFill="1" applyBorder="1">
      <alignment horizontal="center" vertical="center" wrapText="1"/>
    </xf>
    <xf numFmtId="0" fontId="7" fillId="3" borderId="16" xfId="9" applyFont="1" applyFill="1" applyBorder="1" applyAlignment="1">
      <alignment horizontal="center" vertical="center" wrapText="1" readingOrder="1"/>
    </xf>
    <xf numFmtId="0" fontId="7" fillId="3" borderId="15" xfId="9" applyFont="1" applyFill="1" applyBorder="1" applyAlignment="1">
      <alignment horizontal="center" vertical="center" wrapText="1" readingOrder="1"/>
    </xf>
  </cellXfs>
  <cellStyles count="35">
    <cellStyle name="H1" xfId="1" xr:uid="{00000000-0005-0000-0000-000000000000}"/>
    <cellStyle name="H1 2" xfId="2" xr:uid="{00000000-0005-0000-0000-000001000000}"/>
    <cellStyle name="H2" xfId="3" xr:uid="{00000000-0005-0000-0000-000002000000}"/>
    <cellStyle name="H2 2" xfId="4" xr:uid="{00000000-0005-0000-0000-000003000000}"/>
    <cellStyle name="had" xfId="5" xr:uid="{00000000-0005-0000-0000-000004000000}"/>
    <cellStyle name="had 2" xfId="6" xr:uid="{00000000-0005-0000-0000-000005000000}"/>
    <cellStyle name="had0" xfId="7" xr:uid="{00000000-0005-0000-0000-000006000000}"/>
    <cellStyle name="Had1" xfId="8" xr:uid="{00000000-0005-0000-0000-000007000000}"/>
    <cellStyle name="Had2" xfId="9" xr:uid="{00000000-0005-0000-0000-000008000000}"/>
    <cellStyle name="Had3" xfId="10" xr:uid="{00000000-0005-0000-0000-000009000000}"/>
    <cellStyle name="inxa" xfId="11" xr:uid="{00000000-0005-0000-0000-00000A000000}"/>
    <cellStyle name="inxa 2" xfId="12" xr:uid="{00000000-0005-0000-0000-00000B000000}"/>
    <cellStyle name="inxe" xfId="13" xr:uid="{00000000-0005-0000-0000-00000C000000}"/>
    <cellStyle name="Normal" xfId="0" builtinId="0"/>
    <cellStyle name="Normal 2" xfId="14" xr:uid="{00000000-0005-0000-0000-00000E000000}"/>
    <cellStyle name="Normal 2 2" xfId="15" xr:uid="{00000000-0005-0000-0000-00000F000000}"/>
    <cellStyle name="Normal 2 3" xfId="32" xr:uid="{00000000-0005-0000-0000-000010000000}"/>
    <cellStyle name="NotA" xfId="16" xr:uid="{00000000-0005-0000-0000-000011000000}"/>
    <cellStyle name="Note" xfId="17" builtinId="10" customBuiltin="1"/>
    <cellStyle name="T1" xfId="18" xr:uid="{00000000-0005-0000-0000-000013000000}"/>
    <cellStyle name="T1 2" xfId="19" xr:uid="{00000000-0005-0000-0000-000014000000}"/>
    <cellStyle name="T2" xfId="20" xr:uid="{00000000-0005-0000-0000-000015000000}"/>
    <cellStyle name="T2 2" xfId="21" xr:uid="{00000000-0005-0000-0000-000016000000}"/>
    <cellStyle name="T2 2 2" xfId="33" xr:uid="{00000000-0005-0000-0000-000017000000}"/>
    <cellStyle name="T2 3" xfId="22" xr:uid="{00000000-0005-0000-0000-000018000000}"/>
    <cellStyle name="T2 4" xfId="23" xr:uid="{00000000-0005-0000-0000-000019000000}"/>
    <cellStyle name="Total" xfId="24" builtinId="25" customBuiltin="1"/>
    <cellStyle name="Total 2" xfId="34" xr:uid="{00000000-0005-0000-0000-00001B000000}"/>
    <cellStyle name="Total1" xfId="25" xr:uid="{00000000-0005-0000-0000-00001C000000}"/>
    <cellStyle name="TXT1" xfId="26" xr:uid="{00000000-0005-0000-0000-00001D000000}"/>
    <cellStyle name="TXT1 2" xfId="27" xr:uid="{00000000-0005-0000-0000-00001E000000}"/>
    <cellStyle name="TXT2" xfId="28" xr:uid="{00000000-0005-0000-0000-00001F000000}"/>
    <cellStyle name="TXT3" xfId="29" xr:uid="{00000000-0005-0000-0000-000020000000}"/>
    <cellStyle name="TXT4" xfId="30" xr:uid="{00000000-0005-0000-0000-000021000000}"/>
    <cellStyle name="TXT5" xfId="31" xr:uid="{00000000-0005-0000-0000-000022000000}"/>
  </cellStyles>
  <dxfs count="10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relativeIndent="0" justifyLastLine="0" shrinkToFit="0" readingOrder="2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1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1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relativeIndent="0" justifyLastLine="0" shrinkToFit="0" readingOrder="2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>
          <bgColor theme="2"/>
        </patternFill>
      </fill>
    </dxf>
    <dxf>
      <border>
        <right/>
        <top/>
        <bottom/>
      </border>
    </dxf>
    <dxf>
      <font>
        <b/>
        <color theme="1"/>
      </font>
    </dxf>
    <dxf>
      <font>
        <b/>
        <color theme="1"/>
      </font>
      <border>
        <top style="thin">
          <color auto="1"/>
        </top>
      </border>
    </dxf>
    <dxf>
      <border>
        <top style="thin">
          <color auto="1"/>
        </top>
      </border>
    </dxf>
    <dxf>
      <font>
        <b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9" defaultPivotStyle="PivotStyleLight16">
    <tableStyle name="VITAL" pivot="0" count="8" xr9:uid="{00000000-0011-0000-FFFF-FFFF00000000}"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secondRowStripe" dxfId="99"/>
      <tableStyleElement type="firstColumnStripe" dxfId="98"/>
      <tableStyleElement type="secondColumnStripe" dxfId="97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29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5.xml"/><Relationship Id="rId42" Type="http://schemas.openxmlformats.org/officeDocument/2006/relationships/worksheet" Target="worksheets/sheet3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21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7.xml"/><Relationship Id="rId32" Type="http://schemas.openxmlformats.org/officeDocument/2006/relationships/chartsheet" Target="chartsheets/sheet9.xml"/><Relationship Id="rId37" Type="http://schemas.openxmlformats.org/officeDocument/2006/relationships/worksheet" Target="worksheets/sheet28.xml"/><Relationship Id="rId40" Type="http://schemas.openxmlformats.org/officeDocument/2006/relationships/worksheet" Target="worksheets/sheet30.xml"/><Relationship Id="rId45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4.xml"/><Relationship Id="rId31" Type="http://schemas.openxmlformats.org/officeDocument/2006/relationships/worksheet" Target="worksheets/sheet23.xml"/><Relationship Id="rId44" Type="http://schemas.openxmlformats.org/officeDocument/2006/relationships/externalLink" Target="externalLinks/externalLink2.xml"/><Relationship Id="rId52" Type="http://schemas.openxmlformats.org/officeDocument/2006/relationships/customXml" Target="../customXml/item3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worksheet" Target="worksheets/sheet26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4.xml"/><Relationship Id="rId38" Type="http://schemas.openxmlformats.org/officeDocument/2006/relationships/chartsheet" Target="chartsheets/sheet10.xml"/><Relationship Id="rId46" Type="http://schemas.openxmlformats.org/officeDocument/2006/relationships/connections" Target="connection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75000000000044E-2"/>
          <c:y val="0.19334389857369291"/>
          <c:w val="0.8650101948935216"/>
          <c:h val="0.60538827258320571"/>
        </c:manualLayout>
      </c:layout>
      <c:lineChart>
        <c:grouping val="standard"/>
        <c:varyColors val="0"/>
        <c:ser>
          <c:idx val="0"/>
          <c:order val="0"/>
          <c:tx>
            <c:strRef>
              <c:f>'34'!$B$23</c:f>
              <c:strCache>
                <c:ptCount val="1"/>
                <c:pt idx="0">
                  <c:v>المواليد أحياء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'34'!$B$24:$B$33</c:f>
              <c:numCache>
                <c:formatCode>General</c:formatCode>
                <c:ptCount val="10"/>
                <c:pt idx="0">
                  <c:v>12856</c:v>
                </c:pt>
                <c:pt idx="1">
                  <c:v>13190</c:v>
                </c:pt>
                <c:pt idx="2">
                  <c:v>13401</c:v>
                </c:pt>
                <c:pt idx="3">
                  <c:v>14120</c:v>
                </c:pt>
                <c:pt idx="4">
                  <c:v>15681</c:v>
                </c:pt>
                <c:pt idx="5">
                  <c:v>17210</c:v>
                </c:pt>
                <c:pt idx="6">
                  <c:v>18351</c:v>
                </c:pt>
                <c:pt idx="7">
                  <c:v>19504</c:v>
                </c:pt>
                <c:pt idx="8">
                  <c:v>20623</c:v>
                </c:pt>
                <c:pt idx="9">
                  <c:v>21423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F4A-960E-C429BB7802AA}"/>
            </c:ext>
          </c:extLst>
        </c:ser>
        <c:ser>
          <c:idx val="1"/>
          <c:order val="1"/>
          <c:tx>
            <c:strRef>
              <c:f>'34'!$C$23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'34'!$C$24:$C$33</c:f>
              <c:numCache>
                <c:formatCode>General</c:formatCode>
                <c:ptCount val="10"/>
                <c:pt idx="0">
                  <c:v>1311</c:v>
                </c:pt>
                <c:pt idx="1">
                  <c:v>1341</c:v>
                </c:pt>
                <c:pt idx="2">
                  <c:v>1545</c:v>
                </c:pt>
                <c:pt idx="3">
                  <c:v>1750</c:v>
                </c:pt>
                <c:pt idx="4">
                  <c:v>1776</c:v>
                </c:pt>
                <c:pt idx="5">
                  <c:v>1942</c:v>
                </c:pt>
                <c:pt idx="6">
                  <c:v>2008</c:v>
                </c:pt>
                <c:pt idx="7">
                  <c:v>1970</c:v>
                </c:pt>
                <c:pt idx="8">
                  <c:v>1949</c:v>
                </c:pt>
                <c:pt idx="9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F4A-960E-C429BB7802AA}"/>
            </c:ext>
          </c:extLst>
        </c:ser>
        <c:ser>
          <c:idx val="2"/>
          <c:order val="2"/>
          <c:tx>
            <c:strRef>
              <c:f>'34'!$D$23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'34'!$D$24:$D$33</c:f>
              <c:numCache>
                <c:formatCode>General</c:formatCode>
                <c:ptCount val="10"/>
                <c:pt idx="0">
                  <c:v>11545</c:v>
                </c:pt>
                <c:pt idx="1">
                  <c:v>11849</c:v>
                </c:pt>
                <c:pt idx="2">
                  <c:v>11856</c:v>
                </c:pt>
                <c:pt idx="3">
                  <c:v>12370</c:v>
                </c:pt>
                <c:pt idx="4">
                  <c:v>13905</c:v>
                </c:pt>
                <c:pt idx="5">
                  <c:v>15268</c:v>
                </c:pt>
                <c:pt idx="6">
                  <c:v>16343</c:v>
                </c:pt>
                <c:pt idx="7">
                  <c:v>17534</c:v>
                </c:pt>
                <c:pt idx="8">
                  <c:v>18674</c:v>
                </c:pt>
                <c:pt idx="9">
                  <c:v>19392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6-4F4A-960E-C429BB78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93184"/>
        <c:axId val="120661504"/>
      </c:lineChart>
      <c:catAx>
        <c:axId val="10249318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5.9187445319335112E-2"/>
              <c:y val="0.81827786582144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6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6615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2986111111111112E-2"/>
              <c:y val="0.1077654516640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9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08322397200374"/>
          <c:y val="0.87480190174326466"/>
          <c:w val="0.71249989063867769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  <a:endParaRPr lang="en-US" sz="1600">
              <a:latin typeface="Arial" pitchFamily="34" charset="0"/>
              <a:cs typeface="Arial" pitchFamily="34" charset="0"/>
            </a:endParaRP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2012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2012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7026"/>
          <c:y val="2.2721897441675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939E-2"/>
          <c:y val="0.17005288513391456"/>
          <c:w val="0.8916666666666665"/>
          <c:h val="0.71636813424312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'59'!$B$27:$B$28</c:f>
              <c:strCache>
                <c:ptCount val="2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'59'!$B$29:$B$40</c:f>
              <c:numCache>
                <c:formatCode>0</c:formatCode>
                <c:ptCount val="12"/>
                <c:pt idx="0">
                  <c:v>81</c:v>
                </c:pt>
                <c:pt idx="1">
                  <c:v>71</c:v>
                </c:pt>
                <c:pt idx="2">
                  <c:v>97</c:v>
                </c:pt>
                <c:pt idx="3">
                  <c:v>92</c:v>
                </c:pt>
                <c:pt idx="4">
                  <c:v>83</c:v>
                </c:pt>
                <c:pt idx="5">
                  <c:v>60</c:v>
                </c:pt>
                <c:pt idx="6">
                  <c:v>53</c:v>
                </c:pt>
                <c:pt idx="7">
                  <c:v>19</c:v>
                </c:pt>
                <c:pt idx="8">
                  <c:v>67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3-4046-B1FF-E2332A5E5830}"/>
            </c:ext>
          </c:extLst>
        </c:ser>
        <c:ser>
          <c:idx val="1"/>
          <c:order val="1"/>
          <c:tx>
            <c:strRef>
              <c:f>'59'!$C$27:$C$28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'59'!$C$29:$C$40</c:f>
              <c:numCache>
                <c:formatCode>0</c:formatCode>
                <c:ptCount val="12"/>
                <c:pt idx="0">
                  <c:v>42</c:v>
                </c:pt>
                <c:pt idx="1">
                  <c:v>53</c:v>
                </c:pt>
                <c:pt idx="2">
                  <c:v>80</c:v>
                </c:pt>
                <c:pt idx="3">
                  <c:v>65</c:v>
                </c:pt>
                <c:pt idx="4">
                  <c:v>55</c:v>
                </c:pt>
                <c:pt idx="5">
                  <c:v>57</c:v>
                </c:pt>
                <c:pt idx="6">
                  <c:v>49</c:v>
                </c:pt>
                <c:pt idx="7">
                  <c:v>14</c:v>
                </c:pt>
                <c:pt idx="8">
                  <c:v>51</c:v>
                </c:pt>
                <c:pt idx="9">
                  <c:v>40</c:v>
                </c:pt>
                <c:pt idx="10">
                  <c:v>38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3-4046-B1FF-E2332A5E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7495936"/>
        <c:axId val="147502208"/>
      </c:barChart>
      <c:catAx>
        <c:axId val="14749593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54"/>
              <c:y val="0.95714348901935753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4750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0220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0781300198984068E-2"/>
              <c:y val="0.1188457833173766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74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395830083283357"/>
          <c:y val="0.22345463573810034"/>
          <c:w val="0.31177303566981324"/>
          <c:h val="0.14689717044510944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gradFill rotWithShape="0">
              <a:gsLst>
                <a:gs pos="0">
                  <a:srgbClr val="FFFFFF"/>
                </a:gs>
                <a:gs pos="100000">
                  <a:srgbClr val="993366"/>
                </a:gs>
              </a:gsLst>
              <a:path path="rect">
                <a:fillToRect l="50000" t="50000" r="50000" b="50000"/>
              </a:path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'38'!$A$25:$A$32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45+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'38'!$D$10:$D$17</c:f>
              <c:numCache>
                <c:formatCode>#,##0</c:formatCode>
                <c:ptCount val="8"/>
                <c:pt idx="0">
                  <c:v>178</c:v>
                </c:pt>
                <c:pt idx="1">
                  <c:v>1467</c:v>
                </c:pt>
                <c:pt idx="2">
                  <c:v>2206</c:v>
                </c:pt>
                <c:pt idx="3">
                  <c:v>1730</c:v>
                </c:pt>
                <c:pt idx="4">
                  <c:v>986</c:v>
                </c:pt>
                <c:pt idx="5">
                  <c:v>345</c:v>
                </c:pt>
                <c:pt idx="6">
                  <c:v>41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4B91-BF0A-65CF05463275}"/>
            </c:ext>
          </c:extLst>
        </c:ser>
        <c:ser>
          <c:idx val="1"/>
          <c:order val="1"/>
          <c:tx>
            <c:strRef>
              <c:f>'38'!$C$22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gradFill rotWithShape="0">
              <a:gsLst>
                <a:gs pos="0">
                  <a:srgbClr val="CCCCFF"/>
                </a:gs>
                <a:gs pos="100000">
                  <a:srgbClr val="3366FF"/>
                </a:gs>
              </a:gsLst>
              <a:path path="rect">
                <a:fillToRect l="50000" t="50000" r="50000" b="50000"/>
              </a:path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'38'!$A$25:$A$32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45+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'38'!$G$10:$G$17</c:f>
              <c:numCache>
                <c:formatCode>#,##0</c:formatCode>
                <c:ptCount val="8"/>
                <c:pt idx="0">
                  <c:v>247</c:v>
                </c:pt>
                <c:pt idx="1">
                  <c:v>2101</c:v>
                </c:pt>
                <c:pt idx="2">
                  <c:v>4733</c:v>
                </c:pt>
                <c:pt idx="3">
                  <c:v>4638</c:v>
                </c:pt>
                <c:pt idx="4">
                  <c:v>2135</c:v>
                </c:pt>
                <c:pt idx="5">
                  <c:v>547</c:v>
                </c:pt>
                <c:pt idx="6">
                  <c:v>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4B91-BF0A-65CF0546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6608"/>
        <c:axId val="127158528"/>
      </c:barChart>
      <c:catAx>
        <c:axId val="127156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2988E-2"/>
              <c:y val="0.14927065934939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5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1585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فئات العمر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Groups</a:t>
                </a:r>
              </a:p>
            </c:rich>
          </c:tx>
          <c:layout>
            <c:manualLayout>
              <c:xMode val="edge"/>
              <c:yMode val="edge"/>
              <c:x val="0.35885815925902126"/>
              <c:y val="0.933782267115600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5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370523415978713"/>
          <c:y val="0.23905723905724058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46624066231498E-2"/>
          <c:y val="0.20594927947148051"/>
          <c:w val="0.87741412495889104"/>
          <c:h val="0.65095315031655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'39'!$B$21</c:f>
              <c:strCache>
                <c:ptCount val="1"/>
                <c:pt idx="0">
                  <c:v>قطريون
Qataris</c:v>
                </c:pt>
              </c:strCache>
            </c:strRef>
          </c:tx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'39'!$B$22:$B$28</c:f>
              <c:numCache>
                <c:formatCode>0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BD9-A001-2B112E1CF2DA}"/>
            </c:ext>
          </c:extLst>
        </c:ser>
        <c:ser>
          <c:idx val="1"/>
          <c:order val="1"/>
          <c:tx>
            <c:strRef>
              <c:f>'39'!$C$21</c:f>
              <c:strCache>
                <c:ptCount val="1"/>
                <c:pt idx="0">
                  <c:v>غير قطريين
Non-Qataris</c:v>
                </c:pt>
              </c:strCache>
            </c:strRef>
          </c:tx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'39'!$C$22:$C$28</c:f>
              <c:numCache>
                <c:formatCode>0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D-4BD9-A001-2B112E1C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8576"/>
        <c:axId val="102410496"/>
      </c:barChart>
      <c:catAx>
        <c:axId val="1024085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1.4464825527211301E-2"/>
              <c:y val="0.156003273386628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241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10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SA" sz="1200"/>
                  <a:t>البلدية </a:t>
                </a:r>
                <a:r>
                  <a:rPr lang="en-US">
                    <a:latin typeface="Arial" pitchFamily="34" charset="0"/>
                    <a:cs typeface="Arial" pitchFamily="34" charset="0"/>
                  </a:rPr>
                  <a:t>Municipality</a:t>
                </a:r>
              </a:p>
            </c:rich>
          </c:tx>
          <c:layout>
            <c:manualLayout>
              <c:xMode val="edge"/>
              <c:yMode val="edge"/>
              <c:x val="0.44974512483460227"/>
              <c:y val="0.933782267115600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2408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97247348213765"/>
          <c:y val="0.28176869305478441"/>
          <c:w val="0.13170278301989141"/>
          <c:h val="0.1517622418409833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'43'!$B$26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'43'!$B$27:$B$38</c:f>
              <c:numCache>
                <c:formatCode>General</c:formatCode>
                <c:ptCount val="12"/>
                <c:pt idx="0">
                  <c:v>101</c:v>
                </c:pt>
                <c:pt idx="1">
                  <c:v>140</c:v>
                </c:pt>
                <c:pt idx="2">
                  <c:v>103</c:v>
                </c:pt>
                <c:pt idx="3">
                  <c:v>130</c:v>
                </c:pt>
                <c:pt idx="4">
                  <c:v>144</c:v>
                </c:pt>
                <c:pt idx="5">
                  <c:v>119</c:v>
                </c:pt>
                <c:pt idx="6">
                  <c:v>107</c:v>
                </c:pt>
                <c:pt idx="7">
                  <c:v>121</c:v>
                </c:pt>
                <c:pt idx="8">
                  <c:v>138</c:v>
                </c:pt>
                <c:pt idx="9">
                  <c:v>128</c:v>
                </c:pt>
                <c:pt idx="10">
                  <c:v>125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2-44CF-945B-657DBC33A2A8}"/>
            </c:ext>
          </c:extLst>
        </c:ser>
        <c:ser>
          <c:idx val="1"/>
          <c:order val="1"/>
          <c:tx>
            <c:strRef>
              <c:f>'43'!$C$26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'43'!$C$27:$C$38</c:f>
              <c:numCache>
                <c:formatCode>General</c:formatCode>
                <c:ptCount val="12"/>
                <c:pt idx="0">
                  <c:v>54</c:v>
                </c:pt>
                <c:pt idx="1">
                  <c:v>44</c:v>
                </c:pt>
                <c:pt idx="2">
                  <c:v>40</c:v>
                </c:pt>
                <c:pt idx="3">
                  <c:v>35</c:v>
                </c:pt>
                <c:pt idx="4">
                  <c:v>52</c:v>
                </c:pt>
                <c:pt idx="5">
                  <c:v>52</c:v>
                </c:pt>
                <c:pt idx="6">
                  <c:v>42</c:v>
                </c:pt>
                <c:pt idx="7">
                  <c:v>46</c:v>
                </c:pt>
                <c:pt idx="8">
                  <c:v>43</c:v>
                </c:pt>
                <c:pt idx="9">
                  <c:v>43</c:v>
                </c:pt>
                <c:pt idx="10">
                  <c:v>66</c:v>
                </c:pt>
                <c:pt idx="11" formatCode="#,##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2-44CF-945B-657DBC3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28096"/>
        <c:axId val="127430016"/>
      </c:lineChart>
      <c:catAx>
        <c:axId val="12742809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2988E-2"/>
              <c:y val="0.149270589487126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430016"/>
        <c:crosses val="autoZero"/>
        <c:auto val="1"/>
        <c:lblAlgn val="ctr"/>
        <c:lblOffset val="100"/>
        <c:noMultiLvlLbl val="0"/>
      </c:catAx>
      <c:valAx>
        <c:axId val="127430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010571604632648"/>
              <c:y val="0.940514980550350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428096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81020740604358477"/>
          <c:y val="0.13172677506210934"/>
          <c:w val="0.11915142639567987"/>
          <c:h val="7.6587421988909318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'44'!$D$43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'44'!$D$44:$D$57</c:f>
              <c:numCache>
                <c:formatCode>General</c:formatCode>
                <c:ptCount val="14"/>
                <c:pt idx="0" formatCode="#,##0">
                  <c:v>59</c:v>
                </c:pt>
                <c:pt idx="1">
                  <c:v>3</c:v>
                </c:pt>
                <c:pt idx="2">
                  <c:v>3</c:v>
                </c:pt>
                <c:pt idx="3">
                  <c:v>24</c:v>
                </c:pt>
                <c:pt idx="4">
                  <c:v>27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47</c:v>
                </c:pt>
                <c:pt idx="12">
                  <c:v>49</c:v>
                </c:pt>
                <c:pt idx="13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340-A746-88A3D5A73F4E}"/>
            </c:ext>
          </c:extLst>
        </c:ser>
        <c:ser>
          <c:idx val="1"/>
          <c:order val="1"/>
          <c:tx>
            <c:strRef>
              <c:f>'44'!$E$43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'44'!$E$44:$E$57</c:f>
              <c:numCache>
                <c:formatCode>General</c:formatCode>
                <c:ptCount val="14"/>
                <c:pt idx="0">
                  <c:v>129</c:v>
                </c:pt>
                <c:pt idx="1">
                  <c:v>21</c:v>
                </c:pt>
                <c:pt idx="2">
                  <c:v>11</c:v>
                </c:pt>
                <c:pt idx="3">
                  <c:v>18</c:v>
                </c:pt>
                <c:pt idx="4">
                  <c:v>76</c:v>
                </c:pt>
                <c:pt idx="5">
                  <c:v>112</c:v>
                </c:pt>
                <c:pt idx="6">
                  <c:v>130</c:v>
                </c:pt>
                <c:pt idx="7">
                  <c:v>134</c:v>
                </c:pt>
                <c:pt idx="8">
                  <c:v>112</c:v>
                </c:pt>
                <c:pt idx="9">
                  <c:v>120</c:v>
                </c:pt>
                <c:pt idx="10">
                  <c:v>133</c:v>
                </c:pt>
                <c:pt idx="11">
                  <c:v>103</c:v>
                </c:pt>
                <c:pt idx="12">
                  <c:v>79</c:v>
                </c:pt>
                <c:pt idx="13" formatCode="#,##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340-A746-88A3D5A7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474688"/>
        <c:axId val="127476864"/>
      </c:barChart>
      <c:catAx>
        <c:axId val="127474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2988E-2"/>
              <c:y val="0.1492706593493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4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476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126"/>
              <c:y val="0.9337822671156004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74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27183792108618"/>
          <c:y val="0.36929345952968001"/>
          <c:w val="0.33993404392186427"/>
          <c:h val="6.3393338458955423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solidFill>
        <a:schemeClr val="bg1">
          <a:lumMod val="85000"/>
        </a:schemeClr>
      </a:solidFill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'45'!$C$28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chemeClr val="accent2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'45'!$B$29:$B$36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'45'!$C$29:$C$36</c:f>
              <c:numCache>
                <c:formatCode>#,##0</c:formatCode>
                <c:ptCount val="8"/>
                <c:pt idx="0">
                  <c:v>164</c:v>
                </c:pt>
                <c:pt idx="1">
                  <c:v>108</c:v>
                </c:pt>
                <c:pt idx="2">
                  <c:v>99</c:v>
                </c:pt>
                <c:pt idx="3">
                  <c:v>70</c:v>
                </c:pt>
                <c:pt idx="4">
                  <c:v>70</c:v>
                </c:pt>
                <c:pt idx="5">
                  <c:v>36</c:v>
                </c:pt>
                <c:pt idx="6">
                  <c:v>29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480-9191-C1DCE6107006}"/>
            </c:ext>
          </c:extLst>
        </c:ser>
        <c:ser>
          <c:idx val="1"/>
          <c:order val="1"/>
          <c:tx>
            <c:strRef>
              <c:f>'45'!$D$28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accent1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'45'!$B$29:$B$36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'45'!$D$29:$D$36</c:f>
              <c:numCache>
                <c:formatCode>#,##0</c:formatCode>
                <c:ptCount val="8"/>
                <c:pt idx="0">
                  <c:v>514</c:v>
                </c:pt>
                <c:pt idx="1">
                  <c:v>112</c:v>
                </c:pt>
                <c:pt idx="2">
                  <c:v>150</c:v>
                </c:pt>
                <c:pt idx="3">
                  <c:v>64</c:v>
                </c:pt>
                <c:pt idx="4">
                  <c:v>313</c:v>
                </c:pt>
                <c:pt idx="5">
                  <c:v>37</c:v>
                </c:pt>
                <c:pt idx="6">
                  <c:v>20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3-4480-9191-C1DCE610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132407680"/>
        <c:axId val="132409600"/>
      </c:barChart>
      <c:catAx>
        <c:axId val="132407680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5712420642353"/>
              <c:y val="0.913120001413964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40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409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407680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3842416543847234"/>
          <c:y val="0.19557941620933747"/>
          <c:w val="0.19033881881621054"/>
          <c:h val="9.4818703217653344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ar-Q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وفيات الأطفال الرضع المسجلة حسب الجنسية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REGISTERED INFANT DEATHS BY NATIONALITY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2003 - 2012</a:t>
            </a:r>
          </a:p>
        </c:rich>
      </c:tx>
      <c:layout>
        <c:manualLayout>
          <c:xMode val="edge"/>
          <c:yMode val="edge"/>
          <c:x val="0.33234388048124713"/>
          <c:y val="3.36101050850074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066772655007949"/>
          <c:w val="0.89745505249344271"/>
          <c:h val="0.68521462639109765"/>
        </c:manualLayout>
      </c:layout>
      <c:lineChart>
        <c:grouping val="standard"/>
        <c:varyColors val="0"/>
        <c:ser>
          <c:idx val="0"/>
          <c:order val="0"/>
          <c:tx>
            <c:strRef>
              <c:f>'47'!$A$23</c:f>
              <c:strCache>
                <c:ptCount val="1"/>
                <c:pt idx="0">
                  <c:v>غير قطريين Non-Qataris</c:v>
                </c:pt>
              </c:strCache>
            </c:strRef>
          </c:tx>
          <c:marker>
            <c:symbol val="none"/>
          </c:marker>
          <c:cat>
            <c:numRef>
              <c:f>'47'!$K$10:$K$19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'47'!$G$10:$G$19</c:f>
              <c:numCache>
                <c:formatCode>#,##0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62</c:v>
                </c:pt>
                <c:pt idx="3">
                  <c:v>59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80</c:v>
                </c:pt>
                <c:pt idx="8">
                  <c:v>107</c:v>
                </c:pt>
                <c:pt idx="9">
                  <c:v>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07-4ECC-8F2E-FDEE1B2A3D7D}"/>
            </c:ext>
          </c:extLst>
        </c:ser>
        <c:ser>
          <c:idx val="1"/>
          <c:order val="1"/>
          <c:tx>
            <c:strRef>
              <c:f>'47'!$A$22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'47'!$K$10:$K$19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'47'!$D$10:$D$19</c:f>
              <c:numCache>
                <c:formatCode>#,##0</c:formatCode>
                <c:ptCount val="10"/>
                <c:pt idx="0">
                  <c:v>74</c:v>
                </c:pt>
                <c:pt idx="1">
                  <c:v>45</c:v>
                </c:pt>
                <c:pt idx="2">
                  <c:v>48</c:v>
                </c:pt>
                <c:pt idx="3">
                  <c:v>55</c:v>
                </c:pt>
                <c:pt idx="4">
                  <c:v>52</c:v>
                </c:pt>
                <c:pt idx="5">
                  <c:v>42</c:v>
                </c:pt>
                <c:pt idx="6">
                  <c:v>53</c:v>
                </c:pt>
                <c:pt idx="7">
                  <c:v>52</c:v>
                </c:pt>
                <c:pt idx="8">
                  <c:v>49</c:v>
                </c:pt>
                <c:pt idx="9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07-4ECC-8F2E-FDEE1B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4048"/>
        <c:axId val="134787456"/>
      </c:lineChart>
      <c:catAx>
        <c:axId val="1250740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8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87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7404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23465626736216191"/>
          <c:y val="0.67717145301511528"/>
          <c:w val="0.55809791742152781"/>
          <c:h val="0.14942996905194644"/>
        </c:manualLayout>
      </c:layout>
      <c:overlay val="0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2008- 2012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REGISTERED MARRIAGES AND DIVORCES BY HUSBAND'S NATIONALITY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2008 - 2012</a:t>
            </a:r>
          </a:p>
        </c:rich>
      </c:tx>
      <c:layout>
        <c:manualLayout>
          <c:xMode val="edge"/>
          <c:yMode val="edge"/>
          <c:x val="0.19687499999999997"/>
          <c:y val="2.06022187004756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72788625147161E-2"/>
          <c:y val="0.19119072201282897"/>
          <c:w val="0.88019096468300462"/>
          <c:h val="0.69311987660310392"/>
        </c:manualLayout>
      </c:layout>
      <c:lineChart>
        <c:grouping val="standard"/>
        <c:varyColors val="0"/>
        <c:ser>
          <c:idx val="0"/>
          <c:order val="0"/>
          <c:tx>
            <c:strRef>
              <c:f>'51'!$B$8:$B$9</c:f>
              <c:strCache>
                <c:ptCount val="2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'51'!$B$10:$B$14</c:f>
              <c:numCache>
                <c:formatCode>#,##0</c:formatCode>
                <c:ptCount val="5"/>
                <c:pt idx="0">
                  <c:v>1954</c:v>
                </c:pt>
                <c:pt idx="1">
                  <c:v>1920</c:v>
                </c:pt>
                <c:pt idx="2">
                  <c:v>1752</c:v>
                </c:pt>
                <c:pt idx="3">
                  <c:v>1898</c:v>
                </c:pt>
                <c:pt idx="4">
                  <c:v>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A-4339-B1C4-DC2F03143FA2}"/>
            </c:ext>
          </c:extLst>
        </c:ser>
        <c:ser>
          <c:idx val="1"/>
          <c:order val="1"/>
          <c:tx>
            <c:strRef>
              <c:f>'51'!$C$8:$C$9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'51'!$C$10:$C$14</c:f>
              <c:numCache>
                <c:formatCode>#,##0</c:formatCode>
                <c:ptCount val="5"/>
                <c:pt idx="0">
                  <c:v>1281</c:v>
                </c:pt>
                <c:pt idx="1">
                  <c:v>1233</c:v>
                </c:pt>
                <c:pt idx="2">
                  <c:v>1225</c:v>
                </c:pt>
                <c:pt idx="3">
                  <c:v>1395</c:v>
                </c:pt>
                <c:pt idx="4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A-4339-B1C4-DC2F03143FA2}"/>
            </c:ext>
          </c:extLst>
        </c:ser>
        <c:ser>
          <c:idx val="2"/>
          <c:order val="2"/>
          <c:tx>
            <c:strRef>
              <c:f>'51'!$E$8:$E$9</c:f>
              <c:strCache>
                <c:ptCount val="2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'51'!$E$10:$E$14</c:f>
              <c:numCache>
                <c:formatCode>#,##0</c:formatCode>
                <c:ptCount val="5"/>
                <c:pt idx="0">
                  <c:v>688</c:v>
                </c:pt>
                <c:pt idx="1">
                  <c:v>787</c:v>
                </c:pt>
                <c:pt idx="2">
                  <c:v>820</c:v>
                </c:pt>
                <c:pt idx="3">
                  <c:v>754</c:v>
                </c:pt>
                <c:pt idx="4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A-4339-B1C4-DC2F03143FA2}"/>
            </c:ext>
          </c:extLst>
        </c:ser>
        <c:ser>
          <c:idx val="3"/>
          <c:order val="3"/>
          <c:tx>
            <c:strRef>
              <c:f>'51'!$F$8:$F$9</c:f>
              <c:strCache>
                <c:ptCount val="2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'51'!$F$10:$F$14</c:f>
              <c:numCache>
                <c:formatCode>#,##0</c:formatCode>
                <c:ptCount val="5"/>
                <c:pt idx="0">
                  <c:v>251</c:v>
                </c:pt>
                <c:pt idx="1">
                  <c:v>321</c:v>
                </c:pt>
                <c:pt idx="2">
                  <c:v>352</c:v>
                </c:pt>
                <c:pt idx="3">
                  <c:v>354</c:v>
                </c:pt>
                <c:pt idx="4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A-4339-B1C4-DC2F0314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64352"/>
        <c:axId val="134966656"/>
      </c:lineChart>
      <c:catAx>
        <c:axId val="13496435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82194881889764"/>
              <c:y val="0.93026941362916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6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96665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2592334647034947E-3"/>
              <c:y val="0.106133937049338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6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04695458853282"/>
          <c:y val="0.24525962690682618"/>
          <c:w val="0.76145855205599555"/>
          <c:h val="5.86370839936608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ar-QA" sz="1600">
                <a:cs typeface="+mn-cs"/>
              </a:rPr>
              <a:t>2012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HUSBAND,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2012</a:t>
            </a:r>
          </a:p>
        </c:rich>
      </c:tx>
      <c:layout>
        <c:manualLayout>
          <c:xMode val="edge"/>
          <c:yMode val="edge"/>
          <c:x val="0.31058903277586347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64"/>
          <c:w val="0.41500932734647838"/>
          <c:h val="0.6763114964164888"/>
        </c:manualLayout>
      </c:layout>
      <c:pieChart>
        <c:varyColors val="1"/>
        <c:ser>
          <c:idx val="0"/>
          <c:order val="0"/>
          <c:tx>
            <c:strRef>
              <c:f>'54'!$B$19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838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EB-45EE-9509-4CD03894ACC4}"/>
                </c:ext>
              </c:extLst>
            </c:dLbl>
            <c:dLbl>
              <c:idx val="1"/>
              <c:layout>
                <c:manualLayout>
                  <c:x val="-1.8834190147719227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EB-45EE-9509-4CD03894ACC4}"/>
                </c:ext>
              </c:extLst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AEB-45EE-9509-4CD03894ACC4}"/>
                </c:ext>
              </c:extLst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AEB-45EE-9509-4CD03894ACC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'54'!$A$20:$A$25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'54'!$B$20:$B$25</c:f>
              <c:numCache>
                <c:formatCode>General</c:formatCode>
                <c:ptCount val="6"/>
                <c:pt idx="0" formatCode="#,##0">
                  <c:v>2053</c:v>
                </c:pt>
                <c:pt idx="1">
                  <c:v>235</c:v>
                </c:pt>
                <c:pt idx="2">
                  <c:v>809</c:v>
                </c:pt>
                <c:pt idx="3">
                  <c:v>336</c:v>
                </c:pt>
                <c:pt idx="4">
                  <c:v>35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B-45EE-9509-4CD03894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&amp;CGraph (17) شكل رقم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/>
  <sheetViews>
    <sheetView zoomScale="96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(26)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(18)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(19)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(20)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(21)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(22)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96" workbookViewId="0"/>
  </sheetViews>
  <pageMargins left="0.78740157480314965" right="0.78740157480314965" top="0.78740157480314965" bottom="0.78740157480314965" header="0.51181102362204722" footer="0.51181102362204722"/>
  <pageSetup paperSize="9" orientation="landscape" horizontalDpi="300" verticalDpi="300" r:id="rId1"/>
  <headerFooter alignWithMargins="0">
    <oddFooter>&amp;CGraph (23)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(24)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&amp;CGraph (25)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>
          <a:extLst>
            <a:ext uri="{FF2B5EF4-FFF2-40B4-BE49-F238E27FC236}">
              <a16:creationId xmlns:a16="http://schemas.microsoft.com/office/drawing/2014/main" id="{00000000-0008-0000-0000-0000D258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0.1901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60"/>
          <a:ext cx="9222441" cy="963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المواليد أحياء المسجلون حسب الجنسية وفئة عمر الأم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REGISTERED LIVE BY </a:t>
          </a:r>
          <a:r>
            <a:rPr lang="en-US" sz="1200" b="1" i="0">
              <a:effectLst/>
              <a:latin typeface="Arial" pitchFamily="34" charset="0"/>
              <a:ea typeface="+mn-ea"/>
              <a:cs typeface="Arial" pitchFamily="34" charset="0"/>
            </a:rPr>
            <a:t>NATIONALITY</a:t>
          </a:r>
          <a:r>
            <a:rPr lang="en-US" sz="1200" b="1" i="0" baseline="0">
              <a:effectLst/>
              <a:latin typeface="Arial" pitchFamily="34" charset="0"/>
              <a:ea typeface="+mn-ea"/>
              <a:cs typeface="Arial" pitchFamily="34" charset="0"/>
            </a:rPr>
            <a:t> &amp;</a:t>
          </a:r>
          <a:r>
            <a:rPr lang="en-US" sz="1200" b="1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AGE GROUP OF MOTHER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2012</a:t>
          </a:r>
        </a:p>
      </cdr:txBody>
    </cdr:sp>
  </cdr:relSizeAnchor>
  <cdr:relSizeAnchor xmlns:cdr="http://schemas.openxmlformats.org/drawingml/2006/chartDrawing">
    <cdr:from>
      <cdr:x>0.00729</cdr:x>
      <cdr:y>0.01188</cdr:y>
    </cdr:from>
    <cdr:to>
      <cdr:x>0.07906</cdr:x>
      <cdr:y>0.11408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18A0D72A-965D-9FAE-C940-72FE43BD2D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6723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114300</xdr:rowOff>
    </xdr:from>
    <xdr:to>
      <xdr:col>14</xdr:col>
      <xdr:colOff>1172316</xdr:colOff>
      <xdr:row>3</xdr:row>
      <xdr:rowOff>25908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17859" y="114300"/>
          <a:ext cx="781791" cy="6831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0.1901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60"/>
          <a:ext cx="9222441" cy="963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واقعات الولادة الميتة المسجلة حسب الجنسية والبلدية</a:t>
          </a:r>
          <a:r>
            <a:rPr lang="ar-S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، 2011</a:t>
          </a:r>
          <a:endParaRPr lang="ar-QA" sz="1600" b="1" i="0" u="none" strike="noStrike" baseline="0">
            <a:solidFill>
              <a:sysClr val="windowText" lastClr="000000"/>
            </a:solidFill>
            <a:latin typeface="Arial"/>
            <a:cs typeface="+mn-cs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Foetal Deaths By Nationality And Municipality , 2011</a:t>
          </a:r>
          <a:endParaRPr lang="en-US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0.01337</cdr:x>
      <cdr:y>0.0099</cdr:y>
    </cdr:from>
    <cdr:to>
      <cdr:x>0.09814</cdr:x>
      <cdr:y>0.13062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B1CC3906-BB1E-39EC-2626-BF8B8E484D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23265" y="56029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95250</xdr:rowOff>
    </xdr:from>
    <xdr:to>
      <xdr:col>10</xdr:col>
      <xdr:colOff>1200891</xdr:colOff>
      <xdr:row>2</xdr:row>
      <xdr:rowOff>140208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5784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104775</xdr:rowOff>
    </xdr:from>
    <xdr:to>
      <xdr:col>13</xdr:col>
      <xdr:colOff>1229466</xdr:colOff>
      <xdr:row>2</xdr:row>
      <xdr:rowOff>197358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56034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104775</xdr:rowOff>
    </xdr:from>
    <xdr:to>
      <xdr:col>14</xdr:col>
      <xdr:colOff>1248516</xdr:colOff>
      <xdr:row>2</xdr:row>
      <xdr:rowOff>149733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27384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95250</xdr:rowOff>
    </xdr:from>
    <xdr:to>
      <xdr:col>10</xdr:col>
      <xdr:colOff>1281010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3329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2014139</xdr:colOff>
      <xdr:row>0</xdr:row>
      <xdr:rowOff>99219</xdr:rowOff>
    </xdr:from>
    <xdr:to>
      <xdr:col>2</xdr:col>
      <xdr:colOff>2676024</xdr:colOff>
      <xdr:row>0</xdr:row>
      <xdr:rowOff>677577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4009835" y="99219"/>
          <a:ext cx="661885" cy="578358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0.1901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60"/>
          <a:ext cx="9222441" cy="963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+mn-cs"/>
            </a:rPr>
            <a:t>الوفيات المسجلة حسب الشهر والنوع</a:t>
          </a:r>
          <a:endParaRPr lang="en-US" sz="1600" b="1" i="0" u="none" strike="noStrike" baseline="0">
            <a:solidFill>
              <a:sysClr val="windowText" lastClr="000000"/>
            </a:solidFill>
            <a:latin typeface="Arial"/>
            <a:cs typeface="+mn-cs"/>
          </a:endParaRP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REGISTERED DEATHS BY MONTH AND GENDER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2012</a:t>
          </a:r>
        </a:p>
      </cdr:txBody>
    </cdr:sp>
  </cdr:relSizeAnchor>
  <cdr:relSizeAnchor xmlns:cdr="http://schemas.openxmlformats.org/drawingml/2006/chartDrawing">
    <cdr:from>
      <cdr:x>0.00972</cdr:x>
      <cdr:y>0.00792</cdr:y>
    </cdr:from>
    <cdr:to>
      <cdr:x>0.08149</cdr:x>
      <cdr:y>0.11012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DD524613-ACAF-CF21-5721-E09BE59543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647" y="44823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95250</xdr:rowOff>
    </xdr:from>
    <xdr:to>
      <xdr:col>10</xdr:col>
      <xdr:colOff>1290535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37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0.0198</cdr:y>
    </cdr:from>
    <cdr:to>
      <cdr:x>1</cdr:x>
      <cdr:y>0.1901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2060"/>
          <a:ext cx="9222441" cy="9637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/>
          <a:r>
            <a:rPr lang="ar-QA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الوفيات المسجلة حسب الجنسية والعمر</a:t>
          </a:r>
          <a:endParaRPr lang="en-US" sz="16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 xmlns:a="http://schemas.openxmlformats.org/drawingml/2006/main">
          <a:pPr algn="ctr" rtl="1"/>
          <a:r>
            <a:rPr lang="en-US" sz="1200" b="1" i="0" baseline="0">
              <a:effectLst/>
              <a:latin typeface="Arial" pitchFamily="34" charset="0"/>
              <a:ea typeface="+mn-ea"/>
              <a:cs typeface="Arial" pitchFamily="34" charset="0"/>
            </a:rPr>
            <a:t>REGISTERED DEATHS BY NATIONALITY AND AGE</a:t>
          </a:r>
          <a:endParaRPr lang="en-US" sz="12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n-US" sz="1200" b="1" i="0" baseline="0">
              <a:effectLst/>
              <a:latin typeface="Arial" pitchFamily="34" charset="0"/>
              <a:ea typeface="+mn-ea"/>
              <a:cs typeface="Arial" pitchFamily="34" charset="0"/>
            </a:rPr>
            <a:t>2012</a:t>
          </a:r>
          <a:endParaRPr lang="en-US" sz="1200" b="1" i="0" u="none" strike="no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0.00724</cdr:x>
      <cdr:y>0.00673</cdr:y>
    </cdr:from>
    <cdr:to>
      <cdr:x>0.0791</cdr:x>
      <cdr:y>0.10896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E07C6713-2023-803B-EDB9-F3DD470980E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2419350</xdr:colOff>
      <xdr:row>0</xdr:row>
      <xdr:rowOff>152400</xdr:rowOff>
    </xdr:from>
    <xdr:to>
      <xdr:col>12</xdr:col>
      <xdr:colOff>538060</xdr:colOff>
      <xdr:row>2</xdr:row>
      <xdr:rowOff>216408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74766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0.16132</cdr:x>
      <cdr:y>0.05179</cdr:y>
    </cdr:from>
    <cdr:to>
      <cdr:x>0.83454</cdr:x>
      <cdr:y>0.15657</cdr:y>
    </cdr:to>
    <cdr:sp macro="" textlink="">
      <cdr:nvSpPr>
        <cdr:cNvPr id="501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900" y="293000"/>
          <a:ext cx="6200775" cy="592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/>
          <a:r>
            <a:rPr lang="ar-QA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الوفيات المسجلة حسب الجنسية وسبب الوفاة (المراجعة العاشرة القائمة الاساسية)</a:t>
          </a:r>
          <a:r>
            <a:rPr lang="en-US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ar-SA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 2012</a:t>
          </a:r>
          <a:endParaRPr lang="en-US" sz="1400" b="1" i="0" baseline="0">
            <a:effectLst/>
            <a:latin typeface="Arial" pitchFamily="34" charset="0"/>
            <a:ea typeface="+mn-ea"/>
            <a:cs typeface="Arial" pitchFamily="34" charset="0"/>
          </a:endParaRPr>
        </a:p>
        <a:p xmlns:a="http://schemas.openxmlformats.org/drawingml/2006/main">
          <a:pPr algn="ctr" rtl="0"/>
          <a:r>
            <a:rPr lang="en-US" sz="1200" b="1">
              <a:latin typeface="Arial" pitchFamily="34" charset="0"/>
              <a:ea typeface="+mn-ea"/>
              <a:cs typeface="Arial" pitchFamily="34" charset="0"/>
            </a:rPr>
            <a:t>Registered Deaths By Nationality And Cause Of Death (ICD 10 Basic List) , 2012</a:t>
          </a:r>
          <a:endParaRPr lang="en-US" sz="1200">
            <a:latin typeface="Arial" pitchFamily="34" charset="0"/>
            <a:ea typeface="+mn-ea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D69E05AE-568E-5477-736F-8669532C1F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2124075</xdr:colOff>
      <xdr:row>0</xdr:row>
      <xdr:rowOff>57150</xdr:rowOff>
    </xdr:from>
    <xdr:to>
      <xdr:col>10</xdr:col>
      <xdr:colOff>2905866</xdr:colOff>
      <xdr:row>2</xdr:row>
      <xdr:rowOff>197358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22934" y="57150"/>
          <a:ext cx="781791" cy="6831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133350</xdr:rowOff>
    </xdr:from>
    <xdr:to>
      <xdr:col>10</xdr:col>
      <xdr:colOff>1185760</xdr:colOff>
      <xdr:row>2</xdr:row>
      <xdr:rowOff>168783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1390" y="133350"/>
          <a:ext cx="661885" cy="5783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47969" cy="6012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443016</xdr:colOff>
      <xdr:row>0</xdr:row>
      <xdr:rowOff>142875</xdr:rowOff>
    </xdr:from>
    <xdr:to>
      <xdr:col>4</xdr:col>
      <xdr:colOff>1104901</xdr:colOff>
      <xdr:row>2</xdr:row>
      <xdr:rowOff>197358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62224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0.00434</cdr:x>
      <cdr:y>0.0099</cdr:y>
    </cdr:from>
    <cdr:to>
      <cdr:x>0.07669</cdr:x>
      <cdr:y>0.10609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0D7DFB31-E862-0486-A060-483F344B1F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87" y="59531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76200</xdr:rowOff>
    </xdr:from>
    <xdr:to>
      <xdr:col>10</xdr:col>
      <xdr:colOff>1286616</xdr:colOff>
      <xdr:row>2</xdr:row>
      <xdr:rowOff>216408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7684" y="76200"/>
          <a:ext cx="781791" cy="68313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171450</xdr:rowOff>
    </xdr:from>
    <xdr:to>
      <xdr:col>10</xdr:col>
      <xdr:colOff>1271485</xdr:colOff>
      <xdr:row>2</xdr:row>
      <xdr:rowOff>206883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42815" y="171450"/>
          <a:ext cx="661885" cy="57835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142875</xdr:rowOff>
    </xdr:from>
    <xdr:to>
      <xdr:col>10</xdr:col>
      <xdr:colOff>1223860</xdr:colOff>
      <xdr:row>2</xdr:row>
      <xdr:rowOff>206883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04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114300</xdr:rowOff>
    </xdr:from>
    <xdr:to>
      <xdr:col>7</xdr:col>
      <xdr:colOff>1633435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114300"/>
          <a:ext cx="661885" cy="5783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153525" cy="6029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0.25205</cdr:x>
      <cdr:y>0.19078</cdr:y>
    </cdr:from>
    <cdr:to>
      <cdr:x>0.42555</cdr:x>
      <cdr:y>0.23803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7131" y="1150276"/>
          <a:ext cx="1588137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0.59537</cdr:x>
      <cdr:y>0.18921</cdr:y>
    </cdr:from>
    <cdr:to>
      <cdr:x>0.76712</cdr:x>
      <cdr:y>0.23646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9773" y="1140813"/>
          <a:ext cx="1572118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0.00624</cdr:x>
      <cdr:y>0.00316</cdr:y>
    </cdr:from>
    <cdr:to>
      <cdr:x>0.07855</cdr:x>
      <cdr:y>0.09908</cdr:y>
    </cdr:to>
    <cdr:pic>
      <cdr:nvPicPr>
        <cdr:cNvPr id="4" name="Picture 3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3D72F064-6893-E23D-487D-8A6A8652F0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190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981075</xdr:colOff>
      <xdr:row>0</xdr:row>
      <xdr:rowOff>95250</xdr:rowOff>
    </xdr:from>
    <xdr:to>
      <xdr:col>7</xdr:col>
      <xdr:colOff>1642960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104775</xdr:rowOff>
    </xdr:from>
    <xdr:to>
      <xdr:col>7</xdr:col>
      <xdr:colOff>719035</xdr:colOff>
      <xdr:row>2</xdr:row>
      <xdr:rowOff>168783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382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1676400</xdr:colOff>
      <xdr:row>0</xdr:row>
      <xdr:rowOff>76200</xdr:rowOff>
    </xdr:from>
    <xdr:to>
      <xdr:col>8</xdr:col>
      <xdr:colOff>2338285</xdr:colOff>
      <xdr:row>2</xdr:row>
      <xdr:rowOff>111633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42965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7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67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0.01849</cdr:y>
    </cdr:from>
    <cdr:to>
      <cdr:x>0.0791</cdr:x>
      <cdr:y>0.12054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35DF8089-EAAA-D837-14F9-BBB40504F8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10477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1000125</xdr:colOff>
      <xdr:row>0</xdr:row>
      <xdr:rowOff>76200</xdr:rowOff>
    </xdr:from>
    <xdr:to>
      <xdr:col>16</xdr:col>
      <xdr:colOff>1662010</xdr:colOff>
      <xdr:row>2</xdr:row>
      <xdr:rowOff>92583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75690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971550</xdr:colOff>
      <xdr:row>0</xdr:row>
      <xdr:rowOff>57150</xdr:rowOff>
    </xdr:from>
    <xdr:to>
      <xdr:col>13</xdr:col>
      <xdr:colOff>1633435</xdr:colOff>
      <xdr:row>2</xdr:row>
      <xdr:rowOff>121158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3065" y="57150"/>
          <a:ext cx="661885" cy="57835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85725</xdr:rowOff>
    </xdr:from>
    <xdr:to>
      <xdr:col>13</xdr:col>
      <xdr:colOff>1261960</xdr:colOff>
      <xdr:row>2</xdr:row>
      <xdr:rowOff>149733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1165" y="85725"/>
          <a:ext cx="661885" cy="57835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962025</xdr:colOff>
      <xdr:row>0</xdr:row>
      <xdr:rowOff>161925</xdr:rowOff>
    </xdr:from>
    <xdr:to>
      <xdr:col>7</xdr:col>
      <xdr:colOff>1623910</xdr:colOff>
      <xdr:row>2</xdr:row>
      <xdr:rowOff>197358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09715" y="161925"/>
          <a:ext cx="661885" cy="5783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180975</xdr:rowOff>
    </xdr:from>
    <xdr:to>
      <xdr:col>7</xdr:col>
      <xdr:colOff>1319110</xdr:colOff>
      <xdr:row>2</xdr:row>
      <xdr:rowOff>244983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71615" y="180975"/>
          <a:ext cx="661885" cy="57835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147969" cy="6022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0.00542</cdr:x>
      <cdr:y>0.00824</cdr:y>
    </cdr:from>
    <cdr:to>
      <cdr:x>0.07778</cdr:x>
      <cdr:y>0.10427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26FEA45D-F70C-F0A7-634E-F6C8A4A18BB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09" y="4961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93</xdr:col>
      <xdr:colOff>123825</xdr:colOff>
      <xdr:row>0</xdr:row>
      <xdr:rowOff>0</xdr:rowOff>
    </xdr:from>
    <xdr:to>
      <xdr:col>256</xdr:col>
      <xdr:colOff>0</xdr:colOff>
      <xdr:row>3</xdr:row>
      <xdr:rowOff>161925</xdr:rowOff>
    </xdr:to>
    <xdr:pic>
      <xdr:nvPicPr>
        <xdr:cNvPr id="68826" name="Picture 2">
          <a:extLst>
            <a:ext uri="{FF2B5EF4-FFF2-40B4-BE49-F238E27FC236}">
              <a16:creationId xmlns:a16="http://schemas.microsoft.com/office/drawing/2014/main" id="{00000000-0008-0000-2600-0000DA0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666750</xdr:colOff>
      <xdr:row>0</xdr:row>
      <xdr:rowOff>104775</xdr:rowOff>
    </xdr:from>
    <xdr:to>
      <xdr:col>6</xdr:col>
      <xdr:colOff>1328635</xdr:colOff>
      <xdr:row>2</xdr:row>
      <xdr:rowOff>168783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4716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0.21925</cdr:x>
      <cdr:y>0.02536</cdr:y>
    </cdr:from>
    <cdr:to>
      <cdr:x>0.8105</cdr:x>
      <cdr:y>0.17</cdr:y>
    </cdr:to>
    <cdr:sp macro="" textlink="">
      <cdr:nvSpPr>
        <cdr:cNvPr id="471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734" y="152400"/>
          <a:ext cx="5400758" cy="869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ar-QA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الواقعات الحيوية المسجلة</a:t>
          </a:r>
          <a:endParaRPr lang="en-US" sz="16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REGISTERED VITAL EVENTS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(2003-2012)</a:t>
          </a:r>
        </a:p>
      </cdr:txBody>
    </cdr:sp>
  </cdr:relSizeAnchor>
  <cdr:relSizeAnchor xmlns:cdr="http://schemas.openxmlformats.org/drawingml/2006/chartDrawing">
    <cdr:from>
      <cdr:x>0.01041</cdr:x>
      <cdr:y>0.00951</cdr:y>
    </cdr:from>
    <cdr:to>
      <cdr:x>0.08272</cdr:x>
      <cdr:y>0.10574</cdr:y>
    </cdr:to>
    <cdr:pic>
      <cdr:nvPicPr>
        <cdr:cNvPr id="3" name="Picture 2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9C3A7969-C297-ADA2-9967-20B05983F0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571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990600</xdr:colOff>
      <xdr:row>0</xdr:row>
      <xdr:rowOff>142875</xdr:rowOff>
    </xdr:from>
    <xdr:to>
      <xdr:col>6</xdr:col>
      <xdr:colOff>1652485</xdr:colOff>
      <xdr:row>2</xdr:row>
      <xdr:rowOff>206883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669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1000125</xdr:colOff>
      <xdr:row>0</xdr:row>
      <xdr:rowOff>66675</xdr:rowOff>
    </xdr:from>
    <xdr:to>
      <xdr:col>6</xdr:col>
      <xdr:colOff>1662010</xdr:colOff>
      <xdr:row>2</xdr:row>
      <xdr:rowOff>130683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71690" y="66675"/>
          <a:ext cx="661885" cy="57835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676275</xdr:colOff>
      <xdr:row>0</xdr:row>
      <xdr:rowOff>104775</xdr:rowOff>
    </xdr:from>
    <xdr:to>
      <xdr:col>13</xdr:col>
      <xdr:colOff>1338160</xdr:colOff>
      <xdr:row>2</xdr:row>
      <xdr:rowOff>168783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14015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0</xdr:row>
      <xdr:rowOff>95250</xdr:rowOff>
    </xdr:from>
    <xdr:to>
      <xdr:col>14</xdr:col>
      <xdr:colOff>1271485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52040" y="447675"/>
          <a:ext cx="661885" cy="578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0</xdr:row>
      <xdr:rowOff>66675</xdr:rowOff>
    </xdr:from>
    <xdr:to>
      <xdr:col>14</xdr:col>
      <xdr:colOff>1315191</xdr:colOff>
      <xdr:row>2</xdr:row>
      <xdr:rowOff>206883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60709" y="66675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180975</xdr:colOff>
      <xdr:row>0</xdr:row>
      <xdr:rowOff>85725</xdr:rowOff>
    </xdr:from>
    <xdr:to>
      <xdr:col>16</xdr:col>
      <xdr:colOff>962766</xdr:colOff>
      <xdr:row>2</xdr:row>
      <xdr:rowOff>130683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408184" y="85725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123825</xdr:rowOff>
    </xdr:from>
    <xdr:to>
      <xdr:col>10</xdr:col>
      <xdr:colOff>1223860</xdr:colOff>
      <xdr:row>2</xdr:row>
      <xdr:rowOff>64008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566690" y="123825"/>
          <a:ext cx="661885" cy="57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6;&#1588;&#1585;&#1575;&#1578;\&#1575;&#1604;&#1586;&#1608;&#1575;&#1580;%20&#1608;&#1575;&#1604;&#1591;&#1604;&#1575;&#1602;\2012\Bulletin_Marriages_Divorces_DB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ansoori\Desktop\Bulletin_Marriages_Divorces_DB_2012%20%20%20%20%20%20%20&#1580;&#1583;&#1610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6" headers="0" backgroundRefresh="0" growShrinkType="overwriteClear" adjustColumnWidth="0" connectionId="4" xr16:uid="{00000000-0016-0000-1C00-000000000000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AREA_AR" tableColumnId="25"/>
      <queryTableField id="2" name="M_QTRI_COUNT" tableColumnId="26"/>
      <queryTableField id="3" name="M_NQTRI_COUNT" tableColumnId="27"/>
      <queryTableField id="4" name="M_QTRI_TOT_COUNT" tableColumnId="28"/>
      <queryTableField id="5" name="W_QTRI_COUNT" tableColumnId="29"/>
      <queryTableField id="6" name="W_NQTRI_COUNT" tableColumnId="30"/>
      <queryTableField id="7" name="W_QTRI_TOT_COUNT" tableColumnId="31"/>
      <queryTableField id="8" name="AREA_ENG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8" headers="0" backgroundRefresh="0" growShrinkType="overwriteClear" adjustColumnWidth="0" connectionId="6" xr16:uid="{00000000-0016-0000-1E00-000001000000}" autoFormatId="16" applyNumberFormats="0" applyBorderFormats="0" applyFontFormats="0" applyPatternFormats="0" applyAlignmentFormats="0" applyWidthHeightFormats="0">
  <queryTableRefresh headersInLastRefresh="0" nextId="9">
    <queryTableFields count="7">
      <queryTableField id="1" name="QATAR" tableColumnId="1"/>
      <queryTableField id="2" name="OTHER_G_C_C_COUNTRIES" tableColumnId="2"/>
      <queryTableField id="3" name="OTHER_ARAB_COUNTRIES" tableColumnId="3"/>
      <queryTableField id="4" name="ASIAN_COUNTRIES" tableColumnId="4"/>
      <queryTableField id="5" name="EUROPEAN_COUNTRIES" tableColumnId="5"/>
      <queryTableField id="6" name="OTHER_COUNTRIES" tableColumnId="6"/>
      <queryTableField id="7" name="TOTAL" tableColumnId="7"/>
    </queryTableFields>
    <queryTableDeletedFields count="1">
      <deletedField name="ROW_ORDE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6" headers="0" backgroundRefresh="0" growShrinkType="overwriteClear" adjustColumnWidth="0" connectionId="5" xr16:uid="{00000000-0016-0000-2300-000002000000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AREA_AR" tableColumnId="25"/>
      <queryTableField id="2" name="M_QTRI_COUNT" tableColumnId="26"/>
      <queryTableField id="3" name="M_NQTRI_COUNT" tableColumnId="27"/>
      <queryTableField id="4" name="M_QTRI_TOT_COUNT" tableColumnId="28"/>
      <queryTableField id="5" name="W_QTRI_COUNT" tableColumnId="29"/>
      <queryTableField id="6" name="W_NQTRI_COUNT" tableColumnId="30"/>
      <queryTableField id="7" name="W_QTRI_TOT_COUNT" tableColumnId="31"/>
      <queryTableField id="8" name="AREA_ENG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26_2" headers="0" backgroundRefresh="0" growShrinkType="overwriteClear" adjustColumnWidth="0" connectionId="3" xr16:uid="{00000000-0016-0000-2600-000003000000}" autoFormatId="16" applyNumberFormats="0" applyBorderFormats="0" applyFontFormats="0" applyPatternFormats="0" applyAlignmentFormats="0" applyWidthHeightFormats="0">
  <queryTableRefresh headersInLastRefresh="0" nextId="6" unboundColumnsLeft="4">
    <queryTableFields count="5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25_3" headers="0" backgroundRefresh="0" growShrinkType="overwriteClear" adjustColumnWidth="0" connectionId="2" xr16:uid="{00000000-0016-0000-2700-000004000000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BAAN_SMALLERQATAR" tableColumnId="1"/>
      <queryTableField id="2" name="RAJEE" tableColumnId="2"/>
      <queryTableField id="3" name="KHULLA" tableColumnId="3"/>
      <queryTableField id="4" name="BAAN_GREATER" tableColumnId="4"/>
      <queryTableField id="5" name="TOTAL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XLS_TAB_24" headers="0" backgroundRefresh="0" growShrinkType="overwriteClear" adjustColumnWidth="0" connectionId="1" xr16:uid="{00000000-0016-0000-2800-000005000000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BAAN_SMALLERQATAR" tableColumnId="1"/>
      <queryTableField id="2" name="RAJEE" tableColumnId="2"/>
      <queryTableField id="3" name="KHULLA" tableColumnId="3"/>
      <queryTableField id="4" name="BAAN_GREATER" tableColumnId="4"/>
      <queryTableField id="5" name="TOT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_Default__XLS_TAB_6" displayName="Table_Default__XLS_TAB_6" ref="A8:H16" tableType="queryTable" headerRowCount="0" totalsRowShown="0" headerRowDxfId="96" dataDxfId="95" totalsRowDxfId="93" tableBorderDxfId="94" totalsRowBorderDxfId="92">
  <tableColumns count="8">
    <tableColumn id="25" xr3:uid="{00000000-0010-0000-0000-000019000000}" uniqueName="25" name="AREA_AR" queryTableFieldId="1" dataDxfId="91" totalsRowDxfId="90" dataCellStyle="TXT1"/>
    <tableColumn id="26" xr3:uid="{00000000-0010-0000-0000-00001A000000}" uniqueName="26" name="M_QTRI_COUNT" queryTableFieldId="2" dataDxfId="89" totalsRowDxfId="88" dataCellStyle="TXT2"/>
    <tableColumn id="27" xr3:uid="{00000000-0010-0000-0000-00001B000000}" uniqueName="27" name="M_NQTRI_COUNT" queryTableFieldId="3" dataDxfId="87" totalsRowDxfId="86" dataCellStyle="TXT2"/>
    <tableColumn id="28" xr3:uid="{00000000-0010-0000-0000-00001C000000}" uniqueName="28" name="M_QTRI_TOT_COUNT" queryTableFieldId="4" dataDxfId="85" totalsRowDxfId="84" dataCellStyle="Total1"/>
    <tableColumn id="29" xr3:uid="{00000000-0010-0000-0000-00001D000000}" uniqueName="29" name="W_QTRI_COUNT" queryTableFieldId="5" dataDxfId="83" totalsRowDxfId="82" dataCellStyle="TXT2"/>
    <tableColumn id="30" xr3:uid="{00000000-0010-0000-0000-00001E000000}" uniqueName="30" name="W_NQTRI_COUNT" queryTableFieldId="6" dataDxfId="81" totalsRowDxfId="80" dataCellStyle="TXT2"/>
    <tableColumn id="31" xr3:uid="{00000000-0010-0000-0000-00001F000000}" uniqueName="31" name="W_QTRI_TOT_COUNT" queryTableFieldId="7" dataDxfId="79" totalsRowDxfId="78" dataCellStyle="Total1"/>
    <tableColumn id="32" xr3:uid="{00000000-0010-0000-0000-000020000000}" uniqueName="32" name="AREA_ENG" queryTableFieldId="8" dataDxfId="77" totalsRowDxfId="76" dataCellStyle="TXT1"/>
  </tableColumns>
  <tableStyleInfo name="VITA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Default__XLS_TAB_8" displayName="Table_Default__XLS_TAB_8" ref="B10:H15" tableType="queryTable" headerRowCount="0" totalsRowShown="0" headerRowDxfId="75" dataDxfId="74" tableBorderDxfId="73" headerRowCellStyle="Normal 2" dataCellStyle="Normal 2">
  <tableColumns count="7">
    <tableColumn id="1" xr3:uid="{00000000-0010-0000-0100-000001000000}" uniqueName="1" name="QATAR" queryTableFieldId="1" headerRowDxfId="72" dataDxfId="71" headerRowCellStyle="Normal 2" dataCellStyle="Normal 2"/>
    <tableColumn id="2" xr3:uid="{00000000-0010-0000-0100-000002000000}" uniqueName="2" name="OTHER_G_C_C_COUNTRIES" queryTableFieldId="2" headerRowDxfId="70" dataDxfId="69" headerRowCellStyle="Normal 2" dataCellStyle="Normal 2"/>
    <tableColumn id="3" xr3:uid="{00000000-0010-0000-0100-000003000000}" uniqueName="3" name="OTHER_ARAB_COUNTRIES" queryTableFieldId="3" headerRowDxfId="68" dataDxfId="67" headerRowCellStyle="Normal 2" dataCellStyle="Normal 2"/>
    <tableColumn id="4" xr3:uid="{00000000-0010-0000-0100-000004000000}" uniqueName="4" name="ASIAN_COUNTRIES" queryTableFieldId="4" headerRowDxfId="66" dataDxfId="65" headerRowCellStyle="Normal 2" dataCellStyle="Normal 2"/>
    <tableColumn id="5" xr3:uid="{00000000-0010-0000-0100-000005000000}" uniqueName="5" name="EUROPEAN_COUNTRIES" queryTableFieldId="5" headerRowDxfId="64" dataDxfId="63" headerRowCellStyle="Normal 2" dataCellStyle="Normal 2"/>
    <tableColumn id="6" xr3:uid="{00000000-0010-0000-0100-000006000000}" uniqueName="6" name="OTHER_COUNTRIES" queryTableFieldId="6" headerRowDxfId="62" dataDxfId="61" headerRowCellStyle="Normal 2" dataCellStyle="Normal 2"/>
    <tableColumn id="7" xr3:uid="{00000000-0010-0000-0100-000007000000}" uniqueName="7" name="TOTAL" queryTableFieldId="7" headerRowDxfId="60" dataDxfId="59" headerRowCellStyle="Normal 2" dataCellStyle="Normal 2"/>
  </tableColumns>
  <tableStyleInfo name="VITA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Default__XLS_TAB_67" displayName="Table_Default__XLS_TAB_67" ref="A8:H16" tableType="queryTable" headerRowCount="0" totalsRowShown="0" headerRowDxfId="58" totalsRowDxfId="56" tableBorderDxfId="57" totalsRowBorderDxfId="55">
  <tableColumns count="8">
    <tableColumn id="25" xr3:uid="{00000000-0010-0000-0200-000019000000}" uniqueName="25" name="AREA_AR" queryTableFieldId="1" dataDxfId="54" totalsRowDxfId="53" dataCellStyle="TXT1"/>
    <tableColumn id="26" xr3:uid="{00000000-0010-0000-0200-00001A000000}" uniqueName="26" name="M_QTRI_COUNT" queryTableFieldId="2" dataDxfId="52" totalsRowDxfId="51" dataCellStyle="TXT2"/>
    <tableColumn id="27" xr3:uid="{00000000-0010-0000-0200-00001B000000}" uniqueName="27" name="M_NQTRI_COUNT" queryTableFieldId="3" dataDxfId="50" totalsRowDxfId="49" dataCellStyle="TXT2"/>
    <tableColumn id="28" xr3:uid="{00000000-0010-0000-0200-00001C000000}" uniqueName="28" name="M_QTRI_TOT_COUNT" queryTableFieldId="4" dataDxfId="48" totalsRowDxfId="47" dataCellStyle="Total1"/>
    <tableColumn id="29" xr3:uid="{00000000-0010-0000-0200-00001D000000}" uniqueName="29" name="W_QTRI_COUNT" queryTableFieldId="5" dataDxfId="46" totalsRowDxfId="45" dataCellStyle="TXT2"/>
    <tableColumn id="30" xr3:uid="{00000000-0010-0000-0200-00001E000000}" uniqueName="30" name="W_NQTRI_COUNT" queryTableFieldId="6" dataDxfId="44" totalsRowDxfId="43" dataCellStyle="TXT2"/>
    <tableColumn id="31" xr3:uid="{00000000-0010-0000-0200-00001F000000}" uniqueName="31" name="W_QTRI_TOT_COUNT" queryTableFieldId="7" dataDxfId="42" totalsRowDxfId="41" dataCellStyle="Total1"/>
    <tableColumn id="32" xr3:uid="{00000000-0010-0000-0200-000020000000}" uniqueName="32" name="AREA_ENG" queryTableFieldId="8" dataDxfId="40" totalsRowDxfId="39" dataCellStyle="TXT1"/>
  </tableColumns>
  <tableStyleInfo name="VITAL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Default__XLS_TAB_26_240" displayName="Table_Default__XLS_TAB_26_240" ref="B10:F20" tableType="queryTable" headerRowCount="0" totalsRowShown="0" headerRowDxfId="38" dataDxfId="37" tableBorderDxfId="36" headerRowCellStyle="Normal 2" dataCellStyle="TXT2">
  <tableColumns count="5">
    <tableColumn id="1" xr3:uid="{00000000-0010-0000-0300-000001000000}" uniqueName="1" name="BAAN_SMALLERQATAR" queryTableFieldId="1" headerRowDxfId="35" dataDxfId="34" headerRowCellStyle="Normal 2" dataCellStyle="TXT2"/>
    <tableColumn id="2" xr3:uid="{00000000-0010-0000-0300-000002000000}" uniqueName="2" name="RAJEE" queryTableFieldId="2" headerRowDxfId="33" dataDxfId="32" headerRowCellStyle="Normal 2" dataCellStyle="TXT2"/>
    <tableColumn id="3" xr3:uid="{00000000-0010-0000-0300-000003000000}" uniqueName="3" name="KHULLA" queryTableFieldId="3" headerRowDxfId="31" dataDxfId="30" headerRowCellStyle="Normal 2" dataCellStyle="TXT2"/>
    <tableColumn id="4" xr3:uid="{00000000-0010-0000-0300-000004000000}" uniqueName="4" name="BAAN_GREATER" queryTableFieldId="4" headerRowDxfId="29" dataDxfId="28" headerRowCellStyle="Normal 2" dataCellStyle="TXT2"/>
    <tableColumn id="5" xr3:uid="{00000000-0010-0000-0300-000005000000}" uniqueName="5" name="TOTAL" queryTableFieldId="5" headerRowDxfId="27" dataDxfId="26" headerRowCellStyle="Normal 2" dataCellStyle="TXT2"/>
  </tableColumns>
  <tableStyleInfo name="VITA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Default__XLS_TAB_25_3" displayName="Table_Default__XLS_TAB_25_3" ref="B10:F23" tableType="queryTable" headerRowCount="0" totalsRowShown="0" headerRowDxfId="25" dataDxfId="24" tableBorderDxfId="23" headerRowCellStyle="Normal 2" dataCellStyle="TXT2">
  <tableColumns count="5">
    <tableColumn id="1" xr3:uid="{00000000-0010-0000-0400-000001000000}" uniqueName="1" name="BAAN_SMALLERQATAR" queryTableFieldId="1" headerRowDxfId="22" dataDxfId="21" headerRowCellStyle="Normal 2" dataCellStyle="TXT2"/>
    <tableColumn id="2" xr3:uid="{00000000-0010-0000-0400-000002000000}" uniqueName="2" name="RAJEE" queryTableFieldId="2" headerRowDxfId="20" dataDxfId="19" headerRowCellStyle="Normal 2" dataCellStyle="TXT2"/>
    <tableColumn id="3" xr3:uid="{00000000-0010-0000-0400-000003000000}" uniqueName="3" name="KHULLA" queryTableFieldId="3" headerRowDxfId="18" dataDxfId="17" headerRowCellStyle="Normal 2" dataCellStyle="TXT2"/>
    <tableColumn id="4" xr3:uid="{00000000-0010-0000-0400-000004000000}" uniqueName="4" name="BAAN_GREATER" queryTableFieldId="4" headerRowDxfId="16" dataDxfId="15" headerRowCellStyle="Normal 2" dataCellStyle="TXT2"/>
    <tableColumn id="5" xr3:uid="{00000000-0010-0000-0400-000005000000}" uniqueName="5" name="TOTAL" queryTableFieldId="5" headerRowDxfId="14" dataDxfId="13" headerRowCellStyle="Normal 2" dataCellStyle="TXT2"/>
  </tableColumns>
  <tableStyleInfo name="VITA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_Default__XLS_TAB_24" displayName="Table_Default__XLS_TAB_24" ref="B10:F15" tableType="queryTable" headerRowCount="0" totalsRowShown="0" headerRowDxfId="12" dataDxfId="11" tableBorderDxfId="10" headerRowCellStyle="Normal 2" dataCellStyle="TXT2">
  <tableColumns count="5">
    <tableColumn id="1" xr3:uid="{00000000-0010-0000-0500-000001000000}" uniqueName="1" name="BAAN_SMALLERQATAR" queryTableFieldId="1" headerRowDxfId="9" dataDxfId="8" headerRowCellStyle="Normal 2" dataCellStyle="TXT2"/>
    <tableColumn id="2" xr3:uid="{00000000-0010-0000-0500-000002000000}" uniqueName="2" name="RAJEE" queryTableFieldId="2" headerRowDxfId="7" dataDxfId="6" headerRowCellStyle="Normal 2" dataCellStyle="TXT2"/>
    <tableColumn id="3" xr3:uid="{00000000-0010-0000-0500-000003000000}" uniqueName="3" name="KHULLA" queryTableFieldId="3" headerRowDxfId="5" dataDxfId="4" headerRowCellStyle="Normal 2" dataCellStyle="TXT2"/>
    <tableColumn id="4" xr3:uid="{00000000-0010-0000-0500-000004000000}" uniqueName="4" name="BAAN_GREATER" queryTableFieldId="4" headerRowDxfId="3" dataDxfId="2" headerRowCellStyle="Normal 2" dataCellStyle="TXT2"/>
    <tableColumn id="5" xr3:uid="{00000000-0010-0000-0500-000005000000}" uniqueName="5" name="TOTAL" queryTableFieldId="5" headerRowDxfId="1" dataDxfId="0" headerRowCellStyle="Normal 2" dataCellStyle="TXT2"/>
  </tableColumns>
  <tableStyleInfo name="VITAL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B35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6384" width="9.1796875" style="6"/>
  </cols>
  <sheetData>
    <row r="18" spans="1:2" ht="6.75" customHeight="1" x14ac:dyDescent="0.25"/>
    <row r="21" spans="1:2" ht="26.25" customHeight="1" x14ac:dyDescent="0.25">
      <c r="A21" s="9"/>
      <c r="B21" s="7"/>
    </row>
    <row r="22" spans="1:2" ht="30" x14ac:dyDescent="0.25">
      <c r="A22" s="8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  <row r="26" spans="1:2" x14ac:dyDescent="0.25">
      <c r="A26" s="7"/>
      <c r="B26" s="7"/>
    </row>
    <row r="27" spans="1:2" x14ac:dyDescent="0.25">
      <c r="A27" s="7"/>
      <c r="B27" s="7"/>
    </row>
    <row r="28" spans="1:2" x14ac:dyDescent="0.25">
      <c r="A28" s="7"/>
      <c r="B28" s="7"/>
    </row>
    <row r="29" spans="1:2" x14ac:dyDescent="0.25">
      <c r="A29" s="7"/>
      <c r="B29" s="7"/>
    </row>
    <row r="30" spans="1:2" x14ac:dyDescent="0.25">
      <c r="A30" s="7"/>
      <c r="B30" s="7"/>
    </row>
    <row r="31" spans="1:2" x14ac:dyDescent="0.25">
      <c r="A31" s="7"/>
      <c r="B31" s="7"/>
    </row>
    <row r="32" spans="1:2" x14ac:dyDescent="0.25">
      <c r="A32" s="7"/>
      <c r="B32" s="7"/>
    </row>
    <row r="33" spans="1:2" x14ac:dyDescent="0.25">
      <c r="A33" s="7"/>
      <c r="B33" s="7"/>
    </row>
    <row r="34" spans="1:2" x14ac:dyDescent="0.25">
      <c r="A34" s="7"/>
      <c r="B34" s="7"/>
    </row>
    <row r="35" spans="1:2" x14ac:dyDescent="0.25">
      <c r="A35" s="7"/>
      <c r="B35" s="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9.1796875" style="192" customWidth="1"/>
    <col min="2" max="3" width="7.7265625" style="191" customWidth="1"/>
    <col min="4" max="4" width="7.7265625" style="191" hidden="1" customWidth="1"/>
    <col min="5" max="5" width="9.7265625" style="215" customWidth="1"/>
    <col min="6" max="7" width="7.7265625" style="191" customWidth="1"/>
    <col min="8" max="8" width="7.7265625" style="191" hidden="1" customWidth="1"/>
    <col min="9" max="9" width="9.7265625" style="215" customWidth="1"/>
    <col min="10" max="11" width="7.7265625" style="191" customWidth="1"/>
    <col min="12" max="12" width="7.7265625" style="191" hidden="1" customWidth="1"/>
    <col min="13" max="13" width="9.7265625" style="215" customWidth="1"/>
    <col min="14" max="14" width="20" style="192" customWidth="1"/>
    <col min="15" max="16384" width="9.1796875" style="191"/>
  </cols>
  <sheetData>
    <row r="1" spans="1:14" s="214" customFormat="1" ht="26.25" customHeight="1" x14ac:dyDescent="0.25">
      <c r="A1" s="481" t="s">
        <v>449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</row>
    <row r="2" spans="1:14" s="214" customFormat="1" ht="20" x14ac:dyDescent="0.25">
      <c r="A2" s="482">
        <v>2011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4" s="214" customFormat="1" ht="40.5" customHeight="1" x14ac:dyDescent="0.25">
      <c r="A3" s="537" t="s">
        <v>587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</row>
    <row r="4" spans="1:14" ht="15.5" x14ac:dyDescent="0.25">
      <c r="A4" s="483">
        <v>2011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1:14" ht="15.5" x14ac:dyDescent="0.25">
      <c r="A5" s="190" t="s">
        <v>450</v>
      </c>
      <c r="B5" s="429"/>
      <c r="C5" s="429"/>
      <c r="D5" s="429"/>
      <c r="E5" s="430"/>
      <c r="F5" s="429"/>
      <c r="G5" s="429"/>
      <c r="H5" s="429"/>
      <c r="I5" s="430"/>
      <c r="J5" s="429"/>
      <c r="K5" s="429"/>
      <c r="L5" s="429"/>
      <c r="M5" s="430"/>
      <c r="N5" s="189" t="s">
        <v>451</v>
      </c>
    </row>
    <row r="6" spans="1:14" ht="21.75" customHeight="1" x14ac:dyDescent="0.25">
      <c r="A6" s="538" t="s">
        <v>452</v>
      </c>
      <c r="B6" s="505" t="s">
        <v>234</v>
      </c>
      <c r="C6" s="506"/>
      <c r="D6" s="506"/>
      <c r="E6" s="507"/>
      <c r="F6" s="505" t="s">
        <v>233</v>
      </c>
      <c r="G6" s="506"/>
      <c r="H6" s="506"/>
      <c r="I6" s="507"/>
      <c r="J6" s="508" t="s">
        <v>232</v>
      </c>
      <c r="K6" s="509"/>
      <c r="L6" s="509"/>
      <c r="M6" s="541"/>
      <c r="N6" s="542" t="s">
        <v>453</v>
      </c>
    </row>
    <row r="7" spans="1:14" s="188" customFormat="1" ht="18" customHeight="1" thickBot="1" x14ac:dyDescent="0.3">
      <c r="A7" s="539"/>
      <c r="B7" s="493" t="s">
        <v>196</v>
      </c>
      <c r="C7" s="493" t="s">
        <v>574</v>
      </c>
      <c r="D7" s="531" t="s">
        <v>454</v>
      </c>
      <c r="E7" s="497" t="s">
        <v>230</v>
      </c>
      <c r="F7" s="493" t="s">
        <v>196</v>
      </c>
      <c r="G7" s="493" t="s">
        <v>574</v>
      </c>
      <c r="H7" s="531" t="s">
        <v>454</v>
      </c>
      <c r="I7" s="497" t="s">
        <v>230</v>
      </c>
      <c r="J7" s="493" t="s">
        <v>196</v>
      </c>
      <c r="K7" s="493" t="s">
        <v>574</v>
      </c>
      <c r="L7" s="531" t="s">
        <v>454</v>
      </c>
      <c r="M7" s="497" t="s">
        <v>194</v>
      </c>
      <c r="N7" s="543"/>
    </row>
    <row r="8" spans="1:14" s="195" customFormat="1" ht="15" customHeight="1" thickTop="1" x14ac:dyDescent="0.25">
      <c r="A8" s="540"/>
      <c r="B8" s="494"/>
      <c r="C8" s="494"/>
      <c r="D8" s="532"/>
      <c r="E8" s="498"/>
      <c r="F8" s="494"/>
      <c r="G8" s="494"/>
      <c r="H8" s="532"/>
      <c r="I8" s="498"/>
      <c r="J8" s="494"/>
      <c r="K8" s="494"/>
      <c r="L8" s="532"/>
      <c r="M8" s="498" t="s">
        <v>193</v>
      </c>
      <c r="N8" s="544"/>
    </row>
    <row r="9" spans="1:14" s="195" customFormat="1" ht="24.75" customHeight="1" thickBot="1" x14ac:dyDescent="0.3">
      <c r="A9" s="431">
        <v>-20</v>
      </c>
      <c r="B9" s="254">
        <v>0</v>
      </c>
      <c r="C9" s="254">
        <v>2</v>
      </c>
      <c r="D9" s="254"/>
      <c r="E9" s="62">
        <f>B9+C9</f>
        <v>2</v>
      </c>
      <c r="F9" s="254">
        <v>1</v>
      </c>
      <c r="G9" s="254">
        <v>0</v>
      </c>
      <c r="H9" s="254"/>
      <c r="I9" s="62">
        <f>F9+G9</f>
        <v>1</v>
      </c>
      <c r="J9" s="62">
        <f>B9+F9</f>
        <v>1</v>
      </c>
      <c r="K9" s="62">
        <f>C9+G9</f>
        <v>2</v>
      </c>
      <c r="L9" s="62"/>
      <c r="M9" s="62">
        <f>J9+K9</f>
        <v>3</v>
      </c>
      <c r="N9" s="432">
        <v>-20</v>
      </c>
    </row>
    <row r="10" spans="1:14" s="195" customFormat="1" ht="24.75" customHeight="1" thickTop="1" thickBot="1" x14ac:dyDescent="0.3">
      <c r="A10" s="433" t="s">
        <v>27</v>
      </c>
      <c r="B10" s="208">
        <v>1</v>
      </c>
      <c r="C10" s="208">
        <v>1</v>
      </c>
      <c r="D10" s="208"/>
      <c r="E10" s="251">
        <f t="shared" ref="E10:E16" si="0">B10+C10</f>
        <v>2</v>
      </c>
      <c r="F10" s="208">
        <v>4</v>
      </c>
      <c r="G10" s="208">
        <v>4</v>
      </c>
      <c r="H10" s="208"/>
      <c r="I10" s="251">
        <f t="shared" ref="I10:I16" si="1">F10+G10</f>
        <v>8</v>
      </c>
      <c r="J10" s="251">
        <f t="shared" ref="J10:K16" si="2">B10+F10</f>
        <v>5</v>
      </c>
      <c r="K10" s="251">
        <f t="shared" si="2"/>
        <v>5</v>
      </c>
      <c r="L10" s="251"/>
      <c r="M10" s="251">
        <f t="shared" ref="M10:M16" si="3">J10+K10</f>
        <v>10</v>
      </c>
      <c r="N10" s="434" t="s">
        <v>27</v>
      </c>
    </row>
    <row r="11" spans="1:14" s="195" customFormat="1" ht="24.75" customHeight="1" thickTop="1" thickBot="1" x14ac:dyDescent="0.3">
      <c r="A11" s="435" t="s">
        <v>28</v>
      </c>
      <c r="B11" s="254">
        <v>5</v>
      </c>
      <c r="C11" s="254">
        <v>2</v>
      </c>
      <c r="D11" s="254"/>
      <c r="E11" s="62">
        <f t="shared" si="0"/>
        <v>7</v>
      </c>
      <c r="F11" s="254">
        <v>8</v>
      </c>
      <c r="G11" s="254">
        <v>14</v>
      </c>
      <c r="H11" s="254"/>
      <c r="I11" s="62">
        <f t="shared" si="1"/>
        <v>22</v>
      </c>
      <c r="J11" s="62">
        <f t="shared" si="2"/>
        <v>13</v>
      </c>
      <c r="K11" s="62">
        <f t="shared" si="2"/>
        <v>16</v>
      </c>
      <c r="L11" s="62"/>
      <c r="M11" s="62">
        <f t="shared" si="3"/>
        <v>29</v>
      </c>
      <c r="N11" s="436" t="s">
        <v>28</v>
      </c>
    </row>
    <row r="12" spans="1:14" s="195" customFormat="1" ht="24.75" customHeight="1" thickTop="1" thickBot="1" x14ac:dyDescent="0.3">
      <c r="A12" s="433" t="s">
        <v>29</v>
      </c>
      <c r="B12" s="208">
        <v>6</v>
      </c>
      <c r="C12" s="208">
        <v>8</v>
      </c>
      <c r="D12" s="208"/>
      <c r="E12" s="251">
        <f t="shared" si="0"/>
        <v>14</v>
      </c>
      <c r="F12" s="208">
        <v>9</v>
      </c>
      <c r="G12" s="208">
        <v>16</v>
      </c>
      <c r="H12" s="208"/>
      <c r="I12" s="251">
        <f t="shared" si="1"/>
        <v>25</v>
      </c>
      <c r="J12" s="251">
        <f t="shared" si="2"/>
        <v>15</v>
      </c>
      <c r="K12" s="251">
        <f t="shared" si="2"/>
        <v>24</v>
      </c>
      <c r="L12" s="251"/>
      <c r="M12" s="251">
        <f t="shared" si="3"/>
        <v>39</v>
      </c>
      <c r="N12" s="434" t="s">
        <v>29</v>
      </c>
    </row>
    <row r="13" spans="1:14" s="195" customFormat="1" ht="24.75" customHeight="1" thickTop="1" thickBot="1" x14ac:dyDescent="0.3">
      <c r="A13" s="435" t="s">
        <v>30</v>
      </c>
      <c r="B13" s="254">
        <v>7</v>
      </c>
      <c r="C13" s="254">
        <v>6</v>
      </c>
      <c r="D13" s="254"/>
      <c r="E13" s="62">
        <f t="shared" si="0"/>
        <v>13</v>
      </c>
      <c r="F13" s="254">
        <v>9</v>
      </c>
      <c r="G13" s="254">
        <v>4</v>
      </c>
      <c r="H13" s="254"/>
      <c r="I13" s="62">
        <f t="shared" si="1"/>
        <v>13</v>
      </c>
      <c r="J13" s="62">
        <f t="shared" si="2"/>
        <v>16</v>
      </c>
      <c r="K13" s="62">
        <f t="shared" si="2"/>
        <v>10</v>
      </c>
      <c r="L13" s="62"/>
      <c r="M13" s="62">
        <f t="shared" si="3"/>
        <v>26</v>
      </c>
      <c r="N13" s="436" t="s">
        <v>30</v>
      </c>
    </row>
    <row r="14" spans="1:14" s="195" customFormat="1" ht="24.75" customHeight="1" thickTop="1" thickBot="1" x14ac:dyDescent="0.3">
      <c r="A14" s="433" t="s">
        <v>31</v>
      </c>
      <c r="B14" s="208">
        <v>1</v>
      </c>
      <c r="C14" s="208">
        <v>1</v>
      </c>
      <c r="D14" s="208"/>
      <c r="E14" s="251">
        <f t="shared" si="0"/>
        <v>2</v>
      </c>
      <c r="F14" s="208">
        <v>4</v>
      </c>
      <c r="G14" s="208">
        <v>5</v>
      </c>
      <c r="H14" s="208"/>
      <c r="I14" s="251">
        <f t="shared" si="1"/>
        <v>9</v>
      </c>
      <c r="J14" s="251">
        <f t="shared" si="2"/>
        <v>5</v>
      </c>
      <c r="K14" s="251">
        <f t="shared" si="2"/>
        <v>6</v>
      </c>
      <c r="L14" s="251"/>
      <c r="M14" s="251">
        <f t="shared" si="3"/>
        <v>11</v>
      </c>
      <c r="N14" s="434" t="s">
        <v>31</v>
      </c>
    </row>
    <row r="15" spans="1:14" s="195" customFormat="1" ht="24.75" customHeight="1" thickTop="1" thickBot="1" x14ac:dyDescent="0.3">
      <c r="A15" s="435" t="s">
        <v>455</v>
      </c>
      <c r="B15" s="254">
        <v>1</v>
      </c>
      <c r="C15" s="254">
        <v>0</v>
      </c>
      <c r="D15" s="254"/>
      <c r="E15" s="62">
        <f t="shared" si="0"/>
        <v>1</v>
      </c>
      <c r="F15" s="254">
        <v>0</v>
      </c>
      <c r="G15" s="254">
        <v>0</v>
      </c>
      <c r="H15" s="254"/>
      <c r="I15" s="62">
        <f t="shared" si="1"/>
        <v>0</v>
      </c>
      <c r="J15" s="62">
        <f t="shared" si="2"/>
        <v>1</v>
      </c>
      <c r="K15" s="62">
        <f t="shared" si="2"/>
        <v>0</v>
      </c>
      <c r="L15" s="62"/>
      <c r="M15" s="62">
        <f t="shared" si="3"/>
        <v>1</v>
      </c>
      <c r="N15" s="436" t="s">
        <v>455</v>
      </c>
    </row>
    <row r="16" spans="1:14" s="195" customFormat="1" ht="24.75" customHeight="1" thickTop="1" x14ac:dyDescent="0.25">
      <c r="A16" s="437" t="s">
        <v>33</v>
      </c>
      <c r="B16" s="223">
        <v>0</v>
      </c>
      <c r="C16" s="223">
        <v>4</v>
      </c>
      <c r="D16" s="223"/>
      <c r="E16" s="197">
        <f t="shared" si="0"/>
        <v>4</v>
      </c>
      <c r="F16" s="223">
        <v>10</v>
      </c>
      <c r="G16" s="200">
        <v>10</v>
      </c>
      <c r="H16" s="200"/>
      <c r="I16" s="197">
        <f t="shared" si="1"/>
        <v>20</v>
      </c>
      <c r="J16" s="197">
        <f t="shared" si="2"/>
        <v>10</v>
      </c>
      <c r="K16" s="197">
        <f t="shared" si="2"/>
        <v>14</v>
      </c>
      <c r="L16" s="197"/>
      <c r="M16" s="197">
        <f t="shared" si="3"/>
        <v>24</v>
      </c>
      <c r="N16" s="438" t="s">
        <v>34</v>
      </c>
    </row>
    <row r="17" spans="1:14" s="195" customFormat="1" ht="30" customHeight="1" x14ac:dyDescent="0.25">
      <c r="A17" s="245" t="s">
        <v>0</v>
      </c>
      <c r="B17" s="65">
        <f t="shared" ref="B17:M17" si="4">SUM(B9:B16)</f>
        <v>21</v>
      </c>
      <c r="C17" s="65">
        <f t="shared" si="4"/>
        <v>24</v>
      </c>
      <c r="D17" s="65">
        <f t="shared" si="4"/>
        <v>0</v>
      </c>
      <c r="E17" s="319">
        <f t="shared" si="4"/>
        <v>45</v>
      </c>
      <c r="F17" s="65">
        <f t="shared" si="4"/>
        <v>45</v>
      </c>
      <c r="G17" s="319">
        <f t="shared" si="4"/>
        <v>53</v>
      </c>
      <c r="H17" s="319">
        <f t="shared" si="4"/>
        <v>0</v>
      </c>
      <c r="I17" s="319">
        <f t="shared" si="4"/>
        <v>98</v>
      </c>
      <c r="J17" s="319">
        <f t="shared" si="4"/>
        <v>66</v>
      </c>
      <c r="K17" s="319">
        <f t="shared" si="4"/>
        <v>77</v>
      </c>
      <c r="L17" s="319">
        <f t="shared" si="4"/>
        <v>0</v>
      </c>
      <c r="M17" s="267">
        <f t="shared" si="4"/>
        <v>143</v>
      </c>
      <c r="N17" s="318" t="s">
        <v>1</v>
      </c>
    </row>
    <row r="18" spans="1:14" s="440" customFormat="1" ht="15.5" x14ac:dyDescent="0.3">
      <c r="A18" s="439"/>
      <c r="N18" s="441"/>
    </row>
    <row r="19" spans="1:14" ht="24" customHeight="1" x14ac:dyDescent="0.25">
      <c r="A19" s="216"/>
    </row>
    <row r="20" spans="1:14" ht="24" customHeight="1" x14ac:dyDescent="0.25">
      <c r="A20" s="191"/>
      <c r="N20" s="194"/>
    </row>
    <row r="21" spans="1:14" ht="24" customHeight="1" x14ac:dyDescent="0.25">
      <c r="A21" s="194"/>
      <c r="N21" s="194"/>
    </row>
    <row r="22" spans="1:14" ht="24" customHeight="1" x14ac:dyDescent="0.25">
      <c r="A22" s="194"/>
      <c r="N22" s="194"/>
    </row>
    <row r="23" spans="1:14" ht="24" customHeight="1" x14ac:dyDescent="0.25">
      <c r="A23" s="194"/>
      <c r="N23" s="194"/>
    </row>
    <row r="24" spans="1:14" ht="24" customHeight="1" x14ac:dyDescent="0.25">
      <c r="A24" s="194"/>
      <c r="N24" s="194"/>
    </row>
    <row r="25" spans="1:14" ht="29.25" customHeight="1" x14ac:dyDescent="0.25"/>
  </sheetData>
  <mergeCells count="21">
    <mergeCell ref="I7:I8"/>
    <mergeCell ref="J7:J8"/>
    <mergeCell ref="K7:K8"/>
    <mergeCell ref="L7:L8"/>
    <mergeCell ref="M7:M8"/>
    <mergeCell ref="H7:H8"/>
    <mergeCell ref="A1:N1"/>
    <mergeCell ref="A2:N2"/>
    <mergeCell ref="A3:N3"/>
    <mergeCell ref="A4:N4"/>
    <mergeCell ref="A6:A8"/>
    <mergeCell ref="B6:E6"/>
    <mergeCell ref="F6:I6"/>
    <mergeCell ref="J6:M6"/>
    <mergeCell ref="N6:N8"/>
    <mergeCell ref="B7:B8"/>
    <mergeCell ref="C7:C8"/>
    <mergeCell ref="D7:D8"/>
    <mergeCell ref="E7:E8"/>
    <mergeCell ref="F7:F8"/>
    <mergeCell ref="G7:G8"/>
  </mergeCells>
  <printOptions horizontalCentered="1"/>
  <pageMargins left="0.15748031496062992" right="0.15748031496062992" top="1.3779527559055118" bottom="0.98425196850393704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9.1796875" style="192" customWidth="1"/>
    <col min="2" max="3" width="7.7265625" style="191" customWidth="1"/>
    <col min="4" max="5" width="7.7265625" style="193" customWidth="1"/>
    <col min="6" max="7" width="7.7265625" style="191" customWidth="1"/>
    <col min="8" max="9" width="7.7265625" style="193" customWidth="1"/>
    <col min="10" max="13" width="7.7265625" style="191" customWidth="1"/>
    <col min="14" max="14" width="10.453125" style="193" customWidth="1"/>
    <col min="15" max="15" width="20" style="192" customWidth="1"/>
    <col min="16" max="16384" width="9.1796875" style="191"/>
  </cols>
  <sheetData>
    <row r="1" spans="1:15" ht="27.75" customHeight="1" x14ac:dyDescent="0.25"/>
    <row r="2" spans="1:15" s="214" customFormat="1" ht="22.5" customHeight="1" x14ac:dyDescent="0.25">
      <c r="A2" s="481" t="s">
        <v>456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</row>
    <row r="3" spans="1:15" s="214" customFormat="1" ht="20" x14ac:dyDescent="0.25">
      <c r="A3" s="482">
        <v>2011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</row>
    <row r="4" spans="1:15" s="214" customFormat="1" ht="17.5" x14ac:dyDescent="0.25">
      <c r="A4" s="501" t="s">
        <v>588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</row>
    <row r="5" spans="1:15" ht="15.5" x14ac:dyDescent="0.25">
      <c r="A5" s="483">
        <v>2011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 ht="15.5" x14ac:dyDescent="0.25">
      <c r="A6" s="190" t="s">
        <v>457</v>
      </c>
      <c r="B6" s="213"/>
      <c r="C6" s="213"/>
      <c r="D6" s="212"/>
      <c r="E6" s="212"/>
      <c r="F6" s="213"/>
      <c r="G6" s="213"/>
      <c r="H6" s="212"/>
      <c r="I6" s="212"/>
      <c r="J6" s="213"/>
      <c r="K6" s="213"/>
      <c r="L6" s="213"/>
      <c r="M6" s="213"/>
      <c r="N6" s="212"/>
      <c r="O6" s="189" t="s">
        <v>458</v>
      </c>
    </row>
    <row r="7" spans="1:15" ht="21.75" customHeight="1" thickBot="1" x14ac:dyDescent="0.3">
      <c r="A7" s="502" t="s">
        <v>459</v>
      </c>
      <c r="B7" s="505" t="s">
        <v>201</v>
      </c>
      <c r="C7" s="506"/>
      <c r="D7" s="506"/>
      <c r="E7" s="507"/>
      <c r="F7" s="505" t="s">
        <v>200</v>
      </c>
      <c r="G7" s="506"/>
      <c r="H7" s="506"/>
      <c r="I7" s="507"/>
      <c r="J7" s="513" t="s">
        <v>199</v>
      </c>
      <c r="K7" s="513"/>
      <c r="L7" s="513"/>
      <c r="M7" s="513"/>
      <c r="N7" s="513"/>
      <c r="O7" s="510" t="s">
        <v>460</v>
      </c>
    </row>
    <row r="8" spans="1:15" s="188" customFormat="1" ht="18" customHeight="1" thickTop="1" thickBot="1" x14ac:dyDescent="0.3">
      <c r="A8" s="503"/>
      <c r="B8" s="493" t="s">
        <v>196</v>
      </c>
      <c r="C8" s="493" t="s">
        <v>574</v>
      </c>
      <c r="D8" s="497" t="s">
        <v>170</v>
      </c>
      <c r="E8" s="499" t="s">
        <v>197</v>
      </c>
      <c r="F8" s="493" t="s">
        <v>196</v>
      </c>
      <c r="G8" s="493" t="s">
        <v>574</v>
      </c>
      <c r="H8" s="497" t="s">
        <v>170</v>
      </c>
      <c r="I8" s="499" t="s">
        <v>197</v>
      </c>
      <c r="J8" s="493" t="s">
        <v>196</v>
      </c>
      <c r="K8" s="495" t="s">
        <v>195</v>
      </c>
      <c r="L8" s="493" t="s">
        <v>574</v>
      </c>
      <c r="M8" s="495" t="s">
        <v>584</v>
      </c>
      <c r="N8" s="497" t="s">
        <v>194</v>
      </c>
      <c r="O8" s="511"/>
    </row>
    <row r="9" spans="1:15" s="195" customFormat="1" ht="21.75" customHeight="1" thickTop="1" x14ac:dyDescent="0.25">
      <c r="A9" s="504"/>
      <c r="B9" s="494"/>
      <c r="C9" s="494"/>
      <c r="D9" s="498"/>
      <c r="E9" s="500"/>
      <c r="F9" s="494"/>
      <c r="G9" s="494"/>
      <c r="H9" s="498"/>
      <c r="I9" s="500"/>
      <c r="J9" s="494"/>
      <c r="K9" s="496"/>
      <c r="L9" s="494"/>
      <c r="M9" s="496"/>
      <c r="N9" s="498" t="s">
        <v>193</v>
      </c>
      <c r="O9" s="512"/>
    </row>
    <row r="10" spans="1:15" s="195" customFormat="1" ht="30" customHeight="1" thickBot="1" x14ac:dyDescent="0.3">
      <c r="A10" s="255" t="s">
        <v>360</v>
      </c>
      <c r="B10" s="254">
        <v>111</v>
      </c>
      <c r="C10" s="254">
        <v>102</v>
      </c>
      <c r="D10" s="62">
        <f>B10+C10</f>
        <v>213</v>
      </c>
      <c r="E10" s="442">
        <f>D10/673*100</f>
        <v>31.64933135215453</v>
      </c>
      <c r="F10" s="254">
        <v>712</v>
      </c>
      <c r="G10" s="254">
        <v>160</v>
      </c>
      <c r="H10" s="62">
        <f>F10+G10</f>
        <v>872</v>
      </c>
      <c r="I10" s="442">
        <f>H10/1276*100</f>
        <v>68.338557993730404</v>
      </c>
      <c r="J10" s="62">
        <f>B10+F10</f>
        <v>823</v>
      </c>
      <c r="K10" s="442">
        <f>J10/1402*100</f>
        <v>58.701854493580598</v>
      </c>
      <c r="L10" s="62">
        <f>C10+G10</f>
        <v>262</v>
      </c>
      <c r="M10" s="442">
        <f>L10/547*100</f>
        <v>47.897623400365632</v>
      </c>
      <c r="N10" s="62">
        <f>J10+L10</f>
        <v>1085</v>
      </c>
      <c r="O10" s="253" t="s">
        <v>461</v>
      </c>
    </row>
    <row r="11" spans="1:15" s="195" customFormat="1" ht="30" customHeight="1" thickTop="1" thickBot="1" x14ac:dyDescent="0.3">
      <c r="A11" s="248" t="s">
        <v>42</v>
      </c>
      <c r="B11" s="208">
        <v>144</v>
      </c>
      <c r="C11" s="208">
        <v>115</v>
      </c>
      <c r="D11" s="251">
        <f t="shared" ref="D11:D17" si="0">B11+C11</f>
        <v>259</v>
      </c>
      <c r="E11" s="443">
        <f t="shared" ref="E11:E17" si="1">D11/673*100</f>
        <v>38.484398216939084</v>
      </c>
      <c r="F11" s="208">
        <v>201</v>
      </c>
      <c r="G11" s="208">
        <v>73</v>
      </c>
      <c r="H11" s="251">
        <f t="shared" ref="H11:H17" si="2">F11+G11</f>
        <v>274</v>
      </c>
      <c r="I11" s="443">
        <f t="shared" ref="I11:I17" si="3">H11/1276*100</f>
        <v>21.473354231974923</v>
      </c>
      <c r="J11" s="251">
        <f t="shared" ref="J11:J17" si="4">B11+F11</f>
        <v>345</v>
      </c>
      <c r="K11" s="443">
        <f t="shared" ref="K11:K17" si="5">J11/1402*100</f>
        <v>24.607703281027106</v>
      </c>
      <c r="L11" s="251">
        <f t="shared" ref="L11:L17" si="6">C11+G11</f>
        <v>188</v>
      </c>
      <c r="M11" s="443">
        <f t="shared" ref="M11:M17" si="7">L11/547*100</f>
        <v>34.369287020109688</v>
      </c>
      <c r="N11" s="251">
        <f t="shared" ref="N11:N17" si="8">J11+L11</f>
        <v>533</v>
      </c>
      <c r="O11" s="246" t="s">
        <v>462</v>
      </c>
    </row>
    <row r="12" spans="1:15" s="195" customFormat="1" ht="30" customHeight="1" thickTop="1" thickBot="1" x14ac:dyDescent="0.3">
      <c r="A12" s="250" t="s">
        <v>43</v>
      </c>
      <c r="B12" s="226">
        <v>18</v>
      </c>
      <c r="C12" s="226">
        <v>13</v>
      </c>
      <c r="D12" s="62">
        <f t="shared" si="0"/>
        <v>31</v>
      </c>
      <c r="E12" s="442">
        <f t="shared" si="1"/>
        <v>4.606240713224369</v>
      </c>
      <c r="F12" s="226">
        <v>38</v>
      </c>
      <c r="G12" s="226">
        <v>14</v>
      </c>
      <c r="H12" s="62">
        <f t="shared" si="2"/>
        <v>52</v>
      </c>
      <c r="I12" s="442">
        <f t="shared" si="3"/>
        <v>4.0752351097178678</v>
      </c>
      <c r="J12" s="62">
        <f t="shared" si="4"/>
        <v>56</v>
      </c>
      <c r="K12" s="442">
        <f t="shared" si="5"/>
        <v>3.9942938659058487</v>
      </c>
      <c r="L12" s="62">
        <f t="shared" si="6"/>
        <v>27</v>
      </c>
      <c r="M12" s="442">
        <f t="shared" si="7"/>
        <v>4.9360146252285197</v>
      </c>
      <c r="N12" s="62">
        <f t="shared" si="8"/>
        <v>83</v>
      </c>
      <c r="O12" s="249" t="s">
        <v>463</v>
      </c>
    </row>
    <row r="13" spans="1:15" s="195" customFormat="1" ht="30" customHeight="1" thickTop="1" thickBot="1" x14ac:dyDescent="0.3">
      <c r="A13" s="248" t="s">
        <v>583</v>
      </c>
      <c r="B13" s="208">
        <v>21</v>
      </c>
      <c r="C13" s="208">
        <v>12</v>
      </c>
      <c r="D13" s="251">
        <f t="shared" si="0"/>
        <v>33</v>
      </c>
      <c r="E13" s="443">
        <f t="shared" si="1"/>
        <v>4.9034175334323926</v>
      </c>
      <c r="F13" s="208">
        <v>11</v>
      </c>
      <c r="G13" s="208">
        <v>6</v>
      </c>
      <c r="H13" s="251">
        <f t="shared" si="2"/>
        <v>17</v>
      </c>
      <c r="I13" s="443">
        <f t="shared" si="3"/>
        <v>1.3322884012539185</v>
      </c>
      <c r="J13" s="251">
        <f t="shared" si="4"/>
        <v>32</v>
      </c>
      <c r="K13" s="443">
        <f t="shared" si="5"/>
        <v>2.2824536376604851</v>
      </c>
      <c r="L13" s="251">
        <f t="shared" si="6"/>
        <v>18</v>
      </c>
      <c r="M13" s="443">
        <f t="shared" si="7"/>
        <v>3.2906764168190126</v>
      </c>
      <c r="N13" s="251">
        <f t="shared" si="8"/>
        <v>50</v>
      </c>
      <c r="O13" s="246" t="s">
        <v>464</v>
      </c>
    </row>
    <row r="14" spans="1:15" s="195" customFormat="1" ht="30" customHeight="1" thickTop="1" thickBot="1" x14ac:dyDescent="0.3">
      <c r="A14" s="250" t="s">
        <v>44</v>
      </c>
      <c r="B14" s="226">
        <v>21</v>
      </c>
      <c r="C14" s="226">
        <v>6</v>
      </c>
      <c r="D14" s="62">
        <f t="shared" si="0"/>
        <v>27</v>
      </c>
      <c r="E14" s="442">
        <f t="shared" si="1"/>
        <v>4.0118870728083209</v>
      </c>
      <c r="F14" s="226">
        <v>29</v>
      </c>
      <c r="G14" s="226">
        <v>9</v>
      </c>
      <c r="H14" s="62">
        <f t="shared" si="2"/>
        <v>38</v>
      </c>
      <c r="I14" s="442">
        <f t="shared" si="3"/>
        <v>2.9780564263322882</v>
      </c>
      <c r="J14" s="62">
        <f t="shared" si="4"/>
        <v>50</v>
      </c>
      <c r="K14" s="442">
        <f t="shared" si="5"/>
        <v>3.566333808844508</v>
      </c>
      <c r="L14" s="62">
        <f t="shared" si="6"/>
        <v>15</v>
      </c>
      <c r="M14" s="442">
        <f t="shared" si="7"/>
        <v>2.7422303473491771</v>
      </c>
      <c r="N14" s="62">
        <f t="shared" si="8"/>
        <v>65</v>
      </c>
      <c r="O14" s="249" t="s">
        <v>465</v>
      </c>
    </row>
    <row r="15" spans="1:15" s="195" customFormat="1" ht="30" customHeight="1" thickTop="1" thickBot="1" x14ac:dyDescent="0.3">
      <c r="A15" s="248" t="s">
        <v>45</v>
      </c>
      <c r="B15" s="208">
        <v>6</v>
      </c>
      <c r="C15" s="208">
        <v>2</v>
      </c>
      <c r="D15" s="251">
        <f t="shared" si="0"/>
        <v>8</v>
      </c>
      <c r="E15" s="443">
        <f t="shared" si="1"/>
        <v>1.1887072808320951</v>
      </c>
      <c r="F15" s="208">
        <v>12</v>
      </c>
      <c r="G15" s="208">
        <v>1</v>
      </c>
      <c r="H15" s="251">
        <f t="shared" si="2"/>
        <v>13</v>
      </c>
      <c r="I15" s="443">
        <f t="shared" si="3"/>
        <v>1.018808777429467</v>
      </c>
      <c r="J15" s="251">
        <f t="shared" si="4"/>
        <v>18</v>
      </c>
      <c r="K15" s="443">
        <f t="shared" si="5"/>
        <v>1.2838801711840229</v>
      </c>
      <c r="L15" s="251">
        <f t="shared" si="6"/>
        <v>3</v>
      </c>
      <c r="M15" s="443">
        <f t="shared" si="7"/>
        <v>0.54844606946983543</v>
      </c>
      <c r="N15" s="251">
        <f t="shared" si="8"/>
        <v>21</v>
      </c>
      <c r="O15" s="246" t="s">
        <v>466</v>
      </c>
    </row>
    <row r="16" spans="1:15" s="195" customFormat="1" ht="30" customHeight="1" thickTop="1" thickBot="1" x14ac:dyDescent="0.3">
      <c r="A16" s="250" t="s">
        <v>368</v>
      </c>
      <c r="B16" s="226">
        <v>3</v>
      </c>
      <c r="C16" s="226">
        <v>1</v>
      </c>
      <c r="D16" s="62">
        <f t="shared" si="0"/>
        <v>4</v>
      </c>
      <c r="E16" s="442">
        <f t="shared" si="1"/>
        <v>0.59435364041604755</v>
      </c>
      <c r="F16" s="226">
        <v>3</v>
      </c>
      <c r="G16" s="226">
        <v>4</v>
      </c>
      <c r="H16" s="62">
        <f t="shared" si="2"/>
        <v>7</v>
      </c>
      <c r="I16" s="442">
        <f t="shared" si="3"/>
        <v>0.54858934169278994</v>
      </c>
      <c r="J16" s="62">
        <f t="shared" si="4"/>
        <v>6</v>
      </c>
      <c r="K16" s="442">
        <f t="shared" si="5"/>
        <v>0.42796005706134094</v>
      </c>
      <c r="L16" s="62">
        <f t="shared" si="6"/>
        <v>5</v>
      </c>
      <c r="M16" s="442">
        <f t="shared" si="7"/>
        <v>0.91407678244972579</v>
      </c>
      <c r="N16" s="62">
        <f t="shared" si="8"/>
        <v>11</v>
      </c>
      <c r="O16" s="390" t="s">
        <v>169</v>
      </c>
    </row>
    <row r="17" spans="1:15" s="195" customFormat="1" ht="30" customHeight="1" thickTop="1" x14ac:dyDescent="0.25">
      <c r="A17" s="248" t="s">
        <v>369</v>
      </c>
      <c r="B17" s="200">
        <v>70</v>
      </c>
      <c r="C17" s="200">
        <v>28</v>
      </c>
      <c r="D17" s="322">
        <f t="shared" si="0"/>
        <v>98</v>
      </c>
      <c r="E17" s="444">
        <f t="shared" si="1"/>
        <v>14.561664190193166</v>
      </c>
      <c r="F17" s="200">
        <v>2</v>
      </c>
      <c r="G17" s="200">
        <v>1</v>
      </c>
      <c r="H17" s="322">
        <f t="shared" si="2"/>
        <v>3</v>
      </c>
      <c r="I17" s="444">
        <f t="shared" si="3"/>
        <v>0.23510971786833856</v>
      </c>
      <c r="J17" s="322">
        <f t="shared" si="4"/>
        <v>72</v>
      </c>
      <c r="K17" s="444">
        <f t="shared" si="5"/>
        <v>5.1355206847360915</v>
      </c>
      <c r="L17" s="322">
        <f t="shared" si="6"/>
        <v>29</v>
      </c>
      <c r="M17" s="444">
        <f t="shared" si="7"/>
        <v>5.3016453382084094</v>
      </c>
      <c r="N17" s="322">
        <f t="shared" si="8"/>
        <v>101</v>
      </c>
      <c r="O17" s="321" t="s">
        <v>392</v>
      </c>
    </row>
    <row r="18" spans="1:15" s="195" customFormat="1" ht="30" customHeight="1" x14ac:dyDescent="0.25">
      <c r="A18" s="245" t="s">
        <v>2</v>
      </c>
      <c r="B18" s="319">
        <f t="shared" ref="B18:N18" si="9">SUM(B10:B17)</f>
        <v>394</v>
      </c>
      <c r="C18" s="319">
        <f t="shared" si="9"/>
        <v>279</v>
      </c>
      <c r="D18" s="267">
        <f t="shared" si="9"/>
        <v>673</v>
      </c>
      <c r="E18" s="424">
        <f t="shared" si="9"/>
        <v>100</v>
      </c>
      <c r="F18" s="319">
        <f t="shared" si="9"/>
        <v>1008</v>
      </c>
      <c r="G18" s="319">
        <f t="shared" si="9"/>
        <v>268</v>
      </c>
      <c r="H18" s="267">
        <f t="shared" si="9"/>
        <v>1276</v>
      </c>
      <c r="I18" s="424">
        <f t="shared" si="9"/>
        <v>100</v>
      </c>
      <c r="J18" s="267">
        <f t="shared" si="9"/>
        <v>1402</v>
      </c>
      <c r="K18" s="424">
        <f t="shared" si="9"/>
        <v>99.999999999999986</v>
      </c>
      <c r="L18" s="267">
        <f t="shared" si="9"/>
        <v>547</v>
      </c>
      <c r="M18" s="424">
        <f t="shared" si="9"/>
        <v>100</v>
      </c>
      <c r="N18" s="267">
        <f t="shared" si="9"/>
        <v>1949</v>
      </c>
      <c r="O18" s="318" t="s">
        <v>3</v>
      </c>
    </row>
    <row r="19" spans="1:15" ht="18.75" customHeight="1" x14ac:dyDescent="0.25">
      <c r="A19" s="445"/>
      <c r="O19" s="446"/>
    </row>
    <row r="20" spans="1:15" ht="24" customHeight="1" x14ac:dyDescent="0.25">
      <c r="A20" s="445"/>
      <c r="O20" s="446"/>
    </row>
    <row r="21" spans="1:15" ht="24" customHeight="1" x14ac:dyDescent="0.25">
      <c r="A21" s="194"/>
      <c r="O21" s="194"/>
    </row>
    <row r="22" spans="1:15" ht="24" customHeight="1" x14ac:dyDescent="0.25">
      <c r="A22" s="194"/>
      <c r="O22" s="194"/>
    </row>
    <row r="23" spans="1:15" ht="24" customHeight="1" x14ac:dyDescent="0.25">
      <c r="A23" s="194"/>
      <c r="O23" s="194"/>
    </row>
    <row r="24" spans="1:15" ht="24" customHeight="1" x14ac:dyDescent="0.25">
      <c r="A24" s="194"/>
      <c r="O24" s="194"/>
    </row>
    <row r="25" spans="1:15" ht="24" customHeight="1" x14ac:dyDescent="0.25">
      <c r="A25" s="194"/>
      <c r="O25" s="194"/>
    </row>
    <row r="26" spans="1:15" ht="24" customHeight="1" x14ac:dyDescent="0.25">
      <c r="A26" s="194"/>
      <c r="O26" s="194"/>
    </row>
    <row r="27" spans="1:15" ht="29.25" customHeight="1" x14ac:dyDescent="0.25"/>
  </sheetData>
  <mergeCells count="22">
    <mergeCell ref="M8:M9"/>
    <mergeCell ref="H8:H9"/>
    <mergeCell ref="I8:I9"/>
    <mergeCell ref="J8:J9"/>
    <mergeCell ref="K8:K9"/>
    <mergeCell ref="L8:L9"/>
    <mergeCell ref="A2:O2"/>
    <mergeCell ref="A3:O3"/>
    <mergeCell ref="A4:O4"/>
    <mergeCell ref="A5:O5"/>
    <mergeCell ref="A7:A9"/>
    <mergeCell ref="B7:E7"/>
    <mergeCell ref="F7:I7"/>
    <mergeCell ref="J7:N7"/>
    <mergeCell ref="O7:O9"/>
    <mergeCell ref="B8:B9"/>
    <mergeCell ref="N8:N9"/>
    <mergeCell ref="C8:C9"/>
    <mergeCell ref="D8:D9"/>
    <mergeCell ref="E8:E9"/>
    <mergeCell ref="F8:F9"/>
    <mergeCell ref="G8:G9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8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9.1796875" style="233" customWidth="1"/>
    <col min="2" max="10" width="7.26953125" style="232" customWidth="1"/>
    <col min="11" max="11" width="20" style="233" customWidth="1"/>
    <col min="12" max="16384" width="9.1796875" style="232"/>
  </cols>
  <sheetData>
    <row r="1" spans="1:17" s="256" customFormat="1" ht="22.5" customHeight="1" x14ac:dyDescent="0.25">
      <c r="A1" s="231" t="s">
        <v>237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7" s="256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</row>
    <row r="3" spans="1:17" s="256" customFormat="1" ht="17.5" x14ac:dyDescent="0.25">
      <c r="A3" s="229" t="s">
        <v>236</v>
      </c>
      <c r="B3" s="230"/>
      <c r="C3" s="230"/>
      <c r="D3" s="230"/>
      <c r="E3" s="230"/>
      <c r="F3" s="230"/>
      <c r="G3" s="230"/>
      <c r="H3" s="230"/>
      <c r="I3" s="230"/>
      <c r="J3" s="230"/>
      <c r="K3" s="229"/>
    </row>
    <row r="4" spans="1:17" ht="17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N4" s="256"/>
      <c r="O4" s="256"/>
      <c r="P4" s="256"/>
      <c r="Q4" s="256"/>
    </row>
    <row r="5" spans="1:17" ht="17.5" x14ac:dyDescent="0.25">
      <c r="A5" s="190" t="s">
        <v>535</v>
      </c>
      <c r="B5" s="257"/>
      <c r="C5" s="257"/>
      <c r="D5" s="257"/>
      <c r="E5" s="257"/>
      <c r="F5" s="257"/>
      <c r="G5" s="257"/>
      <c r="H5" s="257"/>
      <c r="I5" s="257"/>
      <c r="J5" s="257"/>
      <c r="K5" s="189" t="s">
        <v>536</v>
      </c>
      <c r="N5" s="256"/>
      <c r="O5" s="256"/>
      <c r="P5" s="256"/>
      <c r="Q5" s="256"/>
    </row>
    <row r="6" spans="1:17" ht="21.75" customHeight="1" thickBot="1" x14ac:dyDescent="0.3">
      <c r="A6" s="502" t="s">
        <v>235</v>
      </c>
      <c r="B6" s="505" t="s">
        <v>234</v>
      </c>
      <c r="C6" s="506"/>
      <c r="D6" s="507"/>
      <c r="E6" s="505" t="s">
        <v>233</v>
      </c>
      <c r="F6" s="506"/>
      <c r="G6" s="507"/>
      <c r="H6" s="508" t="s">
        <v>232</v>
      </c>
      <c r="I6" s="509"/>
      <c r="J6" s="541"/>
      <c r="K6" s="510" t="s">
        <v>231</v>
      </c>
    </row>
    <row r="7" spans="1:17" s="252" customFormat="1" ht="18" customHeight="1" thickTop="1" thickBot="1" x14ac:dyDescent="0.3">
      <c r="A7" s="503"/>
      <c r="B7" s="531" t="s">
        <v>196</v>
      </c>
      <c r="C7" s="531" t="s">
        <v>574</v>
      </c>
      <c r="D7" s="499" t="s">
        <v>230</v>
      </c>
      <c r="E7" s="531" t="s">
        <v>196</v>
      </c>
      <c r="F7" s="531" t="s">
        <v>574</v>
      </c>
      <c r="G7" s="499" t="s">
        <v>230</v>
      </c>
      <c r="H7" s="531" t="s">
        <v>196</v>
      </c>
      <c r="I7" s="531" t="s">
        <v>574</v>
      </c>
      <c r="J7" s="499" t="s">
        <v>194</v>
      </c>
      <c r="K7" s="511"/>
      <c r="N7" s="232"/>
      <c r="O7" s="232"/>
      <c r="P7" s="232"/>
      <c r="Q7" s="232"/>
    </row>
    <row r="8" spans="1:17" s="241" customFormat="1" ht="21.75" customHeight="1" thickTop="1" x14ac:dyDescent="0.25">
      <c r="A8" s="504"/>
      <c r="B8" s="532"/>
      <c r="C8" s="532"/>
      <c r="D8" s="500"/>
      <c r="E8" s="532"/>
      <c r="F8" s="532"/>
      <c r="G8" s="500"/>
      <c r="H8" s="532"/>
      <c r="I8" s="532"/>
      <c r="J8" s="500" t="s">
        <v>193</v>
      </c>
      <c r="K8" s="512"/>
      <c r="N8" s="232"/>
    </row>
    <row r="9" spans="1:17" s="241" customFormat="1" ht="26.25" customHeight="1" thickBot="1" x14ac:dyDescent="0.3">
      <c r="A9" s="255" t="s">
        <v>4</v>
      </c>
      <c r="B9" s="254">
        <v>32</v>
      </c>
      <c r="C9" s="254">
        <v>28</v>
      </c>
      <c r="D9" s="62">
        <f t="shared" ref="D9:D20" si="0">B9+C9</f>
        <v>60</v>
      </c>
      <c r="E9" s="254">
        <v>69</v>
      </c>
      <c r="F9" s="254">
        <v>26</v>
      </c>
      <c r="G9" s="62">
        <f t="shared" ref="G9:G20" si="1">E9+F9</f>
        <v>95</v>
      </c>
      <c r="H9" s="62">
        <f t="shared" ref="H9:H20" si="2">B9+E9</f>
        <v>101</v>
      </c>
      <c r="I9" s="62">
        <f t="shared" ref="I9:I20" si="3">C9+F9</f>
        <v>54</v>
      </c>
      <c r="J9" s="62">
        <f t="shared" ref="J9:J20" si="4">H9+I9</f>
        <v>155</v>
      </c>
      <c r="K9" s="253" t="s">
        <v>5</v>
      </c>
      <c r="N9" s="252"/>
    </row>
    <row r="10" spans="1:17" s="241" customFormat="1" ht="26.25" customHeight="1" thickTop="1" thickBot="1" x14ac:dyDescent="0.3">
      <c r="A10" s="248" t="s">
        <v>6</v>
      </c>
      <c r="B10" s="208">
        <v>31</v>
      </c>
      <c r="C10" s="208">
        <v>26</v>
      </c>
      <c r="D10" s="251">
        <f t="shared" si="0"/>
        <v>57</v>
      </c>
      <c r="E10" s="208">
        <v>109</v>
      </c>
      <c r="F10" s="208">
        <v>18</v>
      </c>
      <c r="G10" s="251">
        <f t="shared" si="1"/>
        <v>127</v>
      </c>
      <c r="H10" s="251">
        <f t="shared" si="2"/>
        <v>140</v>
      </c>
      <c r="I10" s="251">
        <f t="shared" si="3"/>
        <v>44</v>
      </c>
      <c r="J10" s="251">
        <f t="shared" si="4"/>
        <v>184</v>
      </c>
      <c r="K10" s="246" t="s">
        <v>7</v>
      </c>
    </row>
    <row r="11" spans="1:17" s="241" customFormat="1" ht="26.25" customHeight="1" thickTop="1" thickBot="1" x14ac:dyDescent="0.3">
      <c r="A11" s="250" t="s">
        <v>8</v>
      </c>
      <c r="B11" s="226">
        <v>25</v>
      </c>
      <c r="C11" s="226">
        <v>24</v>
      </c>
      <c r="D11" s="62">
        <f t="shared" si="0"/>
        <v>49</v>
      </c>
      <c r="E11" s="226">
        <v>78</v>
      </c>
      <c r="F11" s="226">
        <v>16</v>
      </c>
      <c r="G11" s="62">
        <f t="shared" si="1"/>
        <v>94</v>
      </c>
      <c r="H11" s="62">
        <f t="shared" si="2"/>
        <v>103</v>
      </c>
      <c r="I11" s="62">
        <f t="shared" si="3"/>
        <v>40</v>
      </c>
      <c r="J11" s="62">
        <f t="shared" si="4"/>
        <v>143</v>
      </c>
      <c r="K11" s="249" t="s">
        <v>9</v>
      </c>
    </row>
    <row r="12" spans="1:17" s="241" customFormat="1" ht="26.25" customHeight="1" thickTop="1" thickBot="1" x14ac:dyDescent="0.3">
      <c r="A12" s="248" t="s">
        <v>582</v>
      </c>
      <c r="B12" s="208">
        <v>39</v>
      </c>
      <c r="C12" s="208">
        <v>16</v>
      </c>
      <c r="D12" s="251">
        <f t="shared" si="0"/>
        <v>55</v>
      </c>
      <c r="E12" s="208">
        <v>91</v>
      </c>
      <c r="F12" s="208">
        <v>19</v>
      </c>
      <c r="G12" s="251">
        <f t="shared" si="1"/>
        <v>110</v>
      </c>
      <c r="H12" s="251">
        <f t="shared" si="2"/>
        <v>130</v>
      </c>
      <c r="I12" s="251">
        <f t="shared" si="3"/>
        <v>35</v>
      </c>
      <c r="J12" s="251">
        <f t="shared" si="4"/>
        <v>165</v>
      </c>
      <c r="K12" s="246" t="s">
        <v>10</v>
      </c>
    </row>
    <row r="13" spans="1:17" s="241" customFormat="1" ht="26.25" customHeight="1" thickTop="1" thickBot="1" x14ac:dyDescent="0.3">
      <c r="A13" s="250" t="s">
        <v>11</v>
      </c>
      <c r="B13" s="226">
        <v>34</v>
      </c>
      <c r="C13" s="226">
        <v>24</v>
      </c>
      <c r="D13" s="62">
        <f t="shared" si="0"/>
        <v>58</v>
      </c>
      <c r="E13" s="226">
        <v>110</v>
      </c>
      <c r="F13" s="226">
        <v>28</v>
      </c>
      <c r="G13" s="62">
        <f t="shared" si="1"/>
        <v>138</v>
      </c>
      <c r="H13" s="62">
        <f t="shared" si="2"/>
        <v>144</v>
      </c>
      <c r="I13" s="62">
        <f t="shared" si="3"/>
        <v>52</v>
      </c>
      <c r="J13" s="62">
        <f t="shared" si="4"/>
        <v>196</v>
      </c>
      <c r="K13" s="249" t="s">
        <v>12</v>
      </c>
    </row>
    <row r="14" spans="1:17" s="241" customFormat="1" ht="26.25" customHeight="1" thickTop="1" thickBot="1" x14ac:dyDescent="0.3">
      <c r="A14" s="248" t="s">
        <v>13</v>
      </c>
      <c r="B14" s="208">
        <v>29</v>
      </c>
      <c r="C14" s="208">
        <v>30</v>
      </c>
      <c r="D14" s="251">
        <f t="shared" si="0"/>
        <v>59</v>
      </c>
      <c r="E14" s="208">
        <v>90</v>
      </c>
      <c r="F14" s="208">
        <v>22</v>
      </c>
      <c r="G14" s="251">
        <f t="shared" si="1"/>
        <v>112</v>
      </c>
      <c r="H14" s="251">
        <f t="shared" si="2"/>
        <v>119</v>
      </c>
      <c r="I14" s="251">
        <f t="shared" si="3"/>
        <v>52</v>
      </c>
      <c r="J14" s="251">
        <f t="shared" si="4"/>
        <v>171</v>
      </c>
      <c r="K14" s="246" t="s">
        <v>14</v>
      </c>
    </row>
    <row r="15" spans="1:17" s="241" customFormat="1" ht="26.25" customHeight="1" thickTop="1" thickBot="1" x14ac:dyDescent="0.3">
      <c r="A15" s="250" t="s">
        <v>15</v>
      </c>
      <c r="B15" s="226">
        <v>27</v>
      </c>
      <c r="C15" s="226">
        <v>19</v>
      </c>
      <c r="D15" s="62">
        <f t="shared" si="0"/>
        <v>46</v>
      </c>
      <c r="E15" s="226">
        <v>80</v>
      </c>
      <c r="F15" s="226">
        <v>23</v>
      </c>
      <c r="G15" s="62">
        <f t="shared" si="1"/>
        <v>103</v>
      </c>
      <c r="H15" s="62">
        <f t="shared" si="2"/>
        <v>107</v>
      </c>
      <c r="I15" s="62">
        <f t="shared" si="3"/>
        <v>42</v>
      </c>
      <c r="J15" s="62">
        <f t="shared" si="4"/>
        <v>149</v>
      </c>
      <c r="K15" s="249" t="s">
        <v>16</v>
      </c>
    </row>
    <row r="16" spans="1:17" s="241" customFormat="1" ht="26.25" customHeight="1" thickTop="1" thickBot="1" x14ac:dyDescent="0.3">
      <c r="A16" s="248" t="s">
        <v>17</v>
      </c>
      <c r="B16" s="208">
        <v>34</v>
      </c>
      <c r="C16" s="208">
        <v>22</v>
      </c>
      <c r="D16" s="251">
        <f t="shared" si="0"/>
        <v>56</v>
      </c>
      <c r="E16" s="208">
        <v>87</v>
      </c>
      <c r="F16" s="208">
        <v>24</v>
      </c>
      <c r="G16" s="251">
        <f t="shared" si="1"/>
        <v>111</v>
      </c>
      <c r="H16" s="251">
        <f t="shared" si="2"/>
        <v>121</v>
      </c>
      <c r="I16" s="251">
        <f t="shared" si="3"/>
        <v>46</v>
      </c>
      <c r="J16" s="251">
        <f t="shared" si="4"/>
        <v>167</v>
      </c>
      <c r="K16" s="246" t="s">
        <v>18</v>
      </c>
    </row>
    <row r="17" spans="1:17" s="241" customFormat="1" ht="26.25" customHeight="1" thickTop="1" thickBot="1" x14ac:dyDescent="0.3">
      <c r="A17" s="250" t="s">
        <v>19</v>
      </c>
      <c r="B17" s="226">
        <v>32</v>
      </c>
      <c r="C17" s="226">
        <v>20</v>
      </c>
      <c r="D17" s="62">
        <f t="shared" si="0"/>
        <v>52</v>
      </c>
      <c r="E17" s="226">
        <v>106</v>
      </c>
      <c r="F17" s="226">
        <v>23</v>
      </c>
      <c r="G17" s="62">
        <f t="shared" si="1"/>
        <v>129</v>
      </c>
      <c r="H17" s="62">
        <f t="shared" si="2"/>
        <v>138</v>
      </c>
      <c r="I17" s="62">
        <f t="shared" si="3"/>
        <v>43</v>
      </c>
      <c r="J17" s="62">
        <f t="shared" si="4"/>
        <v>181</v>
      </c>
      <c r="K17" s="249" t="s">
        <v>20</v>
      </c>
    </row>
    <row r="18" spans="1:17" s="241" customFormat="1" ht="26.25" customHeight="1" thickTop="1" thickBot="1" x14ac:dyDescent="0.3">
      <c r="A18" s="248" t="s">
        <v>21</v>
      </c>
      <c r="B18" s="208">
        <v>30</v>
      </c>
      <c r="C18" s="208">
        <v>21</v>
      </c>
      <c r="D18" s="251">
        <f t="shared" si="0"/>
        <v>51</v>
      </c>
      <c r="E18" s="208">
        <v>98</v>
      </c>
      <c r="F18" s="208">
        <v>22</v>
      </c>
      <c r="G18" s="251">
        <f t="shared" si="1"/>
        <v>120</v>
      </c>
      <c r="H18" s="251">
        <f t="shared" si="2"/>
        <v>128</v>
      </c>
      <c r="I18" s="251">
        <f t="shared" si="3"/>
        <v>43</v>
      </c>
      <c r="J18" s="251">
        <f t="shared" si="4"/>
        <v>171</v>
      </c>
      <c r="K18" s="246" t="s">
        <v>22</v>
      </c>
    </row>
    <row r="19" spans="1:17" s="241" customFormat="1" ht="26.25" customHeight="1" thickTop="1" thickBot="1" x14ac:dyDescent="0.3">
      <c r="A19" s="250" t="s">
        <v>23</v>
      </c>
      <c r="B19" s="226">
        <v>34</v>
      </c>
      <c r="C19" s="226">
        <v>31</v>
      </c>
      <c r="D19" s="62">
        <f t="shared" si="0"/>
        <v>65</v>
      </c>
      <c r="E19" s="226">
        <v>91</v>
      </c>
      <c r="F19" s="226">
        <v>35</v>
      </c>
      <c r="G19" s="62">
        <f t="shared" si="1"/>
        <v>126</v>
      </c>
      <c r="H19" s="62">
        <f t="shared" si="2"/>
        <v>125</v>
      </c>
      <c r="I19" s="62">
        <f t="shared" si="3"/>
        <v>66</v>
      </c>
      <c r="J19" s="62">
        <f t="shared" si="4"/>
        <v>191</v>
      </c>
      <c r="K19" s="249" t="s">
        <v>24</v>
      </c>
    </row>
    <row r="20" spans="1:17" s="241" customFormat="1" ht="26.25" customHeight="1" thickTop="1" x14ac:dyDescent="0.25">
      <c r="A20" s="248" t="s">
        <v>25</v>
      </c>
      <c r="B20" s="223">
        <v>28</v>
      </c>
      <c r="C20" s="223">
        <v>23</v>
      </c>
      <c r="D20" s="247">
        <f t="shared" si="0"/>
        <v>51</v>
      </c>
      <c r="E20" s="223">
        <v>86</v>
      </c>
      <c r="F20" s="223">
        <v>21</v>
      </c>
      <c r="G20" s="247">
        <f t="shared" si="1"/>
        <v>107</v>
      </c>
      <c r="H20" s="247">
        <f t="shared" si="2"/>
        <v>114</v>
      </c>
      <c r="I20" s="247">
        <f t="shared" si="3"/>
        <v>44</v>
      </c>
      <c r="J20" s="247">
        <f t="shared" si="4"/>
        <v>158</v>
      </c>
      <c r="K20" s="246" t="s">
        <v>26</v>
      </c>
    </row>
    <row r="21" spans="1:17" s="241" customFormat="1" ht="30" customHeight="1" x14ac:dyDescent="0.25">
      <c r="A21" s="245" t="s">
        <v>2</v>
      </c>
      <c r="B21" s="65">
        <f t="shared" ref="B21:J21" si="5">SUM(B9:B20)</f>
        <v>375</v>
      </c>
      <c r="C21" s="65">
        <f t="shared" si="5"/>
        <v>284</v>
      </c>
      <c r="D21" s="63">
        <f t="shared" si="5"/>
        <v>659</v>
      </c>
      <c r="E21" s="65">
        <f t="shared" si="5"/>
        <v>1095</v>
      </c>
      <c r="F21" s="65">
        <f t="shared" si="5"/>
        <v>277</v>
      </c>
      <c r="G21" s="63">
        <f t="shared" si="5"/>
        <v>1372</v>
      </c>
      <c r="H21" s="63">
        <f t="shared" si="5"/>
        <v>1470</v>
      </c>
      <c r="I21" s="63">
        <f t="shared" si="5"/>
        <v>561</v>
      </c>
      <c r="J21" s="63">
        <f t="shared" si="5"/>
        <v>2031</v>
      </c>
      <c r="K21" s="244" t="s">
        <v>3</v>
      </c>
      <c r="O21" s="242"/>
      <c r="P21" s="242"/>
      <c r="Q21" s="242"/>
    </row>
    <row r="22" spans="1:17" ht="24" customHeight="1" x14ac:dyDescent="0.25">
      <c r="A22" s="243"/>
      <c r="N22" s="241"/>
      <c r="O22" s="242"/>
      <c r="P22" s="242"/>
      <c r="Q22" s="242"/>
    </row>
    <row r="23" spans="1:17" ht="24" customHeight="1" x14ac:dyDescent="0.25">
      <c r="A23" s="237"/>
      <c r="K23" s="237"/>
      <c r="N23" s="241"/>
      <c r="O23" s="241"/>
      <c r="P23" s="241"/>
      <c r="Q23" s="241"/>
    </row>
    <row r="24" spans="1:17" ht="24" customHeight="1" x14ac:dyDescent="0.25">
      <c r="A24" s="237"/>
      <c r="K24" s="237"/>
    </row>
    <row r="25" spans="1:17" ht="24" customHeight="1" x14ac:dyDescent="0.25">
      <c r="A25" s="237"/>
      <c r="K25" s="237"/>
    </row>
    <row r="26" spans="1:17" ht="24" customHeight="1" x14ac:dyDescent="0.25">
      <c r="A26" s="240" t="s">
        <v>229</v>
      </c>
      <c r="B26" s="239" t="s">
        <v>228</v>
      </c>
      <c r="C26" s="238" t="s">
        <v>227</v>
      </c>
      <c r="K26" s="237"/>
    </row>
    <row r="27" spans="1:17" ht="24" customHeight="1" x14ac:dyDescent="0.25">
      <c r="A27" s="236" t="s">
        <v>226</v>
      </c>
      <c r="B27" s="235">
        <f t="shared" ref="B27:B38" si="6">SUM(H9)</f>
        <v>101</v>
      </c>
      <c r="C27" s="235">
        <f t="shared" ref="C27:C38" si="7">SUM(I9)</f>
        <v>54</v>
      </c>
      <c r="K27" s="237"/>
    </row>
    <row r="28" spans="1:17" ht="29.25" customHeight="1" x14ac:dyDescent="0.25">
      <c r="A28" s="236" t="s">
        <v>225</v>
      </c>
      <c r="B28" s="235">
        <f t="shared" si="6"/>
        <v>140</v>
      </c>
      <c r="C28" s="235">
        <f t="shared" si="7"/>
        <v>44</v>
      </c>
    </row>
    <row r="29" spans="1:17" ht="31" x14ac:dyDescent="0.25">
      <c r="A29" s="236" t="s">
        <v>224</v>
      </c>
      <c r="B29" s="235">
        <f t="shared" si="6"/>
        <v>103</v>
      </c>
      <c r="C29" s="235">
        <f t="shared" si="7"/>
        <v>40</v>
      </c>
    </row>
    <row r="30" spans="1:17" ht="31" x14ac:dyDescent="0.25">
      <c r="A30" s="236" t="s">
        <v>223</v>
      </c>
      <c r="B30" s="235">
        <f t="shared" si="6"/>
        <v>130</v>
      </c>
      <c r="C30" s="235">
        <f t="shared" si="7"/>
        <v>35</v>
      </c>
    </row>
    <row r="31" spans="1:17" ht="31" x14ac:dyDescent="0.25">
      <c r="A31" s="236" t="s">
        <v>222</v>
      </c>
      <c r="B31" s="235">
        <f t="shared" si="6"/>
        <v>144</v>
      </c>
      <c r="C31" s="235">
        <f t="shared" si="7"/>
        <v>52</v>
      </c>
    </row>
    <row r="32" spans="1:17" ht="31" x14ac:dyDescent="0.25">
      <c r="A32" s="236" t="s">
        <v>221</v>
      </c>
      <c r="B32" s="235">
        <f t="shared" si="6"/>
        <v>119</v>
      </c>
      <c r="C32" s="235">
        <f t="shared" si="7"/>
        <v>52</v>
      </c>
    </row>
    <row r="33" spans="1:3" s="232" customFormat="1" ht="31" x14ac:dyDescent="0.25">
      <c r="A33" s="236" t="s">
        <v>220</v>
      </c>
      <c r="B33" s="235">
        <f t="shared" si="6"/>
        <v>107</v>
      </c>
      <c r="C33" s="235">
        <f t="shared" si="7"/>
        <v>42</v>
      </c>
    </row>
    <row r="34" spans="1:3" s="232" customFormat="1" ht="31" x14ac:dyDescent="0.25">
      <c r="A34" s="236" t="s">
        <v>219</v>
      </c>
      <c r="B34" s="235">
        <f t="shared" si="6"/>
        <v>121</v>
      </c>
      <c r="C34" s="235">
        <f t="shared" si="7"/>
        <v>46</v>
      </c>
    </row>
    <row r="35" spans="1:3" s="232" customFormat="1" ht="31" x14ac:dyDescent="0.25">
      <c r="A35" s="236" t="s">
        <v>218</v>
      </c>
      <c r="B35" s="235">
        <f t="shared" si="6"/>
        <v>138</v>
      </c>
      <c r="C35" s="235">
        <f t="shared" si="7"/>
        <v>43</v>
      </c>
    </row>
    <row r="36" spans="1:3" s="232" customFormat="1" ht="31" x14ac:dyDescent="0.25">
      <c r="A36" s="236" t="s">
        <v>217</v>
      </c>
      <c r="B36" s="235">
        <f t="shared" si="6"/>
        <v>128</v>
      </c>
      <c r="C36" s="235">
        <f t="shared" si="7"/>
        <v>43</v>
      </c>
    </row>
    <row r="37" spans="1:3" s="232" customFormat="1" ht="31" x14ac:dyDescent="0.25">
      <c r="A37" s="236" t="s">
        <v>216</v>
      </c>
      <c r="B37" s="235">
        <f t="shared" si="6"/>
        <v>125</v>
      </c>
      <c r="C37" s="235">
        <f t="shared" si="7"/>
        <v>66</v>
      </c>
    </row>
    <row r="38" spans="1:3" s="232" customFormat="1" ht="31" x14ac:dyDescent="0.25">
      <c r="A38" s="236" t="s">
        <v>215</v>
      </c>
      <c r="B38" s="235">
        <f t="shared" si="6"/>
        <v>114</v>
      </c>
      <c r="C38" s="234">
        <f t="shared" si="7"/>
        <v>44</v>
      </c>
    </row>
  </sheetData>
  <mergeCells count="16"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  <mergeCell ref="H7:H8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9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9.1796875" style="233" customWidth="1"/>
    <col min="2" max="10" width="10.453125" style="232" customWidth="1"/>
    <col min="11" max="11" width="20" style="233" customWidth="1"/>
    <col min="12" max="16384" width="9.1796875" style="232"/>
  </cols>
  <sheetData>
    <row r="1" spans="1:11" s="256" customFormat="1" ht="22.5" customHeight="1" x14ac:dyDescent="0.25">
      <c r="A1" s="231" t="s">
        <v>283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s="256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</row>
    <row r="3" spans="1:11" s="256" customFormat="1" ht="17.5" x14ac:dyDescent="0.25">
      <c r="A3" s="229" t="s">
        <v>282</v>
      </c>
      <c r="B3" s="230"/>
      <c r="C3" s="230"/>
      <c r="D3" s="230"/>
      <c r="E3" s="230"/>
      <c r="F3" s="230"/>
      <c r="G3" s="230"/>
      <c r="H3" s="230"/>
      <c r="I3" s="230"/>
      <c r="J3" s="230"/>
      <c r="K3" s="229"/>
    </row>
    <row r="4" spans="1:11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</row>
    <row r="5" spans="1:11" ht="15.5" x14ac:dyDescent="0.25">
      <c r="A5" s="190" t="s">
        <v>538</v>
      </c>
      <c r="B5" s="257"/>
      <c r="C5" s="257"/>
      <c r="D5" s="257"/>
      <c r="E5" s="257"/>
      <c r="F5" s="257"/>
      <c r="G5" s="257"/>
      <c r="H5" s="257"/>
      <c r="I5" s="257"/>
      <c r="J5" s="257"/>
      <c r="K5" s="189" t="s">
        <v>537</v>
      </c>
    </row>
    <row r="6" spans="1:11" ht="21.75" customHeight="1" thickBot="1" x14ac:dyDescent="0.3">
      <c r="A6" s="502" t="s">
        <v>281</v>
      </c>
      <c r="B6" s="505" t="s">
        <v>234</v>
      </c>
      <c r="C6" s="506"/>
      <c r="D6" s="507"/>
      <c r="E6" s="505" t="s">
        <v>233</v>
      </c>
      <c r="F6" s="506"/>
      <c r="G6" s="507"/>
      <c r="H6" s="508" t="s">
        <v>232</v>
      </c>
      <c r="I6" s="509"/>
      <c r="J6" s="541"/>
      <c r="K6" s="510" t="s">
        <v>280</v>
      </c>
    </row>
    <row r="7" spans="1:11" s="252" customFormat="1" ht="18" customHeight="1" thickTop="1" thickBot="1" x14ac:dyDescent="0.3">
      <c r="A7" s="503"/>
      <c r="B7" s="531" t="s">
        <v>196</v>
      </c>
      <c r="C7" s="531" t="s">
        <v>574</v>
      </c>
      <c r="D7" s="499" t="s">
        <v>230</v>
      </c>
      <c r="E7" s="531" t="s">
        <v>196</v>
      </c>
      <c r="F7" s="531" t="s">
        <v>574</v>
      </c>
      <c r="G7" s="499" t="s">
        <v>230</v>
      </c>
      <c r="H7" s="531" t="s">
        <v>196</v>
      </c>
      <c r="I7" s="531" t="s">
        <v>574</v>
      </c>
      <c r="J7" s="499" t="s">
        <v>194</v>
      </c>
      <c r="K7" s="511"/>
    </row>
    <row r="8" spans="1:11" s="241" customFormat="1" ht="15" customHeight="1" thickTop="1" x14ac:dyDescent="0.25">
      <c r="A8" s="504"/>
      <c r="B8" s="532"/>
      <c r="C8" s="532"/>
      <c r="D8" s="500"/>
      <c r="E8" s="532"/>
      <c r="F8" s="532"/>
      <c r="G8" s="500"/>
      <c r="H8" s="532"/>
      <c r="I8" s="532"/>
      <c r="J8" s="500" t="s">
        <v>193</v>
      </c>
      <c r="K8" s="512"/>
    </row>
    <row r="9" spans="1:11" s="241" customFormat="1" ht="13.5" thickBot="1" x14ac:dyDescent="0.3">
      <c r="A9" s="276" t="s">
        <v>279</v>
      </c>
      <c r="B9" s="254">
        <v>28</v>
      </c>
      <c r="C9" s="254">
        <v>21</v>
      </c>
      <c r="D9" s="62">
        <f>B9+C9</f>
        <v>49</v>
      </c>
      <c r="E9" s="254">
        <v>65</v>
      </c>
      <c r="F9" s="254">
        <v>34</v>
      </c>
      <c r="G9" s="62">
        <f>E9+F9</f>
        <v>99</v>
      </c>
      <c r="H9" s="254">
        <f t="shared" ref="H9:J13" si="0">B9+E9</f>
        <v>93</v>
      </c>
      <c r="I9" s="254">
        <f t="shared" si="0"/>
        <v>55</v>
      </c>
      <c r="J9" s="62">
        <f t="shared" si="0"/>
        <v>148</v>
      </c>
      <c r="K9" s="275" t="s">
        <v>278</v>
      </c>
    </row>
    <row r="10" spans="1:11" s="241" customFormat="1" ht="15" thickTop="1" thickBot="1" x14ac:dyDescent="0.3">
      <c r="A10" s="271">
        <v>1</v>
      </c>
      <c r="B10" s="208">
        <v>1</v>
      </c>
      <c r="C10" s="208">
        <v>0</v>
      </c>
      <c r="D10" s="251">
        <f>B10+C10</f>
        <v>1</v>
      </c>
      <c r="E10" s="208">
        <v>3</v>
      </c>
      <c r="F10" s="208">
        <v>2</v>
      </c>
      <c r="G10" s="251">
        <f>E10+F10</f>
        <v>5</v>
      </c>
      <c r="H10" s="208">
        <f t="shared" si="0"/>
        <v>4</v>
      </c>
      <c r="I10" s="208">
        <f t="shared" si="0"/>
        <v>2</v>
      </c>
      <c r="J10" s="251">
        <f t="shared" si="0"/>
        <v>6</v>
      </c>
      <c r="K10" s="270">
        <v>1</v>
      </c>
    </row>
    <row r="11" spans="1:11" s="241" customFormat="1" ht="15" thickTop="1" thickBot="1" x14ac:dyDescent="0.3">
      <c r="A11" s="272">
        <v>2</v>
      </c>
      <c r="B11" s="226">
        <v>1</v>
      </c>
      <c r="C11" s="226">
        <v>4</v>
      </c>
      <c r="D11" s="62">
        <f>B11+C11</f>
        <v>5</v>
      </c>
      <c r="E11" s="226">
        <v>5</v>
      </c>
      <c r="F11" s="226">
        <v>8</v>
      </c>
      <c r="G11" s="62">
        <f>E11+F11</f>
        <v>13</v>
      </c>
      <c r="H11" s="226">
        <f t="shared" si="0"/>
        <v>6</v>
      </c>
      <c r="I11" s="226">
        <f t="shared" si="0"/>
        <v>12</v>
      </c>
      <c r="J11" s="62">
        <f t="shared" si="0"/>
        <v>18</v>
      </c>
      <c r="K11" s="266">
        <v>2</v>
      </c>
    </row>
    <row r="12" spans="1:11" s="241" customFormat="1" ht="15" thickTop="1" thickBot="1" x14ac:dyDescent="0.3">
      <c r="A12" s="271">
        <v>3</v>
      </c>
      <c r="B12" s="208">
        <v>2</v>
      </c>
      <c r="C12" s="208">
        <v>1</v>
      </c>
      <c r="D12" s="251">
        <f>B12+C12</f>
        <v>3</v>
      </c>
      <c r="E12" s="208">
        <v>5</v>
      </c>
      <c r="F12" s="208">
        <v>3</v>
      </c>
      <c r="G12" s="251">
        <f>E12+F12</f>
        <v>8</v>
      </c>
      <c r="H12" s="208">
        <f t="shared" si="0"/>
        <v>7</v>
      </c>
      <c r="I12" s="208">
        <f t="shared" si="0"/>
        <v>4</v>
      </c>
      <c r="J12" s="251">
        <f t="shared" si="0"/>
        <v>11</v>
      </c>
      <c r="K12" s="270">
        <v>3</v>
      </c>
    </row>
    <row r="13" spans="1:11" s="241" customFormat="1" ht="15.75" customHeight="1" thickTop="1" x14ac:dyDescent="0.25">
      <c r="A13" s="272">
        <v>4</v>
      </c>
      <c r="B13" s="268">
        <v>1</v>
      </c>
      <c r="C13" s="268">
        <v>0</v>
      </c>
      <c r="D13" s="274">
        <f>B13+C13</f>
        <v>1</v>
      </c>
      <c r="E13" s="268">
        <v>2</v>
      </c>
      <c r="F13" s="268">
        <v>2</v>
      </c>
      <c r="G13" s="274">
        <f>E13+F13</f>
        <v>4</v>
      </c>
      <c r="H13" s="268">
        <f t="shared" si="0"/>
        <v>3</v>
      </c>
      <c r="I13" s="268">
        <f t="shared" si="0"/>
        <v>2</v>
      </c>
      <c r="J13" s="274">
        <f t="shared" si="0"/>
        <v>5</v>
      </c>
      <c r="K13" s="266">
        <v>4</v>
      </c>
    </row>
    <row r="14" spans="1:11" s="241" customFormat="1" ht="23.25" customHeight="1" x14ac:dyDescent="0.25">
      <c r="A14" s="273" t="s">
        <v>2</v>
      </c>
      <c r="B14" s="264">
        <f t="shared" ref="B14:J14" si="1">SUM(B9:B13)</f>
        <v>33</v>
      </c>
      <c r="C14" s="264">
        <f t="shared" si="1"/>
        <v>26</v>
      </c>
      <c r="D14" s="264">
        <f t="shared" si="1"/>
        <v>59</v>
      </c>
      <c r="E14" s="264">
        <f t="shared" si="1"/>
        <v>80</v>
      </c>
      <c r="F14" s="264">
        <f t="shared" si="1"/>
        <v>49</v>
      </c>
      <c r="G14" s="264">
        <f t="shared" si="1"/>
        <v>129</v>
      </c>
      <c r="H14" s="264">
        <f t="shared" si="1"/>
        <v>113</v>
      </c>
      <c r="I14" s="264">
        <f t="shared" si="1"/>
        <v>75</v>
      </c>
      <c r="J14" s="264">
        <f t="shared" si="1"/>
        <v>188</v>
      </c>
      <c r="K14" s="263" t="s">
        <v>1</v>
      </c>
    </row>
    <row r="15" spans="1:11" s="241" customFormat="1" ht="14.5" thickBot="1" x14ac:dyDescent="0.3">
      <c r="A15" s="272" t="s">
        <v>277</v>
      </c>
      <c r="B15" s="228">
        <v>1</v>
      </c>
      <c r="C15" s="228">
        <v>2</v>
      </c>
      <c r="D15" s="59">
        <f t="shared" ref="D15:D33" si="2">B15+C15</f>
        <v>3</v>
      </c>
      <c r="E15" s="228">
        <v>11</v>
      </c>
      <c r="F15" s="228">
        <v>10</v>
      </c>
      <c r="G15" s="59">
        <f t="shared" ref="G15:G33" si="3">E15+F15</f>
        <v>21</v>
      </c>
      <c r="H15" s="228">
        <f t="shared" ref="H15:H33" si="4">B15+E15</f>
        <v>12</v>
      </c>
      <c r="I15" s="228">
        <f t="shared" ref="I15:I33" si="5">C15+F15</f>
        <v>12</v>
      </c>
      <c r="J15" s="59">
        <f t="shared" ref="J15:J33" si="6">D15+G15</f>
        <v>24</v>
      </c>
      <c r="K15" s="266" t="s">
        <v>250</v>
      </c>
    </row>
    <row r="16" spans="1:11" s="241" customFormat="1" ht="15" thickTop="1" thickBot="1" x14ac:dyDescent="0.3">
      <c r="A16" s="271" t="s">
        <v>276</v>
      </c>
      <c r="B16" s="208">
        <v>2</v>
      </c>
      <c r="C16" s="208">
        <v>1</v>
      </c>
      <c r="D16" s="167">
        <f t="shared" si="2"/>
        <v>3</v>
      </c>
      <c r="E16" s="208">
        <v>9</v>
      </c>
      <c r="F16" s="208">
        <v>2</v>
      </c>
      <c r="G16" s="167">
        <f t="shared" si="3"/>
        <v>11</v>
      </c>
      <c r="H16" s="208">
        <f t="shared" si="4"/>
        <v>11</v>
      </c>
      <c r="I16" s="208">
        <f t="shared" si="5"/>
        <v>3</v>
      </c>
      <c r="J16" s="167">
        <f t="shared" si="6"/>
        <v>14</v>
      </c>
      <c r="K16" s="270" t="s">
        <v>249</v>
      </c>
    </row>
    <row r="17" spans="1:11" s="241" customFormat="1" ht="15" thickTop="1" thickBot="1" x14ac:dyDescent="0.3">
      <c r="A17" s="272" t="s">
        <v>275</v>
      </c>
      <c r="B17" s="226">
        <v>23</v>
      </c>
      <c r="C17" s="226">
        <v>1</v>
      </c>
      <c r="D17" s="59">
        <f t="shared" si="2"/>
        <v>24</v>
      </c>
      <c r="E17" s="226">
        <v>15</v>
      </c>
      <c r="F17" s="226">
        <v>3</v>
      </c>
      <c r="G17" s="59">
        <f t="shared" si="3"/>
        <v>18</v>
      </c>
      <c r="H17" s="226">
        <f t="shared" si="4"/>
        <v>38</v>
      </c>
      <c r="I17" s="226">
        <f t="shared" si="5"/>
        <v>4</v>
      </c>
      <c r="J17" s="59">
        <f t="shared" si="6"/>
        <v>42</v>
      </c>
      <c r="K17" s="266" t="s">
        <v>248</v>
      </c>
    </row>
    <row r="18" spans="1:11" s="241" customFormat="1" ht="15" thickTop="1" thickBot="1" x14ac:dyDescent="0.3">
      <c r="A18" s="271" t="s">
        <v>274</v>
      </c>
      <c r="B18" s="208">
        <v>21</v>
      </c>
      <c r="C18" s="208">
        <v>6</v>
      </c>
      <c r="D18" s="167">
        <f t="shared" si="2"/>
        <v>27</v>
      </c>
      <c r="E18" s="208">
        <v>68</v>
      </c>
      <c r="F18" s="208">
        <v>8</v>
      </c>
      <c r="G18" s="167">
        <f t="shared" si="3"/>
        <v>76</v>
      </c>
      <c r="H18" s="208">
        <f t="shared" si="4"/>
        <v>89</v>
      </c>
      <c r="I18" s="208">
        <f t="shared" si="5"/>
        <v>14</v>
      </c>
      <c r="J18" s="167">
        <f t="shared" si="6"/>
        <v>103</v>
      </c>
      <c r="K18" s="270" t="s">
        <v>247</v>
      </c>
    </row>
    <row r="19" spans="1:11" s="241" customFormat="1" ht="15" thickTop="1" thickBot="1" x14ac:dyDescent="0.3">
      <c r="A19" s="272" t="s">
        <v>273</v>
      </c>
      <c r="B19" s="226">
        <v>9</v>
      </c>
      <c r="C19" s="226">
        <v>1</v>
      </c>
      <c r="D19" s="59">
        <f t="shared" si="2"/>
        <v>10</v>
      </c>
      <c r="E19" s="226">
        <v>102</v>
      </c>
      <c r="F19" s="226">
        <v>10</v>
      </c>
      <c r="G19" s="59">
        <f t="shared" si="3"/>
        <v>112</v>
      </c>
      <c r="H19" s="226">
        <f t="shared" si="4"/>
        <v>111</v>
      </c>
      <c r="I19" s="226">
        <f t="shared" si="5"/>
        <v>11</v>
      </c>
      <c r="J19" s="59">
        <f t="shared" si="6"/>
        <v>122</v>
      </c>
      <c r="K19" s="266" t="s">
        <v>246</v>
      </c>
    </row>
    <row r="20" spans="1:11" s="241" customFormat="1" ht="15" thickTop="1" thickBot="1" x14ac:dyDescent="0.3">
      <c r="A20" s="271" t="s">
        <v>272</v>
      </c>
      <c r="B20" s="208">
        <v>6</v>
      </c>
      <c r="C20" s="208">
        <v>3</v>
      </c>
      <c r="D20" s="167">
        <f t="shared" si="2"/>
        <v>9</v>
      </c>
      <c r="E20" s="208">
        <v>118</v>
      </c>
      <c r="F20" s="208">
        <v>12</v>
      </c>
      <c r="G20" s="167">
        <f t="shared" si="3"/>
        <v>130</v>
      </c>
      <c r="H20" s="208">
        <f t="shared" si="4"/>
        <v>124</v>
      </c>
      <c r="I20" s="208">
        <f t="shared" si="5"/>
        <v>15</v>
      </c>
      <c r="J20" s="167">
        <f t="shared" si="6"/>
        <v>139</v>
      </c>
      <c r="K20" s="270" t="s">
        <v>245</v>
      </c>
    </row>
    <row r="21" spans="1:11" s="241" customFormat="1" ht="15" thickTop="1" thickBot="1" x14ac:dyDescent="0.3">
      <c r="A21" s="272" t="s">
        <v>271</v>
      </c>
      <c r="B21" s="226">
        <v>8</v>
      </c>
      <c r="C21" s="226">
        <v>2</v>
      </c>
      <c r="D21" s="59">
        <f t="shared" si="2"/>
        <v>10</v>
      </c>
      <c r="E21" s="226">
        <v>117</v>
      </c>
      <c r="F21" s="226">
        <v>17</v>
      </c>
      <c r="G21" s="59">
        <f t="shared" si="3"/>
        <v>134</v>
      </c>
      <c r="H21" s="226">
        <f t="shared" si="4"/>
        <v>125</v>
      </c>
      <c r="I21" s="226">
        <f t="shared" si="5"/>
        <v>19</v>
      </c>
      <c r="J21" s="59">
        <f t="shared" si="6"/>
        <v>144</v>
      </c>
      <c r="K21" s="266" t="s">
        <v>244</v>
      </c>
    </row>
    <row r="22" spans="1:11" s="241" customFormat="1" ht="15" thickTop="1" thickBot="1" x14ac:dyDescent="0.3">
      <c r="A22" s="271" t="s">
        <v>270</v>
      </c>
      <c r="B22" s="208">
        <v>13</v>
      </c>
      <c r="C22" s="208">
        <v>14</v>
      </c>
      <c r="D22" s="167">
        <f t="shared" si="2"/>
        <v>27</v>
      </c>
      <c r="E22" s="208">
        <v>98</v>
      </c>
      <c r="F22" s="208">
        <v>14</v>
      </c>
      <c r="G22" s="167">
        <f t="shared" si="3"/>
        <v>112</v>
      </c>
      <c r="H22" s="208">
        <f t="shared" si="4"/>
        <v>111</v>
      </c>
      <c r="I22" s="208">
        <f t="shared" si="5"/>
        <v>28</v>
      </c>
      <c r="J22" s="167">
        <f t="shared" si="6"/>
        <v>139</v>
      </c>
      <c r="K22" s="270" t="s">
        <v>243</v>
      </c>
    </row>
    <row r="23" spans="1:11" s="241" customFormat="1" ht="15" thickTop="1" thickBot="1" x14ac:dyDescent="0.3">
      <c r="A23" s="272" t="s">
        <v>269</v>
      </c>
      <c r="B23" s="226">
        <v>21</v>
      </c>
      <c r="C23" s="226">
        <v>14</v>
      </c>
      <c r="D23" s="59">
        <f t="shared" si="2"/>
        <v>35</v>
      </c>
      <c r="E23" s="226">
        <v>102</v>
      </c>
      <c r="F23" s="226">
        <v>18</v>
      </c>
      <c r="G23" s="59">
        <f t="shared" si="3"/>
        <v>120</v>
      </c>
      <c r="H23" s="226">
        <f t="shared" si="4"/>
        <v>123</v>
      </c>
      <c r="I23" s="226">
        <f t="shared" si="5"/>
        <v>32</v>
      </c>
      <c r="J23" s="59">
        <f t="shared" si="6"/>
        <v>155</v>
      </c>
      <c r="K23" s="266" t="s">
        <v>242</v>
      </c>
    </row>
    <row r="24" spans="1:11" s="241" customFormat="1" ht="15" thickTop="1" thickBot="1" x14ac:dyDescent="0.3">
      <c r="A24" s="271" t="s">
        <v>268</v>
      </c>
      <c r="B24" s="208">
        <v>32</v>
      </c>
      <c r="C24" s="208">
        <v>15</v>
      </c>
      <c r="D24" s="167">
        <f t="shared" si="2"/>
        <v>47</v>
      </c>
      <c r="E24" s="208">
        <v>115</v>
      </c>
      <c r="F24" s="208">
        <v>18</v>
      </c>
      <c r="G24" s="167">
        <f t="shared" si="3"/>
        <v>133</v>
      </c>
      <c r="H24" s="208">
        <f t="shared" si="4"/>
        <v>147</v>
      </c>
      <c r="I24" s="208">
        <f t="shared" si="5"/>
        <v>33</v>
      </c>
      <c r="J24" s="167">
        <f t="shared" si="6"/>
        <v>180</v>
      </c>
      <c r="K24" s="270" t="s">
        <v>241</v>
      </c>
    </row>
    <row r="25" spans="1:11" s="241" customFormat="1" ht="15" thickTop="1" thickBot="1" x14ac:dyDescent="0.3">
      <c r="A25" s="272" t="s">
        <v>267</v>
      </c>
      <c r="B25" s="226">
        <v>26</v>
      </c>
      <c r="C25" s="226">
        <v>21</v>
      </c>
      <c r="D25" s="59">
        <f t="shared" si="2"/>
        <v>47</v>
      </c>
      <c r="E25" s="226">
        <v>85</v>
      </c>
      <c r="F25" s="226">
        <v>18</v>
      </c>
      <c r="G25" s="59">
        <f t="shared" si="3"/>
        <v>103</v>
      </c>
      <c r="H25" s="226">
        <f t="shared" si="4"/>
        <v>111</v>
      </c>
      <c r="I25" s="226">
        <f t="shared" si="5"/>
        <v>39</v>
      </c>
      <c r="J25" s="59">
        <f t="shared" si="6"/>
        <v>150</v>
      </c>
      <c r="K25" s="266" t="s">
        <v>240</v>
      </c>
    </row>
    <row r="26" spans="1:11" s="241" customFormat="1" ht="15" thickTop="1" thickBot="1" x14ac:dyDescent="0.3">
      <c r="A26" s="271" t="s">
        <v>266</v>
      </c>
      <c r="B26" s="208">
        <v>26</v>
      </c>
      <c r="C26" s="208">
        <v>23</v>
      </c>
      <c r="D26" s="167">
        <f t="shared" si="2"/>
        <v>49</v>
      </c>
      <c r="E26" s="208">
        <v>59</v>
      </c>
      <c r="F26" s="208">
        <v>20</v>
      </c>
      <c r="G26" s="167">
        <f t="shared" si="3"/>
        <v>79</v>
      </c>
      <c r="H26" s="208">
        <f t="shared" si="4"/>
        <v>85</v>
      </c>
      <c r="I26" s="208">
        <f t="shared" si="5"/>
        <v>43</v>
      </c>
      <c r="J26" s="167">
        <f t="shared" si="6"/>
        <v>128</v>
      </c>
      <c r="K26" s="270" t="s">
        <v>239</v>
      </c>
    </row>
    <row r="27" spans="1:11" s="241" customFormat="1" ht="15" thickTop="1" thickBot="1" x14ac:dyDescent="0.3">
      <c r="A27" s="272" t="s">
        <v>265</v>
      </c>
      <c r="B27" s="226">
        <v>29</v>
      </c>
      <c r="C27" s="226">
        <v>29</v>
      </c>
      <c r="D27" s="59">
        <f t="shared" si="2"/>
        <v>58</v>
      </c>
      <c r="E27" s="226">
        <v>41</v>
      </c>
      <c r="F27" s="226">
        <v>23</v>
      </c>
      <c r="G27" s="59">
        <f t="shared" si="3"/>
        <v>64</v>
      </c>
      <c r="H27" s="226">
        <f t="shared" si="4"/>
        <v>70</v>
      </c>
      <c r="I27" s="226">
        <f t="shared" si="5"/>
        <v>52</v>
      </c>
      <c r="J27" s="59">
        <f t="shared" si="6"/>
        <v>122</v>
      </c>
      <c r="K27" s="266" t="s">
        <v>264</v>
      </c>
    </row>
    <row r="28" spans="1:11" s="241" customFormat="1" ht="15" thickTop="1" thickBot="1" x14ac:dyDescent="0.3">
      <c r="A28" s="271" t="s">
        <v>263</v>
      </c>
      <c r="B28" s="208">
        <v>36</v>
      </c>
      <c r="C28" s="208">
        <v>43</v>
      </c>
      <c r="D28" s="167">
        <f t="shared" si="2"/>
        <v>79</v>
      </c>
      <c r="E28" s="208">
        <v>24</v>
      </c>
      <c r="F28" s="208">
        <v>12</v>
      </c>
      <c r="G28" s="167">
        <f t="shared" si="3"/>
        <v>36</v>
      </c>
      <c r="H28" s="208">
        <f t="shared" si="4"/>
        <v>60</v>
      </c>
      <c r="I28" s="208">
        <f t="shared" si="5"/>
        <v>55</v>
      </c>
      <c r="J28" s="167">
        <f t="shared" si="6"/>
        <v>115</v>
      </c>
      <c r="K28" s="270" t="s">
        <v>262</v>
      </c>
    </row>
    <row r="29" spans="1:11" s="241" customFormat="1" ht="15" thickTop="1" thickBot="1" x14ac:dyDescent="0.3">
      <c r="A29" s="272" t="s">
        <v>261</v>
      </c>
      <c r="B29" s="226">
        <v>33</v>
      </c>
      <c r="C29" s="226">
        <v>41</v>
      </c>
      <c r="D29" s="59">
        <f t="shared" si="2"/>
        <v>74</v>
      </c>
      <c r="E29" s="226">
        <v>26</v>
      </c>
      <c r="F29" s="226">
        <v>17</v>
      </c>
      <c r="G29" s="59">
        <f t="shared" si="3"/>
        <v>43</v>
      </c>
      <c r="H29" s="226">
        <f t="shared" si="4"/>
        <v>59</v>
      </c>
      <c r="I29" s="226">
        <f t="shared" si="5"/>
        <v>58</v>
      </c>
      <c r="J29" s="59">
        <f t="shared" si="6"/>
        <v>117</v>
      </c>
      <c r="K29" s="266" t="s">
        <v>260</v>
      </c>
    </row>
    <row r="30" spans="1:11" s="241" customFormat="1" ht="15" thickTop="1" thickBot="1" x14ac:dyDescent="0.3">
      <c r="A30" s="271" t="s">
        <v>259</v>
      </c>
      <c r="B30" s="208">
        <v>21</v>
      </c>
      <c r="C30" s="208">
        <v>18</v>
      </c>
      <c r="D30" s="167">
        <f t="shared" si="2"/>
        <v>39</v>
      </c>
      <c r="E30" s="208">
        <v>13</v>
      </c>
      <c r="F30" s="208">
        <v>13</v>
      </c>
      <c r="G30" s="167">
        <f t="shared" si="3"/>
        <v>26</v>
      </c>
      <c r="H30" s="208">
        <f t="shared" si="4"/>
        <v>34</v>
      </c>
      <c r="I30" s="208">
        <f t="shared" si="5"/>
        <v>31</v>
      </c>
      <c r="J30" s="167">
        <f t="shared" si="6"/>
        <v>65</v>
      </c>
      <c r="K30" s="270" t="s">
        <v>258</v>
      </c>
    </row>
    <row r="31" spans="1:11" s="241" customFormat="1" ht="15" thickTop="1" thickBot="1" x14ac:dyDescent="0.3">
      <c r="A31" s="272" t="s">
        <v>257</v>
      </c>
      <c r="B31" s="226">
        <v>21</v>
      </c>
      <c r="C31" s="226">
        <v>11</v>
      </c>
      <c r="D31" s="59">
        <f t="shared" si="2"/>
        <v>32</v>
      </c>
      <c r="E31" s="226">
        <v>9</v>
      </c>
      <c r="F31" s="226">
        <v>9</v>
      </c>
      <c r="G31" s="59">
        <f t="shared" si="3"/>
        <v>18</v>
      </c>
      <c r="H31" s="226">
        <f t="shared" si="4"/>
        <v>30</v>
      </c>
      <c r="I31" s="226">
        <f t="shared" si="5"/>
        <v>20</v>
      </c>
      <c r="J31" s="59">
        <f t="shared" si="6"/>
        <v>50</v>
      </c>
      <c r="K31" s="266" t="s">
        <v>256</v>
      </c>
    </row>
    <row r="32" spans="1:11" s="241" customFormat="1" ht="15" thickTop="1" thickBot="1" x14ac:dyDescent="0.3">
      <c r="A32" s="271" t="s">
        <v>255</v>
      </c>
      <c r="B32" s="208">
        <v>7</v>
      </c>
      <c r="C32" s="208">
        <v>8</v>
      </c>
      <c r="D32" s="167">
        <f t="shared" si="2"/>
        <v>15</v>
      </c>
      <c r="E32" s="208">
        <v>3</v>
      </c>
      <c r="F32" s="208">
        <v>0</v>
      </c>
      <c r="G32" s="167">
        <f t="shared" si="3"/>
        <v>3</v>
      </c>
      <c r="H32" s="208">
        <f t="shared" si="4"/>
        <v>10</v>
      </c>
      <c r="I32" s="208">
        <f t="shared" si="5"/>
        <v>8</v>
      </c>
      <c r="J32" s="167">
        <f t="shared" si="6"/>
        <v>18</v>
      </c>
      <c r="K32" s="270" t="s">
        <v>254</v>
      </c>
    </row>
    <row r="33" spans="1:11" s="241" customFormat="1" ht="14.5" thickTop="1" x14ac:dyDescent="0.25">
      <c r="A33" s="269" t="s">
        <v>253</v>
      </c>
      <c r="B33" s="268">
        <v>7</v>
      </c>
      <c r="C33" s="268">
        <v>5</v>
      </c>
      <c r="D33" s="267">
        <f t="shared" si="2"/>
        <v>12</v>
      </c>
      <c r="E33" s="268">
        <v>0</v>
      </c>
      <c r="F33" s="268">
        <v>4</v>
      </c>
      <c r="G33" s="267">
        <f t="shared" si="3"/>
        <v>4</v>
      </c>
      <c r="H33" s="268">
        <f t="shared" si="4"/>
        <v>7</v>
      </c>
      <c r="I33" s="268">
        <f t="shared" si="5"/>
        <v>9</v>
      </c>
      <c r="J33" s="267">
        <f t="shared" si="6"/>
        <v>16</v>
      </c>
      <c r="K33" s="266" t="s">
        <v>252</v>
      </c>
    </row>
    <row r="34" spans="1:11" s="241" customFormat="1" ht="24.75" customHeight="1" x14ac:dyDescent="0.25">
      <c r="A34" s="265" t="s">
        <v>2</v>
      </c>
      <c r="B34" s="264">
        <f t="shared" ref="B34:J34" si="7">SUM(B14:B33)</f>
        <v>375</v>
      </c>
      <c r="C34" s="264">
        <f t="shared" si="7"/>
        <v>284</v>
      </c>
      <c r="D34" s="264">
        <f t="shared" si="7"/>
        <v>659</v>
      </c>
      <c r="E34" s="264">
        <f t="shared" si="7"/>
        <v>1095</v>
      </c>
      <c r="F34" s="264">
        <f t="shared" si="7"/>
        <v>277</v>
      </c>
      <c r="G34" s="264">
        <f t="shared" si="7"/>
        <v>1372</v>
      </c>
      <c r="H34" s="264">
        <f t="shared" si="7"/>
        <v>1470</v>
      </c>
      <c r="I34" s="264">
        <f t="shared" si="7"/>
        <v>561</v>
      </c>
      <c r="J34" s="264">
        <f t="shared" si="7"/>
        <v>2031</v>
      </c>
      <c r="K34" s="263" t="s">
        <v>1</v>
      </c>
    </row>
    <row r="35" spans="1:11" ht="24" customHeight="1" x14ac:dyDescent="0.25">
      <c r="A35" s="243"/>
    </row>
    <row r="36" spans="1:11" ht="24" customHeight="1" x14ac:dyDescent="0.25">
      <c r="A36" s="237"/>
      <c r="K36" s="237"/>
    </row>
    <row r="37" spans="1:11" ht="24" customHeight="1" x14ac:dyDescent="0.25">
      <c r="A37" s="237"/>
      <c r="K37" s="237"/>
    </row>
    <row r="38" spans="1:11" ht="24" customHeight="1" x14ac:dyDescent="0.25">
      <c r="A38" s="237"/>
      <c r="K38" s="237"/>
    </row>
    <row r="39" spans="1:11" ht="24" customHeight="1" x14ac:dyDescent="0.25">
      <c r="A39" s="237"/>
      <c r="K39" s="237"/>
    </row>
    <row r="40" spans="1:11" ht="24" customHeight="1" x14ac:dyDescent="0.25">
      <c r="A40" s="237"/>
      <c r="K40" s="237"/>
    </row>
    <row r="41" spans="1:11" ht="29.25" customHeight="1" x14ac:dyDescent="0.25"/>
    <row r="43" spans="1:11" ht="39" x14ac:dyDescent="0.25">
      <c r="D43" s="262" t="s">
        <v>207</v>
      </c>
      <c r="E43" s="262" t="s">
        <v>206</v>
      </c>
      <c r="F43" s="241"/>
      <c r="G43" s="241"/>
    </row>
    <row r="44" spans="1:11" ht="13" x14ac:dyDescent="0.25">
      <c r="D44" s="259">
        <f>SUM(D14)</f>
        <v>59</v>
      </c>
      <c r="E44" s="260">
        <f t="shared" ref="E44:E56" si="8">SUM(G14)</f>
        <v>129</v>
      </c>
      <c r="F44" s="241" t="s">
        <v>251</v>
      </c>
      <c r="G44" s="241"/>
    </row>
    <row r="45" spans="1:11" ht="13" x14ac:dyDescent="0.25">
      <c r="D45" s="260">
        <f t="shared" ref="D45:D56" si="9">SUM(D15)</f>
        <v>3</v>
      </c>
      <c r="E45" s="260">
        <f t="shared" si="8"/>
        <v>21</v>
      </c>
      <c r="F45" s="258" t="s">
        <v>250</v>
      </c>
      <c r="G45" s="241"/>
    </row>
    <row r="46" spans="1:11" ht="13" x14ac:dyDescent="0.25">
      <c r="D46" s="260">
        <f t="shared" si="9"/>
        <v>3</v>
      </c>
      <c r="E46" s="260">
        <f t="shared" si="8"/>
        <v>11</v>
      </c>
      <c r="F46" s="261" t="s">
        <v>249</v>
      </c>
      <c r="G46" s="241"/>
    </row>
    <row r="47" spans="1:11" ht="13" x14ac:dyDescent="0.25">
      <c r="D47" s="260">
        <f t="shared" si="9"/>
        <v>24</v>
      </c>
      <c r="E47" s="260">
        <f t="shared" si="8"/>
        <v>18</v>
      </c>
      <c r="F47" s="258" t="s">
        <v>248</v>
      </c>
      <c r="G47" s="241"/>
    </row>
    <row r="48" spans="1:11" ht="13" x14ac:dyDescent="0.25">
      <c r="D48" s="260">
        <f t="shared" si="9"/>
        <v>27</v>
      </c>
      <c r="E48" s="260">
        <f t="shared" si="8"/>
        <v>76</v>
      </c>
      <c r="F48" s="261" t="s">
        <v>247</v>
      </c>
      <c r="G48" s="241"/>
    </row>
    <row r="49" spans="4:7" s="232" customFormat="1" ht="13" x14ac:dyDescent="0.25">
      <c r="D49" s="260">
        <f t="shared" si="9"/>
        <v>10</v>
      </c>
      <c r="E49" s="260">
        <f t="shared" si="8"/>
        <v>112</v>
      </c>
      <c r="F49" s="258" t="s">
        <v>246</v>
      </c>
      <c r="G49" s="241"/>
    </row>
    <row r="50" spans="4:7" s="232" customFormat="1" ht="13" x14ac:dyDescent="0.25">
      <c r="D50" s="260">
        <f t="shared" si="9"/>
        <v>9</v>
      </c>
      <c r="E50" s="260">
        <f t="shared" si="8"/>
        <v>130</v>
      </c>
      <c r="F50" s="261" t="s">
        <v>245</v>
      </c>
      <c r="G50" s="241"/>
    </row>
    <row r="51" spans="4:7" s="232" customFormat="1" ht="13" x14ac:dyDescent="0.25">
      <c r="D51" s="260">
        <f t="shared" si="9"/>
        <v>10</v>
      </c>
      <c r="E51" s="260">
        <f t="shared" si="8"/>
        <v>134</v>
      </c>
      <c r="F51" s="258" t="s">
        <v>244</v>
      </c>
      <c r="G51" s="241"/>
    </row>
    <row r="52" spans="4:7" s="232" customFormat="1" ht="13" x14ac:dyDescent="0.25">
      <c r="D52" s="260">
        <f t="shared" si="9"/>
        <v>27</v>
      </c>
      <c r="E52" s="260">
        <f t="shared" si="8"/>
        <v>112</v>
      </c>
      <c r="F52" s="261" t="s">
        <v>243</v>
      </c>
      <c r="G52" s="241"/>
    </row>
    <row r="53" spans="4:7" s="232" customFormat="1" ht="13" x14ac:dyDescent="0.25">
      <c r="D53" s="260">
        <f t="shared" si="9"/>
        <v>35</v>
      </c>
      <c r="E53" s="260">
        <f t="shared" si="8"/>
        <v>120</v>
      </c>
      <c r="F53" s="258" t="s">
        <v>242</v>
      </c>
      <c r="G53" s="241"/>
    </row>
    <row r="54" spans="4:7" s="232" customFormat="1" ht="13" x14ac:dyDescent="0.25">
      <c r="D54" s="260">
        <f t="shared" si="9"/>
        <v>47</v>
      </c>
      <c r="E54" s="260">
        <f t="shared" si="8"/>
        <v>133</v>
      </c>
      <c r="F54" s="261" t="s">
        <v>241</v>
      </c>
      <c r="G54" s="241"/>
    </row>
    <row r="55" spans="4:7" s="232" customFormat="1" ht="13" x14ac:dyDescent="0.25">
      <c r="D55" s="260">
        <f t="shared" si="9"/>
        <v>47</v>
      </c>
      <c r="E55" s="260">
        <f t="shared" si="8"/>
        <v>103</v>
      </c>
      <c r="F55" s="258" t="s">
        <v>240</v>
      </c>
      <c r="G55" s="241"/>
    </row>
    <row r="56" spans="4:7" s="232" customFormat="1" ht="13" x14ac:dyDescent="0.25">
      <c r="D56" s="260">
        <f t="shared" si="9"/>
        <v>49</v>
      </c>
      <c r="E56" s="260">
        <f t="shared" si="8"/>
        <v>79</v>
      </c>
      <c r="F56" s="261" t="s">
        <v>239</v>
      </c>
      <c r="G56" s="241"/>
    </row>
    <row r="57" spans="4:7" s="232" customFormat="1" ht="13" x14ac:dyDescent="0.25">
      <c r="D57" s="260">
        <f>SUM(D27:D33)</f>
        <v>309</v>
      </c>
      <c r="E57" s="259">
        <f>SUM(G27:G33)</f>
        <v>194</v>
      </c>
      <c r="F57" s="258" t="s">
        <v>238</v>
      </c>
      <c r="G57" s="241"/>
    </row>
    <row r="59" spans="4:7" x14ac:dyDescent="0.25">
      <c r="D59" s="232">
        <f>SUM(D44:D58)</f>
        <v>659</v>
      </c>
      <c r="E59" s="232">
        <f>SUM(E44:E58)</f>
        <v>1372</v>
      </c>
    </row>
  </sheetData>
  <mergeCells count="16"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  <mergeCell ref="H7:H8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46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3" x14ac:dyDescent="0.25"/>
  <cols>
    <col min="1" max="1" width="9.1796875" style="277"/>
    <col min="2" max="2" width="34.81640625" style="281" customWidth="1"/>
    <col min="3" max="11" width="7" style="280" customWidth="1"/>
    <col min="12" max="12" width="38.1796875" style="279" customWidth="1"/>
    <col min="13" max="13" width="9.1796875" style="277"/>
    <col min="14" max="14" width="37.81640625" style="278" customWidth="1"/>
    <col min="15" max="16384" width="9.1796875" style="277"/>
  </cols>
  <sheetData>
    <row r="1" spans="1:13" s="256" customFormat="1" ht="20" x14ac:dyDescent="0.25">
      <c r="A1" s="548" t="s">
        <v>322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13" s="256" customFormat="1" ht="20" x14ac:dyDescent="0.25">
      <c r="A2" s="549">
        <v>2012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</row>
    <row r="3" spans="1:13" s="256" customFormat="1" ht="17.5" x14ac:dyDescent="0.25">
      <c r="A3" s="550" t="s">
        <v>321</v>
      </c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</row>
    <row r="4" spans="1:13" s="232" customFormat="1" ht="15.5" x14ac:dyDescent="0.25">
      <c r="A4" s="551">
        <v>2012</v>
      </c>
      <c r="B4" s="551"/>
      <c r="C4" s="551"/>
      <c r="D4" s="551"/>
      <c r="E4" s="551"/>
      <c r="F4" s="551"/>
      <c r="G4" s="551"/>
      <c r="H4" s="551"/>
      <c r="I4" s="551"/>
      <c r="J4" s="551"/>
      <c r="K4" s="551"/>
      <c r="L4" s="551"/>
      <c r="M4" s="551"/>
    </row>
    <row r="5" spans="1:13" s="232" customFormat="1" ht="15.5" x14ac:dyDescent="0.2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</row>
    <row r="6" spans="1:13" s="232" customFormat="1" ht="15.5" x14ac:dyDescent="0.25">
      <c r="A6" s="348" t="s">
        <v>539</v>
      </c>
      <c r="C6" s="349"/>
      <c r="D6" s="349"/>
      <c r="E6" s="349"/>
      <c r="F6" s="349"/>
      <c r="G6" s="349"/>
      <c r="H6" s="349"/>
      <c r="I6" s="349"/>
      <c r="J6" s="349"/>
      <c r="K6" s="349"/>
      <c r="M6" s="350" t="s">
        <v>540</v>
      </c>
    </row>
    <row r="7" spans="1:13" s="232" customFormat="1" ht="26.25" customHeight="1" thickBot="1" x14ac:dyDescent="0.3">
      <c r="A7" s="552"/>
      <c r="B7" s="502" t="s">
        <v>351</v>
      </c>
      <c r="C7" s="505" t="s">
        <v>320</v>
      </c>
      <c r="D7" s="506"/>
      <c r="E7" s="507"/>
      <c r="F7" s="505" t="s">
        <v>319</v>
      </c>
      <c r="G7" s="506"/>
      <c r="H7" s="507"/>
      <c r="I7" s="559" t="s">
        <v>352</v>
      </c>
      <c r="J7" s="509"/>
      <c r="K7" s="541"/>
      <c r="L7" s="510" t="s">
        <v>350</v>
      </c>
      <c r="M7" s="555"/>
    </row>
    <row r="8" spans="1:13" s="252" customFormat="1" ht="14" thickTop="1" thickBot="1" x14ac:dyDescent="0.3">
      <c r="A8" s="553"/>
      <c r="B8" s="503"/>
      <c r="C8" s="531" t="s">
        <v>196</v>
      </c>
      <c r="D8" s="531" t="s">
        <v>574</v>
      </c>
      <c r="E8" s="499" t="s">
        <v>230</v>
      </c>
      <c r="F8" s="531" t="s">
        <v>196</v>
      </c>
      <c r="G8" s="531" t="s">
        <v>574</v>
      </c>
      <c r="H8" s="499" t="s">
        <v>230</v>
      </c>
      <c r="I8" s="531" t="s">
        <v>196</v>
      </c>
      <c r="J8" s="531" t="s">
        <v>574</v>
      </c>
      <c r="K8" s="499" t="s">
        <v>194</v>
      </c>
      <c r="L8" s="511"/>
      <c r="M8" s="556"/>
    </row>
    <row r="9" spans="1:13" s="241" customFormat="1" ht="21.75" customHeight="1" thickTop="1" x14ac:dyDescent="0.25">
      <c r="A9" s="554"/>
      <c r="B9" s="558"/>
      <c r="C9" s="546"/>
      <c r="D9" s="546"/>
      <c r="E9" s="547"/>
      <c r="F9" s="546"/>
      <c r="G9" s="546"/>
      <c r="H9" s="547"/>
      <c r="I9" s="546"/>
      <c r="J9" s="546"/>
      <c r="K9" s="547" t="s">
        <v>193</v>
      </c>
      <c r="L9" s="545"/>
      <c r="M9" s="557"/>
    </row>
    <row r="10" spans="1:13" s="241" customFormat="1" ht="19.5" customHeight="1" thickBot="1" x14ac:dyDescent="0.3">
      <c r="A10" s="241" t="s">
        <v>317</v>
      </c>
      <c r="B10" s="310" t="s">
        <v>589</v>
      </c>
      <c r="C10" s="254">
        <v>3</v>
      </c>
      <c r="D10" s="254">
        <v>7</v>
      </c>
      <c r="E10" s="62">
        <f t="shared" ref="E10:E24" si="0">C10+D10</f>
        <v>10</v>
      </c>
      <c r="F10" s="254">
        <v>8</v>
      </c>
      <c r="G10" s="254">
        <v>3</v>
      </c>
      <c r="H10" s="62">
        <f t="shared" ref="H10:H25" si="1">F10+G10</f>
        <v>11</v>
      </c>
      <c r="I10" s="62">
        <f t="shared" ref="I10:I25" si="2">F10+C10</f>
        <v>11</v>
      </c>
      <c r="J10" s="62">
        <f t="shared" ref="J10:J25" si="3">G10+D10</f>
        <v>10</v>
      </c>
      <c r="K10" s="62">
        <f t="shared" ref="K10:K25" si="4">J10+I10</f>
        <v>21</v>
      </c>
      <c r="L10" s="309" t="s">
        <v>318</v>
      </c>
      <c r="M10" s="241" t="s">
        <v>317</v>
      </c>
    </row>
    <row r="11" spans="1:13" s="241" customFormat="1" ht="19.5" customHeight="1" thickTop="1" thickBot="1" x14ac:dyDescent="0.3">
      <c r="A11" s="302" t="s">
        <v>315</v>
      </c>
      <c r="B11" s="308" t="s">
        <v>607</v>
      </c>
      <c r="C11" s="208">
        <v>51</v>
      </c>
      <c r="D11" s="208">
        <v>57</v>
      </c>
      <c r="E11" s="251">
        <f t="shared" si="0"/>
        <v>108</v>
      </c>
      <c r="F11" s="208">
        <v>65</v>
      </c>
      <c r="G11" s="208">
        <v>47</v>
      </c>
      <c r="H11" s="251">
        <f t="shared" si="1"/>
        <v>112</v>
      </c>
      <c r="I11" s="251">
        <f t="shared" si="2"/>
        <v>116</v>
      </c>
      <c r="J11" s="251">
        <f t="shared" si="3"/>
        <v>104</v>
      </c>
      <c r="K11" s="251">
        <f t="shared" si="4"/>
        <v>220</v>
      </c>
      <c r="L11" s="307" t="s">
        <v>316</v>
      </c>
      <c r="M11" s="302" t="s">
        <v>315</v>
      </c>
    </row>
    <row r="12" spans="1:13" s="241" customFormat="1" ht="32.5" thickTop="1" thickBot="1" x14ac:dyDescent="0.3">
      <c r="A12" s="241" t="s">
        <v>313</v>
      </c>
      <c r="B12" s="306" t="s">
        <v>613</v>
      </c>
      <c r="C12" s="226">
        <v>2</v>
      </c>
      <c r="D12" s="226">
        <v>2</v>
      </c>
      <c r="E12" s="62">
        <f t="shared" si="0"/>
        <v>4</v>
      </c>
      <c r="F12" s="226">
        <v>4</v>
      </c>
      <c r="G12" s="226">
        <v>1</v>
      </c>
      <c r="H12" s="62">
        <f t="shared" si="1"/>
        <v>5</v>
      </c>
      <c r="I12" s="62">
        <f t="shared" si="2"/>
        <v>6</v>
      </c>
      <c r="J12" s="62">
        <f t="shared" si="3"/>
        <v>3</v>
      </c>
      <c r="K12" s="62">
        <f t="shared" si="4"/>
        <v>9</v>
      </c>
      <c r="L12" s="305" t="s">
        <v>314</v>
      </c>
      <c r="M12" s="241" t="s">
        <v>313</v>
      </c>
    </row>
    <row r="13" spans="1:13" s="241" customFormat="1" ht="21" customHeight="1" thickTop="1" thickBot="1" x14ac:dyDescent="0.3">
      <c r="A13" s="302" t="s">
        <v>311</v>
      </c>
      <c r="B13" s="308" t="s">
        <v>590</v>
      </c>
      <c r="C13" s="208">
        <v>31</v>
      </c>
      <c r="D13" s="208">
        <v>39</v>
      </c>
      <c r="E13" s="251">
        <f t="shared" si="0"/>
        <v>70</v>
      </c>
      <c r="F13" s="208">
        <v>41</v>
      </c>
      <c r="G13" s="208">
        <v>23</v>
      </c>
      <c r="H13" s="251">
        <f t="shared" si="1"/>
        <v>64</v>
      </c>
      <c r="I13" s="251">
        <f t="shared" si="2"/>
        <v>72</v>
      </c>
      <c r="J13" s="251">
        <f t="shared" si="3"/>
        <v>62</v>
      </c>
      <c r="K13" s="251">
        <f t="shared" si="4"/>
        <v>134</v>
      </c>
      <c r="L13" s="307" t="s">
        <v>312</v>
      </c>
      <c r="M13" s="302" t="s">
        <v>311</v>
      </c>
    </row>
    <row r="14" spans="1:13" s="241" customFormat="1" ht="21" customHeight="1" thickTop="1" thickBot="1" x14ac:dyDescent="0.3">
      <c r="A14" s="241" t="s">
        <v>309</v>
      </c>
      <c r="B14" s="306" t="s">
        <v>591</v>
      </c>
      <c r="C14" s="226">
        <v>4</v>
      </c>
      <c r="D14" s="226">
        <v>4</v>
      </c>
      <c r="E14" s="62">
        <f t="shared" si="0"/>
        <v>8</v>
      </c>
      <c r="F14" s="226">
        <v>26</v>
      </c>
      <c r="G14" s="226">
        <v>6</v>
      </c>
      <c r="H14" s="62">
        <f t="shared" si="1"/>
        <v>32</v>
      </c>
      <c r="I14" s="62">
        <f t="shared" si="2"/>
        <v>30</v>
      </c>
      <c r="J14" s="62">
        <f t="shared" si="3"/>
        <v>10</v>
      </c>
      <c r="K14" s="62">
        <f t="shared" si="4"/>
        <v>40</v>
      </c>
      <c r="L14" s="305" t="s">
        <v>310</v>
      </c>
      <c r="M14" s="241" t="s">
        <v>309</v>
      </c>
    </row>
    <row r="15" spans="1:13" s="241" customFormat="1" ht="21" customHeight="1" thickTop="1" thickBot="1" x14ac:dyDescent="0.3">
      <c r="A15" s="302" t="s">
        <v>307</v>
      </c>
      <c r="B15" s="308" t="s">
        <v>592</v>
      </c>
      <c r="C15" s="208">
        <v>57</v>
      </c>
      <c r="D15" s="208">
        <v>42</v>
      </c>
      <c r="E15" s="251">
        <f t="shared" si="0"/>
        <v>99</v>
      </c>
      <c r="F15" s="208">
        <v>125</v>
      </c>
      <c r="G15" s="208">
        <v>25</v>
      </c>
      <c r="H15" s="251">
        <f t="shared" si="1"/>
        <v>150</v>
      </c>
      <c r="I15" s="251">
        <f t="shared" si="2"/>
        <v>182</v>
      </c>
      <c r="J15" s="251">
        <f t="shared" si="3"/>
        <v>67</v>
      </c>
      <c r="K15" s="251">
        <f t="shared" si="4"/>
        <v>249</v>
      </c>
      <c r="L15" s="307" t="s">
        <v>308</v>
      </c>
      <c r="M15" s="302" t="s">
        <v>307</v>
      </c>
    </row>
    <row r="16" spans="1:13" s="241" customFormat="1" ht="21" customHeight="1" thickTop="1" thickBot="1" x14ac:dyDescent="0.3">
      <c r="A16" s="241" t="s">
        <v>305</v>
      </c>
      <c r="B16" s="306" t="s">
        <v>593</v>
      </c>
      <c r="C16" s="226">
        <v>15</v>
      </c>
      <c r="D16" s="226">
        <v>21</v>
      </c>
      <c r="E16" s="62">
        <f t="shared" si="0"/>
        <v>36</v>
      </c>
      <c r="F16" s="226">
        <v>18</v>
      </c>
      <c r="G16" s="226">
        <v>19</v>
      </c>
      <c r="H16" s="62">
        <f t="shared" si="1"/>
        <v>37</v>
      </c>
      <c r="I16" s="62">
        <f t="shared" si="2"/>
        <v>33</v>
      </c>
      <c r="J16" s="62">
        <f t="shared" si="3"/>
        <v>40</v>
      </c>
      <c r="K16" s="62">
        <f t="shared" si="4"/>
        <v>73</v>
      </c>
      <c r="L16" s="305" t="s">
        <v>306</v>
      </c>
      <c r="M16" s="241" t="s">
        <v>305</v>
      </c>
    </row>
    <row r="17" spans="1:17" s="241" customFormat="1" ht="21" customHeight="1" thickTop="1" thickBot="1" x14ac:dyDescent="0.3">
      <c r="A17" s="302" t="s">
        <v>303</v>
      </c>
      <c r="B17" s="308" t="s">
        <v>594</v>
      </c>
      <c r="C17" s="208">
        <v>10</v>
      </c>
      <c r="D17" s="208">
        <v>7</v>
      </c>
      <c r="E17" s="251">
        <f t="shared" si="0"/>
        <v>17</v>
      </c>
      <c r="F17" s="208">
        <v>19</v>
      </c>
      <c r="G17" s="208">
        <v>10</v>
      </c>
      <c r="H17" s="251">
        <f t="shared" si="1"/>
        <v>29</v>
      </c>
      <c r="I17" s="251">
        <f t="shared" si="2"/>
        <v>29</v>
      </c>
      <c r="J17" s="251">
        <f t="shared" si="3"/>
        <v>17</v>
      </c>
      <c r="K17" s="251">
        <f t="shared" si="4"/>
        <v>46</v>
      </c>
      <c r="L17" s="307" t="s">
        <v>304</v>
      </c>
      <c r="M17" s="302" t="s">
        <v>303</v>
      </c>
    </row>
    <row r="18" spans="1:17" s="241" customFormat="1" ht="23.25" customHeight="1" thickTop="1" thickBot="1" x14ac:dyDescent="0.3">
      <c r="A18" s="241" t="s">
        <v>301</v>
      </c>
      <c r="B18" s="306" t="s">
        <v>595</v>
      </c>
      <c r="C18" s="226">
        <v>1</v>
      </c>
      <c r="D18" s="226">
        <v>0</v>
      </c>
      <c r="E18" s="62">
        <f t="shared" si="0"/>
        <v>1</v>
      </c>
      <c r="F18" s="226">
        <v>0</v>
      </c>
      <c r="G18" s="226">
        <v>0</v>
      </c>
      <c r="H18" s="62">
        <f t="shared" si="1"/>
        <v>0</v>
      </c>
      <c r="I18" s="62">
        <f t="shared" si="2"/>
        <v>1</v>
      </c>
      <c r="J18" s="62">
        <f t="shared" si="3"/>
        <v>0</v>
      </c>
      <c r="K18" s="62">
        <f t="shared" si="4"/>
        <v>1</v>
      </c>
      <c r="L18" s="305" t="s">
        <v>302</v>
      </c>
      <c r="M18" s="241" t="s">
        <v>301</v>
      </c>
    </row>
    <row r="19" spans="1:17" s="241" customFormat="1" ht="23.25" customHeight="1" thickTop="1" thickBot="1" x14ac:dyDescent="0.3">
      <c r="A19" s="302" t="s">
        <v>299</v>
      </c>
      <c r="B19" s="308" t="s">
        <v>596</v>
      </c>
      <c r="C19" s="208">
        <v>0</v>
      </c>
      <c r="D19" s="208">
        <v>0</v>
      </c>
      <c r="E19" s="251">
        <f t="shared" si="0"/>
        <v>0</v>
      </c>
      <c r="F19" s="208">
        <v>0</v>
      </c>
      <c r="G19" s="208">
        <v>3</v>
      </c>
      <c r="H19" s="251">
        <f t="shared" si="1"/>
        <v>3</v>
      </c>
      <c r="I19" s="251">
        <f t="shared" si="2"/>
        <v>0</v>
      </c>
      <c r="J19" s="251">
        <f t="shared" si="3"/>
        <v>3</v>
      </c>
      <c r="K19" s="251">
        <f t="shared" si="4"/>
        <v>3</v>
      </c>
      <c r="L19" s="307" t="s">
        <v>300</v>
      </c>
      <c r="M19" s="302" t="s">
        <v>299</v>
      </c>
    </row>
    <row r="20" spans="1:17" s="241" customFormat="1" ht="26.25" customHeight="1" thickTop="1" thickBot="1" x14ac:dyDescent="0.3">
      <c r="A20" s="241" t="s">
        <v>297</v>
      </c>
      <c r="B20" s="306" t="s">
        <v>597</v>
      </c>
      <c r="C20" s="226">
        <v>12</v>
      </c>
      <c r="D20" s="226">
        <v>17</v>
      </c>
      <c r="E20" s="62">
        <f t="shared" si="0"/>
        <v>29</v>
      </c>
      <c r="F20" s="226">
        <v>8</v>
      </c>
      <c r="G20" s="226">
        <v>12</v>
      </c>
      <c r="H20" s="62">
        <f t="shared" si="1"/>
        <v>20</v>
      </c>
      <c r="I20" s="62">
        <f t="shared" si="2"/>
        <v>20</v>
      </c>
      <c r="J20" s="62">
        <f t="shared" si="3"/>
        <v>29</v>
      </c>
      <c r="K20" s="62">
        <f t="shared" si="4"/>
        <v>49</v>
      </c>
      <c r="L20" s="305" t="s">
        <v>298</v>
      </c>
      <c r="M20" s="241" t="s">
        <v>297</v>
      </c>
    </row>
    <row r="21" spans="1:17" s="241" customFormat="1" ht="25.5" customHeight="1" thickTop="1" thickBot="1" x14ac:dyDescent="0.3">
      <c r="A21" s="302" t="s">
        <v>294</v>
      </c>
      <c r="B21" s="308" t="s">
        <v>296</v>
      </c>
      <c r="C21" s="208">
        <v>0</v>
      </c>
      <c r="D21" s="208">
        <v>0</v>
      </c>
      <c r="E21" s="251">
        <f t="shared" si="0"/>
        <v>0</v>
      </c>
      <c r="F21" s="208">
        <v>0</v>
      </c>
      <c r="G21" s="208">
        <v>1</v>
      </c>
      <c r="H21" s="251">
        <f t="shared" si="1"/>
        <v>1</v>
      </c>
      <c r="I21" s="251">
        <f t="shared" si="2"/>
        <v>0</v>
      </c>
      <c r="J21" s="251">
        <f t="shared" si="3"/>
        <v>1</v>
      </c>
      <c r="K21" s="251">
        <f t="shared" si="4"/>
        <v>1</v>
      </c>
      <c r="L21" s="307" t="s">
        <v>295</v>
      </c>
      <c r="M21" s="302" t="s">
        <v>294</v>
      </c>
    </row>
    <row r="22" spans="1:17" s="241" customFormat="1" ht="31.5" customHeight="1" thickTop="1" thickBot="1" x14ac:dyDescent="0.3">
      <c r="A22" s="241" t="s">
        <v>291</v>
      </c>
      <c r="B22" s="306" t="s">
        <v>293</v>
      </c>
      <c r="C22" s="226">
        <v>9</v>
      </c>
      <c r="D22" s="226">
        <v>8</v>
      </c>
      <c r="E22" s="62">
        <f t="shared" si="0"/>
        <v>17</v>
      </c>
      <c r="F22" s="226">
        <v>25</v>
      </c>
      <c r="G22" s="226">
        <v>20</v>
      </c>
      <c r="H22" s="62">
        <f t="shared" si="1"/>
        <v>45</v>
      </c>
      <c r="I22" s="62">
        <f t="shared" si="2"/>
        <v>34</v>
      </c>
      <c r="J22" s="62">
        <f t="shared" si="3"/>
        <v>28</v>
      </c>
      <c r="K22" s="62">
        <f t="shared" si="4"/>
        <v>62</v>
      </c>
      <c r="L22" s="305" t="s">
        <v>292</v>
      </c>
      <c r="M22" s="241" t="s">
        <v>291</v>
      </c>
    </row>
    <row r="23" spans="1:17" s="241" customFormat="1" ht="31.5" customHeight="1" thickTop="1" thickBot="1" x14ac:dyDescent="0.3">
      <c r="A23" s="302" t="s">
        <v>288</v>
      </c>
      <c r="B23" s="304" t="s">
        <v>290</v>
      </c>
      <c r="C23" s="223">
        <v>16</v>
      </c>
      <c r="D23" s="223">
        <v>10</v>
      </c>
      <c r="E23" s="251">
        <f t="shared" si="0"/>
        <v>26</v>
      </c>
      <c r="F23" s="223">
        <v>23</v>
      </c>
      <c r="G23" s="223">
        <v>13</v>
      </c>
      <c r="H23" s="251">
        <f t="shared" si="1"/>
        <v>36</v>
      </c>
      <c r="I23" s="251">
        <f t="shared" si="2"/>
        <v>39</v>
      </c>
      <c r="J23" s="251">
        <f t="shared" si="3"/>
        <v>23</v>
      </c>
      <c r="K23" s="251">
        <f t="shared" si="4"/>
        <v>62</v>
      </c>
      <c r="L23" s="303" t="s">
        <v>289</v>
      </c>
      <c r="M23" s="302" t="s">
        <v>288</v>
      </c>
    </row>
    <row r="24" spans="1:17" s="241" customFormat="1" ht="30" customHeight="1" thickTop="1" x14ac:dyDescent="0.25">
      <c r="A24" s="241" t="s">
        <v>286</v>
      </c>
      <c r="B24" s="159" t="s">
        <v>609</v>
      </c>
      <c r="C24" s="301">
        <v>104</v>
      </c>
      <c r="D24" s="301">
        <v>60</v>
      </c>
      <c r="E24" s="300">
        <f t="shared" si="0"/>
        <v>164</v>
      </c>
      <c r="F24" s="301">
        <v>449</v>
      </c>
      <c r="G24" s="301">
        <v>65</v>
      </c>
      <c r="H24" s="300">
        <f t="shared" si="1"/>
        <v>514</v>
      </c>
      <c r="I24" s="300">
        <f t="shared" si="2"/>
        <v>553</v>
      </c>
      <c r="J24" s="300">
        <f t="shared" si="3"/>
        <v>125</v>
      </c>
      <c r="K24" s="300">
        <f t="shared" si="4"/>
        <v>678</v>
      </c>
      <c r="L24" s="299" t="s">
        <v>287</v>
      </c>
      <c r="M24" s="241" t="s">
        <v>286</v>
      </c>
    </row>
    <row r="25" spans="1:17" s="241" customFormat="1" ht="24.75" customHeight="1" x14ac:dyDescent="0.25">
      <c r="A25" s="298" t="s">
        <v>284</v>
      </c>
      <c r="B25" s="480" t="s">
        <v>608</v>
      </c>
      <c r="C25" s="297">
        <v>60</v>
      </c>
      <c r="D25" s="297">
        <v>10</v>
      </c>
      <c r="E25" s="297">
        <v>70</v>
      </c>
      <c r="F25" s="297">
        <v>284</v>
      </c>
      <c r="G25" s="297">
        <v>29</v>
      </c>
      <c r="H25" s="297">
        <f t="shared" si="1"/>
        <v>313</v>
      </c>
      <c r="I25" s="297">
        <f t="shared" si="2"/>
        <v>344</v>
      </c>
      <c r="J25" s="297">
        <f t="shared" si="3"/>
        <v>39</v>
      </c>
      <c r="K25" s="297">
        <f t="shared" si="4"/>
        <v>383</v>
      </c>
      <c r="L25" s="296" t="s">
        <v>285</v>
      </c>
      <c r="M25" s="295" t="s">
        <v>284</v>
      </c>
    </row>
    <row r="26" spans="1:17" ht="21.75" customHeight="1" x14ac:dyDescent="0.25">
      <c r="A26" s="294"/>
      <c r="B26" s="293" t="s">
        <v>0</v>
      </c>
      <c r="C26" s="292">
        <f t="shared" ref="C26:K26" si="5">SUM(C10:C25)</f>
        <v>375</v>
      </c>
      <c r="D26" s="292">
        <f t="shared" si="5"/>
        <v>284</v>
      </c>
      <c r="E26" s="292">
        <f t="shared" si="5"/>
        <v>659</v>
      </c>
      <c r="F26" s="292">
        <f t="shared" si="5"/>
        <v>1095</v>
      </c>
      <c r="G26" s="292">
        <f t="shared" si="5"/>
        <v>277</v>
      </c>
      <c r="H26" s="292">
        <f t="shared" si="5"/>
        <v>1372</v>
      </c>
      <c r="I26" s="292">
        <f t="shared" si="5"/>
        <v>1470</v>
      </c>
      <c r="J26" s="292">
        <f t="shared" si="5"/>
        <v>561</v>
      </c>
      <c r="K26" s="292">
        <f t="shared" si="5"/>
        <v>2031</v>
      </c>
      <c r="L26" s="291" t="s">
        <v>1</v>
      </c>
      <c r="M26" s="352"/>
    </row>
    <row r="27" spans="1:17" x14ac:dyDescent="0.25">
      <c r="M27" s="278"/>
    </row>
    <row r="28" spans="1:17" ht="50" x14ac:dyDescent="0.25">
      <c r="B28" s="290"/>
      <c r="C28" s="290" t="s">
        <v>423</v>
      </c>
      <c r="D28" s="290" t="s">
        <v>424</v>
      </c>
      <c r="E28" s="80"/>
      <c r="K28" s="279"/>
      <c r="L28" s="277"/>
      <c r="M28" s="287"/>
      <c r="Q28" s="286"/>
    </row>
    <row r="29" spans="1:17" s="286" customFormat="1" ht="36" customHeight="1" x14ac:dyDescent="0.25">
      <c r="B29" s="285" t="s">
        <v>610</v>
      </c>
      <c r="C29" s="284">
        <v>164</v>
      </c>
      <c r="D29" s="284">
        <v>514</v>
      </c>
      <c r="E29" s="241"/>
      <c r="F29" s="289"/>
      <c r="G29" s="289"/>
      <c r="H29" s="289"/>
      <c r="I29" s="289"/>
      <c r="J29" s="289"/>
      <c r="K29" s="288"/>
      <c r="M29" s="287"/>
      <c r="N29" s="287"/>
    </row>
    <row r="30" spans="1:17" s="286" customFormat="1" ht="36" customHeight="1" x14ac:dyDescent="0.25">
      <c r="B30" s="285" t="s">
        <v>611</v>
      </c>
      <c r="C30" s="284">
        <v>108</v>
      </c>
      <c r="D30" s="284">
        <v>112</v>
      </c>
      <c r="E30" s="285"/>
      <c r="F30" s="289"/>
      <c r="G30" s="289"/>
      <c r="H30" s="289"/>
      <c r="I30" s="289"/>
      <c r="J30" s="289"/>
      <c r="K30" s="288"/>
      <c r="M30" s="287"/>
      <c r="N30" s="287"/>
    </row>
    <row r="31" spans="1:17" s="286" customFormat="1" ht="36" customHeight="1" x14ac:dyDescent="0.25">
      <c r="B31" s="285" t="s">
        <v>598</v>
      </c>
      <c r="C31" s="284">
        <v>99</v>
      </c>
      <c r="D31" s="284">
        <v>150</v>
      </c>
      <c r="E31" s="285"/>
      <c r="F31" s="289"/>
      <c r="G31" s="289"/>
      <c r="H31" s="289"/>
      <c r="I31" s="289"/>
      <c r="J31" s="289"/>
      <c r="K31" s="288"/>
      <c r="M31" s="287"/>
      <c r="N31" s="287"/>
    </row>
    <row r="32" spans="1:17" s="286" customFormat="1" ht="36" customHeight="1" x14ac:dyDescent="0.25">
      <c r="B32" s="285" t="s">
        <v>599</v>
      </c>
      <c r="C32" s="284">
        <v>70</v>
      </c>
      <c r="D32" s="284">
        <v>64</v>
      </c>
      <c r="E32" s="285"/>
      <c r="F32" s="289"/>
      <c r="G32" s="289"/>
      <c r="H32" s="289"/>
      <c r="I32" s="289"/>
      <c r="J32" s="289"/>
      <c r="K32" s="288"/>
      <c r="M32" s="287"/>
      <c r="N32" s="287"/>
    </row>
    <row r="33" spans="2:17" s="286" customFormat="1" ht="36" customHeight="1" x14ac:dyDescent="0.25">
      <c r="B33" s="285" t="s">
        <v>527</v>
      </c>
      <c r="C33" s="284">
        <v>70</v>
      </c>
      <c r="D33" s="284">
        <v>313</v>
      </c>
      <c r="E33" s="285"/>
      <c r="F33" s="289"/>
      <c r="G33" s="289"/>
      <c r="H33" s="289"/>
      <c r="I33" s="289"/>
      <c r="J33" s="289"/>
      <c r="K33" s="288"/>
      <c r="M33" s="287"/>
      <c r="N33" s="287"/>
    </row>
    <row r="34" spans="2:17" s="286" customFormat="1" ht="36" customHeight="1" x14ac:dyDescent="0.25">
      <c r="B34" s="285" t="s">
        <v>600</v>
      </c>
      <c r="C34" s="284">
        <v>36</v>
      </c>
      <c r="D34" s="284">
        <v>37</v>
      </c>
      <c r="E34" s="285"/>
      <c r="F34" s="289"/>
      <c r="G34" s="289"/>
      <c r="H34" s="289"/>
      <c r="I34" s="289"/>
      <c r="J34" s="289"/>
      <c r="K34" s="288"/>
      <c r="M34" s="287"/>
      <c r="N34" s="287"/>
    </row>
    <row r="35" spans="2:17" s="286" customFormat="1" ht="36" customHeight="1" x14ac:dyDescent="0.25">
      <c r="B35" s="285" t="s">
        <v>601</v>
      </c>
      <c r="C35" s="284">
        <v>29</v>
      </c>
      <c r="D35" s="284">
        <v>20</v>
      </c>
      <c r="E35" s="285"/>
      <c r="F35" s="289"/>
      <c r="G35" s="289"/>
      <c r="H35" s="289"/>
      <c r="I35" s="289"/>
      <c r="J35" s="289"/>
      <c r="K35" s="288"/>
      <c r="M35" s="287"/>
      <c r="N35" s="287"/>
    </row>
    <row r="36" spans="2:17" s="286" customFormat="1" ht="36" customHeight="1" x14ac:dyDescent="0.25">
      <c r="B36" s="285" t="s">
        <v>526</v>
      </c>
      <c r="C36" s="284">
        <f>SUM(C37:C45)</f>
        <v>83</v>
      </c>
      <c r="D36" s="284">
        <f>SUM(D37:D45)</f>
        <v>162</v>
      </c>
      <c r="E36" s="285"/>
      <c r="F36" s="289"/>
      <c r="G36" s="289"/>
      <c r="H36" s="289"/>
      <c r="I36" s="289"/>
      <c r="J36" s="289"/>
      <c r="K36" s="288"/>
      <c r="M36" s="287"/>
      <c r="N36" s="287"/>
    </row>
    <row r="37" spans="2:17" s="286" customFormat="1" ht="36" customHeight="1" x14ac:dyDescent="0.25">
      <c r="B37" s="285" t="s">
        <v>525</v>
      </c>
      <c r="C37" s="284">
        <v>26</v>
      </c>
      <c r="D37" s="284">
        <v>36</v>
      </c>
      <c r="E37" s="285"/>
      <c r="F37" s="289"/>
      <c r="G37" s="289"/>
      <c r="H37" s="289"/>
      <c r="I37" s="289"/>
      <c r="J37" s="289"/>
      <c r="K37" s="288"/>
      <c r="M37" s="287"/>
      <c r="N37" s="287"/>
    </row>
    <row r="38" spans="2:17" s="286" customFormat="1" ht="36" customHeight="1" x14ac:dyDescent="0.25">
      <c r="B38" s="285" t="s">
        <v>602</v>
      </c>
      <c r="C38" s="284">
        <v>17</v>
      </c>
      <c r="D38" s="284">
        <v>29</v>
      </c>
      <c r="E38" s="285"/>
      <c r="F38" s="289"/>
      <c r="G38" s="289"/>
      <c r="H38" s="289"/>
      <c r="I38" s="289"/>
      <c r="J38" s="289"/>
      <c r="K38" s="288"/>
      <c r="M38" s="287"/>
      <c r="N38" s="287"/>
    </row>
    <row r="39" spans="2:17" s="286" customFormat="1" ht="36" customHeight="1" x14ac:dyDescent="0.25">
      <c r="B39" s="285" t="s">
        <v>524</v>
      </c>
      <c r="C39" s="284">
        <v>17</v>
      </c>
      <c r="D39" s="284">
        <v>45</v>
      </c>
      <c r="E39" s="285"/>
      <c r="F39" s="289"/>
      <c r="G39" s="289"/>
      <c r="H39" s="289"/>
      <c r="I39" s="289"/>
      <c r="J39" s="289"/>
      <c r="K39" s="288"/>
      <c r="M39" s="287"/>
      <c r="N39" s="287"/>
    </row>
    <row r="40" spans="2:17" s="286" customFormat="1" ht="36" customHeight="1" x14ac:dyDescent="0.25">
      <c r="B40" s="285" t="s">
        <v>603</v>
      </c>
      <c r="C40" s="290">
        <v>10</v>
      </c>
      <c r="D40" s="290">
        <v>11</v>
      </c>
      <c r="E40" s="285"/>
      <c r="F40" s="289"/>
      <c r="G40" s="289"/>
      <c r="H40" s="289"/>
      <c r="I40" s="289"/>
      <c r="J40" s="289"/>
      <c r="K40" s="288"/>
      <c r="M40" s="287"/>
      <c r="N40" s="287"/>
    </row>
    <row r="41" spans="2:17" s="286" customFormat="1" ht="36" customHeight="1" x14ac:dyDescent="0.25">
      <c r="B41" s="285" t="s">
        <v>604</v>
      </c>
      <c r="C41" s="284">
        <v>8</v>
      </c>
      <c r="D41" s="284">
        <v>32</v>
      </c>
      <c r="E41" s="285"/>
      <c r="F41" s="289"/>
      <c r="G41" s="289"/>
      <c r="H41" s="289"/>
      <c r="I41" s="289"/>
      <c r="J41" s="289"/>
      <c r="K41" s="288"/>
      <c r="M41" s="287"/>
      <c r="N41" s="287"/>
    </row>
    <row r="42" spans="2:17" s="286" customFormat="1" ht="36" customHeight="1" x14ac:dyDescent="0.25">
      <c r="B42" s="285" t="s">
        <v>612</v>
      </c>
      <c r="C42" s="284">
        <v>4</v>
      </c>
      <c r="D42" s="284">
        <v>5</v>
      </c>
      <c r="E42" s="285"/>
      <c r="F42" s="289"/>
      <c r="G42" s="289"/>
      <c r="H42" s="289"/>
      <c r="I42" s="289"/>
      <c r="J42" s="289"/>
      <c r="K42" s="288"/>
      <c r="M42" s="287"/>
      <c r="N42" s="287"/>
    </row>
    <row r="43" spans="2:17" s="286" customFormat="1" ht="36" customHeight="1" x14ac:dyDescent="0.25">
      <c r="B43" s="285" t="s">
        <v>605</v>
      </c>
      <c r="C43" s="284">
        <v>1</v>
      </c>
      <c r="D43" s="284">
        <v>0</v>
      </c>
      <c r="E43" s="285"/>
      <c r="F43" s="289"/>
      <c r="G43" s="289"/>
      <c r="H43" s="289"/>
      <c r="I43" s="289"/>
      <c r="J43" s="289"/>
      <c r="K43" s="288"/>
      <c r="M43" s="278"/>
      <c r="N43" s="287"/>
      <c r="Q43" s="277"/>
    </row>
    <row r="44" spans="2:17" ht="37.5" x14ac:dyDescent="0.25">
      <c r="B44" s="285" t="s">
        <v>606</v>
      </c>
      <c r="C44" s="284">
        <v>0</v>
      </c>
      <c r="D44" s="284">
        <v>3</v>
      </c>
      <c r="E44" s="285"/>
      <c r="K44" s="279"/>
      <c r="L44" s="277"/>
      <c r="M44" s="278"/>
    </row>
    <row r="45" spans="2:17" ht="25" x14ac:dyDescent="0.25">
      <c r="B45" s="285" t="s">
        <v>523</v>
      </c>
      <c r="C45" s="284">
        <v>0</v>
      </c>
      <c r="D45" s="284">
        <v>1</v>
      </c>
      <c r="E45" s="285"/>
      <c r="K45" s="279"/>
      <c r="L45" s="277"/>
    </row>
    <row r="46" spans="2:17" x14ac:dyDescent="0.25">
      <c r="B46" s="278"/>
      <c r="C46" s="278"/>
      <c r="D46" s="278"/>
      <c r="E46" s="282"/>
      <c r="F46" s="277"/>
      <c r="G46" s="277"/>
      <c r="H46" s="277"/>
      <c r="I46" s="277"/>
      <c r="J46" s="277"/>
      <c r="K46" s="277"/>
      <c r="L46" s="277"/>
      <c r="N46" s="277"/>
    </row>
  </sheetData>
  <sortState xmlns:xlrd2="http://schemas.microsoft.com/office/spreadsheetml/2017/richdata2" ref="B29:D44">
    <sortCondition descending="1" ref="C28"/>
  </sortState>
  <mergeCells count="20">
    <mergeCell ref="B7:B9"/>
    <mergeCell ref="C7:E7"/>
    <mergeCell ref="F7:H7"/>
    <mergeCell ref="I7:K7"/>
    <mergeCell ref="L7:L9"/>
    <mergeCell ref="C8:C9"/>
    <mergeCell ref="D8:D9"/>
    <mergeCell ref="E8:E9"/>
    <mergeCell ref="A1:M1"/>
    <mergeCell ref="A2:M2"/>
    <mergeCell ref="A3:M3"/>
    <mergeCell ref="A4:M4"/>
    <mergeCell ref="A7:A9"/>
    <mergeCell ref="M7:M9"/>
    <mergeCell ref="F8:F9"/>
    <mergeCell ref="G8:G9"/>
    <mergeCell ref="H8:H9"/>
    <mergeCell ref="I8:I9"/>
    <mergeCell ref="J8:J9"/>
    <mergeCell ref="K8:K9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6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41.1796875" style="448" customWidth="1"/>
    <col min="2" max="9" width="6.7265625" style="448" customWidth="1"/>
    <col min="10" max="10" width="10" style="448" customWidth="1"/>
    <col min="11" max="11" width="45.7265625" style="448" customWidth="1"/>
    <col min="12" max="16384" width="9.1796875" style="448"/>
  </cols>
  <sheetData>
    <row r="1" spans="1:11" s="256" customFormat="1" ht="22.5" customHeight="1" x14ac:dyDescent="0.25">
      <c r="A1" s="481" t="s">
        <v>614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</row>
    <row r="2" spans="1:11" s="256" customFormat="1" ht="20" x14ac:dyDescent="0.25">
      <c r="A2" s="482">
        <v>2011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</row>
    <row r="3" spans="1:11" s="256" customFormat="1" ht="36.75" customHeight="1" x14ac:dyDescent="0.25">
      <c r="A3" s="537" t="s">
        <v>467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</row>
    <row r="4" spans="1:11" s="232" customFormat="1" ht="15.5" x14ac:dyDescent="0.25">
      <c r="A4" s="483">
        <v>2011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</row>
    <row r="5" spans="1:11" s="232" customFormat="1" ht="15.5" x14ac:dyDescent="0.25">
      <c r="A5" s="447" t="s">
        <v>468</v>
      </c>
      <c r="K5" s="189" t="s">
        <v>469</v>
      </c>
    </row>
    <row r="6" spans="1:11" ht="25.5" customHeight="1" thickBot="1" x14ac:dyDescent="0.3">
      <c r="A6" s="560" t="s">
        <v>470</v>
      </c>
      <c r="B6" s="530" t="s">
        <v>471</v>
      </c>
      <c r="C6" s="530"/>
      <c r="D6" s="530"/>
      <c r="E6" s="530" t="s">
        <v>472</v>
      </c>
      <c r="F6" s="530"/>
      <c r="G6" s="530"/>
      <c r="H6" s="562" t="s">
        <v>473</v>
      </c>
      <c r="I6" s="562"/>
      <c r="J6" s="562"/>
      <c r="K6" s="563" t="s">
        <v>474</v>
      </c>
    </row>
    <row r="7" spans="1:11" ht="27" customHeight="1" thickTop="1" x14ac:dyDescent="0.25">
      <c r="A7" s="561"/>
      <c r="B7" s="423" t="s">
        <v>196</v>
      </c>
      <c r="C7" s="423" t="s">
        <v>574</v>
      </c>
      <c r="D7" s="422" t="s">
        <v>475</v>
      </c>
      <c r="E7" s="423" t="s">
        <v>196</v>
      </c>
      <c r="F7" s="423" t="s">
        <v>574</v>
      </c>
      <c r="G7" s="422" t="s">
        <v>475</v>
      </c>
      <c r="H7" s="423" t="s">
        <v>196</v>
      </c>
      <c r="I7" s="423" t="s">
        <v>574</v>
      </c>
      <c r="J7" s="422" t="s">
        <v>194</v>
      </c>
      <c r="K7" s="564"/>
    </row>
    <row r="8" spans="1:11" ht="21.5" thickBot="1" x14ac:dyDescent="0.3">
      <c r="A8" s="449" t="s">
        <v>476</v>
      </c>
      <c r="B8" s="450">
        <v>57</v>
      </c>
      <c r="C8" s="450">
        <v>9</v>
      </c>
      <c r="D8" s="451">
        <f t="shared" ref="D8:D25" si="0">B8+C8</f>
        <v>66</v>
      </c>
      <c r="E8" s="450">
        <v>148</v>
      </c>
      <c r="F8" s="450">
        <v>11</v>
      </c>
      <c r="G8" s="451">
        <f t="shared" ref="G8:G25" si="1">E8+F8</f>
        <v>159</v>
      </c>
      <c r="H8" s="451">
        <f t="shared" ref="H8:I25" si="2">B8+E8</f>
        <v>205</v>
      </c>
      <c r="I8" s="451">
        <f t="shared" si="2"/>
        <v>20</v>
      </c>
      <c r="J8" s="451">
        <f>H8+I8</f>
        <v>225</v>
      </c>
      <c r="K8" s="452" t="s">
        <v>477</v>
      </c>
    </row>
    <row r="9" spans="1:11" ht="13.5" thickBot="1" x14ac:dyDescent="0.3">
      <c r="A9" s="453" t="s">
        <v>478</v>
      </c>
      <c r="B9" s="109">
        <v>0</v>
      </c>
      <c r="C9" s="109">
        <v>1</v>
      </c>
      <c r="D9" s="454">
        <f t="shared" si="0"/>
        <v>1</v>
      </c>
      <c r="E9" s="109">
        <v>19</v>
      </c>
      <c r="F9" s="109">
        <v>5</v>
      </c>
      <c r="G9" s="454">
        <f t="shared" si="1"/>
        <v>24</v>
      </c>
      <c r="H9" s="454">
        <f t="shared" si="2"/>
        <v>19</v>
      </c>
      <c r="I9" s="454">
        <f t="shared" si="2"/>
        <v>6</v>
      </c>
      <c r="J9" s="455">
        <f t="shared" ref="J9:J26" si="3">H9+I9</f>
        <v>25</v>
      </c>
      <c r="K9" s="456" t="s">
        <v>479</v>
      </c>
    </row>
    <row r="10" spans="1:11" ht="21.5" thickBot="1" x14ac:dyDescent="0.3">
      <c r="A10" s="457" t="s">
        <v>480</v>
      </c>
      <c r="B10" s="458">
        <v>1</v>
      </c>
      <c r="C10" s="458">
        <v>0</v>
      </c>
      <c r="D10" s="459">
        <f t="shared" si="0"/>
        <v>1</v>
      </c>
      <c r="E10" s="458">
        <v>18</v>
      </c>
      <c r="F10" s="458">
        <v>0</v>
      </c>
      <c r="G10" s="459">
        <f t="shared" si="1"/>
        <v>18</v>
      </c>
      <c r="H10" s="459">
        <f t="shared" si="2"/>
        <v>19</v>
      </c>
      <c r="I10" s="459">
        <f t="shared" si="2"/>
        <v>0</v>
      </c>
      <c r="J10" s="451">
        <f t="shared" si="3"/>
        <v>19</v>
      </c>
      <c r="K10" s="460" t="s">
        <v>481</v>
      </c>
    </row>
    <row r="11" spans="1:11" ht="21.5" thickBot="1" x14ac:dyDescent="0.3">
      <c r="A11" s="453" t="s">
        <v>482</v>
      </c>
      <c r="B11" s="109">
        <v>0</v>
      </c>
      <c r="C11" s="109">
        <v>0</v>
      </c>
      <c r="D11" s="454">
        <f t="shared" si="0"/>
        <v>0</v>
      </c>
      <c r="E11" s="109">
        <v>1</v>
      </c>
      <c r="F11" s="109">
        <v>0</v>
      </c>
      <c r="G11" s="454">
        <f t="shared" si="1"/>
        <v>1</v>
      </c>
      <c r="H11" s="454">
        <f t="shared" si="2"/>
        <v>1</v>
      </c>
      <c r="I11" s="454">
        <f t="shared" si="2"/>
        <v>0</v>
      </c>
      <c r="J11" s="455">
        <f t="shared" si="3"/>
        <v>1</v>
      </c>
      <c r="K11" s="456" t="s">
        <v>483</v>
      </c>
    </row>
    <row r="12" spans="1:11" ht="21.5" thickBot="1" x14ac:dyDescent="0.3">
      <c r="A12" s="457" t="s">
        <v>484</v>
      </c>
      <c r="B12" s="458">
        <v>1</v>
      </c>
      <c r="C12" s="458">
        <v>0</v>
      </c>
      <c r="D12" s="459">
        <f t="shared" si="0"/>
        <v>1</v>
      </c>
      <c r="E12" s="458">
        <v>1</v>
      </c>
      <c r="F12" s="458">
        <v>0</v>
      </c>
      <c r="G12" s="459">
        <f t="shared" si="1"/>
        <v>1</v>
      </c>
      <c r="H12" s="459">
        <f t="shared" si="2"/>
        <v>2</v>
      </c>
      <c r="I12" s="459">
        <f t="shared" si="2"/>
        <v>0</v>
      </c>
      <c r="J12" s="451">
        <f t="shared" si="3"/>
        <v>2</v>
      </c>
      <c r="K12" s="460" t="s">
        <v>485</v>
      </c>
    </row>
    <row r="13" spans="1:11" ht="21.5" thickBot="1" x14ac:dyDescent="0.3">
      <c r="A13" s="457" t="s">
        <v>486</v>
      </c>
      <c r="B13" s="458">
        <v>2</v>
      </c>
      <c r="C13" s="458">
        <v>1</v>
      </c>
      <c r="D13" s="459">
        <f t="shared" si="0"/>
        <v>3</v>
      </c>
      <c r="E13" s="458">
        <v>14</v>
      </c>
      <c r="F13" s="458">
        <v>0</v>
      </c>
      <c r="G13" s="459">
        <f t="shared" si="1"/>
        <v>14</v>
      </c>
      <c r="H13" s="459">
        <f t="shared" si="2"/>
        <v>16</v>
      </c>
      <c r="I13" s="459">
        <f t="shared" si="2"/>
        <v>1</v>
      </c>
      <c r="J13" s="451">
        <f t="shared" si="3"/>
        <v>17</v>
      </c>
      <c r="K13" s="460" t="s">
        <v>487</v>
      </c>
    </row>
    <row r="14" spans="1:11" ht="21.5" thickBot="1" x14ac:dyDescent="0.3">
      <c r="A14" s="453" t="s">
        <v>488</v>
      </c>
      <c r="B14" s="109">
        <v>2</v>
      </c>
      <c r="C14" s="109">
        <v>0</v>
      </c>
      <c r="D14" s="454">
        <f t="shared" si="0"/>
        <v>2</v>
      </c>
      <c r="E14" s="109">
        <v>2</v>
      </c>
      <c r="F14" s="109">
        <v>1</v>
      </c>
      <c r="G14" s="454">
        <f t="shared" si="1"/>
        <v>3</v>
      </c>
      <c r="H14" s="454">
        <f t="shared" si="2"/>
        <v>4</v>
      </c>
      <c r="I14" s="454">
        <f t="shared" si="2"/>
        <v>1</v>
      </c>
      <c r="J14" s="455">
        <f t="shared" si="3"/>
        <v>5</v>
      </c>
      <c r="K14" s="456" t="s">
        <v>489</v>
      </c>
    </row>
    <row r="15" spans="1:11" ht="21.5" thickBot="1" x14ac:dyDescent="0.3">
      <c r="A15" s="457" t="s">
        <v>490</v>
      </c>
      <c r="B15" s="458">
        <v>0</v>
      </c>
      <c r="C15" s="458">
        <v>0</v>
      </c>
      <c r="D15" s="459">
        <f t="shared" si="0"/>
        <v>0</v>
      </c>
      <c r="E15" s="458">
        <v>1</v>
      </c>
      <c r="F15" s="458">
        <v>0</v>
      </c>
      <c r="G15" s="459">
        <f t="shared" si="1"/>
        <v>1</v>
      </c>
      <c r="H15" s="459">
        <f t="shared" si="2"/>
        <v>1</v>
      </c>
      <c r="I15" s="459">
        <f t="shared" si="2"/>
        <v>0</v>
      </c>
      <c r="J15" s="451">
        <f t="shared" si="3"/>
        <v>1</v>
      </c>
      <c r="K15" s="460" t="s">
        <v>491</v>
      </c>
    </row>
    <row r="16" spans="1:11" ht="13.5" thickBot="1" x14ac:dyDescent="0.3">
      <c r="A16" s="453" t="s">
        <v>492</v>
      </c>
      <c r="B16" s="109">
        <v>1</v>
      </c>
      <c r="C16" s="109">
        <v>1</v>
      </c>
      <c r="D16" s="454">
        <f t="shared" si="0"/>
        <v>2</v>
      </c>
      <c r="E16" s="109">
        <v>14</v>
      </c>
      <c r="F16" s="109">
        <v>0</v>
      </c>
      <c r="G16" s="454">
        <f t="shared" si="1"/>
        <v>14</v>
      </c>
      <c r="H16" s="454">
        <f t="shared" si="2"/>
        <v>15</v>
      </c>
      <c r="I16" s="454">
        <f t="shared" si="2"/>
        <v>1</v>
      </c>
      <c r="J16" s="455">
        <f t="shared" si="3"/>
        <v>16</v>
      </c>
      <c r="K16" s="456" t="s">
        <v>493</v>
      </c>
    </row>
    <row r="17" spans="1:11" ht="21.5" thickBot="1" x14ac:dyDescent="0.3">
      <c r="A17" s="457" t="s">
        <v>494</v>
      </c>
      <c r="B17" s="458">
        <v>0</v>
      </c>
      <c r="C17" s="458">
        <v>0</v>
      </c>
      <c r="D17" s="459">
        <f t="shared" si="0"/>
        <v>0</v>
      </c>
      <c r="E17" s="458">
        <v>2</v>
      </c>
      <c r="F17" s="458">
        <v>0</v>
      </c>
      <c r="G17" s="459">
        <f t="shared" si="1"/>
        <v>2</v>
      </c>
      <c r="H17" s="459">
        <f t="shared" si="2"/>
        <v>2</v>
      </c>
      <c r="I17" s="459">
        <f t="shared" si="2"/>
        <v>0</v>
      </c>
      <c r="J17" s="451">
        <f t="shared" si="3"/>
        <v>2</v>
      </c>
      <c r="K17" s="460" t="s">
        <v>495</v>
      </c>
    </row>
    <row r="18" spans="1:11" ht="21.5" thickBot="1" x14ac:dyDescent="0.3">
      <c r="A18" s="453" t="s">
        <v>496</v>
      </c>
      <c r="B18" s="109">
        <v>1</v>
      </c>
      <c r="C18" s="109">
        <v>0</v>
      </c>
      <c r="D18" s="454">
        <f t="shared" si="0"/>
        <v>1</v>
      </c>
      <c r="E18" s="109">
        <v>4</v>
      </c>
      <c r="F18" s="109">
        <v>7</v>
      </c>
      <c r="G18" s="454">
        <f t="shared" si="1"/>
        <v>11</v>
      </c>
      <c r="H18" s="454">
        <f t="shared" si="2"/>
        <v>5</v>
      </c>
      <c r="I18" s="454">
        <f t="shared" si="2"/>
        <v>7</v>
      </c>
      <c r="J18" s="455">
        <f t="shared" si="3"/>
        <v>12</v>
      </c>
      <c r="K18" s="461" t="s">
        <v>497</v>
      </c>
    </row>
    <row r="19" spans="1:11" ht="21.5" thickBot="1" x14ac:dyDescent="0.3">
      <c r="A19" s="457" t="s">
        <v>498</v>
      </c>
      <c r="B19" s="458">
        <v>0</v>
      </c>
      <c r="C19" s="458">
        <v>0</v>
      </c>
      <c r="D19" s="459">
        <f t="shared" si="0"/>
        <v>0</v>
      </c>
      <c r="E19" s="458">
        <v>1</v>
      </c>
      <c r="F19" s="458">
        <v>0</v>
      </c>
      <c r="G19" s="459">
        <f t="shared" si="1"/>
        <v>1</v>
      </c>
      <c r="H19" s="459">
        <f t="shared" si="2"/>
        <v>1</v>
      </c>
      <c r="I19" s="459">
        <f t="shared" si="2"/>
        <v>0</v>
      </c>
      <c r="J19" s="451">
        <f t="shared" si="3"/>
        <v>1</v>
      </c>
      <c r="K19" s="460" t="s">
        <v>499</v>
      </c>
    </row>
    <row r="20" spans="1:11" ht="26.5" thickBot="1" x14ac:dyDescent="0.3">
      <c r="A20" s="453" t="s">
        <v>500</v>
      </c>
      <c r="B20" s="109">
        <v>0</v>
      </c>
      <c r="C20" s="109">
        <v>0</v>
      </c>
      <c r="D20" s="454">
        <f t="shared" si="0"/>
        <v>0</v>
      </c>
      <c r="E20" s="109">
        <v>1</v>
      </c>
      <c r="F20" s="109">
        <v>0</v>
      </c>
      <c r="G20" s="454">
        <f t="shared" si="1"/>
        <v>1</v>
      </c>
      <c r="H20" s="454">
        <f t="shared" si="2"/>
        <v>1</v>
      </c>
      <c r="I20" s="454">
        <f t="shared" si="2"/>
        <v>0</v>
      </c>
      <c r="J20" s="455">
        <f t="shared" si="3"/>
        <v>1</v>
      </c>
      <c r="K20" s="456" t="s">
        <v>501</v>
      </c>
    </row>
    <row r="21" spans="1:11" ht="21.5" thickBot="1" x14ac:dyDescent="0.3">
      <c r="A21" s="457" t="s">
        <v>502</v>
      </c>
      <c r="B21" s="458">
        <v>0</v>
      </c>
      <c r="C21" s="458">
        <v>0</v>
      </c>
      <c r="D21" s="459">
        <f t="shared" si="0"/>
        <v>0</v>
      </c>
      <c r="E21" s="458">
        <v>0</v>
      </c>
      <c r="F21" s="458">
        <v>1</v>
      </c>
      <c r="G21" s="459">
        <f t="shared" si="1"/>
        <v>1</v>
      </c>
      <c r="H21" s="459">
        <f t="shared" si="2"/>
        <v>0</v>
      </c>
      <c r="I21" s="459">
        <f t="shared" si="2"/>
        <v>1</v>
      </c>
      <c r="J21" s="451">
        <f t="shared" si="3"/>
        <v>1</v>
      </c>
      <c r="K21" s="460" t="s">
        <v>503</v>
      </c>
    </row>
    <row r="22" spans="1:11" ht="26.5" thickBot="1" x14ac:dyDescent="0.3">
      <c r="A22" s="453" t="s">
        <v>504</v>
      </c>
      <c r="B22" s="109">
        <v>0</v>
      </c>
      <c r="C22" s="109">
        <v>0</v>
      </c>
      <c r="D22" s="454">
        <f t="shared" si="0"/>
        <v>0</v>
      </c>
      <c r="E22" s="109">
        <v>43</v>
      </c>
      <c r="F22" s="109">
        <v>4</v>
      </c>
      <c r="G22" s="454">
        <f t="shared" si="1"/>
        <v>47</v>
      </c>
      <c r="H22" s="454">
        <f t="shared" si="2"/>
        <v>43</v>
      </c>
      <c r="I22" s="454">
        <f t="shared" si="2"/>
        <v>4</v>
      </c>
      <c r="J22" s="455">
        <f t="shared" si="3"/>
        <v>47</v>
      </c>
      <c r="K22" s="456" t="s">
        <v>505</v>
      </c>
    </row>
    <row r="23" spans="1:11" ht="13.5" thickBot="1" x14ac:dyDescent="0.3">
      <c r="A23" s="457" t="s">
        <v>506</v>
      </c>
      <c r="B23" s="458">
        <v>0</v>
      </c>
      <c r="C23" s="458">
        <v>0</v>
      </c>
      <c r="D23" s="459">
        <f t="shared" si="0"/>
        <v>0</v>
      </c>
      <c r="E23" s="458">
        <v>2</v>
      </c>
      <c r="F23" s="458">
        <v>0</v>
      </c>
      <c r="G23" s="459">
        <f t="shared" si="1"/>
        <v>2</v>
      </c>
      <c r="H23" s="459">
        <f t="shared" si="2"/>
        <v>2</v>
      </c>
      <c r="I23" s="459">
        <f t="shared" si="2"/>
        <v>0</v>
      </c>
      <c r="J23" s="451">
        <f t="shared" si="3"/>
        <v>2</v>
      </c>
      <c r="K23" s="460" t="s">
        <v>507</v>
      </c>
    </row>
    <row r="24" spans="1:11" ht="13.5" thickBot="1" x14ac:dyDescent="0.3">
      <c r="A24" s="453" t="s">
        <v>508</v>
      </c>
      <c r="B24" s="109">
        <v>0</v>
      </c>
      <c r="C24" s="109">
        <v>0</v>
      </c>
      <c r="D24" s="454">
        <f t="shared" si="0"/>
        <v>0</v>
      </c>
      <c r="E24" s="109">
        <v>1</v>
      </c>
      <c r="F24" s="109">
        <v>0</v>
      </c>
      <c r="G24" s="454">
        <f t="shared" si="1"/>
        <v>1</v>
      </c>
      <c r="H24" s="454">
        <f t="shared" si="2"/>
        <v>1</v>
      </c>
      <c r="I24" s="454">
        <f t="shared" si="2"/>
        <v>0</v>
      </c>
      <c r="J24" s="455">
        <f t="shared" si="3"/>
        <v>1</v>
      </c>
      <c r="K24" s="456" t="s">
        <v>509</v>
      </c>
    </row>
    <row r="25" spans="1:11" ht="13" x14ac:dyDescent="0.25">
      <c r="A25" s="462" t="s">
        <v>510</v>
      </c>
      <c r="B25" s="463">
        <v>0</v>
      </c>
      <c r="C25" s="463"/>
      <c r="D25" s="464">
        <f t="shared" si="0"/>
        <v>0</v>
      </c>
      <c r="E25" s="463">
        <v>3</v>
      </c>
      <c r="F25" s="463">
        <v>0</v>
      </c>
      <c r="G25" s="464">
        <f t="shared" si="1"/>
        <v>3</v>
      </c>
      <c r="H25" s="464">
        <f t="shared" si="2"/>
        <v>3</v>
      </c>
      <c r="I25" s="464">
        <f t="shared" si="2"/>
        <v>0</v>
      </c>
      <c r="J25" s="465">
        <f t="shared" si="3"/>
        <v>3</v>
      </c>
      <c r="K25" s="466" t="s">
        <v>511</v>
      </c>
    </row>
    <row r="26" spans="1:11" ht="27" customHeight="1" x14ac:dyDescent="0.25">
      <c r="A26" s="467" t="s">
        <v>0</v>
      </c>
      <c r="B26" s="468">
        <f t="shared" ref="B26:I26" si="4">SUM(B8:B25)</f>
        <v>65</v>
      </c>
      <c r="C26" s="468">
        <f t="shared" si="4"/>
        <v>12</v>
      </c>
      <c r="D26" s="468">
        <f t="shared" si="4"/>
        <v>77</v>
      </c>
      <c r="E26" s="468">
        <f t="shared" si="4"/>
        <v>275</v>
      </c>
      <c r="F26" s="468">
        <f t="shared" si="4"/>
        <v>29</v>
      </c>
      <c r="G26" s="468">
        <f t="shared" si="4"/>
        <v>304</v>
      </c>
      <c r="H26" s="468">
        <f t="shared" si="4"/>
        <v>340</v>
      </c>
      <c r="I26" s="468">
        <f t="shared" si="4"/>
        <v>41</v>
      </c>
      <c r="J26" s="469">
        <f t="shared" si="3"/>
        <v>381</v>
      </c>
      <c r="K26" s="470" t="s">
        <v>1</v>
      </c>
    </row>
  </sheetData>
  <mergeCells count="9">
    <mergeCell ref="A1:K1"/>
    <mergeCell ref="A2:K2"/>
    <mergeCell ref="A3:K3"/>
    <mergeCell ref="A4:K4"/>
    <mergeCell ref="A6:A7"/>
    <mergeCell ref="B6:D6"/>
    <mergeCell ref="E6:G6"/>
    <mergeCell ref="H6:J6"/>
    <mergeCell ref="K6:K7"/>
  </mergeCells>
  <printOptions horizontalCentered="1"/>
  <pageMargins left="0" right="0" top="0.59055118110236227" bottom="0" header="0.51181102362204722" footer="0.51181102362204722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3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19.1796875" style="233" customWidth="1"/>
    <col min="2" max="10" width="10.453125" style="232" customWidth="1"/>
    <col min="11" max="11" width="19.1796875" style="233" customWidth="1"/>
    <col min="12" max="16384" width="9.1796875" style="232"/>
  </cols>
  <sheetData>
    <row r="1" spans="1:11" s="256" customFormat="1" ht="22.5" customHeight="1" x14ac:dyDescent="0.25">
      <c r="A1" s="345" t="s">
        <v>327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1" s="256" customFormat="1" ht="20" x14ac:dyDescent="0.25">
      <c r="A2" s="549" t="s">
        <v>326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</row>
    <row r="3" spans="1:11" s="256" customFormat="1" ht="17.5" x14ac:dyDescent="0.25">
      <c r="A3" s="347" t="s">
        <v>325</v>
      </c>
      <c r="B3" s="346"/>
      <c r="C3" s="346"/>
      <c r="D3" s="346"/>
      <c r="E3" s="346"/>
      <c r="F3" s="346"/>
      <c r="G3" s="346"/>
      <c r="H3" s="346"/>
      <c r="I3" s="346"/>
      <c r="J3" s="346"/>
      <c r="K3" s="347"/>
    </row>
    <row r="4" spans="1:11" ht="15.5" x14ac:dyDescent="0.25">
      <c r="A4" s="551" t="s">
        <v>191</v>
      </c>
      <c r="B4" s="551"/>
      <c r="C4" s="551"/>
      <c r="D4" s="551"/>
      <c r="E4" s="551"/>
      <c r="F4" s="551"/>
      <c r="G4" s="551"/>
      <c r="H4" s="551"/>
      <c r="I4" s="551"/>
      <c r="J4" s="551"/>
      <c r="K4" s="551"/>
    </row>
    <row r="5" spans="1:11" ht="15.5" x14ac:dyDescent="0.2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</row>
    <row r="6" spans="1:11" ht="15.5" x14ac:dyDescent="0.25">
      <c r="A6" s="348" t="s">
        <v>542</v>
      </c>
      <c r="B6" s="349"/>
      <c r="C6" s="349"/>
      <c r="D6" s="349"/>
      <c r="E6" s="349"/>
      <c r="F6" s="349"/>
      <c r="G6" s="349"/>
      <c r="H6" s="349"/>
      <c r="I6" s="349"/>
      <c r="J6" s="349"/>
      <c r="K6" s="350" t="s">
        <v>541</v>
      </c>
    </row>
    <row r="7" spans="1:11" ht="21.75" customHeight="1" thickBot="1" x14ac:dyDescent="0.3">
      <c r="A7" s="502" t="s">
        <v>324</v>
      </c>
      <c r="B7" s="505" t="s">
        <v>234</v>
      </c>
      <c r="C7" s="506"/>
      <c r="D7" s="507"/>
      <c r="E7" s="505" t="s">
        <v>233</v>
      </c>
      <c r="F7" s="506"/>
      <c r="G7" s="507"/>
      <c r="H7" s="508" t="s">
        <v>232</v>
      </c>
      <c r="I7" s="509"/>
      <c r="J7" s="541"/>
      <c r="K7" s="510" t="s">
        <v>323</v>
      </c>
    </row>
    <row r="8" spans="1:11" s="252" customFormat="1" ht="18" customHeight="1" thickTop="1" thickBot="1" x14ac:dyDescent="0.3">
      <c r="A8" s="503"/>
      <c r="B8" s="531" t="s">
        <v>196</v>
      </c>
      <c r="C8" s="531" t="s">
        <v>574</v>
      </c>
      <c r="D8" s="499" t="s">
        <v>230</v>
      </c>
      <c r="E8" s="531" t="s">
        <v>196</v>
      </c>
      <c r="F8" s="531" t="s">
        <v>574</v>
      </c>
      <c r="G8" s="499" t="s">
        <v>230</v>
      </c>
      <c r="H8" s="531" t="s">
        <v>196</v>
      </c>
      <c r="I8" s="531" t="s">
        <v>574</v>
      </c>
      <c r="J8" s="499" t="s">
        <v>194</v>
      </c>
      <c r="K8" s="511"/>
    </row>
    <row r="9" spans="1:11" s="241" customFormat="1" ht="15" customHeight="1" thickTop="1" x14ac:dyDescent="0.25">
      <c r="A9" s="504"/>
      <c r="B9" s="532"/>
      <c r="C9" s="532"/>
      <c r="D9" s="500"/>
      <c r="E9" s="532"/>
      <c r="F9" s="532"/>
      <c r="G9" s="500"/>
      <c r="H9" s="532"/>
      <c r="I9" s="532"/>
      <c r="J9" s="500" t="s">
        <v>193</v>
      </c>
      <c r="K9" s="512"/>
    </row>
    <row r="10" spans="1:11" s="241" customFormat="1" ht="24" customHeight="1" thickBot="1" x14ac:dyDescent="0.3">
      <c r="A10" s="317">
        <v>2003</v>
      </c>
      <c r="B10" s="211">
        <v>37</v>
      </c>
      <c r="C10" s="211">
        <v>37</v>
      </c>
      <c r="D10" s="143">
        <f t="shared" ref="D10:D19" si="0">C10+B10</f>
        <v>74</v>
      </c>
      <c r="E10" s="211">
        <v>38</v>
      </c>
      <c r="F10" s="211">
        <v>25</v>
      </c>
      <c r="G10" s="143">
        <f t="shared" ref="G10:G19" si="1">F10+E10</f>
        <v>63</v>
      </c>
      <c r="H10" s="143">
        <f t="shared" ref="H10:H19" si="2">B10+E10</f>
        <v>75</v>
      </c>
      <c r="I10" s="143">
        <f t="shared" ref="I10:I19" si="3">C10+F10</f>
        <v>62</v>
      </c>
      <c r="J10" s="143">
        <f t="shared" ref="J10:J19" si="4">D10+G10</f>
        <v>137</v>
      </c>
      <c r="K10" s="316">
        <v>2003</v>
      </c>
    </row>
    <row r="11" spans="1:11" s="241" customFormat="1" ht="24" customHeight="1" thickTop="1" thickBot="1" x14ac:dyDescent="0.3">
      <c r="A11" s="315">
        <v>2004</v>
      </c>
      <c r="B11" s="208">
        <v>27</v>
      </c>
      <c r="C11" s="208">
        <v>18</v>
      </c>
      <c r="D11" s="60">
        <f t="shared" si="0"/>
        <v>45</v>
      </c>
      <c r="E11" s="208">
        <v>33</v>
      </c>
      <c r="F11" s="208">
        <v>35</v>
      </c>
      <c r="G11" s="60">
        <f t="shared" si="1"/>
        <v>68</v>
      </c>
      <c r="H11" s="60">
        <f t="shared" si="2"/>
        <v>60</v>
      </c>
      <c r="I11" s="60">
        <f t="shared" si="3"/>
        <v>53</v>
      </c>
      <c r="J11" s="60">
        <f t="shared" si="4"/>
        <v>113</v>
      </c>
      <c r="K11" s="270">
        <v>2004</v>
      </c>
    </row>
    <row r="12" spans="1:11" s="241" customFormat="1" ht="24" customHeight="1" thickTop="1" thickBot="1" x14ac:dyDescent="0.3">
      <c r="A12" s="314">
        <v>2005</v>
      </c>
      <c r="B12" s="205">
        <v>26</v>
      </c>
      <c r="C12" s="205">
        <v>22</v>
      </c>
      <c r="D12" s="203">
        <f t="shared" si="0"/>
        <v>48</v>
      </c>
      <c r="E12" s="205">
        <v>34</v>
      </c>
      <c r="F12" s="205">
        <v>28</v>
      </c>
      <c r="G12" s="203">
        <f t="shared" si="1"/>
        <v>62</v>
      </c>
      <c r="H12" s="203">
        <f t="shared" si="2"/>
        <v>60</v>
      </c>
      <c r="I12" s="203">
        <f t="shared" si="3"/>
        <v>50</v>
      </c>
      <c r="J12" s="203">
        <f t="shared" si="4"/>
        <v>110</v>
      </c>
      <c r="K12" s="313">
        <v>2005</v>
      </c>
    </row>
    <row r="13" spans="1:11" s="241" customFormat="1" ht="24" customHeight="1" thickTop="1" thickBot="1" x14ac:dyDescent="0.3">
      <c r="A13" s="315">
        <v>2006</v>
      </c>
      <c r="B13" s="208">
        <v>34</v>
      </c>
      <c r="C13" s="208">
        <v>21</v>
      </c>
      <c r="D13" s="60">
        <f t="shared" si="0"/>
        <v>55</v>
      </c>
      <c r="E13" s="208">
        <v>31</v>
      </c>
      <c r="F13" s="208">
        <v>28</v>
      </c>
      <c r="G13" s="60">
        <f t="shared" si="1"/>
        <v>59</v>
      </c>
      <c r="H13" s="60">
        <f t="shared" si="2"/>
        <v>65</v>
      </c>
      <c r="I13" s="60">
        <f t="shared" si="3"/>
        <v>49</v>
      </c>
      <c r="J13" s="60">
        <f t="shared" si="4"/>
        <v>114</v>
      </c>
      <c r="K13" s="270">
        <v>2006</v>
      </c>
    </row>
    <row r="14" spans="1:11" s="241" customFormat="1" ht="24" customHeight="1" thickTop="1" thickBot="1" x14ac:dyDescent="0.3">
      <c r="A14" s="314">
        <v>2007</v>
      </c>
      <c r="B14" s="205">
        <v>27</v>
      </c>
      <c r="C14" s="205">
        <v>25</v>
      </c>
      <c r="D14" s="203">
        <f t="shared" si="0"/>
        <v>52</v>
      </c>
      <c r="E14" s="205">
        <v>30</v>
      </c>
      <c r="F14" s="205">
        <v>35</v>
      </c>
      <c r="G14" s="203">
        <f t="shared" si="1"/>
        <v>65</v>
      </c>
      <c r="H14" s="203">
        <f t="shared" si="2"/>
        <v>57</v>
      </c>
      <c r="I14" s="203">
        <f t="shared" si="3"/>
        <v>60</v>
      </c>
      <c r="J14" s="203">
        <f t="shared" si="4"/>
        <v>117</v>
      </c>
      <c r="K14" s="313">
        <v>2007</v>
      </c>
    </row>
    <row r="15" spans="1:11" s="241" customFormat="1" ht="24" customHeight="1" thickTop="1" thickBot="1" x14ac:dyDescent="0.3">
      <c r="A15" s="315">
        <v>2008</v>
      </c>
      <c r="B15" s="208">
        <v>25</v>
      </c>
      <c r="C15" s="208">
        <v>17</v>
      </c>
      <c r="D15" s="60">
        <f t="shared" si="0"/>
        <v>42</v>
      </c>
      <c r="E15" s="208">
        <v>48</v>
      </c>
      <c r="F15" s="208">
        <v>42</v>
      </c>
      <c r="G15" s="60">
        <f t="shared" si="1"/>
        <v>90</v>
      </c>
      <c r="H15" s="60">
        <f t="shared" si="2"/>
        <v>73</v>
      </c>
      <c r="I15" s="60">
        <f t="shared" si="3"/>
        <v>59</v>
      </c>
      <c r="J15" s="60">
        <f t="shared" si="4"/>
        <v>132</v>
      </c>
      <c r="K15" s="270">
        <v>2008</v>
      </c>
    </row>
    <row r="16" spans="1:11" s="241" customFormat="1" ht="24" customHeight="1" thickTop="1" thickBot="1" x14ac:dyDescent="0.3">
      <c r="A16" s="314">
        <v>2009</v>
      </c>
      <c r="B16" s="205">
        <v>34</v>
      </c>
      <c r="C16" s="205">
        <v>19</v>
      </c>
      <c r="D16" s="203">
        <f t="shared" si="0"/>
        <v>53</v>
      </c>
      <c r="E16" s="205">
        <v>38</v>
      </c>
      <c r="F16" s="205">
        <v>39</v>
      </c>
      <c r="G16" s="203">
        <f t="shared" si="1"/>
        <v>77</v>
      </c>
      <c r="H16" s="203">
        <f t="shared" si="2"/>
        <v>72</v>
      </c>
      <c r="I16" s="203">
        <f t="shared" si="3"/>
        <v>58</v>
      </c>
      <c r="J16" s="203">
        <f t="shared" si="4"/>
        <v>130</v>
      </c>
      <c r="K16" s="313">
        <v>2009</v>
      </c>
    </row>
    <row r="17" spans="1:11" s="241" customFormat="1" ht="24" customHeight="1" thickTop="1" thickBot="1" x14ac:dyDescent="0.3">
      <c r="A17" s="315">
        <v>2010</v>
      </c>
      <c r="B17" s="208">
        <v>25</v>
      </c>
      <c r="C17" s="208">
        <v>27</v>
      </c>
      <c r="D17" s="60">
        <f t="shared" si="0"/>
        <v>52</v>
      </c>
      <c r="E17" s="208">
        <v>43</v>
      </c>
      <c r="F17" s="208">
        <v>37</v>
      </c>
      <c r="G17" s="60">
        <f t="shared" si="1"/>
        <v>80</v>
      </c>
      <c r="H17" s="60">
        <f t="shared" si="2"/>
        <v>68</v>
      </c>
      <c r="I17" s="60">
        <f t="shared" si="3"/>
        <v>64</v>
      </c>
      <c r="J17" s="60">
        <f t="shared" si="4"/>
        <v>132</v>
      </c>
      <c r="K17" s="270">
        <v>2010</v>
      </c>
    </row>
    <row r="18" spans="1:11" s="241" customFormat="1" ht="24" customHeight="1" thickTop="1" thickBot="1" x14ac:dyDescent="0.3">
      <c r="A18" s="314">
        <v>2011</v>
      </c>
      <c r="B18" s="205">
        <v>28</v>
      </c>
      <c r="C18" s="205">
        <v>21</v>
      </c>
      <c r="D18" s="203">
        <f t="shared" si="0"/>
        <v>49</v>
      </c>
      <c r="E18" s="205">
        <v>65</v>
      </c>
      <c r="F18" s="205">
        <v>42</v>
      </c>
      <c r="G18" s="203">
        <f t="shared" si="1"/>
        <v>107</v>
      </c>
      <c r="H18" s="203">
        <f t="shared" si="2"/>
        <v>93</v>
      </c>
      <c r="I18" s="203">
        <f t="shared" si="3"/>
        <v>63</v>
      </c>
      <c r="J18" s="203">
        <f t="shared" si="4"/>
        <v>156</v>
      </c>
      <c r="K18" s="313">
        <v>2011</v>
      </c>
    </row>
    <row r="19" spans="1:11" s="241" customFormat="1" ht="24" customHeight="1" thickTop="1" x14ac:dyDescent="0.25">
      <c r="A19" s="312">
        <v>2012</v>
      </c>
      <c r="B19" s="200">
        <v>28</v>
      </c>
      <c r="C19" s="200">
        <v>21</v>
      </c>
      <c r="D19" s="197">
        <f t="shared" si="0"/>
        <v>49</v>
      </c>
      <c r="E19" s="200">
        <v>65</v>
      </c>
      <c r="F19" s="200">
        <v>34</v>
      </c>
      <c r="G19" s="197">
        <f t="shared" si="1"/>
        <v>99</v>
      </c>
      <c r="H19" s="197">
        <f t="shared" si="2"/>
        <v>93</v>
      </c>
      <c r="I19" s="197">
        <f t="shared" si="3"/>
        <v>55</v>
      </c>
      <c r="J19" s="197">
        <f t="shared" si="4"/>
        <v>148</v>
      </c>
      <c r="K19" s="311">
        <v>2012</v>
      </c>
    </row>
    <row r="20" spans="1:11" ht="24" customHeight="1" x14ac:dyDescent="0.25">
      <c r="A20" s="237"/>
      <c r="K20" s="237"/>
    </row>
    <row r="21" spans="1:11" ht="24" customHeight="1" x14ac:dyDescent="0.25">
      <c r="A21" s="237"/>
      <c r="K21" s="237"/>
    </row>
    <row r="22" spans="1:11" ht="24" customHeight="1" x14ac:dyDescent="0.25">
      <c r="A22" s="241" t="s">
        <v>207</v>
      </c>
    </row>
    <row r="23" spans="1:11" ht="29.25" customHeight="1" x14ac:dyDescent="0.25">
      <c r="A23" s="241" t="s">
        <v>206</v>
      </c>
    </row>
  </sheetData>
  <mergeCells count="16"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  <mergeCell ref="H8:H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4"/>
  <sheetViews>
    <sheetView rightToLeft="1" view="pageBreakPreview" zoomScaleNormal="100" workbookViewId="0">
      <selection activeCell="O9" sqref="O9"/>
    </sheetView>
  </sheetViews>
  <sheetFormatPr defaultColWidth="9.1796875" defaultRowHeight="12.5" x14ac:dyDescent="0.25"/>
  <cols>
    <col min="1" max="1" width="19.1796875" style="233" customWidth="1"/>
    <col min="2" max="10" width="10.453125" style="232" customWidth="1"/>
    <col min="11" max="11" width="20" style="233" customWidth="1"/>
    <col min="12" max="16384" width="9.1796875" style="232"/>
  </cols>
  <sheetData>
    <row r="1" spans="1:11" s="256" customFormat="1" ht="22.5" customHeight="1" x14ac:dyDescent="0.25">
      <c r="A1" s="481" t="s">
        <v>512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</row>
    <row r="2" spans="1:11" s="256" customFormat="1" ht="20" x14ac:dyDescent="0.25">
      <c r="A2" s="482">
        <v>2011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</row>
    <row r="3" spans="1:11" s="256" customFormat="1" ht="34.5" customHeight="1" x14ac:dyDescent="0.25">
      <c r="A3" s="537" t="s">
        <v>618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</row>
    <row r="4" spans="1:11" ht="15.5" x14ac:dyDescent="0.25">
      <c r="A4" s="483">
        <v>2011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</row>
    <row r="5" spans="1:11" ht="15.5" x14ac:dyDescent="0.25">
      <c r="A5" s="190" t="s">
        <v>513</v>
      </c>
      <c r="B5" s="257"/>
      <c r="C5" s="257"/>
      <c r="D5" s="257"/>
      <c r="E5" s="257"/>
      <c r="F5" s="257"/>
      <c r="G5" s="257"/>
      <c r="H5" s="257"/>
      <c r="I5" s="257"/>
      <c r="J5" s="257"/>
      <c r="K5" s="189" t="s">
        <v>514</v>
      </c>
    </row>
    <row r="6" spans="1:11" ht="21.75" customHeight="1" thickBot="1" x14ac:dyDescent="0.3">
      <c r="A6" s="502" t="s">
        <v>515</v>
      </c>
      <c r="B6" s="505" t="s">
        <v>201</v>
      </c>
      <c r="C6" s="506"/>
      <c r="D6" s="507"/>
      <c r="E6" s="505" t="s">
        <v>200</v>
      </c>
      <c r="F6" s="506"/>
      <c r="G6" s="507"/>
      <c r="H6" s="508" t="s">
        <v>332</v>
      </c>
      <c r="I6" s="509"/>
      <c r="J6" s="541"/>
      <c r="K6" s="510" t="s">
        <v>516</v>
      </c>
    </row>
    <row r="7" spans="1:11" s="252" customFormat="1" ht="18" customHeight="1" thickTop="1" thickBot="1" x14ac:dyDescent="0.3">
      <c r="A7" s="503"/>
      <c r="B7" s="531" t="s">
        <v>329</v>
      </c>
      <c r="C7" s="531" t="s">
        <v>574</v>
      </c>
      <c r="D7" s="499" t="s">
        <v>330</v>
      </c>
      <c r="E7" s="531" t="s">
        <v>329</v>
      </c>
      <c r="F7" s="531" t="s">
        <v>574</v>
      </c>
      <c r="G7" s="499" t="s">
        <v>330</v>
      </c>
      <c r="H7" s="531" t="s">
        <v>329</v>
      </c>
      <c r="I7" s="531" t="s">
        <v>574</v>
      </c>
      <c r="J7" s="499" t="s">
        <v>328</v>
      </c>
      <c r="K7" s="511"/>
    </row>
    <row r="8" spans="1:11" s="241" customFormat="1" ht="15" customHeight="1" thickTop="1" x14ac:dyDescent="0.25">
      <c r="A8" s="504"/>
      <c r="B8" s="532"/>
      <c r="C8" s="532"/>
      <c r="D8" s="500"/>
      <c r="E8" s="532"/>
      <c r="F8" s="532"/>
      <c r="G8" s="500"/>
      <c r="H8" s="532"/>
      <c r="I8" s="532"/>
      <c r="J8" s="500" t="s">
        <v>193</v>
      </c>
      <c r="K8" s="512"/>
    </row>
    <row r="9" spans="1:11" s="241" customFormat="1" ht="30" customHeight="1" thickBot="1" x14ac:dyDescent="0.3">
      <c r="A9" s="255" t="s">
        <v>517</v>
      </c>
      <c r="B9" s="254">
        <v>9</v>
      </c>
      <c r="C9" s="254">
        <v>5</v>
      </c>
      <c r="D9" s="62">
        <f>B9+C9</f>
        <v>14</v>
      </c>
      <c r="E9" s="254">
        <v>35</v>
      </c>
      <c r="F9" s="254">
        <v>20</v>
      </c>
      <c r="G9" s="62">
        <f>E9+F9</f>
        <v>55</v>
      </c>
      <c r="H9" s="62">
        <f>B9+E9</f>
        <v>44</v>
      </c>
      <c r="I9" s="62">
        <f>C9+F9</f>
        <v>25</v>
      </c>
      <c r="J9" s="62">
        <f t="shared" ref="J9:J17" si="0">H9+I9</f>
        <v>69</v>
      </c>
      <c r="K9" s="471" t="s">
        <v>461</v>
      </c>
    </row>
    <row r="10" spans="1:11" s="241" customFormat="1" ht="30" customHeight="1" thickTop="1" thickBot="1" x14ac:dyDescent="0.3">
      <c r="A10" s="248" t="s">
        <v>518</v>
      </c>
      <c r="B10" s="208">
        <v>13</v>
      </c>
      <c r="C10" s="208">
        <v>12</v>
      </c>
      <c r="D10" s="251">
        <f t="shared" ref="D10:D17" si="1">B10+C10</f>
        <v>25</v>
      </c>
      <c r="E10" s="208">
        <v>27</v>
      </c>
      <c r="F10" s="208">
        <v>18</v>
      </c>
      <c r="G10" s="251">
        <f t="shared" ref="G10:G17" si="2">E10+F10</f>
        <v>45</v>
      </c>
      <c r="H10" s="251">
        <f t="shared" ref="H10:I17" si="3">B10+E10</f>
        <v>40</v>
      </c>
      <c r="I10" s="251">
        <f t="shared" si="3"/>
        <v>30</v>
      </c>
      <c r="J10" s="60">
        <f t="shared" si="0"/>
        <v>70</v>
      </c>
      <c r="K10" s="472" t="s">
        <v>462</v>
      </c>
    </row>
    <row r="11" spans="1:11" s="241" customFormat="1" ht="30" customHeight="1" thickTop="1" thickBot="1" x14ac:dyDescent="0.3">
      <c r="A11" s="250" t="s">
        <v>519</v>
      </c>
      <c r="B11" s="226">
        <v>4</v>
      </c>
      <c r="C11" s="226">
        <v>2</v>
      </c>
      <c r="D11" s="62">
        <f t="shared" si="1"/>
        <v>6</v>
      </c>
      <c r="E11" s="226">
        <v>2</v>
      </c>
      <c r="F11" s="226">
        <v>1</v>
      </c>
      <c r="G11" s="62">
        <f t="shared" si="2"/>
        <v>3</v>
      </c>
      <c r="H11" s="62">
        <f t="shared" si="3"/>
        <v>6</v>
      </c>
      <c r="I11" s="62">
        <f t="shared" si="3"/>
        <v>3</v>
      </c>
      <c r="J11" s="61">
        <f t="shared" si="0"/>
        <v>9</v>
      </c>
      <c r="K11" s="473" t="s">
        <v>463</v>
      </c>
    </row>
    <row r="12" spans="1:11" s="241" customFormat="1" ht="30" customHeight="1" thickTop="1" thickBot="1" x14ac:dyDescent="0.3">
      <c r="A12" s="248" t="s">
        <v>520</v>
      </c>
      <c r="B12" s="208">
        <v>0</v>
      </c>
      <c r="C12" s="208">
        <v>1</v>
      </c>
      <c r="D12" s="251">
        <f t="shared" si="1"/>
        <v>1</v>
      </c>
      <c r="E12" s="208">
        <v>0</v>
      </c>
      <c r="F12" s="208">
        <v>1</v>
      </c>
      <c r="G12" s="251">
        <f t="shared" si="2"/>
        <v>1</v>
      </c>
      <c r="H12" s="251">
        <f t="shared" si="3"/>
        <v>0</v>
      </c>
      <c r="I12" s="251">
        <f t="shared" si="3"/>
        <v>2</v>
      </c>
      <c r="J12" s="60">
        <f t="shared" si="0"/>
        <v>2</v>
      </c>
      <c r="K12" s="472" t="s">
        <v>464</v>
      </c>
    </row>
    <row r="13" spans="1:11" s="241" customFormat="1" ht="30" customHeight="1" thickTop="1" thickBot="1" x14ac:dyDescent="0.3">
      <c r="A13" s="250" t="s">
        <v>521</v>
      </c>
      <c r="B13" s="226">
        <v>1</v>
      </c>
      <c r="C13" s="226">
        <v>1</v>
      </c>
      <c r="D13" s="62">
        <f t="shared" si="1"/>
        <v>2</v>
      </c>
      <c r="E13" s="226">
        <v>1</v>
      </c>
      <c r="F13" s="226">
        <v>2</v>
      </c>
      <c r="G13" s="62">
        <f t="shared" si="2"/>
        <v>3</v>
      </c>
      <c r="H13" s="62">
        <f t="shared" si="3"/>
        <v>2</v>
      </c>
      <c r="I13" s="62">
        <f t="shared" si="3"/>
        <v>3</v>
      </c>
      <c r="J13" s="61">
        <f t="shared" si="0"/>
        <v>5</v>
      </c>
      <c r="K13" s="473" t="s">
        <v>465</v>
      </c>
    </row>
    <row r="14" spans="1:11" s="241" customFormat="1" ht="30" customHeight="1" thickTop="1" thickBot="1" x14ac:dyDescent="0.3">
      <c r="A14" s="248" t="s">
        <v>522</v>
      </c>
      <c r="B14" s="208">
        <v>1</v>
      </c>
      <c r="C14" s="208">
        <v>0</v>
      </c>
      <c r="D14" s="251">
        <f t="shared" si="1"/>
        <v>1</v>
      </c>
      <c r="E14" s="208">
        <v>0</v>
      </c>
      <c r="F14" s="208">
        <v>0</v>
      </c>
      <c r="G14" s="251">
        <f t="shared" si="2"/>
        <v>0</v>
      </c>
      <c r="H14" s="251">
        <f t="shared" si="3"/>
        <v>1</v>
      </c>
      <c r="I14" s="251">
        <f t="shared" si="3"/>
        <v>0</v>
      </c>
      <c r="J14" s="60">
        <f t="shared" si="0"/>
        <v>1</v>
      </c>
      <c r="K14" s="472" t="s">
        <v>466</v>
      </c>
    </row>
    <row r="15" spans="1:11" s="241" customFormat="1" ht="30" customHeight="1" thickTop="1" thickBot="1" x14ac:dyDescent="0.3">
      <c r="A15" s="250" t="s">
        <v>368</v>
      </c>
      <c r="B15" s="226">
        <v>0</v>
      </c>
      <c r="C15" s="226">
        <v>0</v>
      </c>
      <c r="D15" s="62">
        <f t="shared" si="1"/>
        <v>0</v>
      </c>
      <c r="E15" s="226">
        <v>0</v>
      </c>
      <c r="F15" s="226">
        <v>0</v>
      </c>
      <c r="G15" s="62">
        <f t="shared" si="2"/>
        <v>0</v>
      </c>
      <c r="H15" s="62">
        <f t="shared" si="3"/>
        <v>0</v>
      </c>
      <c r="I15" s="62">
        <f t="shared" si="3"/>
        <v>0</v>
      </c>
      <c r="J15" s="61">
        <f t="shared" si="0"/>
        <v>0</v>
      </c>
      <c r="K15" s="474" t="s">
        <v>169</v>
      </c>
    </row>
    <row r="16" spans="1:11" s="241" customFormat="1" ht="30" customHeight="1" thickTop="1" x14ac:dyDescent="0.25">
      <c r="A16" s="248" t="s">
        <v>369</v>
      </c>
      <c r="B16" s="200">
        <v>0</v>
      </c>
      <c r="C16" s="200">
        <v>0</v>
      </c>
      <c r="D16" s="197">
        <f t="shared" si="1"/>
        <v>0</v>
      </c>
      <c r="E16" s="200">
        <v>0</v>
      </c>
      <c r="F16" s="200">
        <v>0</v>
      </c>
      <c r="G16" s="197">
        <f t="shared" si="2"/>
        <v>0</v>
      </c>
      <c r="H16" s="197">
        <f t="shared" si="3"/>
        <v>0</v>
      </c>
      <c r="I16" s="197">
        <f t="shared" si="3"/>
        <v>0</v>
      </c>
      <c r="J16" s="197">
        <f t="shared" si="0"/>
        <v>0</v>
      </c>
      <c r="K16" s="472" t="s">
        <v>392</v>
      </c>
    </row>
    <row r="17" spans="1:11" s="241" customFormat="1" ht="30" customHeight="1" x14ac:dyDescent="0.25">
      <c r="A17" s="245" t="s">
        <v>2</v>
      </c>
      <c r="B17" s="319">
        <f>SUM(B9:B16)</f>
        <v>28</v>
      </c>
      <c r="C17" s="319">
        <f>SUM(C9:C16)</f>
        <v>21</v>
      </c>
      <c r="D17" s="267">
        <f t="shared" si="1"/>
        <v>49</v>
      </c>
      <c r="E17" s="319">
        <f>SUM(E9:E16)</f>
        <v>65</v>
      </c>
      <c r="F17" s="319">
        <f>SUM(F9:F16)</f>
        <v>42</v>
      </c>
      <c r="G17" s="267">
        <f t="shared" si="2"/>
        <v>107</v>
      </c>
      <c r="H17" s="267">
        <f t="shared" si="3"/>
        <v>93</v>
      </c>
      <c r="I17" s="267">
        <f t="shared" si="3"/>
        <v>63</v>
      </c>
      <c r="J17" s="267">
        <f t="shared" si="0"/>
        <v>156</v>
      </c>
      <c r="K17" s="244" t="s">
        <v>3</v>
      </c>
    </row>
    <row r="18" spans="1:11" ht="24" customHeight="1" x14ac:dyDescent="0.25">
      <c r="A18" s="237"/>
      <c r="K18" s="237"/>
    </row>
    <row r="19" spans="1:11" ht="24" customHeight="1" x14ac:dyDescent="0.25">
      <c r="A19" s="237"/>
      <c r="K19" s="237"/>
    </row>
    <row r="20" spans="1:11" ht="24" customHeight="1" x14ac:dyDescent="0.25">
      <c r="A20" s="237"/>
      <c r="K20" s="237"/>
    </row>
    <row r="21" spans="1:11" ht="24" customHeight="1" x14ac:dyDescent="0.25">
      <c r="A21" s="237"/>
      <c r="K21" s="237"/>
    </row>
    <row r="22" spans="1:11" ht="24" customHeight="1" x14ac:dyDescent="0.25">
      <c r="A22" s="237"/>
      <c r="K22" s="237"/>
    </row>
    <row r="23" spans="1:11" ht="24" customHeight="1" x14ac:dyDescent="0.25">
      <c r="A23" s="237"/>
      <c r="K23" s="237"/>
    </row>
    <row r="24" spans="1:11" ht="29.25" customHeight="1" x14ac:dyDescent="0.25"/>
  </sheetData>
  <mergeCells count="18">
    <mergeCell ref="F7:F8"/>
    <mergeCell ref="G7:G8"/>
    <mergeCell ref="H7:H8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  <mergeCell ref="E7:E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9"/>
  <sheetViews>
    <sheetView rightToLeft="1" view="pageBreakPreview" zoomScaleNormal="100" zoomScaleSheetLayoutView="100" workbookViewId="0">
      <selection activeCell="M9" sqref="M9"/>
    </sheetView>
  </sheetViews>
  <sheetFormatPr defaultColWidth="9.1796875" defaultRowHeight="12.5" x14ac:dyDescent="0.25"/>
  <cols>
    <col min="1" max="1" width="19.1796875" style="233" customWidth="1"/>
    <col min="2" max="9" width="6.7265625" style="232" customWidth="1"/>
    <col min="10" max="10" width="7.1796875" style="232" customWidth="1"/>
    <col min="11" max="11" width="20" style="233" customWidth="1"/>
    <col min="12" max="16384" width="9.1796875" style="232"/>
  </cols>
  <sheetData>
    <row r="1" spans="1:11" s="256" customFormat="1" ht="22.5" customHeight="1" x14ac:dyDescent="0.25">
      <c r="A1" s="345" t="s">
        <v>334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1" s="256" customFormat="1" ht="20" x14ac:dyDescent="0.25">
      <c r="A2" s="549">
        <v>2012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</row>
    <row r="3" spans="1:11" s="256" customFormat="1" ht="32.25" customHeight="1" x14ac:dyDescent="0.25">
      <c r="A3" s="565" t="s">
        <v>617</v>
      </c>
      <c r="B3" s="566"/>
      <c r="C3" s="566"/>
      <c r="D3" s="566"/>
      <c r="E3" s="566"/>
      <c r="F3" s="566"/>
      <c r="G3" s="566"/>
      <c r="H3" s="566"/>
      <c r="I3" s="566"/>
      <c r="J3" s="566"/>
      <c r="K3" s="566"/>
    </row>
    <row r="4" spans="1:11" ht="15.5" x14ac:dyDescent="0.25">
      <c r="A4" s="551">
        <v>2012</v>
      </c>
      <c r="B4" s="551"/>
      <c r="C4" s="551"/>
      <c r="D4" s="551"/>
      <c r="E4" s="551"/>
      <c r="F4" s="551"/>
      <c r="G4" s="551"/>
      <c r="H4" s="551"/>
      <c r="I4" s="551"/>
      <c r="J4" s="551"/>
      <c r="K4" s="551"/>
    </row>
    <row r="5" spans="1:11" ht="15.5" x14ac:dyDescent="0.2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</row>
    <row r="6" spans="1:11" ht="15.5" x14ac:dyDescent="0.25">
      <c r="A6" s="348" t="s">
        <v>543</v>
      </c>
      <c r="B6" s="349"/>
      <c r="C6" s="349"/>
      <c r="D6" s="349"/>
      <c r="E6" s="349"/>
      <c r="F6" s="349"/>
      <c r="G6" s="349"/>
      <c r="H6" s="349"/>
      <c r="I6" s="349"/>
      <c r="J6" s="349"/>
      <c r="K6" s="350" t="s">
        <v>544</v>
      </c>
    </row>
    <row r="7" spans="1:11" ht="21.75" customHeight="1" thickBot="1" x14ac:dyDescent="0.3">
      <c r="A7" s="502" t="s">
        <v>333</v>
      </c>
      <c r="B7" s="505" t="s">
        <v>201</v>
      </c>
      <c r="C7" s="506"/>
      <c r="D7" s="507"/>
      <c r="E7" s="505" t="s">
        <v>200</v>
      </c>
      <c r="F7" s="506"/>
      <c r="G7" s="507"/>
      <c r="H7" s="508" t="s">
        <v>332</v>
      </c>
      <c r="I7" s="509"/>
      <c r="J7" s="541"/>
      <c r="K7" s="510" t="s">
        <v>331</v>
      </c>
    </row>
    <row r="8" spans="1:11" s="252" customFormat="1" ht="18" customHeight="1" thickTop="1" thickBot="1" x14ac:dyDescent="0.3">
      <c r="A8" s="503"/>
      <c r="B8" s="531" t="s">
        <v>329</v>
      </c>
      <c r="C8" s="531" t="s">
        <v>574</v>
      </c>
      <c r="D8" s="499" t="s">
        <v>330</v>
      </c>
      <c r="E8" s="531" t="s">
        <v>329</v>
      </c>
      <c r="F8" s="531" t="s">
        <v>574</v>
      </c>
      <c r="G8" s="499" t="s">
        <v>330</v>
      </c>
      <c r="H8" s="531" t="s">
        <v>329</v>
      </c>
      <c r="I8" s="531" t="s">
        <v>574</v>
      </c>
      <c r="J8" s="499" t="s">
        <v>328</v>
      </c>
      <c r="K8" s="511"/>
    </row>
    <row r="9" spans="1:11" s="241" customFormat="1" ht="23.25" customHeight="1" thickTop="1" x14ac:dyDescent="0.25">
      <c r="A9" s="504"/>
      <c r="B9" s="532"/>
      <c r="C9" s="532"/>
      <c r="D9" s="500"/>
      <c r="E9" s="532"/>
      <c r="F9" s="532"/>
      <c r="G9" s="500"/>
      <c r="H9" s="532"/>
      <c r="I9" s="532"/>
      <c r="J9" s="500" t="s">
        <v>193</v>
      </c>
      <c r="K9" s="512"/>
    </row>
    <row r="10" spans="1:11" s="241" customFormat="1" ht="26.25" customHeight="1" thickBot="1" x14ac:dyDescent="0.3">
      <c r="A10" s="255" t="s">
        <v>4</v>
      </c>
      <c r="B10" s="254">
        <v>0</v>
      </c>
      <c r="C10" s="254">
        <v>1</v>
      </c>
      <c r="D10" s="62">
        <f t="shared" ref="D10:D21" si="0">B10+C10</f>
        <v>1</v>
      </c>
      <c r="E10" s="254">
        <v>1</v>
      </c>
      <c r="F10" s="254">
        <v>4</v>
      </c>
      <c r="G10" s="62">
        <f t="shared" ref="G10:G21" si="1">E10+F10</f>
        <v>5</v>
      </c>
      <c r="H10" s="62">
        <f t="shared" ref="H10:H21" si="2">B10+E10</f>
        <v>1</v>
      </c>
      <c r="I10" s="62">
        <f t="shared" ref="I10:I21" si="3">C10+F10</f>
        <v>5</v>
      </c>
      <c r="J10" s="62">
        <f t="shared" ref="J10:J21" si="4">H10+I10</f>
        <v>6</v>
      </c>
      <c r="K10" s="253" t="s">
        <v>5</v>
      </c>
    </row>
    <row r="11" spans="1:11" s="241" customFormat="1" ht="26.25" customHeight="1" thickTop="1" thickBot="1" x14ac:dyDescent="0.3">
      <c r="A11" s="248" t="s">
        <v>6</v>
      </c>
      <c r="B11" s="208">
        <v>3</v>
      </c>
      <c r="C11" s="208">
        <v>1</v>
      </c>
      <c r="D11" s="251">
        <f t="shared" si="0"/>
        <v>4</v>
      </c>
      <c r="E11" s="208">
        <v>5</v>
      </c>
      <c r="F11" s="208">
        <v>0</v>
      </c>
      <c r="G11" s="251">
        <f t="shared" si="1"/>
        <v>5</v>
      </c>
      <c r="H11" s="251">
        <f t="shared" si="2"/>
        <v>8</v>
      </c>
      <c r="I11" s="251">
        <f t="shared" si="3"/>
        <v>1</v>
      </c>
      <c r="J11" s="60">
        <f t="shared" si="4"/>
        <v>9</v>
      </c>
      <c r="K11" s="246" t="s">
        <v>7</v>
      </c>
    </row>
    <row r="12" spans="1:11" s="241" customFormat="1" ht="26.25" customHeight="1" thickTop="1" thickBot="1" x14ac:dyDescent="0.3">
      <c r="A12" s="250" t="s">
        <v>8</v>
      </c>
      <c r="B12" s="226">
        <v>1</v>
      </c>
      <c r="C12" s="226">
        <v>4</v>
      </c>
      <c r="D12" s="62">
        <f t="shared" si="0"/>
        <v>5</v>
      </c>
      <c r="E12" s="226">
        <v>3</v>
      </c>
      <c r="F12" s="226">
        <v>1</v>
      </c>
      <c r="G12" s="62">
        <f t="shared" si="1"/>
        <v>4</v>
      </c>
      <c r="H12" s="62">
        <f t="shared" si="2"/>
        <v>4</v>
      </c>
      <c r="I12" s="62">
        <f t="shared" si="3"/>
        <v>5</v>
      </c>
      <c r="J12" s="61">
        <f t="shared" si="4"/>
        <v>9</v>
      </c>
      <c r="K12" s="249" t="s">
        <v>9</v>
      </c>
    </row>
    <row r="13" spans="1:11" s="241" customFormat="1" ht="26.25" customHeight="1" thickTop="1" thickBot="1" x14ac:dyDescent="0.3">
      <c r="A13" s="248" t="s">
        <v>582</v>
      </c>
      <c r="B13" s="208">
        <v>5</v>
      </c>
      <c r="C13" s="208">
        <v>1</v>
      </c>
      <c r="D13" s="251">
        <f t="shared" si="0"/>
        <v>6</v>
      </c>
      <c r="E13" s="208">
        <v>6</v>
      </c>
      <c r="F13" s="208">
        <v>2</v>
      </c>
      <c r="G13" s="251">
        <f t="shared" si="1"/>
        <v>8</v>
      </c>
      <c r="H13" s="251">
        <f t="shared" si="2"/>
        <v>11</v>
      </c>
      <c r="I13" s="251">
        <f t="shared" si="3"/>
        <v>3</v>
      </c>
      <c r="J13" s="60">
        <f t="shared" si="4"/>
        <v>14</v>
      </c>
      <c r="K13" s="246" t="s">
        <v>10</v>
      </c>
    </row>
    <row r="14" spans="1:11" s="241" customFormat="1" ht="26.25" customHeight="1" thickTop="1" thickBot="1" x14ac:dyDescent="0.3">
      <c r="A14" s="250" t="s">
        <v>11</v>
      </c>
      <c r="B14" s="226">
        <v>3</v>
      </c>
      <c r="C14" s="226">
        <v>5</v>
      </c>
      <c r="D14" s="62">
        <f t="shared" si="0"/>
        <v>8</v>
      </c>
      <c r="E14" s="226">
        <v>3</v>
      </c>
      <c r="F14" s="226">
        <v>5</v>
      </c>
      <c r="G14" s="62">
        <f t="shared" si="1"/>
        <v>8</v>
      </c>
      <c r="H14" s="62">
        <f t="shared" si="2"/>
        <v>6</v>
      </c>
      <c r="I14" s="62">
        <f t="shared" si="3"/>
        <v>10</v>
      </c>
      <c r="J14" s="61">
        <f t="shared" si="4"/>
        <v>16</v>
      </c>
      <c r="K14" s="249" t="s">
        <v>12</v>
      </c>
    </row>
    <row r="15" spans="1:11" s="241" customFormat="1" ht="26.25" customHeight="1" thickTop="1" thickBot="1" x14ac:dyDescent="0.3">
      <c r="A15" s="248" t="s">
        <v>13</v>
      </c>
      <c r="B15" s="208">
        <v>1</v>
      </c>
      <c r="C15" s="208">
        <v>2</v>
      </c>
      <c r="D15" s="251">
        <f t="shared" si="0"/>
        <v>3</v>
      </c>
      <c r="E15" s="208">
        <v>6</v>
      </c>
      <c r="F15" s="208">
        <v>1</v>
      </c>
      <c r="G15" s="251">
        <f t="shared" si="1"/>
        <v>7</v>
      </c>
      <c r="H15" s="251">
        <f t="shared" si="2"/>
        <v>7</v>
      </c>
      <c r="I15" s="251">
        <f t="shared" si="3"/>
        <v>3</v>
      </c>
      <c r="J15" s="60">
        <f t="shared" si="4"/>
        <v>10</v>
      </c>
      <c r="K15" s="246" t="s">
        <v>14</v>
      </c>
    </row>
    <row r="16" spans="1:11" s="241" customFormat="1" ht="26.25" customHeight="1" thickTop="1" thickBot="1" x14ac:dyDescent="0.3">
      <c r="A16" s="250" t="s">
        <v>15</v>
      </c>
      <c r="B16" s="226">
        <v>3</v>
      </c>
      <c r="C16" s="226">
        <v>0</v>
      </c>
      <c r="D16" s="62">
        <f t="shared" si="0"/>
        <v>3</v>
      </c>
      <c r="E16" s="226">
        <v>3</v>
      </c>
      <c r="F16" s="226">
        <v>2</v>
      </c>
      <c r="G16" s="62">
        <f t="shared" si="1"/>
        <v>5</v>
      </c>
      <c r="H16" s="62">
        <f t="shared" si="2"/>
        <v>6</v>
      </c>
      <c r="I16" s="62">
        <f t="shared" si="3"/>
        <v>2</v>
      </c>
      <c r="J16" s="61">
        <f t="shared" si="4"/>
        <v>8</v>
      </c>
      <c r="K16" s="249" t="s">
        <v>16</v>
      </c>
    </row>
    <row r="17" spans="1:11" s="241" customFormat="1" ht="26.25" customHeight="1" thickTop="1" thickBot="1" x14ac:dyDescent="0.3">
      <c r="A17" s="248" t="s">
        <v>17</v>
      </c>
      <c r="B17" s="208">
        <v>2</v>
      </c>
      <c r="C17" s="208">
        <v>3</v>
      </c>
      <c r="D17" s="251">
        <f t="shared" si="0"/>
        <v>5</v>
      </c>
      <c r="E17" s="208">
        <v>9</v>
      </c>
      <c r="F17" s="208">
        <v>2</v>
      </c>
      <c r="G17" s="251">
        <f t="shared" si="1"/>
        <v>11</v>
      </c>
      <c r="H17" s="251">
        <f t="shared" si="2"/>
        <v>11</v>
      </c>
      <c r="I17" s="251">
        <f t="shared" si="3"/>
        <v>5</v>
      </c>
      <c r="J17" s="60">
        <f t="shared" si="4"/>
        <v>16</v>
      </c>
      <c r="K17" s="246" t="s">
        <v>18</v>
      </c>
    </row>
    <row r="18" spans="1:11" s="241" customFormat="1" ht="26.25" customHeight="1" thickTop="1" thickBot="1" x14ac:dyDescent="0.3">
      <c r="A18" s="250" t="s">
        <v>19</v>
      </c>
      <c r="B18" s="226">
        <v>3</v>
      </c>
      <c r="C18" s="226">
        <v>1</v>
      </c>
      <c r="D18" s="62">
        <f t="shared" si="0"/>
        <v>4</v>
      </c>
      <c r="E18" s="226">
        <v>6</v>
      </c>
      <c r="F18" s="226">
        <v>4</v>
      </c>
      <c r="G18" s="62">
        <f t="shared" si="1"/>
        <v>10</v>
      </c>
      <c r="H18" s="62">
        <f t="shared" si="2"/>
        <v>9</v>
      </c>
      <c r="I18" s="62">
        <f t="shared" si="3"/>
        <v>5</v>
      </c>
      <c r="J18" s="61">
        <f t="shared" si="4"/>
        <v>14</v>
      </c>
      <c r="K18" s="249" t="s">
        <v>20</v>
      </c>
    </row>
    <row r="19" spans="1:11" s="241" customFormat="1" ht="26.25" customHeight="1" thickTop="1" thickBot="1" x14ac:dyDescent="0.3">
      <c r="A19" s="248" t="s">
        <v>21</v>
      </c>
      <c r="B19" s="208">
        <v>2</v>
      </c>
      <c r="C19" s="208">
        <v>0</v>
      </c>
      <c r="D19" s="251">
        <f t="shared" si="0"/>
        <v>2</v>
      </c>
      <c r="E19" s="208">
        <v>10</v>
      </c>
      <c r="F19" s="208">
        <v>3</v>
      </c>
      <c r="G19" s="251">
        <f t="shared" si="1"/>
        <v>13</v>
      </c>
      <c r="H19" s="251">
        <f t="shared" si="2"/>
        <v>12</v>
      </c>
      <c r="I19" s="251">
        <f t="shared" si="3"/>
        <v>3</v>
      </c>
      <c r="J19" s="60">
        <f t="shared" si="4"/>
        <v>15</v>
      </c>
      <c r="K19" s="246" t="s">
        <v>22</v>
      </c>
    </row>
    <row r="20" spans="1:11" s="241" customFormat="1" ht="26.25" customHeight="1" thickTop="1" thickBot="1" x14ac:dyDescent="0.3">
      <c r="A20" s="250" t="s">
        <v>23</v>
      </c>
      <c r="B20" s="226">
        <v>4</v>
      </c>
      <c r="C20" s="226">
        <v>3</v>
      </c>
      <c r="D20" s="62">
        <f t="shared" si="0"/>
        <v>7</v>
      </c>
      <c r="E20" s="226">
        <v>5</v>
      </c>
      <c r="F20" s="226">
        <v>6</v>
      </c>
      <c r="G20" s="62">
        <f t="shared" si="1"/>
        <v>11</v>
      </c>
      <c r="H20" s="62">
        <f t="shared" si="2"/>
        <v>9</v>
      </c>
      <c r="I20" s="62">
        <f t="shared" si="3"/>
        <v>9</v>
      </c>
      <c r="J20" s="61">
        <f t="shared" si="4"/>
        <v>18</v>
      </c>
      <c r="K20" s="249" t="s">
        <v>24</v>
      </c>
    </row>
    <row r="21" spans="1:11" s="241" customFormat="1" ht="26.25" customHeight="1" thickTop="1" x14ac:dyDescent="0.25">
      <c r="A21" s="323" t="s">
        <v>25</v>
      </c>
      <c r="B21" s="200">
        <v>1</v>
      </c>
      <c r="C21" s="200">
        <v>0</v>
      </c>
      <c r="D21" s="322">
        <f t="shared" si="0"/>
        <v>1</v>
      </c>
      <c r="E21" s="200">
        <v>8</v>
      </c>
      <c r="F21" s="200">
        <v>4</v>
      </c>
      <c r="G21" s="322">
        <f t="shared" si="1"/>
        <v>12</v>
      </c>
      <c r="H21" s="322">
        <f t="shared" si="2"/>
        <v>9</v>
      </c>
      <c r="I21" s="322">
        <f t="shared" si="3"/>
        <v>4</v>
      </c>
      <c r="J21" s="197">
        <f t="shared" si="4"/>
        <v>13</v>
      </c>
      <c r="K21" s="321" t="s">
        <v>26</v>
      </c>
    </row>
    <row r="22" spans="1:11" s="241" customFormat="1" ht="30" customHeight="1" x14ac:dyDescent="0.25">
      <c r="A22" s="320" t="s">
        <v>2</v>
      </c>
      <c r="B22" s="319">
        <f t="shared" ref="B22:J22" si="5">SUM(B10:B21)</f>
        <v>28</v>
      </c>
      <c r="C22" s="319">
        <f t="shared" si="5"/>
        <v>21</v>
      </c>
      <c r="D22" s="267">
        <f t="shared" si="5"/>
        <v>49</v>
      </c>
      <c r="E22" s="319">
        <f t="shared" si="5"/>
        <v>65</v>
      </c>
      <c r="F22" s="319">
        <f t="shared" si="5"/>
        <v>34</v>
      </c>
      <c r="G22" s="267">
        <f t="shared" si="5"/>
        <v>99</v>
      </c>
      <c r="H22" s="267">
        <f t="shared" si="5"/>
        <v>93</v>
      </c>
      <c r="I22" s="267">
        <f t="shared" si="5"/>
        <v>55</v>
      </c>
      <c r="J22" s="267">
        <f t="shared" si="5"/>
        <v>148</v>
      </c>
      <c r="K22" s="318" t="s">
        <v>3</v>
      </c>
    </row>
    <row r="23" spans="1:11" ht="24" customHeight="1" x14ac:dyDescent="0.25">
      <c r="A23" s="243"/>
    </row>
    <row r="24" spans="1:11" ht="24" customHeight="1" x14ac:dyDescent="0.25">
      <c r="A24" s="237"/>
      <c r="K24" s="237"/>
    </row>
    <row r="25" spans="1:11" ht="24" customHeight="1" x14ac:dyDescent="0.25">
      <c r="A25" s="237"/>
      <c r="K25" s="237"/>
    </row>
    <row r="26" spans="1:11" ht="24" customHeight="1" x14ac:dyDescent="0.25">
      <c r="A26" s="237"/>
      <c r="K26" s="237"/>
    </row>
    <row r="27" spans="1:11" ht="24" customHeight="1" x14ac:dyDescent="0.25">
      <c r="A27" s="237"/>
      <c r="K27" s="237"/>
    </row>
    <row r="28" spans="1:11" ht="24" customHeight="1" x14ac:dyDescent="0.25">
      <c r="A28" s="237"/>
      <c r="K28" s="237"/>
    </row>
    <row r="29" spans="1:11" ht="29.25" customHeight="1" x14ac:dyDescent="0.25"/>
  </sheetData>
  <mergeCells count="17"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C8:C9"/>
    <mergeCell ref="J8:J9"/>
    <mergeCell ref="D8:D9"/>
    <mergeCell ref="E8:E9"/>
    <mergeCell ref="F8:F9"/>
    <mergeCell ref="G8:G9"/>
    <mergeCell ref="H8:H9"/>
    <mergeCell ref="I8:I9"/>
  </mergeCells>
  <printOptions horizontalCentered="1" vertic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3"/>
  <sheetViews>
    <sheetView rightToLeft="1" view="pageBreakPreview" zoomScaleNormal="100" workbookViewId="0">
      <selection activeCell="M10" sqref="M10"/>
    </sheetView>
  </sheetViews>
  <sheetFormatPr defaultColWidth="9.1796875" defaultRowHeight="12.5" x14ac:dyDescent="0.25"/>
  <cols>
    <col min="1" max="1" width="19.1796875" style="233" customWidth="1"/>
    <col min="2" max="10" width="10.453125" style="232" customWidth="1"/>
    <col min="11" max="11" width="20" style="233" customWidth="1"/>
    <col min="12" max="16384" width="9.1796875" style="232"/>
  </cols>
  <sheetData>
    <row r="1" spans="1:11" s="256" customFormat="1" ht="20" x14ac:dyDescent="0.25">
      <c r="A1" s="548" t="s">
        <v>349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</row>
    <row r="2" spans="1:11" s="256" customFormat="1" ht="20" x14ac:dyDescent="0.25">
      <c r="A2" s="549">
        <v>2012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</row>
    <row r="3" spans="1:11" s="256" customFormat="1" ht="17.5" x14ac:dyDescent="0.25">
      <c r="A3" s="566" t="s">
        <v>348</v>
      </c>
      <c r="B3" s="566"/>
      <c r="C3" s="566"/>
      <c r="D3" s="566"/>
      <c r="E3" s="566"/>
      <c r="F3" s="566"/>
      <c r="G3" s="566"/>
      <c r="H3" s="566"/>
      <c r="I3" s="566"/>
      <c r="J3" s="566"/>
      <c r="K3" s="566"/>
    </row>
    <row r="4" spans="1:11" ht="15.5" x14ac:dyDescent="0.25">
      <c r="A4" s="551">
        <v>2012</v>
      </c>
      <c r="B4" s="551"/>
      <c r="C4" s="551"/>
      <c r="D4" s="551"/>
      <c r="E4" s="551"/>
      <c r="F4" s="551"/>
      <c r="G4" s="551"/>
      <c r="H4" s="551"/>
      <c r="I4" s="551"/>
      <c r="J4" s="551"/>
      <c r="K4" s="551"/>
    </row>
    <row r="5" spans="1:11" ht="9" customHeight="1" x14ac:dyDescent="0.2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</row>
    <row r="6" spans="1:11" ht="15.5" x14ac:dyDescent="0.25">
      <c r="A6" s="348" t="s">
        <v>545</v>
      </c>
      <c r="B6" s="349"/>
      <c r="C6" s="349"/>
      <c r="D6" s="349"/>
      <c r="E6" s="349"/>
      <c r="F6" s="349"/>
      <c r="G6" s="349"/>
      <c r="H6" s="349"/>
      <c r="I6" s="349"/>
      <c r="J6" s="349"/>
      <c r="K6" s="350" t="s">
        <v>546</v>
      </c>
    </row>
    <row r="7" spans="1:11" ht="21.75" customHeight="1" thickBot="1" x14ac:dyDescent="0.3">
      <c r="A7" s="502" t="s">
        <v>347</v>
      </c>
      <c r="B7" s="505" t="s">
        <v>201</v>
      </c>
      <c r="C7" s="506"/>
      <c r="D7" s="507"/>
      <c r="E7" s="505" t="s">
        <v>200</v>
      </c>
      <c r="F7" s="506"/>
      <c r="G7" s="507"/>
      <c r="H7" s="508" t="s">
        <v>332</v>
      </c>
      <c r="I7" s="509"/>
      <c r="J7" s="541"/>
      <c r="K7" s="510" t="s">
        <v>346</v>
      </c>
    </row>
    <row r="8" spans="1:11" s="252" customFormat="1" ht="18" customHeight="1" thickTop="1" thickBot="1" x14ac:dyDescent="0.3">
      <c r="A8" s="503"/>
      <c r="B8" s="531" t="s">
        <v>329</v>
      </c>
      <c r="C8" s="531" t="s">
        <v>574</v>
      </c>
      <c r="D8" s="499" t="s">
        <v>330</v>
      </c>
      <c r="E8" s="531" t="s">
        <v>329</v>
      </c>
      <c r="F8" s="531" t="s">
        <v>574</v>
      </c>
      <c r="G8" s="499" t="s">
        <v>330</v>
      </c>
      <c r="H8" s="531" t="s">
        <v>329</v>
      </c>
      <c r="I8" s="531" t="s">
        <v>574</v>
      </c>
      <c r="J8" s="499" t="s">
        <v>328</v>
      </c>
      <c r="K8" s="511"/>
    </row>
    <row r="9" spans="1:11" s="241" customFormat="1" ht="12" customHeight="1" thickTop="1" x14ac:dyDescent="0.25">
      <c r="A9" s="504"/>
      <c r="B9" s="532"/>
      <c r="C9" s="532"/>
      <c r="D9" s="500"/>
      <c r="E9" s="532"/>
      <c r="F9" s="532"/>
      <c r="G9" s="500"/>
      <c r="H9" s="532"/>
      <c r="I9" s="532"/>
      <c r="J9" s="500" t="s">
        <v>193</v>
      </c>
      <c r="K9" s="512"/>
    </row>
    <row r="10" spans="1:11" s="241" customFormat="1" ht="16" thickBot="1" x14ac:dyDescent="0.3">
      <c r="A10" s="338" t="s">
        <v>345</v>
      </c>
      <c r="B10" s="254"/>
      <c r="C10" s="254"/>
      <c r="D10" s="62"/>
      <c r="E10" s="254"/>
      <c r="F10" s="254"/>
      <c r="G10" s="62"/>
      <c r="H10" s="62"/>
      <c r="I10" s="62"/>
      <c r="J10" s="62"/>
      <c r="K10" s="337" t="s">
        <v>344</v>
      </c>
    </row>
    <row r="11" spans="1:11" s="241" customFormat="1" ht="14" thickTop="1" thickBot="1" x14ac:dyDescent="0.3">
      <c r="A11" s="336" t="s">
        <v>343</v>
      </c>
      <c r="B11" s="208">
        <v>2</v>
      </c>
      <c r="C11" s="208">
        <v>3</v>
      </c>
      <c r="D11" s="60">
        <f t="shared" ref="D11:D34" si="0">B11+C11</f>
        <v>5</v>
      </c>
      <c r="E11" s="208">
        <v>9</v>
      </c>
      <c r="F11" s="208">
        <v>2</v>
      </c>
      <c r="G11" s="60">
        <f t="shared" ref="G11:G34" si="1">E11+F11</f>
        <v>11</v>
      </c>
      <c r="H11" s="60">
        <f t="shared" ref="H11:H34" si="2">B11+E11</f>
        <v>11</v>
      </c>
      <c r="I11" s="60">
        <f t="shared" ref="I11:I34" si="3">C11+F11</f>
        <v>5</v>
      </c>
      <c r="J11" s="60">
        <f t="shared" ref="J11:J34" si="4">H11+I11</f>
        <v>16</v>
      </c>
      <c r="K11" s="326" t="s">
        <v>342</v>
      </c>
    </row>
    <row r="12" spans="1:11" s="241" customFormat="1" ht="16.5" thickTop="1" thickBot="1" x14ac:dyDescent="0.3">
      <c r="A12" s="335">
        <v>1</v>
      </c>
      <c r="B12" s="226">
        <v>8</v>
      </c>
      <c r="C12" s="226">
        <v>3</v>
      </c>
      <c r="D12" s="61">
        <f t="shared" si="0"/>
        <v>11</v>
      </c>
      <c r="E12" s="226">
        <v>15</v>
      </c>
      <c r="F12" s="226">
        <v>9</v>
      </c>
      <c r="G12" s="61">
        <f t="shared" si="1"/>
        <v>24</v>
      </c>
      <c r="H12" s="61">
        <f t="shared" si="2"/>
        <v>23</v>
      </c>
      <c r="I12" s="61">
        <f t="shared" si="3"/>
        <v>12</v>
      </c>
      <c r="J12" s="61">
        <f t="shared" si="4"/>
        <v>35</v>
      </c>
      <c r="K12" s="266">
        <v>1</v>
      </c>
    </row>
    <row r="13" spans="1:11" s="241" customFormat="1" ht="16.5" thickTop="1" thickBot="1" x14ac:dyDescent="0.3">
      <c r="A13" s="315">
        <v>2</v>
      </c>
      <c r="B13" s="208">
        <v>2</v>
      </c>
      <c r="C13" s="208">
        <v>0</v>
      </c>
      <c r="D13" s="60">
        <f t="shared" si="0"/>
        <v>2</v>
      </c>
      <c r="E13" s="208">
        <v>4</v>
      </c>
      <c r="F13" s="208">
        <v>1</v>
      </c>
      <c r="G13" s="60">
        <f t="shared" si="1"/>
        <v>5</v>
      </c>
      <c r="H13" s="60">
        <f t="shared" si="2"/>
        <v>6</v>
      </c>
      <c r="I13" s="60">
        <f t="shared" si="3"/>
        <v>1</v>
      </c>
      <c r="J13" s="60">
        <f t="shared" si="4"/>
        <v>7</v>
      </c>
      <c r="K13" s="270">
        <v>2</v>
      </c>
    </row>
    <row r="14" spans="1:11" s="241" customFormat="1" ht="16.5" thickTop="1" thickBot="1" x14ac:dyDescent="0.3">
      <c r="A14" s="335">
        <v>3</v>
      </c>
      <c r="B14" s="226">
        <v>0</v>
      </c>
      <c r="C14" s="226">
        <v>0</v>
      </c>
      <c r="D14" s="61">
        <f t="shared" si="0"/>
        <v>0</v>
      </c>
      <c r="E14" s="226">
        <v>3</v>
      </c>
      <c r="F14" s="226">
        <v>0</v>
      </c>
      <c r="G14" s="61">
        <f t="shared" si="1"/>
        <v>3</v>
      </c>
      <c r="H14" s="61">
        <f t="shared" si="2"/>
        <v>3</v>
      </c>
      <c r="I14" s="61">
        <f t="shared" si="3"/>
        <v>0</v>
      </c>
      <c r="J14" s="61">
        <f t="shared" si="4"/>
        <v>3</v>
      </c>
      <c r="K14" s="266">
        <v>3</v>
      </c>
    </row>
    <row r="15" spans="1:11" s="241" customFormat="1" ht="16.5" thickTop="1" thickBot="1" x14ac:dyDescent="0.3">
      <c r="A15" s="315">
        <v>4</v>
      </c>
      <c r="B15" s="208">
        <v>0</v>
      </c>
      <c r="C15" s="208">
        <v>0</v>
      </c>
      <c r="D15" s="60">
        <f t="shared" si="0"/>
        <v>0</v>
      </c>
      <c r="E15" s="208">
        <v>3</v>
      </c>
      <c r="F15" s="208">
        <v>1</v>
      </c>
      <c r="G15" s="60">
        <f t="shared" si="1"/>
        <v>4</v>
      </c>
      <c r="H15" s="60">
        <f t="shared" si="2"/>
        <v>3</v>
      </c>
      <c r="I15" s="60">
        <f t="shared" si="3"/>
        <v>1</v>
      </c>
      <c r="J15" s="60">
        <f t="shared" si="4"/>
        <v>4</v>
      </c>
      <c r="K15" s="270">
        <v>4</v>
      </c>
    </row>
    <row r="16" spans="1:11" s="241" customFormat="1" ht="16.5" thickTop="1" thickBot="1" x14ac:dyDescent="0.3">
      <c r="A16" s="335">
        <v>5</v>
      </c>
      <c r="B16" s="226">
        <v>0</v>
      </c>
      <c r="C16" s="226">
        <v>0</v>
      </c>
      <c r="D16" s="61">
        <f t="shared" si="0"/>
        <v>0</v>
      </c>
      <c r="E16" s="226">
        <v>3</v>
      </c>
      <c r="F16" s="226">
        <v>0</v>
      </c>
      <c r="G16" s="61">
        <f t="shared" si="1"/>
        <v>3</v>
      </c>
      <c r="H16" s="61">
        <f t="shared" si="2"/>
        <v>3</v>
      </c>
      <c r="I16" s="61">
        <f t="shared" si="3"/>
        <v>0</v>
      </c>
      <c r="J16" s="61">
        <f t="shared" si="4"/>
        <v>3</v>
      </c>
      <c r="K16" s="266">
        <v>5</v>
      </c>
    </row>
    <row r="17" spans="1:11" s="241" customFormat="1" ht="16.5" thickTop="1" thickBot="1" x14ac:dyDescent="0.3">
      <c r="A17" s="315">
        <v>6</v>
      </c>
      <c r="B17" s="208">
        <v>0</v>
      </c>
      <c r="C17" s="208">
        <v>0</v>
      </c>
      <c r="D17" s="60">
        <f t="shared" si="0"/>
        <v>0</v>
      </c>
      <c r="E17" s="208">
        <v>0</v>
      </c>
      <c r="F17" s="208">
        <v>0</v>
      </c>
      <c r="G17" s="60">
        <f t="shared" si="1"/>
        <v>0</v>
      </c>
      <c r="H17" s="60">
        <f t="shared" si="2"/>
        <v>0</v>
      </c>
      <c r="I17" s="60">
        <f t="shared" si="3"/>
        <v>0</v>
      </c>
      <c r="J17" s="60">
        <f t="shared" si="4"/>
        <v>0</v>
      </c>
      <c r="K17" s="270">
        <v>6</v>
      </c>
    </row>
    <row r="18" spans="1:11" s="241" customFormat="1" ht="16.5" thickTop="1" thickBot="1" x14ac:dyDescent="0.3">
      <c r="A18" s="335" t="s">
        <v>341</v>
      </c>
      <c r="B18" s="226">
        <v>1</v>
      </c>
      <c r="C18" s="226">
        <v>1</v>
      </c>
      <c r="D18" s="61">
        <f t="shared" si="0"/>
        <v>2</v>
      </c>
      <c r="E18" s="226">
        <v>4</v>
      </c>
      <c r="F18" s="226">
        <v>6</v>
      </c>
      <c r="G18" s="61">
        <f t="shared" si="1"/>
        <v>10</v>
      </c>
      <c r="H18" s="61">
        <f t="shared" si="2"/>
        <v>5</v>
      </c>
      <c r="I18" s="61">
        <f t="shared" si="3"/>
        <v>7</v>
      </c>
      <c r="J18" s="61">
        <f t="shared" si="4"/>
        <v>12</v>
      </c>
      <c r="K18" s="266" t="s">
        <v>341</v>
      </c>
    </row>
    <row r="19" spans="1:11" s="241" customFormat="1" ht="16.5" thickTop="1" thickBot="1" x14ac:dyDescent="0.3">
      <c r="A19" s="315" t="s">
        <v>340</v>
      </c>
      <c r="B19" s="208">
        <v>0</v>
      </c>
      <c r="C19" s="208">
        <v>2</v>
      </c>
      <c r="D19" s="60">
        <f t="shared" si="0"/>
        <v>2</v>
      </c>
      <c r="E19" s="208">
        <v>5</v>
      </c>
      <c r="F19" s="208">
        <v>1</v>
      </c>
      <c r="G19" s="60">
        <f t="shared" si="1"/>
        <v>6</v>
      </c>
      <c r="H19" s="60">
        <f t="shared" si="2"/>
        <v>5</v>
      </c>
      <c r="I19" s="60">
        <f t="shared" si="3"/>
        <v>3</v>
      </c>
      <c r="J19" s="60">
        <f t="shared" si="4"/>
        <v>8</v>
      </c>
      <c r="K19" s="270" t="s">
        <v>340</v>
      </c>
    </row>
    <row r="20" spans="1:11" s="241" customFormat="1" ht="16.5" thickTop="1" thickBot="1" x14ac:dyDescent="0.3">
      <c r="A20" s="335" t="s">
        <v>339</v>
      </c>
      <c r="B20" s="226">
        <v>2</v>
      </c>
      <c r="C20" s="226">
        <v>0</v>
      </c>
      <c r="D20" s="61">
        <f t="shared" si="0"/>
        <v>2</v>
      </c>
      <c r="E20" s="226">
        <v>0</v>
      </c>
      <c r="F20" s="226">
        <v>2</v>
      </c>
      <c r="G20" s="61">
        <f t="shared" si="1"/>
        <v>2</v>
      </c>
      <c r="H20" s="61">
        <f t="shared" si="2"/>
        <v>2</v>
      </c>
      <c r="I20" s="61">
        <f t="shared" si="3"/>
        <v>2</v>
      </c>
      <c r="J20" s="61">
        <f t="shared" si="4"/>
        <v>4</v>
      </c>
      <c r="K20" s="266" t="s">
        <v>339</v>
      </c>
    </row>
    <row r="21" spans="1:11" s="241" customFormat="1" ht="16.5" thickTop="1" thickBot="1" x14ac:dyDescent="0.3">
      <c r="A21" s="315" t="s">
        <v>338</v>
      </c>
      <c r="B21" s="223">
        <v>0</v>
      </c>
      <c r="C21" s="223">
        <v>0</v>
      </c>
      <c r="D21" s="60">
        <f t="shared" si="0"/>
        <v>0</v>
      </c>
      <c r="E21" s="223">
        <v>0</v>
      </c>
      <c r="F21" s="223">
        <v>0</v>
      </c>
      <c r="G21" s="60">
        <f t="shared" si="1"/>
        <v>0</v>
      </c>
      <c r="H21" s="60">
        <f t="shared" si="2"/>
        <v>0</v>
      </c>
      <c r="I21" s="60">
        <f t="shared" si="3"/>
        <v>0</v>
      </c>
      <c r="J21" s="60">
        <f t="shared" si="4"/>
        <v>0</v>
      </c>
      <c r="K21" s="270" t="s">
        <v>338</v>
      </c>
    </row>
    <row r="22" spans="1:11" s="241" customFormat="1" ht="14" thickTop="1" thickBot="1" x14ac:dyDescent="0.3">
      <c r="A22" s="334" t="s">
        <v>33</v>
      </c>
      <c r="B22" s="333"/>
      <c r="C22" s="333"/>
      <c r="D22" s="61">
        <f t="shared" si="0"/>
        <v>0</v>
      </c>
      <c r="E22" s="333"/>
      <c r="F22" s="333"/>
      <c r="G22" s="61">
        <f t="shared" si="1"/>
        <v>0</v>
      </c>
      <c r="H22" s="61">
        <f t="shared" si="2"/>
        <v>0</v>
      </c>
      <c r="I22" s="61">
        <f t="shared" si="3"/>
        <v>0</v>
      </c>
      <c r="J22" s="61">
        <f t="shared" si="4"/>
        <v>0</v>
      </c>
      <c r="K22" s="332" t="s">
        <v>34</v>
      </c>
    </row>
    <row r="23" spans="1:11" s="241" customFormat="1" ht="16.5" thickTop="1" thickBot="1" x14ac:dyDescent="0.3">
      <c r="A23" s="331" t="s">
        <v>337</v>
      </c>
      <c r="B23" s="330"/>
      <c r="C23" s="330"/>
      <c r="D23" s="60">
        <f t="shared" si="0"/>
        <v>0</v>
      </c>
      <c r="E23" s="330"/>
      <c r="F23" s="330"/>
      <c r="G23" s="60">
        <f t="shared" si="1"/>
        <v>0</v>
      </c>
      <c r="H23" s="60">
        <f t="shared" si="2"/>
        <v>0</v>
      </c>
      <c r="I23" s="60">
        <f t="shared" si="3"/>
        <v>0</v>
      </c>
      <c r="J23" s="60">
        <f t="shared" si="4"/>
        <v>0</v>
      </c>
      <c r="K23" s="329"/>
    </row>
    <row r="24" spans="1:11" s="241" customFormat="1" ht="16.5" thickTop="1" thickBot="1" x14ac:dyDescent="0.3">
      <c r="A24" s="314">
        <v>1</v>
      </c>
      <c r="B24" s="328">
        <v>4</v>
      </c>
      <c r="C24" s="226">
        <v>4</v>
      </c>
      <c r="D24" s="61">
        <f t="shared" si="0"/>
        <v>8</v>
      </c>
      <c r="E24" s="226">
        <v>3</v>
      </c>
      <c r="F24" s="226">
        <v>1</v>
      </c>
      <c r="G24" s="61">
        <f t="shared" si="1"/>
        <v>4</v>
      </c>
      <c r="H24" s="61">
        <f t="shared" si="2"/>
        <v>7</v>
      </c>
      <c r="I24" s="61">
        <f t="shared" si="3"/>
        <v>5</v>
      </c>
      <c r="J24" s="61">
        <f t="shared" si="4"/>
        <v>12</v>
      </c>
      <c r="K24" s="266">
        <v>1</v>
      </c>
    </row>
    <row r="25" spans="1:11" s="241" customFormat="1" ht="16.5" thickTop="1" thickBot="1" x14ac:dyDescent="0.3">
      <c r="A25" s="315">
        <v>2</v>
      </c>
      <c r="B25" s="208">
        <v>6</v>
      </c>
      <c r="C25" s="208">
        <v>4</v>
      </c>
      <c r="D25" s="60">
        <f t="shared" si="0"/>
        <v>10</v>
      </c>
      <c r="E25" s="208">
        <v>0</v>
      </c>
      <c r="F25" s="208">
        <v>4</v>
      </c>
      <c r="G25" s="60">
        <f t="shared" si="1"/>
        <v>4</v>
      </c>
      <c r="H25" s="60">
        <f t="shared" si="2"/>
        <v>6</v>
      </c>
      <c r="I25" s="60">
        <f t="shared" si="3"/>
        <v>8</v>
      </c>
      <c r="J25" s="60">
        <f t="shared" si="4"/>
        <v>14</v>
      </c>
      <c r="K25" s="270">
        <v>2</v>
      </c>
    </row>
    <row r="26" spans="1:11" s="241" customFormat="1" ht="16.5" thickTop="1" thickBot="1" x14ac:dyDescent="0.3">
      <c r="A26" s="314">
        <v>3</v>
      </c>
      <c r="B26" s="328">
        <v>0</v>
      </c>
      <c r="C26" s="226">
        <v>1</v>
      </c>
      <c r="D26" s="61">
        <f t="shared" si="0"/>
        <v>1</v>
      </c>
      <c r="E26" s="226">
        <v>5</v>
      </c>
      <c r="F26" s="226">
        <v>2</v>
      </c>
      <c r="G26" s="61">
        <f t="shared" si="1"/>
        <v>7</v>
      </c>
      <c r="H26" s="61">
        <f t="shared" si="2"/>
        <v>5</v>
      </c>
      <c r="I26" s="61">
        <f t="shared" si="3"/>
        <v>3</v>
      </c>
      <c r="J26" s="61">
        <f t="shared" si="4"/>
        <v>8</v>
      </c>
      <c r="K26" s="313">
        <v>3</v>
      </c>
    </row>
    <row r="27" spans="1:11" s="241" customFormat="1" ht="16.5" thickTop="1" thickBot="1" x14ac:dyDescent="0.3">
      <c r="A27" s="315">
        <v>4</v>
      </c>
      <c r="B27" s="208">
        <v>0</v>
      </c>
      <c r="C27" s="208">
        <v>1</v>
      </c>
      <c r="D27" s="60">
        <f t="shared" si="0"/>
        <v>1</v>
      </c>
      <c r="E27" s="208">
        <v>1</v>
      </c>
      <c r="F27" s="208">
        <v>0</v>
      </c>
      <c r="G27" s="60">
        <f t="shared" si="1"/>
        <v>1</v>
      </c>
      <c r="H27" s="60">
        <f t="shared" si="2"/>
        <v>1</v>
      </c>
      <c r="I27" s="60">
        <f t="shared" si="3"/>
        <v>1</v>
      </c>
      <c r="J27" s="60">
        <f t="shared" si="4"/>
        <v>2</v>
      </c>
      <c r="K27" s="270">
        <v>4</v>
      </c>
    </row>
    <row r="28" spans="1:11" s="241" customFormat="1" ht="16.5" thickTop="1" thickBot="1" x14ac:dyDescent="0.3">
      <c r="A28" s="314">
        <v>5</v>
      </c>
      <c r="B28" s="328">
        <v>1</v>
      </c>
      <c r="C28" s="226">
        <v>1</v>
      </c>
      <c r="D28" s="61">
        <f t="shared" si="0"/>
        <v>2</v>
      </c>
      <c r="E28" s="226">
        <v>4</v>
      </c>
      <c r="F28" s="226">
        <v>2</v>
      </c>
      <c r="G28" s="61">
        <f t="shared" si="1"/>
        <v>6</v>
      </c>
      <c r="H28" s="61">
        <f t="shared" si="2"/>
        <v>5</v>
      </c>
      <c r="I28" s="61">
        <f t="shared" si="3"/>
        <v>3</v>
      </c>
      <c r="J28" s="61">
        <f t="shared" si="4"/>
        <v>8</v>
      </c>
      <c r="K28" s="313">
        <v>5</v>
      </c>
    </row>
    <row r="29" spans="1:11" s="241" customFormat="1" ht="16.5" thickTop="1" thickBot="1" x14ac:dyDescent="0.3">
      <c r="A29" s="315">
        <v>6</v>
      </c>
      <c r="B29" s="208">
        <v>1</v>
      </c>
      <c r="C29" s="208">
        <v>0</v>
      </c>
      <c r="D29" s="60">
        <f t="shared" si="0"/>
        <v>1</v>
      </c>
      <c r="E29" s="208">
        <v>2</v>
      </c>
      <c r="F29" s="208">
        <v>1</v>
      </c>
      <c r="G29" s="60">
        <f t="shared" si="1"/>
        <v>3</v>
      </c>
      <c r="H29" s="60">
        <f t="shared" si="2"/>
        <v>3</v>
      </c>
      <c r="I29" s="60">
        <f t="shared" si="3"/>
        <v>1</v>
      </c>
      <c r="J29" s="60">
        <f t="shared" si="4"/>
        <v>4</v>
      </c>
      <c r="K29" s="270">
        <v>6</v>
      </c>
    </row>
    <row r="30" spans="1:11" s="241" customFormat="1" ht="16.5" thickTop="1" thickBot="1" x14ac:dyDescent="0.3">
      <c r="A30" s="314">
        <v>7</v>
      </c>
      <c r="B30" s="328">
        <v>0</v>
      </c>
      <c r="C30" s="226">
        <v>0</v>
      </c>
      <c r="D30" s="61">
        <f t="shared" si="0"/>
        <v>0</v>
      </c>
      <c r="E30" s="226">
        <v>3</v>
      </c>
      <c r="F30" s="226">
        <v>0</v>
      </c>
      <c r="G30" s="61">
        <f t="shared" si="1"/>
        <v>3</v>
      </c>
      <c r="H30" s="61">
        <f t="shared" si="2"/>
        <v>3</v>
      </c>
      <c r="I30" s="61">
        <f t="shared" si="3"/>
        <v>0</v>
      </c>
      <c r="J30" s="61">
        <f t="shared" si="4"/>
        <v>3</v>
      </c>
      <c r="K30" s="313">
        <v>7</v>
      </c>
    </row>
    <row r="31" spans="1:11" s="241" customFormat="1" ht="16.5" thickTop="1" thickBot="1" x14ac:dyDescent="0.3">
      <c r="A31" s="315">
        <v>8</v>
      </c>
      <c r="B31" s="208">
        <v>0</v>
      </c>
      <c r="C31" s="208">
        <v>0</v>
      </c>
      <c r="D31" s="60">
        <f t="shared" si="0"/>
        <v>0</v>
      </c>
      <c r="E31" s="208">
        <v>0</v>
      </c>
      <c r="F31" s="208">
        <v>0</v>
      </c>
      <c r="G31" s="60">
        <f t="shared" si="1"/>
        <v>0</v>
      </c>
      <c r="H31" s="60">
        <f t="shared" si="2"/>
        <v>0</v>
      </c>
      <c r="I31" s="60">
        <f t="shared" si="3"/>
        <v>0</v>
      </c>
      <c r="J31" s="60">
        <f t="shared" si="4"/>
        <v>0</v>
      </c>
      <c r="K31" s="270">
        <v>8</v>
      </c>
    </row>
    <row r="32" spans="1:11" s="241" customFormat="1" ht="16.5" thickTop="1" thickBot="1" x14ac:dyDescent="0.3">
      <c r="A32" s="314">
        <v>9</v>
      </c>
      <c r="B32" s="328">
        <v>0</v>
      </c>
      <c r="C32" s="226">
        <v>1</v>
      </c>
      <c r="D32" s="61">
        <f t="shared" si="0"/>
        <v>1</v>
      </c>
      <c r="E32" s="226">
        <v>0</v>
      </c>
      <c r="F32" s="226">
        <v>1</v>
      </c>
      <c r="G32" s="61">
        <f t="shared" si="1"/>
        <v>1</v>
      </c>
      <c r="H32" s="61">
        <f t="shared" si="2"/>
        <v>0</v>
      </c>
      <c r="I32" s="61">
        <f t="shared" si="3"/>
        <v>2</v>
      </c>
      <c r="J32" s="61">
        <f t="shared" si="4"/>
        <v>2</v>
      </c>
      <c r="K32" s="313">
        <v>9</v>
      </c>
    </row>
    <row r="33" spans="1:11" s="241" customFormat="1" ht="16.5" thickTop="1" thickBot="1" x14ac:dyDescent="0.3">
      <c r="A33" s="315">
        <v>10</v>
      </c>
      <c r="B33" s="208">
        <v>1</v>
      </c>
      <c r="C33" s="208">
        <v>0</v>
      </c>
      <c r="D33" s="60">
        <f t="shared" si="0"/>
        <v>1</v>
      </c>
      <c r="E33" s="208">
        <v>0</v>
      </c>
      <c r="F33" s="208">
        <v>1</v>
      </c>
      <c r="G33" s="60">
        <f t="shared" si="1"/>
        <v>1</v>
      </c>
      <c r="H33" s="60">
        <f t="shared" si="2"/>
        <v>1</v>
      </c>
      <c r="I33" s="60">
        <f t="shared" si="3"/>
        <v>1</v>
      </c>
      <c r="J33" s="60">
        <f t="shared" si="4"/>
        <v>2</v>
      </c>
      <c r="K33" s="270">
        <v>10</v>
      </c>
    </row>
    <row r="34" spans="1:11" s="241" customFormat="1" ht="16.5" thickTop="1" thickBot="1" x14ac:dyDescent="0.3">
      <c r="A34" s="314" t="s">
        <v>336</v>
      </c>
      <c r="B34" s="328">
        <v>0</v>
      </c>
      <c r="C34" s="226">
        <v>0</v>
      </c>
      <c r="D34" s="61">
        <f t="shared" si="0"/>
        <v>0</v>
      </c>
      <c r="E34" s="226">
        <v>1</v>
      </c>
      <c r="F34" s="226">
        <v>0</v>
      </c>
      <c r="G34" s="61">
        <f t="shared" si="1"/>
        <v>1</v>
      </c>
      <c r="H34" s="61">
        <f t="shared" si="2"/>
        <v>1</v>
      </c>
      <c r="I34" s="61">
        <f t="shared" si="3"/>
        <v>0</v>
      </c>
      <c r="J34" s="61">
        <f t="shared" si="4"/>
        <v>1</v>
      </c>
      <c r="K34" s="313" t="s">
        <v>335</v>
      </c>
    </row>
    <row r="35" spans="1:11" s="241" customFormat="1" ht="13.5" thickTop="1" x14ac:dyDescent="0.25">
      <c r="A35" s="327" t="s">
        <v>33</v>
      </c>
      <c r="B35" s="200"/>
      <c r="C35" s="200"/>
      <c r="D35" s="197"/>
      <c r="E35" s="200"/>
      <c r="F35" s="200"/>
      <c r="G35" s="197"/>
      <c r="H35" s="197"/>
      <c r="I35" s="197"/>
      <c r="J35" s="197"/>
      <c r="K35" s="326" t="s">
        <v>34</v>
      </c>
    </row>
    <row r="36" spans="1:11" s="241" customFormat="1" ht="24" customHeight="1" x14ac:dyDescent="0.25">
      <c r="A36" s="325" t="s">
        <v>0</v>
      </c>
      <c r="B36" s="219">
        <f t="shared" ref="B36:J36" si="5">SUM(B11:B35)</f>
        <v>28</v>
      </c>
      <c r="C36" s="219">
        <f t="shared" si="5"/>
        <v>21</v>
      </c>
      <c r="D36" s="218">
        <f t="shared" si="5"/>
        <v>49</v>
      </c>
      <c r="E36" s="219">
        <f t="shared" si="5"/>
        <v>65</v>
      </c>
      <c r="F36" s="219">
        <f t="shared" si="5"/>
        <v>34</v>
      </c>
      <c r="G36" s="218">
        <f t="shared" si="5"/>
        <v>99</v>
      </c>
      <c r="H36" s="218">
        <f t="shared" si="5"/>
        <v>93</v>
      </c>
      <c r="I36" s="218">
        <f t="shared" si="5"/>
        <v>55</v>
      </c>
      <c r="J36" s="218">
        <f t="shared" si="5"/>
        <v>148</v>
      </c>
      <c r="K36" s="324" t="s">
        <v>1</v>
      </c>
    </row>
    <row r="37" spans="1:11" ht="24" customHeight="1" x14ac:dyDescent="0.25">
      <c r="A37" s="243"/>
    </row>
    <row r="38" spans="1:11" ht="24" customHeight="1" x14ac:dyDescent="0.25">
      <c r="A38" s="237"/>
      <c r="K38" s="237"/>
    </row>
    <row r="39" spans="1:11" ht="24" customHeight="1" x14ac:dyDescent="0.25">
      <c r="A39" s="237"/>
      <c r="K39" s="237"/>
    </row>
    <row r="40" spans="1:11" ht="24" customHeight="1" x14ac:dyDescent="0.25">
      <c r="A40" s="237"/>
      <c r="K40" s="237"/>
    </row>
    <row r="41" spans="1:11" ht="24" customHeight="1" x14ac:dyDescent="0.25">
      <c r="A41" s="237"/>
      <c r="K41" s="237"/>
    </row>
    <row r="42" spans="1:11" ht="24" customHeight="1" x14ac:dyDescent="0.25">
      <c r="A42" s="237"/>
      <c r="K42" s="237"/>
    </row>
    <row r="43" spans="1:11" ht="29.25" customHeight="1" x14ac:dyDescent="0.25"/>
  </sheetData>
  <mergeCells count="18">
    <mergeCell ref="H8:H9"/>
    <mergeCell ref="A3:K3"/>
    <mergeCell ref="A1:K1"/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rightToLeft="1" view="pageBreakPreview" zoomScale="96" zoomScaleNormal="100" zoomScaleSheetLayoutView="96" workbookViewId="0">
      <selection activeCell="D27" sqref="D27"/>
    </sheetView>
  </sheetViews>
  <sheetFormatPr defaultColWidth="9.1796875" defaultRowHeight="12.5" x14ac:dyDescent="0.25"/>
  <cols>
    <col min="1" max="1" width="40.54296875" style="10" customWidth="1"/>
    <col min="2" max="2" width="2.54296875" style="10" customWidth="1"/>
    <col min="3" max="3" width="41" style="11" customWidth="1"/>
    <col min="4" max="4" width="3.1796875" style="10" customWidth="1"/>
    <col min="5" max="16384" width="9.1796875" style="10"/>
  </cols>
  <sheetData>
    <row r="1" spans="1:3" ht="59.25" customHeight="1" x14ac:dyDescent="0.25"/>
    <row r="2" spans="1:3" s="21" customFormat="1" ht="15.75" customHeight="1" x14ac:dyDescent="0.25">
      <c r="A2" s="381" t="s">
        <v>137</v>
      </c>
      <c r="B2" s="382"/>
      <c r="C2" s="383" t="s">
        <v>136</v>
      </c>
    </row>
    <row r="3" spans="1:3" ht="25" x14ac:dyDescent="0.25">
      <c r="A3" s="381" t="s">
        <v>160</v>
      </c>
      <c r="B3" s="382"/>
      <c r="C3" s="384" t="s">
        <v>161</v>
      </c>
    </row>
    <row r="4" spans="1:3" ht="15.5" x14ac:dyDescent="0.25">
      <c r="A4" s="22"/>
    </row>
    <row r="5" spans="1:3" s="12" customFormat="1" ht="77.5" x14ac:dyDescent="0.25">
      <c r="A5" s="20" t="s">
        <v>135</v>
      </c>
      <c r="B5" s="16"/>
      <c r="C5" s="18" t="s">
        <v>162</v>
      </c>
    </row>
    <row r="6" spans="1:3" s="12" customFormat="1" ht="62" x14ac:dyDescent="0.25">
      <c r="A6" s="20" t="s">
        <v>134</v>
      </c>
      <c r="B6" s="16"/>
      <c r="C6" s="18" t="s">
        <v>133</v>
      </c>
    </row>
    <row r="7" spans="1:3" s="12" customFormat="1" ht="62" x14ac:dyDescent="0.25">
      <c r="A7" s="19" t="s">
        <v>132</v>
      </c>
      <c r="B7" s="14"/>
      <c r="C7" s="18" t="s">
        <v>131</v>
      </c>
    </row>
    <row r="8" spans="1:3" s="12" customFormat="1" ht="11.25" customHeight="1" x14ac:dyDescent="0.25">
      <c r="A8" s="17"/>
      <c r="B8" s="16"/>
      <c r="C8" s="15"/>
    </row>
    <row r="9" spans="1:3" s="12" customFormat="1" ht="46.5" x14ac:dyDescent="0.25">
      <c r="A9" s="19" t="s">
        <v>130</v>
      </c>
      <c r="B9" s="16"/>
      <c r="C9" s="18" t="s">
        <v>129</v>
      </c>
    </row>
    <row r="10" spans="1:3" s="12" customFormat="1" ht="30.75" customHeight="1" x14ac:dyDescent="0.35">
      <c r="A10" s="49" t="s">
        <v>163</v>
      </c>
      <c r="B10" s="14"/>
      <c r="C10" s="50" t="s">
        <v>164</v>
      </c>
    </row>
    <row r="11" spans="1:3" s="12" customFormat="1" ht="57" customHeight="1" x14ac:dyDescent="0.25">
      <c r="A11" s="48" t="s">
        <v>581</v>
      </c>
      <c r="B11" s="14"/>
      <c r="C11" s="47" t="s">
        <v>165</v>
      </c>
    </row>
    <row r="12" spans="1:3" s="12" customFormat="1" ht="57" customHeight="1" x14ac:dyDescent="0.25">
      <c r="A12" s="45"/>
      <c r="B12" s="13"/>
      <c r="C12" s="46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9"/>
  <sheetViews>
    <sheetView rightToLeft="1" view="pageBreakPreview" zoomScaleNormal="100" zoomScaleSheetLayoutView="100" workbookViewId="0">
      <selection activeCell="A3" sqref="A3:H3"/>
    </sheetView>
  </sheetViews>
  <sheetFormatPr defaultColWidth="9.1796875" defaultRowHeight="12.5" x14ac:dyDescent="0.25"/>
  <cols>
    <col min="1" max="1" width="25.7265625" style="4" customWidth="1"/>
    <col min="2" max="7" width="12.7265625" style="2" customWidth="1"/>
    <col min="8" max="8" width="25.7265625" style="4" customWidth="1"/>
    <col min="9" max="16384" width="9.1796875" style="2"/>
  </cols>
  <sheetData>
    <row r="1" spans="1:8" s="66" customFormat="1" ht="24" customHeight="1" x14ac:dyDescent="0.25">
      <c r="A1" s="548" t="s">
        <v>40</v>
      </c>
      <c r="B1" s="548"/>
      <c r="C1" s="548"/>
      <c r="D1" s="548"/>
      <c r="E1" s="548"/>
      <c r="F1" s="548"/>
      <c r="G1" s="548"/>
      <c r="H1" s="548"/>
    </row>
    <row r="2" spans="1:8" s="66" customFormat="1" ht="20" x14ac:dyDescent="0.25">
      <c r="A2" s="549" t="s">
        <v>179</v>
      </c>
      <c r="B2" s="549"/>
      <c r="C2" s="549"/>
      <c r="D2" s="549"/>
      <c r="E2" s="549"/>
      <c r="F2" s="549"/>
      <c r="G2" s="549"/>
      <c r="H2" s="549"/>
    </row>
    <row r="3" spans="1:8" s="67" customFormat="1" ht="15.5" x14ac:dyDescent="0.25">
      <c r="A3" s="566" t="s">
        <v>41</v>
      </c>
      <c r="B3" s="566"/>
      <c r="C3" s="566"/>
      <c r="D3" s="566"/>
      <c r="E3" s="566"/>
      <c r="F3" s="566"/>
      <c r="G3" s="566"/>
      <c r="H3" s="566"/>
    </row>
    <row r="4" spans="1:8" s="67" customFormat="1" ht="15.5" x14ac:dyDescent="0.25">
      <c r="A4" s="551" t="s">
        <v>179</v>
      </c>
      <c r="B4" s="551"/>
      <c r="C4" s="551"/>
      <c r="D4" s="551"/>
      <c r="E4" s="551"/>
      <c r="F4" s="551"/>
      <c r="G4" s="551"/>
      <c r="H4" s="551"/>
    </row>
    <row r="5" spans="1:8" s="67" customFormat="1" ht="15.5" x14ac:dyDescent="0.25">
      <c r="A5" s="351"/>
      <c r="B5" s="351"/>
      <c r="C5" s="351"/>
      <c r="D5" s="351"/>
      <c r="E5" s="351"/>
      <c r="F5" s="351"/>
      <c r="G5" s="351"/>
      <c r="H5" s="351"/>
    </row>
    <row r="6" spans="1:8" ht="15.5" x14ac:dyDescent="0.25">
      <c r="A6" s="353" t="s">
        <v>547</v>
      </c>
      <c r="B6" s="354"/>
      <c r="C6" s="354"/>
      <c r="D6" s="354"/>
      <c r="E6" s="354"/>
      <c r="F6" s="354"/>
      <c r="G6" s="354"/>
      <c r="H6" s="355" t="s">
        <v>548</v>
      </c>
    </row>
    <row r="7" spans="1:8" ht="21.75" customHeight="1" thickBot="1" x14ac:dyDescent="0.3">
      <c r="A7" s="575" t="s">
        <v>172</v>
      </c>
      <c r="B7" s="567" t="s">
        <v>139</v>
      </c>
      <c r="C7" s="567"/>
      <c r="D7" s="567"/>
      <c r="E7" s="567" t="s">
        <v>138</v>
      </c>
      <c r="F7" s="567"/>
      <c r="G7" s="567"/>
      <c r="H7" s="568" t="s">
        <v>171</v>
      </c>
    </row>
    <row r="8" spans="1:8" s="68" customFormat="1" ht="18" customHeight="1" thickTop="1" thickBot="1" x14ac:dyDescent="0.3">
      <c r="A8" s="576"/>
      <c r="B8" s="573" t="s">
        <v>140</v>
      </c>
      <c r="C8" s="573" t="s">
        <v>141</v>
      </c>
      <c r="D8" s="571" t="s">
        <v>170</v>
      </c>
      <c r="E8" s="573" t="s">
        <v>140</v>
      </c>
      <c r="F8" s="573" t="s">
        <v>141</v>
      </c>
      <c r="G8" s="571" t="s">
        <v>170</v>
      </c>
      <c r="H8" s="569"/>
    </row>
    <row r="9" spans="1:8" s="1" customFormat="1" ht="15" customHeight="1" thickTop="1" x14ac:dyDescent="0.25">
      <c r="A9" s="577"/>
      <c r="B9" s="574"/>
      <c r="C9" s="574"/>
      <c r="D9" s="572"/>
      <c r="E9" s="574"/>
      <c r="F9" s="574"/>
      <c r="G9" s="572"/>
      <c r="H9" s="570"/>
    </row>
    <row r="10" spans="1:8" s="1" customFormat="1" ht="30" customHeight="1" thickBot="1" x14ac:dyDescent="0.3">
      <c r="A10" s="141">
        <v>2008</v>
      </c>
      <c r="B10" s="152">
        <v>1954</v>
      </c>
      <c r="C10" s="152">
        <v>1281</v>
      </c>
      <c r="D10" s="143">
        <f>SUM(B10:C10)</f>
        <v>3235</v>
      </c>
      <c r="E10" s="152">
        <v>688</v>
      </c>
      <c r="F10" s="152">
        <v>251</v>
      </c>
      <c r="G10" s="143">
        <f>SUM(E10:F10)</f>
        <v>939</v>
      </c>
      <c r="H10" s="144">
        <v>2008</v>
      </c>
    </row>
    <row r="11" spans="1:8" s="1" customFormat="1" ht="30" customHeight="1" thickTop="1" thickBot="1" x14ac:dyDescent="0.3">
      <c r="A11" s="51">
        <v>2009</v>
      </c>
      <c r="B11" s="110">
        <v>1920</v>
      </c>
      <c r="C11" s="110">
        <v>1233</v>
      </c>
      <c r="D11" s="60">
        <f>SUM(B11:C11)</f>
        <v>3153</v>
      </c>
      <c r="E11" s="110">
        <v>787</v>
      </c>
      <c r="F11" s="110">
        <v>321</v>
      </c>
      <c r="G11" s="60">
        <f>SUM(E11:F11)</f>
        <v>1108</v>
      </c>
      <c r="H11" s="108">
        <v>2009</v>
      </c>
    </row>
    <row r="12" spans="1:8" s="1" customFormat="1" ht="30" customHeight="1" thickTop="1" thickBot="1" x14ac:dyDescent="0.3">
      <c r="A12" s="145">
        <v>2010</v>
      </c>
      <c r="B12" s="142">
        <v>1752</v>
      </c>
      <c r="C12" s="142">
        <v>1225</v>
      </c>
      <c r="D12" s="146">
        <f>SUM(B12:C12)</f>
        <v>2977</v>
      </c>
      <c r="E12" s="142">
        <v>820</v>
      </c>
      <c r="F12" s="142">
        <v>352</v>
      </c>
      <c r="G12" s="146">
        <f>SUM(E12:F12)</f>
        <v>1172</v>
      </c>
      <c r="H12" s="147">
        <v>2010</v>
      </c>
    </row>
    <row r="13" spans="1:8" s="1" customFormat="1" ht="32.25" customHeight="1" thickTop="1" thickBot="1" x14ac:dyDescent="0.3">
      <c r="A13" s="51">
        <v>2011</v>
      </c>
      <c r="B13" s="110">
        <v>1898</v>
      </c>
      <c r="C13" s="110">
        <v>1395</v>
      </c>
      <c r="D13" s="60">
        <f>SUM(B13:C13)</f>
        <v>3293</v>
      </c>
      <c r="E13" s="110">
        <v>754</v>
      </c>
      <c r="F13" s="110">
        <v>354</v>
      </c>
      <c r="G13" s="60">
        <f>SUM(E13:F13)</f>
        <v>1108</v>
      </c>
      <c r="H13" s="108">
        <v>2011</v>
      </c>
    </row>
    <row r="14" spans="1:8" s="1" customFormat="1" ht="30" customHeight="1" thickTop="1" x14ac:dyDescent="0.25">
      <c r="A14" s="148">
        <v>2012</v>
      </c>
      <c r="B14" s="149">
        <v>2053</v>
      </c>
      <c r="C14" s="149">
        <v>1479</v>
      </c>
      <c r="D14" s="150">
        <f>SUM(B14:C14)</f>
        <v>3532</v>
      </c>
      <c r="E14" s="149">
        <v>835</v>
      </c>
      <c r="F14" s="149">
        <v>585</v>
      </c>
      <c r="G14" s="150">
        <f>SUM(E14:F14)</f>
        <v>1420</v>
      </c>
      <c r="H14" s="151">
        <v>2012</v>
      </c>
    </row>
    <row r="15" spans="1:8" ht="24" customHeight="1" x14ac:dyDescent="0.25">
      <c r="A15" s="3"/>
      <c r="H15" s="3"/>
    </row>
    <row r="16" spans="1:8" ht="24" customHeight="1" x14ac:dyDescent="0.25">
      <c r="A16" s="3"/>
      <c r="H16" s="3"/>
    </row>
    <row r="17" ht="24" customHeight="1" x14ac:dyDescent="0.25"/>
    <row r="18" ht="24" customHeight="1" x14ac:dyDescent="0.25"/>
    <row r="19" ht="29.25" customHeight="1" x14ac:dyDescent="0.25"/>
  </sheetData>
  <mergeCells count="14">
    <mergeCell ref="A4:H4"/>
    <mergeCell ref="A1:H1"/>
    <mergeCell ref="A2:H2"/>
    <mergeCell ref="A3:H3"/>
    <mergeCell ref="B7:D7"/>
    <mergeCell ref="E7:G7"/>
    <mergeCell ref="H7:H9"/>
    <mergeCell ref="D8:D9"/>
    <mergeCell ref="E8:E9"/>
    <mergeCell ref="F8:F9"/>
    <mergeCell ref="G8:G9"/>
    <mergeCell ref="A7:A9"/>
    <mergeCell ref="B8:B9"/>
    <mergeCell ref="C8:C9"/>
  </mergeCells>
  <phoneticPr fontId="6" type="noConversion"/>
  <printOptions horizontalCentered="1" verticalCentered="1"/>
  <pageMargins left="0" right="0" top="0" bottom="0" header="0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7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6.26953125" style="4" customWidth="1"/>
    <col min="2" max="7" width="10.7265625" style="2" customWidth="1"/>
    <col min="8" max="8" width="25.81640625" style="4" customWidth="1"/>
    <col min="9" max="16384" width="9.1796875" style="2"/>
  </cols>
  <sheetData>
    <row r="1" spans="1:8" s="69" customFormat="1" ht="22.5" customHeight="1" x14ac:dyDescent="0.25">
      <c r="A1" s="548" t="s">
        <v>615</v>
      </c>
      <c r="B1" s="548"/>
      <c r="C1" s="548"/>
      <c r="D1" s="548"/>
      <c r="E1" s="548"/>
      <c r="F1" s="548"/>
      <c r="G1" s="548"/>
      <c r="H1" s="548"/>
    </row>
    <row r="2" spans="1:8" s="69" customFormat="1" ht="20" x14ac:dyDescent="0.25">
      <c r="A2" s="549">
        <v>2012</v>
      </c>
      <c r="B2" s="549"/>
      <c r="C2" s="549"/>
      <c r="D2" s="549"/>
      <c r="E2" s="549"/>
      <c r="F2" s="549"/>
      <c r="G2" s="549"/>
      <c r="H2" s="549"/>
    </row>
    <row r="3" spans="1:8" s="69" customFormat="1" ht="36" customHeight="1" x14ac:dyDescent="0.25">
      <c r="A3" s="565" t="s">
        <v>376</v>
      </c>
      <c r="B3" s="566"/>
      <c r="C3" s="566"/>
      <c r="D3" s="566"/>
      <c r="E3" s="566"/>
      <c r="F3" s="566"/>
      <c r="G3" s="566"/>
      <c r="H3" s="566"/>
    </row>
    <row r="4" spans="1:8" ht="15.5" x14ac:dyDescent="0.25">
      <c r="A4" s="551">
        <v>2012</v>
      </c>
      <c r="B4" s="551"/>
      <c r="C4" s="551"/>
      <c r="D4" s="551"/>
      <c r="E4" s="551"/>
      <c r="F4" s="551"/>
      <c r="G4" s="551"/>
      <c r="H4" s="551"/>
    </row>
    <row r="5" spans="1:8" ht="15.5" x14ac:dyDescent="0.25">
      <c r="A5" s="353" t="s">
        <v>549</v>
      </c>
      <c r="B5" s="356"/>
      <c r="C5" s="357"/>
      <c r="D5" s="357"/>
      <c r="E5" s="357"/>
      <c r="F5" s="357"/>
      <c r="G5" s="358"/>
      <c r="H5" s="355" t="s">
        <v>550</v>
      </c>
    </row>
    <row r="6" spans="1:8" ht="39" customHeight="1" thickBot="1" x14ac:dyDescent="0.3">
      <c r="A6" s="579" t="s">
        <v>353</v>
      </c>
      <c r="B6" s="581" t="s">
        <v>371</v>
      </c>
      <c r="C6" s="581"/>
      <c r="D6" s="581"/>
      <c r="E6" s="581" t="s">
        <v>372</v>
      </c>
      <c r="F6" s="581"/>
      <c r="G6" s="581"/>
      <c r="H6" s="582" t="s">
        <v>354</v>
      </c>
    </row>
    <row r="7" spans="1:8" ht="39" customHeight="1" x14ac:dyDescent="0.25">
      <c r="A7" s="580"/>
      <c r="B7" s="359" t="s">
        <v>355</v>
      </c>
      <c r="C7" s="359" t="s">
        <v>356</v>
      </c>
      <c r="D7" s="359" t="s">
        <v>357</v>
      </c>
      <c r="E7" s="359" t="s">
        <v>358</v>
      </c>
      <c r="F7" s="359" t="s">
        <v>359</v>
      </c>
      <c r="G7" s="359" t="s">
        <v>357</v>
      </c>
      <c r="H7" s="583"/>
    </row>
    <row r="8" spans="1:8" ht="24.75" customHeight="1" thickBot="1" x14ac:dyDescent="0.3">
      <c r="A8" s="360" t="s">
        <v>360</v>
      </c>
      <c r="B8" s="361">
        <v>564</v>
      </c>
      <c r="C8" s="361">
        <v>587</v>
      </c>
      <c r="D8" s="373">
        <f>B8+C8</f>
        <v>1151</v>
      </c>
      <c r="E8" s="361">
        <v>512</v>
      </c>
      <c r="F8" s="361">
        <v>639</v>
      </c>
      <c r="G8" s="373">
        <f>E8+F8</f>
        <v>1151</v>
      </c>
      <c r="H8" s="362" t="s">
        <v>361</v>
      </c>
    </row>
    <row r="9" spans="1:8" ht="24.75" customHeight="1" thickBot="1" x14ac:dyDescent="0.3">
      <c r="A9" s="363" t="s">
        <v>42</v>
      </c>
      <c r="B9" s="114">
        <v>1123</v>
      </c>
      <c r="C9" s="114">
        <v>499</v>
      </c>
      <c r="D9" s="374">
        <f t="shared" ref="D9:D15" si="0">B9+C9</f>
        <v>1622</v>
      </c>
      <c r="E9" s="114">
        <v>1075</v>
      </c>
      <c r="F9" s="114">
        <v>547</v>
      </c>
      <c r="G9" s="374">
        <f t="shared" ref="G9:G15" si="1">E9+F9</f>
        <v>1622</v>
      </c>
      <c r="H9" s="364" t="s">
        <v>362</v>
      </c>
    </row>
    <row r="10" spans="1:8" ht="24.75" customHeight="1" thickBot="1" x14ac:dyDescent="0.3">
      <c r="A10" s="365" t="s">
        <v>43</v>
      </c>
      <c r="B10" s="112">
        <v>105</v>
      </c>
      <c r="C10" s="112">
        <v>86</v>
      </c>
      <c r="D10" s="375">
        <f t="shared" si="0"/>
        <v>191</v>
      </c>
      <c r="E10" s="112">
        <v>94</v>
      </c>
      <c r="F10" s="112">
        <v>97</v>
      </c>
      <c r="G10" s="375">
        <f t="shared" si="1"/>
        <v>191</v>
      </c>
      <c r="H10" s="366" t="s">
        <v>363</v>
      </c>
    </row>
    <row r="11" spans="1:8" ht="24.75" customHeight="1" thickBot="1" x14ac:dyDescent="0.3">
      <c r="A11" s="363" t="s">
        <v>364</v>
      </c>
      <c r="B11" s="114">
        <v>157</v>
      </c>
      <c r="C11" s="114">
        <v>81</v>
      </c>
      <c r="D11" s="374">
        <f t="shared" si="0"/>
        <v>238</v>
      </c>
      <c r="E11" s="114">
        <v>149</v>
      </c>
      <c r="F11" s="114">
        <v>89</v>
      </c>
      <c r="G11" s="374">
        <f t="shared" si="1"/>
        <v>238</v>
      </c>
      <c r="H11" s="364" t="s">
        <v>365</v>
      </c>
    </row>
    <row r="12" spans="1:8" ht="24.75" customHeight="1" thickBot="1" x14ac:dyDescent="0.3">
      <c r="A12" s="365" t="s">
        <v>44</v>
      </c>
      <c r="B12" s="112">
        <v>61</v>
      </c>
      <c r="C12" s="112">
        <v>18</v>
      </c>
      <c r="D12" s="375">
        <f t="shared" si="0"/>
        <v>79</v>
      </c>
      <c r="E12" s="112">
        <v>58</v>
      </c>
      <c r="F12" s="112">
        <v>21</v>
      </c>
      <c r="G12" s="375">
        <f t="shared" si="1"/>
        <v>79</v>
      </c>
      <c r="H12" s="366" t="s">
        <v>366</v>
      </c>
    </row>
    <row r="13" spans="1:8" ht="24.75" customHeight="1" thickBot="1" x14ac:dyDescent="0.3">
      <c r="A13" s="363" t="s">
        <v>45</v>
      </c>
      <c r="B13" s="114">
        <v>16</v>
      </c>
      <c r="C13" s="114">
        <v>8</v>
      </c>
      <c r="D13" s="374">
        <f t="shared" si="0"/>
        <v>24</v>
      </c>
      <c r="E13" s="114">
        <v>14</v>
      </c>
      <c r="F13" s="114">
        <v>10</v>
      </c>
      <c r="G13" s="374">
        <f t="shared" si="1"/>
        <v>24</v>
      </c>
      <c r="H13" s="364" t="s">
        <v>367</v>
      </c>
    </row>
    <row r="14" spans="1:8" ht="24.75" customHeight="1" thickBot="1" x14ac:dyDescent="0.3">
      <c r="A14" s="365" t="s">
        <v>368</v>
      </c>
      <c r="B14" s="112">
        <v>27</v>
      </c>
      <c r="C14" s="112">
        <v>6</v>
      </c>
      <c r="D14" s="375">
        <f t="shared" si="0"/>
        <v>33</v>
      </c>
      <c r="E14" s="112">
        <v>28</v>
      </c>
      <c r="F14" s="112">
        <v>5</v>
      </c>
      <c r="G14" s="375">
        <f t="shared" si="1"/>
        <v>33</v>
      </c>
      <c r="H14" s="366" t="s">
        <v>169</v>
      </c>
    </row>
    <row r="15" spans="1:8" ht="24.75" customHeight="1" x14ac:dyDescent="0.25">
      <c r="A15" s="367" t="s">
        <v>369</v>
      </c>
      <c r="B15" s="368">
        <v>0</v>
      </c>
      <c r="C15" s="368">
        <v>194</v>
      </c>
      <c r="D15" s="376">
        <f t="shared" si="0"/>
        <v>194</v>
      </c>
      <c r="E15" s="368">
        <v>137</v>
      </c>
      <c r="F15" s="368">
        <v>57</v>
      </c>
      <c r="G15" s="376">
        <f t="shared" si="1"/>
        <v>194</v>
      </c>
      <c r="H15" s="369" t="s">
        <v>370</v>
      </c>
    </row>
    <row r="16" spans="1:8" ht="24.75" customHeight="1" x14ac:dyDescent="0.25">
      <c r="A16" s="370" t="s">
        <v>0</v>
      </c>
      <c r="B16" s="371">
        <f>SUM(B8:B15)</f>
        <v>2053</v>
      </c>
      <c r="C16" s="371">
        <f t="shared" ref="C16:G16" si="2">SUM(C8:C15)</f>
        <v>1479</v>
      </c>
      <c r="D16" s="371">
        <f t="shared" si="2"/>
        <v>3532</v>
      </c>
      <c r="E16" s="371">
        <f t="shared" si="2"/>
        <v>2067</v>
      </c>
      <c r="F16" s="371">
        <f t="shared" si="2"/>
        <v>1465</v>
      </c>
      <c r="G16" s="371">
        <f t="shared" si="2"/>
        <v>3532</v>
      </c>
      <c r="H16" s="372" t="s">
        <v>1</v>
      </c>
    </row>
    <row r="17" spans="6:8" x14ac:dyDescent="0.25">
      <c r="F17" s="578"/>
      <c r="G17" s="578"/>
      <c r="H17" s="578"/>
    </row>
  </sheetData>
  <mergeCells count="9">
    <mergeCell ref="A1:H1"/>
    <mergeCell ref="A2:H2"/>
    <mergeCell ref="A3:H3"/>
    <mergeCell ref="A4:H4"/>
    <mergeCell ref="F17:H17"/>
    <mergeCell ref="A6:A7"/>
    <mergeCell ref="B6:D6"/>
    <mergeCell ref="E6:G6"/>
    <mergeCell ref="H6:H7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7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12.7265625" style="4" customWidth="1"/>
    <col min="2" max="6" width="9.7265625" style="2" customWidth="1"/>
    <col min="7" max="7" width="9.1796875" style="2"/>
    <col min="8" max="8" width="12.7265625" style="4" customWidth="1"/>
    <col min="9" max="16384" width="9.1796875" style="2"/>
  </cols>
  <sheetData>
    <row r="1" spans="1:9" s="69" customFormat="1" ht="20" x14ac:dyDescent="0.25">
      <c r="A1" s="481" t="s">
        <v>46</v>
      </c>
      <c r="B1" s="481"/>
      <c r="C1" s="481"/>
      <c r="D1" s="481"/>
      <c r="E1" s="481"/>
      <c r="F1" s="481"/>
      <c r="G1" s="481"/>
      <c r="H1" s="481"/>
    </row>
    <row r="2" spans="1:9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</row>
    <row r="3" spans="1:9" s="69" customFormat="1" ht="35.5" customHeight="1" x14ac:dyDescent="0.25">
      <c r="A3" s="587" t="s">
        <v>98</v>
      </c>
      <c r="B3" s="587"/>
      <c r="C3" s="587"/>
      <c r="D3" s="587"/>
      <c r="E3" s="587"/>
      <c r="F3" s="587"/>
      <c r="G3" s="587"/>
      <c r="H3" s="587"/>
      <c r="I3" s="5"/>
    </row>
    <row r="4" spans="1:9" ht="15.5" x14ac:dyDescent="0.25">
      <c r="A4" s="483">
        <v>2012</v>
      </c>
      <c r="B4" s="483"/>
      <c r="C4" s="483"/>
      <c r="D4" s="483"/>
      <c r="E4" s="483"/>
      <c r="F4" s="483"/>
      <c r="G4" s="483"/>
      <c r="H4" s="483"/>
    </row>
    <row r="5" spans="1:9" ht="15.5" x14ac:dyDescent="0.25">
      <c r="A5" s="24" t="s">
        <v>551</v>
      </c>
      <c r="B5" s="70"/>
      <c r="C5" s="70"/>
      <c r="D5" s="70"/>
      <c r="E5" s="70"/>
      <c r="F5" s="70"/>
      <c r="G5" s="70"/>
      <c r="H5" s="23" t="s">
        <v>552</v>
      </c>
    </row>
    <row r="6" spans="1:9" ht="21.75" customHeight="1" thickBot="1" x14ac:dyDescent="0.3">
      <c r="A6" s="502" t="s">
        <v>144</v>
      </c>
      <c r="B6" s="531" t="s">
        <v>142</v>
      </c>
      <c r="C6" s="531"/>
      <c r="D6" s="531"/>
      <c r="E6" s="531" t="s">
        <v>143</v>
      </c>
      <c r="F6" s="531"/>
      <c r="G6" s="531"/>
      <c r="H6" s="510" t="s">
        <v>174</v>
      </c>
    </row>
    <row r="7" spans="1:9" s="68" customFormat="1" ht="18" customHeight="1" thickTop="1" thickBot="1" x14ac:dyDescent="0.3">
      <c r="A7" s="503"/>
      <c r="B7" s="584" t="s">
        <v>140</v>
      </c>
      <c r="C7" s="584" t="s">
        <v>141</v>
      </c>
      <c r="D7" s="586" t="s">
        <v>170</v>
      </c>
      <c r="E7" s="584" t="s">
        <v>140</v>
      </c>
      <c r="F7" s="584" t="s">
        <v>141</v>
      </c>
      <c r="G7" s="586" t="s">
        <v>170</v>
      </c>
      <c r="H7" s="511"/>
    </row>
    <row r="8" spans="1:9" s="1" customFormat="1" ht="15" customHeight="1" thickTop="1" x14ac:dyDescent="0.25">
      <c r="A8" s="504"/>
      <c r="B8" s="585"/>
      <c r="C8" s="585"/>
      <c r="D8" s="572"/>
      <c r="E8" s="585"/>
      <c r="F8" s="585"/>
      <c r="G8" s="572"/>
      <c r="H8" s="512"/>
    </row>
    <row r="9" spans="1:9" s="1" customFormat="1" ht="30" customHeight="1" thickBot="1" x14ac:dyDescent="0.3">
      <c r="A9" s="153" t="s">
        <v>145</v>
      </c>
      <c r="B9" s="113">
        <v>189</v>
      </c>
      <c r="C9" s="113">
        <v>120</v>
      </c>
      <c r="D9" s="154">
        <f>B9+C9</f>
        <v>309</v>
      </c>
      <c r="E9" s="113">
        <v>194</v>
      </c>
      <c r="F9" s="113">
        <v>115</v>
      </c>
      <c r="G9" s="154">
        <f t="shared" ref="G9:G20" si="0">F9+E9</f>
        <v>309</v>
      </c>
      <c r="H9" s="155" t="s">
        <v>5</v>
      </c>
    </row>
    <row r="10" spans="1:9" s="1" customFormat="1" ht="30" customHeight="1" thickTop="1" thickBot="1" x14ac:dyDescent="0.3">
      <c r="A10" s="156" t="s">
        <v>150</v>
      </c>
      <c r="B10" s="111">
        <v>155</v>
      </c>
      <c r="C10" s="111">
        <v>133</v>
      </c>
      <c r="D10" s="157">
        <f t="shared" ref="D10:D20" si="1">B10+C10</f>
        <v>288</v>
      </c>
      <c r="E10" s="111">
        <v>151</v>
      </c>
      <c r="F10" s="111">
        <v>137</v>
      </c>
      <c r="G10" s="157">
        <f t="shared" si="0"/>
        <v>288</v>
      </c>
      <c r="H10" s="158" t="s">
        <v>7</v>
      </c>
    </row>
    <row r="11" spans="1:9" s="1" customFormat="1" ht="30" customHeight="1" thickTop="1" thickBot="1" x14ac:dyDescent="0.3">
      <c r="A11" s="159" t="s">
        <v>151</v>
      </c>
      <c r="B11" s="114">
        <v>182</v>
      </c>
      <c r="C11" s="114">
        <v>122</v>
      </c>
      <c r="D11" s="160">
        <f t="shared" si="1"/>
        <v>304</v>
      </c>
      <c r="E11" s="114">
        <v>174</v>
      </c>
      <c r="F11" s="114">
        <v>130</v>
      </c>
      <c r="G11" s="160">
        <f t="shared" si="0"/>
        <v>304</v>
      </c>
      <c r="H11" s="161" t="s">
        <v>9</v>
      </c>
    </row>
    <row r="12" spans="1:9" s="1" customFormat="1" ht="30" customHeight="1" thickTop="1" thickBot="1" x14ac:dyDescent="0.3">
      <c r="A12" s="156" t="s">
        <v>616</v>
      </c>
      <c r="B12" s="111">
        <v>187</v>
      </c>
      <c r="C12" s="111">
        <v>143</v>
      </c>
      <c r="D12" s="157">
        <f t="shared" si="1"/>
        <v>330</v>
      </c>
      <c r="E12" s="111">
        <v>178</v>
      </c>
      <c r="F12" s="111">
        <v>152</v>
      </c>
      <c r="G12" s="157">
        <f t="shared" si="0"/>
        <v>330</v>
      </c>
      <c r="H12" s="158" t="s">
        <v>10</v>
      </c>
    </row>
    <row r="13" spans="1:9" s="1" customFormat="1" ht="30" customHeight="1" thickTop="1" thickBot="1" x14ac:dyDescent="0.3">
      <c r="A13" s="159" t="s">
        <v>152</v>
      </c>
      <c r="B13" s="114">
        <v>210</v>
      </c>
      <c r="C13" s="114">
        <v>122</v>
      </c>
      <c r="D13" s="160">
        <f t="shared" si="1"/>
        <v>332</v>
      </c>
      <c r="E13" s="114">
        <v>210</v>
      </c>
      <c r="F13" s="114">
        <v>122</v>
      </c>
      <c r="G13" s="160">
        <f t="shared" si="0"/>
        <v>332</v>
      </c>
      <c r="H13" s="161" t="s">
        <v>12</v>
      </c>
    </row>
    <row r="14" spans="1:9" s="1" customFormat="1" ht="30" customHeight="1" thickTop="1" thickBot="1" x14ac:dyDescent="0.3">
      <c r="A14" s="156" t="s">
        <v>153</v>
      </c>
      <c r="B14" s="111">
        <v>208</v>
      </c>
      <c r="C14" s="111">
        <v>118</v>
      </c>
      <c r="D14" s="157">
        <f t="shared" si="1"/>
        <v>326</v>
      </c>
      <c r="E14" s="111">
        <v>205</v>
      </c>
      <c r="F14" s="111">
        <v>121</v>
      </c>
      <c r="G14" s="157">
        <f t="shared" si="0"/>
        <v>326</v>
      </c>
      <c r="H14" s="158" t="s">
        <v>14</v>
      </c>
    </row>
    <row r="15" spans="1:9" s="1" customFormat="1" ht="30" customHeight="1" thickTop="1" thickBot="1" x14ac:dyDescent="0.3">
      <c r="A15" s="159" t="s">
        <v>154</v>
      </c>
      <c r="B15" s="114">
        <v>163</v>
      </c>
      <c r="C15" s="114">
        <v>121</v>
      </c>
      <c r="D15" s="160">
        <f t="shared" si="1"/>
        <v>284</v>
      </c>
      <c r="E15" s="114">
        <v>170</v>
      </c>
      <c r="F15" s="114">
        <v>114</v>
      </c>
      <c r="G15" s="160">
        <f t="shared" si="0"/>
        <v>284</v>
      </c>
      <c r="H15" s="161" t="s">
        <v>16</v>
      </c>
    </row>
    <row r="16" spans="1:9" s="1" customFormat="1" ht="30" customHeight="1" thickTop="1" thickBot="1" x14ac:dyDescent="0.3">
      <c r="A16" s="156" t="s">
        <v>155</v>
      </c>
      <c r="B16" s="111">
        <v>126</v>
      </c>
      <c r="C16" s="111">
        <v>86</v>
      </c>
      <c r="D16" s="157">
        <f t="shared" si="1"/>
        <v>212</v>
      </c>
      <c r="E16" s="111">
        <v>128</v>
      </c>
      <c r="F16" s="111">
        <v>84</v>
      </c>
      <c r="G16" s="157">
        <f t="shared" si="0"/>
        <v>212</v>
      </c>
      <c r="H16" s="158" t="s">
        <v>18</v>
      </c>
    </row>
    <row r="17" spans="1:8" s="1" customFormat="1" ht="30" customHeight="1" thickTop="1" thickBot="1" x14ac:dyDescent="0.3">
      <c r="A17" s="159" t="s">
        <v>156</v>
      </c>
      <c r="B17" s="114">
        <v>163</v>
      </c>
      <c r="C17" s="114">
        <v>142</v>
      </c>
      <c r="D17" s="160">
        <f t="shared" si="1"/>
        <v>305</v>
      </c>
      <c r="E17" s="114">
        <v>171</v>
      </c>
      <c r="F17" s="114">
        <v>134</v>
      </c>
      <c r="G17" s="160">
        <f t="shared" si="0"/>
        <v>305</v>
      </c>
      <c r="H17" s="161" t="s">
        <v>20</v>
      </c>
    </row>
    <row r="18" spans="1:8" s="1" customFormat="1" ht="30" customHeight="1" thickTop="1" thickBot="1" x14ac:dyDescent="0.3">
      <c r="A18" s="156" t="s">
        <v>157</v>
      </c>
      <c r="B18" s="111">
        <v>177</v>
      </c>
      <c r="C18" s="111">
        <v>125</v>
      </c>
      <c r="D18" s="157">
        <f t="shared" si="1"/>
        <v>302</v>
      </c>
      <c r="E18" s="111">
        <v>191</v>
      </c>
      <c r="F18" s="111">
        <v>111</v>
      </c>
      <c r="G18" s="157">
        <f t="shared" si="0"/>
        <v>302</v>
      </c>
      <c r="H18" s="158" t="s">
        <v>22</v>
      </c>
    </row>
    <row r="19" spans="1:8" s="1" customFormat="1" ht="30" customHeight="1" thickTop="1" thickBot="1" x14ac:dyDescent="0.3">
      <c r="A19" s="159" t="s">
        <v>158</v>
      </c>
      <c r="B19" s="114">
        <v>152</v>
      </c>
      <c r="C19" s="114">
        <v>113</v>
      </c>
      <c r="D19" s="160">
        <f t="shared" si="1"/>
        <v>265</v>
      </c>
      <c r="E19" s="114">
        <v>161</v>
      </c>
      <c r="F19" s="114">
        <v>104</v>
      </c>
      <c r="G19" s="160">
        <f t="shared" si="0"/>
        <v>265</v>
      </c>
      <c r="H19" s="161" t="s">
        <v>24</v>
      </c>
    </row>
    <row r="20" spans="1:8" s="1" customFormat="1" ht="30" customHeight="1" thickTop="1" x14ac:dyDescent="0.25">
      <c r="A20" s="162" t="s">
        <v>159</v>
      </c>
      <c r="B20" s="163">
        <v>141</v>
      </c>
      <c r="C20" s="163">
        <v>134</v>
      </c>
      <c r="D20" s="164">
        <f t="shared" si="1"/>
        <v>275</v>
      </c>
      <c r="E20" s="163">
        <v>134</v>
      </c>
      <c r="F20" s="163">
        <v>141</v>
      </c>
      <c r="G20" s="164">
        <f t="shared" si="0"/>
        <v>275</v>
      </c>
      <c r="H20" s="165" t="s">
        <v>26</v>
      </c>
    </row>
    <row r="21" spans="1:8" s="1" customFormat="1" ht="29.25" customHeight="1" x14ac:dyDescent="0.25">
      <c r="A21" s="73" t="s">
        <v>2</v>
      </c>
      <c r="B21" s="74">
        <f t="shared" ref="B21:G21" si="2">SUM(B9:B20)</f>
        <v>2053</v>
      </c>
      <c r="C21" s="74">
        <f t="shared" si="2"/>
        <v>1479</v>
      </c>
      <c r="D21" s="74">
        <f t="shared" si="2"/>
        <v>3532</v>
      </c>
      <c r="E21" s="74">
        <f t="shared" si="2"/>
        <v>2067</v>
      </c>
      <c r="F21" s="74">
        <f t="shared" si="2"/>
        <v>1465</v>
      </c>
      <c r="G21" s="74">
        <f t="shared" si="2"/>
        <v>3532</v>
      </c>
      <c r="H21" s="75" t="s">
        <v>3</v>
      </c>
    </row>
    <row r="22" spans="1:8" ht="24" customHeight="1" x14ac:dyDescent="0.25">
      <c r="A22" s="3"/>
      <c r="H22" s="3"/>
    </row>
    <row r="23" spans="1:8" ht="24" customHeight="1" x14ac:dyDescent="0.25">
      <c r="A23" s="3"/>
      <c r="H23" s="3"/>
    </row>
    <row r="24" spans="1:8" ht="24" customHeight="1" x14ac:dyDescent="0.25">
      <c r="A24" s="3"/>
      <c r="H24" s="3"/>
    </row>
    <row r="25" spans="1:8" ht="24" customHeight="1" x14ac:dyDescent="0.25">
      <c r="A25" s="3"/>
      <c r="H25" s="3"/>
    </row>
    <row r="26" spans="1:8" ht="24" customHeight="1" x14ac:dyDescent="0.25">
      <c r="A26" s="3"/>
      <c r="H26" s="3"/>
    </row>
    <row r="27" spans="1:8" ht="29.25" customHeight="1" x14ac:dyDescent="0.25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6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6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35.7265625" style="4" customWidth="1"/>
    <col min="2" max="8" width="9.7265625" style="2" customWidth="1"/>
    <col min="9" max="9" width="35.7265625" style="4" customWidth="1"/>
    <col min="10" max="16384" width="9.1796875" style="2"/>
  </cols>
  <sheetData>
    <row r="1" spans="1:9" s="69" customFormat="1" ht="22.5" customHeight="1" x14ac:dyDescent="0.25">
      <c r="A1" s="481" t="s">
        <v>180</v>
      </c>
      <c r="B1" s="481"/>
      <c r="C1" s="481"/>
      <c r="D1" s="481"/>
      <c r="E1" s="481"/>
      <c r="F1" s="481"/>
      <c r="G1" s="481"/>
      <c r="H1" s="481"/>
      <c r="I1" s="481"/>
    </row>
    <row r="2" spans="1:9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</row>
    <row r="3" spans="1:9" s="69" customFormat="1" ht="17.5" x14ac:dyDescent="0.25">
      <c r="A3" s="501" t="s">
        <v>181</v>
      </c>
      <c r="B3" s="501"/>
      <c r="C3" s="501"/>
      <c r="D3" s="501"/>
      <c r="E3" s="501"/>
      <c r="F3" s="501"/>
      <c r="G3" s="501"/>
      <c r="H3" s="501"/>
      <c r="I3" s="501"/>
    </row>
    <row r="4" spans="1:9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</row>
    <row r="5" spans="1:9" ht="15.5" x14ac:dyDescent="0.25">
      <c r="A5" s="24" t="s">
        <v>553</v>
      </c>
      <c r="B5" s="25"/>
      <c r="C5" s="25"/>
      <c r="D5" s="25"/>
      <c r="E5" s="25"/>
      <c r="F5" s="25"/>
      <c r="G5" s="25"/>
      <c r="H5" s="25"/>
      <c r="I5" s="23" t="s">
        <v>554</v>
      </c>
    </row>
    <row r="6" spans="1:9" ht="18.75" customHeight="1" thickBot="1" x14ac:dyDescent="0.3">
      <c r="A6" s="588" t="s">
        <v>99</v>
      </c>
      <c r="B6" s="567" t="s">
        <v>146</v>
      </c>
      <c r="C6" s="567" t="s">
        <v>147</v>
      </c>
      <c r="D6" s="567" t="s">
        <v>148</v>
      </c>
      <c r="E6" s="567" t="s">
        <v>577</v>
      </c>
      <c r="F6" s="567" t="s">
        <v>578</v>
      </c>
      <c r="G6" s="567" t="s">
        <v>579</v>
      </c>
      <c r="H6" s="586" t="s">
        <v>170</v>
      </c>
      <c r="I6" s="510" t="s">
        <v>100</v>
      </c>
    </row>
    <row r="7" spans="1:9" s="68" customFormat="1" ht="18.75" customHeight="1" thickTop="1" thickBot="1" x14ac:dyDescent="0.3">
      <c r="A7" s="589"/>
      <c r="B7" s="591"/>
      <c r="C7" s="591"/>
      <c r="D7" s="591"/>
      <c r="E7" s="591"/>
      <c r="F7" s="591"/>
      <c r="G7" s="591"/>
      <c r="H7" s="571"/>
      <c r="I7" s="511"/>
    </row>
    <row r="8" spans="1:9" s="68" customFormat="1" ht="18.75" customHeight="1" thickTop="1" thickBot="1" x14ac:dyDescent="0.3">
      <c r="A8" s="589"/>
      <c r="B8" s="591"/>
      <c r="C8" s="591"/>
      <c r="D8" s="591"/>
      <c r="E8" s="591"/>
      <c r="F8" s="591"/>
      <c r="G8" s="591"/>
      <c r="H8" s="571"/>
      <c r="I8" s="511"/>
    </row>
    <row r="9" spans="1:9" s="1" customFormat="1" ht="18.75" customHeight="1" thickTop="1" x14ac:dyDescent="0.25">
      <c r="A9" s="590"/>
      <c r="B9" s="494"/>
      <c r="C9" s="494"/>
      <c r="D9" s="494"/>
      <c r="E9" s="494"/>
      <c r="F9" s="494"/>
      <c r="G9" s="494"/>
      <c r="H9" s="498"/>
      <c r="I9" s="512"/>
    </row>
    <row r="10" spans="1:9" s="1" customFormat="1" ht="30" customHeight="1" thickBot="1" x14ac:dyDescent="0.3">
      <c r="A10" s="26" t="s">
        <v>47</v>
      </c>
      <c r="B10" s="115">
        <v>1792</v>
      </c>
      <c r="C10" s="115">
        <v>97</v>
      </c>
      <c r="D10" s="115">
        <v>109</v>
      </c>
      <c r="E10" s="115">
        <v>47</v>
      </c>
      <c r="F10" s="115">
        <v>7</v>
      </c>
      <c r="G10" s="115">
        <v>1</v>
      </c>
      <c r="H10" s="115">
        <v>2053</v>
      </c>
      <c r="I10" s="42" t="s">
        <v>48</v>
      </c>
    </row>
    <row r="11" spans="1:9" s="1" customFormat="1" ht="30" customHeight="1" thickTop="1" thickBot="1" x14ac:dyDescent="0.3">
      <c r="A11" s="28" t="s">
        <v>49</v>
      </c>
      <c r="B11" s="116">
        <v>202</v>
      </c>
      <c r="C11" s="116">
        <v>14</v>
      </c>
      <c r="D11" s="116">
        <v>14</v>
      </c>
      <c r="E11" s="116">
        <v>4</v>
      </c>
      <c r="F11" s="116">
        <v>1</v>
      </c>
      <c r="G11" s="116">
        <v>0</v>
      </c>
      <c r="H11" s="116">
        <v>235</v>
      </c>
      <c r="I11" s="41" t="s">
        <v>373</v>
      </c>
    </row>
    <row r="12" spans="1:9" s="1" customFormat="1" ht="30" customHeight="1" thickTop="1" thickBot="1" x14ac:dyDescent="0.3">
      <c r="A12" s="27" t="s">
        <v>50</v>
      </c>
      <c r="B12" s="116">
        <v>59</v>
      </c>
      <c r="C12" s="116">
        <v>5</v>
      </c>
      <c r="D12" s="116">
        <v>608</v>
      </c>
      <c r="E12" s="116">
        <v>69</v>
      </c>
      <c r="F12" s="116">
        <v>34</v>
      </c>
      <c r="G12" s="116">
        <v>34</v>
      </c>
      <c r="H12" s="116">
        <v>809</v>
      </c>
      <c r="I12" s="40" t="s">
        <v>51</v>
      </c>
    </row>
    <row r="13" spans="1:9" s="1" customFormat="1" ht="30" customHeight="1" thickTop="1" thickBot="1" x14ac:dyDescent="0.3">
      <c r="A13" s="28" t="s">
        <v>52</v>
      </c>
      <c r="B13" s="116">
        <v>7</v>
      </c>
      <c r="C13" s="116">
        <v>0</v>
      </c>
      <c r="D13" s="116">
        <v>17</v>
      </c>
      <c r="E13" s="116">
        <v>302</v>
      </c>
      <c r="F13" s="116">
        <v>8</v>
      </c>
      <c r="G13" s="116">
        <v>2</v>
      </c>
      <c r="H13" s="116">
        <v>336</v>
      </c>
      <c r="I13" s="41" t="s">
        <v>53</v>
      </c>
    </row>
    <row r="14" spans="1:9" s="1" customFormat="1" ht="30" customHeight="1" thickTop="1" thickBot="1" x14ac:dyDescent="0.3">
      <c r="A14" s="27" t="s">
        <v>54</v>
      </c>
      <c r="B14" s="116">
        <v>3</v>
      </c>
      <c r="C14" s="116">
        <v>0</v>
      </c>
      <c r="D14" s="116">
        <v>23</v>
      </c>
      <c r="E14" s="116">
        <v>6</v>
      </c>
      <c r="F14" s="116">
        <v>2</v>
      </c>
      <c r="G14" s="116">
        <v>1</v>
      </c>
      <c r="H14" s="116">
        <v>35</v>
      </c>
      <c r="I14" s="40" t="s">
        <v>55</v>
      </c>
    </row>
    <row r="15" spans="1:9" s="1" customFormat="1" ht="30" customHeight="1" thickTop="1" x14ac:dyDescent="0.25">
      <c r="A15" s="29" t="s">
        <v>56</v>
      </c>
      <c r="B15" s="117">
        <v>4</v>
      </c>
      <c r="C15" s="117">
        <v>0</v>
      </c>
      <c r="D15" s="117">
        <v>33</v>
      </c>
      <c r="E15" s="117">
        <v>12</v>
      </c>
      <c r="F15" s="117">
        <v>4</v>
      </c>
      <c r="G15" s="117">
        <v>11</v>
      </c>
      <c r="H15" s="117">
        <v>64</v>
      </c>
      <c r="I15" s="58" t="s">
        <v>57</v>
      </c>
    </row>
    <row r="16" spans="1:9" s="1" customFormat="1" ht="26.25" customHeight="1" x14ac:dyDescent="0.25">
      <c r="A16" s="73" t="s">
        <v>2</v>
      </c>
      <c r="B16" s="74">
        <f>SUM(B10:B15)</f>
        <v>2067</v>
      </c>
      <c r="C16" s="74">
        <f>SUM(C10:C15)</f>
        <v>116</v>
      </c>
      <c r="D16" s="74">
        <f>SUM(D10:D15)</f>
        <v>804</v>
      </c>
      <c r="E16" s="74">
        <f>SUM(E10:E15)</f>
        <v>440</v>
      </c>
      <c r="F16" s="74">
        <f>F10+F11+F12+F13+F14+F15</f>
        <v>56</v>
      </c>
      <c r="G16" s="74">
        <f>SUM(G10:G15)</f>
        <v>49</v>
      </c>
      <c r="H16" s="74">
        <f>SUM(H10:H15)</f>
        <v>3532</v>
      </c>
      <c r="I16" s="75" t="s">
        <v>3</v>
      </c>
    </row>
    <row r="17" spans="1:9" ht="24" customHeight="1" x14ac:dyDescent="0.25">
      <c r="A17" s="3"/>
      <c r="I17" s="3"/>
    </row>
    <row r="18" spans="1:9" ht="29.25" customHeight="1" thickBot="1" x14ac:dyDescent="0.3"/>
    <row r="19" spans="1:9" ht="13.5" thickTop="1" x14ac:dyDescent="0.25">
      <c r="A19" s="76" t="s">
        <v>111</v>
      </c>
      <c r="B19" s="77" t="s">
        <v>112</v>
      </c>
      <c r="C19" s="78" t="s">
        <v>113</v>
      </c>
      <c r="D19" s="68"/>
      <c r="E19" s="68"/>
    </row>
    <row r="20" spans="1:9" ht="25" x14ac:dyDescent="0.25">
      <c r="A20" s="79" t="s">
        <v>114</v>
      </c>
      <c r="B20" s="166">
        <f>SUM(H10)</f>
        <v>2053</v>
      </c>
      <c r="C20" s="99">
        <f>SUM(B16)</f>
        <v>2067</v>
      </c>
      <c r="D20" s="1"/>
      <c r="E20" s="1"/>
      <c r="F20" s="81">
        <f>SUM(B20/$B$26*100)</f>
        <v>58.125707814269532</v>
      </c>
    </row>
    <row r="21" spans="1:9" ht="25" x14ac:dyDescent="0.25">
      <c r="A21" s="79" t="s">
        <v>173</v>
      </c>
      <c r="B21" s="80">
        <f t="shared" ref="B21:B25" si="0">SUM(H11)</f>
        <v>235</v>
      </c>
      <c r="C21" s="99">
        <f>SUM(C16)</f>
        <v>116</v>
      </c>
      <c r="D21" s="1"/>
      <c r="E21" s="1"/>
      <c r="F21" s="81">
        <f t="shared" ref="F21:F25" si="1">SUM(B21/$B$26*100)</f>
        <v>6.6534541336353339</v>
      </c>
    </row>
    <row r="22" spans="1:9" ht="25" x14ac:dyDescent="0.25">
      <c r="A22" s="79" t="s">
        <v>115</v>
      </c>
      <c r="B22" s="80">
        <f t="shared" si="0"/>
        <v>809</v>
      </c>
      <c r="C22" s="99">
        <f>SUM(D16)</f>
        <v>804</v>
      </c>
      <c r="D22" s="1"/>
      <c r="E22" s="1"/>
      <c r="F22" s="81">
        <f t="shared" si="1"/>
        <v>22.904869762174403</v>
      </c>
    </row>
    <row r="23" spans="1:9" ht="25" x14ac:dyDescent="0.25">
      <c r="A23" s="79" t="s">
        <v>116</v>
      </c>
      <c r="B23" s="80">
        <f t="shared" si="0"/>
        <v>336</v>
      </c>
      <c r="C23" s="99">
        <f>SUM(E16)</f>
        <v>440</v>
      </c>
      <c r="D23" s="1"/>
      <c r="E23" s="1"/>
      <c r="F23" s="81">
        <f t="shared" si="1"/>
        <v>9.5130237825594559</v>
      </c>
    </row>
    <row r="24" spans="1:9" ht="25" x14ac:dyDescent="0.25">
      <c r="A24" s="79" t="s">
        <v>166</v>
      </c>
      <c r="B24" s="80">
        <f t="shared" si="0"/>
        <v>35</v>
      </c>
      <c r="C24" s="99">
        <f>SUM(F16)</f>
        <v>56</v>
      </c>
      <c r="D24" s="1"/>
      <c r="E24" s="1"/>
      <c r="F24" s="81">
        <f t="shared" si="1"/>
        <v>0.99093997734994343</v>
      </c>
    </row>
    <row r="25" spans="1:9" ht="25.5" thickBot="1" x14ac:dyDescent="0.3">
      <c r="A25" s="82" t="s">
        <v>117</v>
      </c>
      <c r="B25" s="80">
        <f t="shared" si="0"/>
        <v>64</v>
      </c>
      <c r="C25" s="83">
        <f>SUM(G16)</f>
        <v>49</v>
      </c>
      <c r="D25" s="1"/>
      <c r="E25" s="1"/>
      <c r="F25" s="81">
        <f t="shared" si="1"/>
        <v>1.8120045300113252</v>
      </c>
    </row>
    <row r="26" spans="1:9" ht="13" thickTop="1" x14ac:dyDescent="0.25">
      <c r="B26" s="2">
        <f>SUM(B20:B25)</f>
        <v>3532</v>
      </c>
      <c r="C26" s="2">
        <f>SUM(C20:C25)</f>
        <v>3532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5.7265625" style="80" customWidth="1"/>
    <col min="2" max="15" width="6.7265625" style="80" customWidth="1"/>
    <col min="16" max="16" width="7.26953125" style="80" bestFit="1" customWidth="1"/>
    <col min="17" max="17" width="25.7265625" style="80" customWidth="1"/>
    <col min="18" max="16384" width="9.1796875" style="80"/>
  </cols>
  <sheetData>
    <row r="1" spans="1:17" s="69" customFormat="1" ht="24" customHeight="1" x14ac:dyDescent="0.25">
      <c r="A1" s="481" t="s">
        <v>58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</row>
    <row r="2" spans="1:17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</row>
    <row r="3" spans="1:17" s="69" customFormat="1" ht="17.5" x14ac:dyDescent="0.25">
      <c r="A3" s="501" t="s">
        <v>59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</row>
    <row r="4" spans="1:17" s="2" customFormat="1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</row>
    <row r="5" spans="1:17" s="2" customFormat="1" ht="15.5" x14ac:dyDescent="0.25">
      <c r="A5" s="24" t="s">
        <v>555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3" t="s">
        <v>556</v>
      </c>
    </row>
    <row r="6" spans="1:17" s="2" customFormat="1" ht="18.75" customHeight="1" thickBot="1" x14ac:dyDescent="0.3">
      <c r="A6" s="588" t="s">
        <v>149</v>
      </c>
      <c r="B6" s="592">
        <v>-20</v>
      </c>
      <c r="C6" s="592" t="s">
        <v>60</v>
      </c>
      <c r="D6" s="592" t="s">
        <v>61</v>
      </c>
      <c r="E6" s="592" t="s">
        <v>62</v>
      </c>
      <c r="F6" s="592" t="s">
        <v>63</v>
      </c>
      <c r="G6" s="592" t="s">
        <v>64</v>
      </c>
      <c r="H6" s="592" t="s">
        <v>65</v>
      </c>
      <c r="I6" s="592" t="s">
        <v>66</v>
      </c>
      <c r="J6" s="592" t="s">
        <v>67</v>
      </c>
      <c r="K6" s="592" t="s">
        <v>118</v>
      </c>
      <c r="L6" s="592" t="s">
        <v>119</v>
      </c>
      <c r="M6" s="592" t="s">
        <v>120</v>
      </c>
      <c r="N6" s="592" t="s">
        <v>121</v>
      </c>
      <c r="O6" s="595" t="s">
        <v>175</v>
      </c>
      <c r="P6" s="586" t="s">
        <v>170</v>
      </c>
      <c r="Q6" s="510" t="s">
        <v>167</v>
      </c>
    </row>
    <row r="7" spans="1:17" s="68" customFormat="1" ht="14.25" customHeight="1" thickTop="1" thickBot="1" x14ac:dyDescent="0.3">
      <c r="A7" s="589"/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593"/>
      <c r="M7" s="593"/>
      <c r="N7" s="593"/>
      <c r="O7" s="596"/>
      <c r="P7" s="571"/>
      <c r="Q7" s="511"/>
    </row>
    <row r="8" spans="1:17" s="68" customFormat="1" ht="18.75" customHeight="1" thickTop="1" thickBot="1" x14ac:dyDescent="0.3">
      <c r="A8" s="589"/>
      <c r="B8" s="593"/>
      <c r="C8" s="593"/>
      <c r="D8" s="593"/>
      <c r="E8" s="593"/>
      <c r="F8" s="593"/>
      <c r="G8" s="593"/>
      <c r="H8" s="593"/>
      <c r="I8" s="593"/>
      <c r="J8" s="593"/>
      <c r="K8" s="593"/>
      <c r="L8" s="593"/>
      <c r="M8" s="593"/>
      <c r="N8" s="593"/>
      <c r="O8" s="596"/>
      <c r="P8" s="571"/>
      <c r="Q8" s="511"/>
    </row>
    <row r="9" spans="1:17" s="1" customFormat="1" ht="18.75" customHeight="1" thickTop="1" x14ac:dyDescent="0.25">
      <c r="A9" s="590"/>
      <c r="B9" s="594"/>
      <c r="C9" s="594"/>
      <c r="D9" s="594"/>
      <c r="E9" s="594"/>
      <c r="F9" s="594"/>
      <c r="G9" s="594"/>
      <c r="H9" s="594"/>
      <c r="I9" s="594"/>
      <c r="J9" s="594"/>
      <c r="K9" s="594"/>
      <c r="L9" s="594"/>
      <c r="M9" s="594"/>
      <c r="N9" s="594"/>
      <c r="O9" s="597"/>
      <c r="P9" s="498"/>
      <c r="Q9" s="512"/>
    </row>
    <row r="10" spans="1:17" s="1" customFormat="1" ht="26.25" customHeight="1" thickBot="1" x14ac:dyDescent="0.3">
      <c r="A10" s="26" t="s">
        <v>47</v>
      </c>
      <c r="B10" s="118">
        <v>55</v>
      </c>
      <c r="C10" s="118">
        <v>716</v>
      </c>
      <c r="D10" s="118">
        <v>678</v>
      </c>
      <c r="E10" s="118">
        <v>301</v>
      </c>
      <c r="F10" s="118">
        <v>110</v>
      </c>
      <c r="G10" s="118">
        <v>76</v>
      </c>
      <c r="H10" s="118">
        <v>62</v>
      </c>
      <c r="I10" s="118">
        <v>25</v>
      </c>
      <c r="J10" s="118">
        <v>12</v>
      </c>
      <c r="K10" s="118">
        <v>9</v>
      </c>
      <c r="L10" s="118">
        <v>2</v>
      </c>
      <c r="M10" s="118">
        <v>4</v>
      </c>
      <c r="N10" s="118">
        <v>3</v>
      </c>
      <c r="O10" s="118">
        <v>0</v>
      </c>
      <c r="P10" s="59">
        <f t="shared" ref="P10:P15" si="0">SUM(B10:O10)</f>
        <v>2053</v>
      </c>
      <c r="Q10" s="42" t="s">
        <v>123</v>
      </c>
    </row>
    <row r="11" spans="1:17" s="1" customFormat="1" ht="26.25" customHeight="1" thickTop="1" thickBot="1" x14ac:dyDescent="0.3">
      <c r="A11" s="28" t="s">
        <v>68</v>
      </c>
      <c r="B11" s="119">
        <v>4</v>
      </c>
      <c r="C11" s="119">
        <v>78</v>
      </c>
      <c r="D11" s="119">
        <v>79</v>
      </c>
      <c r="E11" s="119">
        <v>25</v>
      </c>
      <c r="F11" s="119">
        <v>26</v>
      </c>
      <c r="G11" s="119">
        <v>9</v>
      </c>
      <c r="H11" s="119">
        <v>6</v>
      </c>
      <c r="I11" s="119">
        <v>5</v>
      </c>
      <c r="J11" s="119">
        <v>1</v>
      </c>
      <c r="K11" s="119">
        <v>1</v>
      </c>
      <c r="L11" s="119">
        <v>1</v>
      </c>
      <c r="M11" s="119">
        <v>0</v>
      </c>
      <c r="N11" s="119">
        <v>0</v>
      </c>
      <c r="O11" s="119">
        <v>0</v>
      </c>
      <c r="P11" s="60">
        <f>SUM(B11:O11)</f>
        <v>235</v>
      </c>
      <c r="Q11" s="41" t="s">
        <v>124</v>
      </c>
    </row>
    <row r="12" spans="1:17" s="1" customFormat="1" ht="26.25" customHeight="1" thickTop="1" thickBot="1" x14ac:dyDescent="0.3">
      <c r="A12" s="27" t="s">
        <v>50</v>
      </c>
      <c r="B12" s="120">
        <v>4</v>
      </c>
      <c r="C12" s="120">
        <v>74</v>
      </c>
      <c r="D12" s="120">
        <v>305</v>
      </c>
      <c r="E12" s="120">
        <v>245</v>
      </c>
      <c r="F12" s="120">
        <v>90</v>
      </c>
      <c r="G12" s="120">
        <v>39</v>
      </c>
      <c r="H12" s="120">
        <v>27</v>
      </c>
      <c r="I12" s="120">
        <v>17</v>
      </c>
      <c r="J12" s="120">
        <v>4</v>
      </c>
      <c r="K12" s="120">
        <v>3</v>
      </c>
      <c r="L12" s="120">
        <v>1</v>
      </c>
      <c r="M12" s="120">
        <v>0</v>
      </c>
      <c r="N12" s="120">
        <v>0</v>
      </c>
      <c r="O12" s="120">
        <v>0</v>
      </c>
      <c r="P12" s="61">
        <f t="shared" si="0"/>
        <v>809</v>
      </c>
      <c r="Q12" s="40" t="s">
        <v>51</v>
      </c>
    </row>
    <row r="13" spans="1:17" s="1" customFormat="1" ht="26.25" customHeight="1" thickTop="1" thickBot="1" x14ac:dyDescent="0.3">
      <c r="A13" s="28" t="s">
        <v>52</v>
      </c>
      <c r="B13" s="119">
        <v>8</v>
      </c>
      <c r="C13" s="119">
        <v>84</v>
      </c>
      <c r="D13" s="119">
        <v>124</v>
      </c>
      <c r="E13" s="119">
        <v>79</v>
      </c>
      <c r="F13" s="119">
        <v>19</v>
      </c>
      <c r="G13" s="119">
        <v>12</v>
      </c>
      <c r="H13" s="119">
        <v>4</v>
      </c>
      <c r="I13" s="119">
        <v>4</v>
      </c>
      <c r="J13" s="119">
        <v>1</v>
      </c>
      <c r="K13" s="119">
        <v>0</v>
      </c>
      <c r="L13" s="119">
        <v>1</v>
      </c>
      <c r="M13" s="119">
        <v>0</v>
      </c>
      <c r="N13" s="119">
        <v>0</v>
      </c>
      <c r="O13" s="119">
        <v>0</v>
      </c>
      <c r="P13" s="60">
        <f t="shared" si="0"/>
        <v>336</v>
      </c>
      <c r="Q13" s="41" t="s">
        <v>53</v>
      </c>
    </row>
    <row r="14" spans="1:17" s="1" customFormat="1" ht="26.25" customHeight="1" thickTop="1" thickBot="1" x14ac:dyDescent="0.3">
      <c r="A14" s="27" t="s">
        <v>54</v>
      </c>
      <c r="B14" s="120">
        <v>0</v>
      </c>
      <c r="C14" s="120">
        <v>5</v>
      </c>
      <c r="D14" s="120">
        <v>4</v>
      </c>
      <c r="E14" s="120">
        <v>14</v>
      </c>
      <c r="F14" s="120">
        <v>6</v>
      </c>
      <c r="G14" s="120">
        <v>2</v>
      </c>
      <c r="H14" s="120">
        <v>1</v>
      </c>
      <c r="I14" s="120">
        <v>2</v>
      </c>
      <c r="J14" s="120">
        <v>1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61">
        <f t="shared" si="0"/>
        <v>35</v>
      </c>
      <c r="Q14" s="40" t="s">
        <v>55</v>
      </c>
    </row>
    <row r="15" spans="1:17" s="1" customFormat="1" ht="26.25" customHeight="1" thickTop="1" x14ac:dyDescent="0.25">
      <c r="A15" s="29" t="s">
        <v>56</v>
      </c>
      <c r="B15" s="121">
        <v>0</v>
      </c>
      <c r="C15" s="121">
        <v>6</v>
      </c>
      <c r="D15" s="121">
        <v>24</v>
      </c>
      <c r="E15" s="121">
        <v>14</v>
      </c>
      <c r="F15" s="121">
        <v>5</v>
      </c>
      <c r="G15" s="121">
        <v>7</v>
      </c>
      <c r="H15" s="121">
        <v>4</v>
      </c>
      <c r="I15" s="121">
        <v>2</v>
      </c>
      <c r="J15" s="121">
        <v>2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64">
        <f t="shared" si="0"/>
        <v>64</v>
      </c>
      <c r="Q15" s="58" t="s">
        <v>57</v>
      </c>
    </row>
    <row r="16" spans="1:17" s="1" customFormat="1" ht="26.25" customHeight="1" x14ac:dyDescent="0.25">
      <c r="A16" s="84" t="s">
        <v>2</v>
      </c>
      <c r="B16" s="74">
        <f t="shared" ref="B16:P16" si="1">SUM(B10:B15)</f>
        <v>71</v>
      </c>
      <c r="C16" s="74">
        <f t="shared" si="1"/>
        <v>963</v>
      </c>
      <c r="D16" s="74">
        <f t="shared" si="1"/>
        <v>1214</v>
      </c>
      <c r="E16" s="74">
        <f t="shared" si="1"/>
        <v>678</v>
      </c>
      <c r="F16" s="74">
        <f t="shared" si="1"/>
        <v>256</v>
      </c>
      <c r="G16" s="74">
        <f t="shared" si="1"/>
        <v>145</v>
      </c>
      <c r="H16" s="74">
        <f t="shared" si="1"/>
        <v>104</v>
      </c>
      <c r="I16" s="74">
        <f t="shared" si="1"/>
        <v>55</v>
      </c>
      <c r="J16" s="74">
        <f t="shared" si="1"/>
        <v>21</v>
      </c>
      <c r="K16" s="74">
        <f t="shared" si="1"/>
        <v>13</v>
      </c>
      <c r="L16" s="74">
        <f t="shared" si="1"/>
        <v>5</v>
      </c>
      <c r="M16" s="74">
        <f t="shared" si="1"/>
        <v>4</v>
      </c>
      <c r="N16" s="74">
        <f t="shared" si="1"/>
        <v>3</v>
      </c>
      <c r="O16" s="74">
        <f t="shared" si="1"/>
        <v>0</v>
      </c>
      <c r="P16" s="74">
        <f t="shared" si="1"/>
        <v>3532</v>
      </c>
      <c r="Q16" s="75" t="s">
        <v>125</v>
      </c>
    </row>
  </sheetData>
  <mergeCells count="21"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  <mergeCell ref="D6:D9"/>
    <mergeCell ref="L6:L9"/>
    <mergeCell ref="M6:M9"/>
    <mergeCell ref="I6:I9"/>
    <mergeCell ref="H6:H9"/>
  </mergeCells>
  <phoneticPr fontId="6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6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25.7265625" style="80" customWidth="1"/>
    <col min="2" max="13" width="6.7265625" style="80" customWidth="1"/>
    <col min="14" max="14" width="25.7265625" style="80" customWidth="1"/>
    <col min="15" max="16384" width="9.1796875" style="80"/>
  </cols>
  <sheetData>
    <row r="1" spans="1:14" s="69" customFormat="1" ht="20" x14ac:dyDescent="0.25">
      <c r="A1" s="481" t="s">
        <v>69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</row>
    <row r="2" spans="1:14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4" s="69" customFormat="1" ht="17.5" x14ac:dyDescent="0.25">
      <c r="A3" s="501" t="s">
        <v>70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</row>
    <row r="4" spans="1:14" s="2" customFormat="1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1:14" s="2" customFormat="1" ht="15.5" x14ac:dyDescent="0.25">
      <c r="A5" s="24" t="s">
        <v>557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71" t="s">
        <v>558</v>
      </c>
    </row>
    <row r="6" spans="1:14" s="2" customFormat="1" ht="18.75" customHeight="1" thickBot="1" x14ac:dyDescent="0.3">
      <c r="A6" s="588" t="s">
        <v>126</v>
      </c>
      <c r="B6" s="598">
        <v>-20</v>
      </c>
      <c r="C6" s="598" t="s">
        <v>60</v>
      </c>
      <c r="D6" s="598" t="s">
        <v>61</v>
      </c>
      <c r="E6" s="598" t="s">
        <v>62</v>
      </c>
      <c r="F6" s="598" t="s">
        <v>63</v>
      </c>
      <c r="G6" s="598" t="s">
        <v>64</v>
      </c>
      <c r="H6" s="598" t="s">
        <v>65</v>
      </c>
      <c r="I6" s="598" t="s">
        <v>66</v>
      </c>
      <c r="J6" s="598" t="s">
        <v>67</v>
      </c>
      <c r="K6" s="598" t="s">
        <v>101</v>
      </c>
      <c r="L6" s="598" t="s">
        <v>176</v>
      </c>
      <c r="M6" s="601" t="s">
        <v>170</v>
      </c>
      <c r="N6" s="510" t="s">
        <v>122</v>
      </c>
    </row>
    <row r="7" spans="1:14" s="68" customFormat="1" ht="14.25" customHeight="1" thickTop="1" thickBot="1" x14ac:dyDescent="0.3">
      <c r="A7" s="589"/>
      <c r="B7" s="599"/>
      <c r="C7" s="599"/>
      <c r="D7" s="599"/>
      <c r="E7" s="599"/>
      <c r="F7" s="599"/>
      <c r="G7" s="599"/>
      <c r="H7" s="599"/>
      <c r="I7" s="599"/>
      <c r="J7" s="599"/>
      <c r="K7" s="599"/>
      <c r="L7" s="599"/>
      <c r="M7" s="602"/>
      <c r="N7" s="511"/>
    </row>
    <row r="8" spans="1:14" s="68" customFormat="1" ht="18.75" customHeight="1" thickTop="1" thickBot="1" x14ac:dyDescent="0.3">
      <c r="A8" s="589"/>
      <c r="B8" s="599"/>
      <c r="C8" s="599"/>
      <c r="D8" s="599"/>
      <c r="E8" s="599"/>
      <c r="F8" s="599"/>
      <c r="G8" s="599"/>
      <c r="H8" s="599"/>
      <c r="I8" s="599"/>
      <c r="J8" s="599"/>
      <c r="K8" s="599"/>
      <c r="L8" s="599"/>
      <c r="M8" s="602"/>
      <c r="N8" s="511"/>
    </row>
    <row r="9" spans="1:14" s="1" customFormat="1" ht="18.75" customHeight="1" thickTop="1" x14ac:dyDescent="0.25">
      <c r="A9" s="590"/>
      <c r="B9" s="600"/>
      <c r="C9" s="600"/>
      <c r="D9" s="600"/>
      <c r="E9" s="600"/>
      <c r="F9" s="600"/>
      <c r="G9" s="600"/>
      <c r="H9" s="600"/>
      <c r="I9" s="600"/>
      <c r="J9" s="600"/>
      <c r="K9" s="600"/>
      <c r="L9" s="600"/>
      <c r="M9" s="603"/>
      <c r="N9" s="512"/>
    </row>
    <row r="10" spans="1:14" s="1" customFormat="1" ht="26.25" customHeight="1" thickBot="1" x14ac:dyDescent="0.3">
      <c r="A10" s="53" t="s">
        <v>47</v>
      </c>
      <c r="B10" s="118">
        <v>491</v>
      </c>
      <c r="C10" s="118">
        <v>892</v>
      </c>
      <c r="D10" s="118">
        <v>381</v>
      </c>
      <c r="E10" s="118">
        <v>163</v>
      </c>
      <c r="F10" s="118">
        <v>80</v>
      </c>
      <c r="G10" s="118">
        <v>29</v>
      </c>
      <c r="H10" s="118">
        <v>19</v>
      </c>
      <c r="I10" s="118">
        <v>10</v>
      </c>
      <c r="J10" s="118">
        <v>2</v>
      </c>
      <c r="K10" s="118">
        <v>0</v>
      </c>
      <c r="L10" s="118">
        <v>0</v>
      </c>
      <c r="M10" s="85">
        <f t="shared" ref="M10:M15" si="0">SUM(B10:L10)</f>
        <v>2067</v>
      </c>
      <c r="N10" s="32" t="s">
        <v>123</v>
      </c>
    </row>
    <row r="11" spans="1:14" s="1" customFormat="1" ht="26.25" customHeight="1" thickTop="1" thickBot="1" x14ac:dyDescent="0.3">
      <c r="A11" s="54" t="s">
        <v>68</v>
      </c>
      <c r="B11" s="119">
        <v>33</v>
      </c>
      <c r="C11" s="119">
        <v>40</v>
      </c>
      <c r="D11" s="119">
        <v>20</v>
      </c>
      <c r="E11" s="119">
        <v>9</v>
      </c>
      <c r="F11" s="119">
        <v>9</v>
      </c>
      <c r="G11" s="119">
        <v>3</v>
      </c>
      <c r="H11" s="119">
        <v>1</v>
      </c>
      <c r="I11" s="119">
        <v>0</v>
      </c>
      <c r="J11" s="119">
        <v>0</v>
      </c>
      <c r="K11" s="119">
        <v>1</v>
      </c>
      <c r="L11" s="119">
        <v>0</v>
      </c>
      <c r="M11" s="86">
        <f t="shared" si="0"/>
        <v>116</v>
      </c>
      <c r="N11" s="33" t="s">
        <v>124</v>
      </c>
    </row>
    <row r="12" spans="1:14" s="1" customFormat="1" ht="26.25" customHeight="1" thickTop="1" thickBot="1" x14ac:dyDescent="0.3">
      <c r="A12" s="55" t="s">
        <v>50</v>
      </c>
      <c r="B12" s="120">
        <v>88</v>
      </c>
      <c r="C12" s="120">
        <v>265</v>
      </c>
      <c r="D12" s="120">
        <v>237</v>
      </c>
      <c r="E12" s="120">
        <v>120</v>
      </c>
      <c r="F12" s="120">
        <v>52</v>
      </c>
      <c r="G12" s="120">
        <v>21</v>
      </c>
      <c r="H12" s="120">
        <v>13</v>
      </c>
      <c r="I12" s="120">
        <v>7</v>
      </c>
      <c r="J12" s="120">
        <v>1</v>
      </c>
      <c r="K12" s="120">
        <v>0</v>
      </c>
      <c r="L12" s="120">
        <v>0</v>
      </c>
      <c r="M12" s="87">
        <f t="shared" si="0"/>
        <v>804</v>
      </c>
      <c r="N12" s="34" t="s">
        <v>51</v>
      </c>
    </row>
    <row r="13" spans="1:14" s="1" customFormat="1" ht="26.25" customHeight="1" thickTop="1" thickBot="1" x14ac:dyDescent="0.3">
      <c r="A13" s="54" t="s">
        <v>52</v>
      </c>
      <c r="B13" s="119">
        <v>72</v>
      </c>
      <c r="C13" s="119">
        <v>143</v>
      </c>
      <c r="D13" s="119">
        <v>126</v>
      </c>
      <c r="E13" s="119">
        <v>55</v>
      </c>
      <c r="F13" s="119">
        <v>25</v>
      </c>
      <c r="G13" s="119">
        <v>12</v>
      </c>
      <c r="H13" s="119">
        <v>5</v>
      </c>
      <c r="I13" s="119">
        <v>2</v>
      </c>
      <c r="J13" s="119">
        <v>0</v>
      </c>
      <c r="K13" s="119">
        <v>0</v>
      </c>
      <c r="L13" s="119">
        <v>0</v>
      </c>
      <c r="M13" s="86">
        <f t="shared" si="0"/>
        <v>440</v>
      </c>
      <c r="N13" s="33" t="s">
        <v>53</v>
      </c>
    </row>
    <row r="14" spans="1:14" s="1" customFormat="1" ht="26.25" customHeight="1" thickTop="1" thickBot="1" x14ac:dyDescent="0.3">
      <c r="A14" s="56" t="s">
        <v>54</v>
      </c>
      <c r="B14" s="120">
        <v>3</v>
      </c>
      <c r="C14" s="120">
        <v>8</v>
      </c>
      <c r="D14" s="120">
        <v>19</v>
      </c>
      <c r="E14" s="120">
        <v>15</v>
      </c>
      <c r="F14" s="120">
        <v>7</v>
      </c>
      <c r="G14" s="120">
        <v>3</v>
      </c>
      <c r="H14" s="120">
        <v>0</v>
      </c>
      <c r="I14" s="120">
        <v>0</v>
      </c>
      <c r="J14" s="120">
        <v>0</v>
      </c>
      <c r="K14" s="120">
        <v>1</v>
      </c>
      <c r="L14" s="120">
        <v>0</v>
      </c>
      <c r="M14" s="88">
        <f t="shared" si="0"/>
        <v>56</v>
      </c>
      <c r="N14" s="35" t="s">
        <v>55</v>
      </c>
    </row>
    <row r="15" spans="1:14" s="1" customFormat="1" ht="26.25" customHeight="1" x14ac:dyDescent="0.25">
      <c r="A15" s="57" t="s">
        <v>56</v>
      </c>
      <c r="B15" s="121">
        <v>0</v>
      </c>
      <c r="C15" s="121">
        <v>11</v>
      </c>
      <c r="D15" s="121">
        <v>15</v>
      </c>
      <c r="E15" s="121">
        <v>9</v>
      </c>
      <c r="F15" s="121">
        <v>8</v>
      </c>
      <c r="G15" s="121">
        <v>4</v>
      </c>
      <c r="H15" s="121">
        <v>2</v>
      </c>
      <c r="I15" s="121">
        <v>0</v>
      </c>
      <c r="J15" s="121">
        <v>0</v>
      </c>
      <c r="K15" s="121">
        <v>0</v>
      </c>
      <c r="L15" s="121">
        <v>0</v>
      </c>
      <c r="M15" s="89">
        <f t="shared" si="0"/>
        <v>49</v>
      </c>
      <c r="N15" s="52" t="s">
        <v>57</v>
      </c>
    </row>
    <row r="16" spans="1:14" s="1" customFormat="1" ht="26.25" customHeight="1" x14ac:dyDescent="0.25">
      <c r="A16" s="84" t="s">
        <v>2</v>
      </c>
      <c r="B16" s="74">
        <f t="shared" ref="B16:M16" si="1">SUM(B10:B15)</f>
        <v>687</v>
      </c>
      <c r="C16" s="74">
        <f t="shared" si="1"/>
        <v>1359</v>
      </c>
      <c r="D16" s="74">
        <f t="shared" si="1"/>
        <v>798</v>
      </c>
      <c r="E16" s="74">
        <f t="shared" si="1"/>
        <v>371</v>
      </c>
      <c r="F16" s="74">
        <f t="shared" si="1"/>
        <v>181</v>
      </c>
      <c r="G16" s="74">
        <f t="shared" si="1"/>
        <v>72</v>
      </c>
      <c r="H16" s="74">
        <f t="shared" si="1"/>
        <v>40</v>
      </c>
      <c r="I16" s="74">
        <f t="shared" si="1"/>
        <v>19</v>
      </c>
      <c r="J16" s="74">
        <f t="shared" si="1"/>
        <v>3</v>
      </c>
      <c r="K16" s="74">
        <f t="shared" si="1"/>
        <v>2</v>
      </c>
      <c r="L16" s="74">
        <f t="shared" si="1"/>
        <v>0</v>
      </c>
      <c r="M16" s="74">
        <f t="shared" si="1"/>
        <v>3532</v>
      </c>
      <c r="N16" s="90" t="s">
        <v>125</v>
      </c>
    </row>
  </sheetData>
  <mergeCells count="18"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  <mergeCell ref="K6:K9"/>
    <mergeCell ref="A6:A9"/>
    <mergeCell ref="B6:B9"/>
    <mergeCell ref="C6:C9"/>
    <mergeCell ref="D6:D9"/>
    <mergeCell ref="E6:E9"/>
  </mergeCells>
  <phoneticPr fontId="6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24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0.7265625" style="80" customWidth="1"/>
    <col min="2" max="12" width="7.7265625" style="80" customWidth="1"/>
    <col min="13" max="13" width="8.7265625" style="80" customWidth="1"/>
    <col min="14" max="14" width="20.7265625" style="80" customWidth="1"/>
    <col min="15" max="16384" width="9.1796875" style="80"/>
  </cols>
  <sheetData>
    <row r="1" spans="1:14" s="69" customFormat="1" ht="20" x14ac:dyDescent="0.25">
      <c r="A1" s="481" t="s">
        <v>71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</row>
    <row r="2" spans="1:14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4" s="69" customFormat="1" ht="17.5" x14ac:dyDescent="0.25">
      <c r="A3" s="501" t="s">
        <v>72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</row>
    <row r="4" spans="1:14" s="2" customFormat="1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1:14" s="2" customFormat="1" ht="15.5" x14ac:dyDescent="0.25">
      <c r="A5" s="24" t="s">
        <v>559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71" t="s">
        <v>560</v>
      </c>
    </row>
    <row r="6" spans="1:14" s="2" customFormat="1" ht="18.75" customHeight="1" thickBot="1" x14ac:dyDescent="0.3">
      <c r="A6" s="588" t="s">
        <v>127</v>
      </c>
      <c r="B6" s="592">
        <v>-20</v>
      </c>
      <c r="C6" s="592" t="s">
        <v>60</v>
      </c>
      <c r="D6" s="592" t="s">
        <v>61</v>
      </c>
      <c r="E6" s="592" t="s">
        <v>62</v>
      </c>
      <c r="F6" s="592" t="s">
        <v>63</v>
      </c>
      <c r="G6" s="592" t="s">
        <v>64</v>
      </c>
      <c r="H6" s="592" t="s">
        <v>65</v>
      </c>
      <c r="I6" s="592" t="s">
        <v>66</v>
      </c>
      <c r="J6" s="592" t="s">
        <v>67</v>
      </c>
      <c r="K6" s="592" t="s">
        <v>101</v>
      </c>
      <c r="L6" s="592" t="s">
        <v>580</v>
      </c>
      <c r="M6" s="601" t="s">
        <v>170</v>
      </c>
      <c r="N6" s="510" t="s">
        <v>128</v>
      </c>
    </row>
    <row r="7" spans="1:14" s="68" customFormat="1" ht="14.25" customHeight="1" thickTop="1" thickBot="1" x14ac:dyDescent="0.3">
      <c r="A7" s="589"/>
      <c r="B7" s="593"/>
      <c r="C7" s="593"/>
      <c r="D7" s="593"/>
      <c r="E7" s="593"/>
      <c r="F7" s="593"/>
      <c r="G7" s="593"/>
      <c r="H7" s="593"/>
      <c r="I7" s="593"/>
      <c r="J7" s="593"/>
      <c r="K7" s="593"/>
      <c r="L7" s="593"/>
      <c r="M7" s="602"/>
      <c r="N7" s="511"/>
    </row>
    <row r="8" spans="1:14" s="68" customFormat="1" ht="18.75" customHeight="1" thickTop="1" thickBot="1" x14ac:dyDescent="0.3">
      <c r="A8" s="589"/>
      <c r="B8" s="593"/>
      <c r="C8" s="593"/>
      <c r="D8" s="593"/>
      <c r="E8" s="593"/>
      <c r="F8" s="593"/>
      <c r="G8" s="593"/>
      <c r="H8" s="593"/>
      <c r="I8" s="593"/>
      <c r="J8" s="593"/>
      <c r="K8" s="593"/>
      <c r="L8" s="593"/>
      <c r="M8" s="602"/>
      <c r="N8" s="511"/>
    </row>
    <row r="9" spans="1:14" s="1" customFormat="1" ht="18.75" customHeight="1" thickTop="1" x14ac:dyDescent="0.25">
      <c r="A9" s="590"/>
      <c r="B9" s="594"/>
      <c r="C9" s="594"/>
      <c r="D9" s="594"/>
      <c r="E9" s="594"/>
      <c r="F9" s="594"/>
      <c r="G9" s="594"/>
      <c r="H9" s="594"/>
      <c r="I9" s="594"/>
      <c r="J9" s="594"/>
      <c r="K9" s="594"/>
      <c r="L9" s="594"/>
      <c r="M9" s="603"/>
      <c r="N9" s="512"/>
    </row>
    <row r="10" spans="1:14" s="1" customFormat="1" ht="26.25" customHeight="1" thickBot="1" x14ac:dyDescent="0.3">
      <c r="A10" s="36">
        <v>-20</v>
      </c>
      <c r="B10" s="122">
        <v>57</v>
      </c>
      <c r="C10" s="122">
        <v>12</v>
      </c>
      <c r="D10" s="122">
        <v>1</v>
      </c>
      <c r="E10" s="122">
        <v>1</v>
      </c>
      <c r="F10" s="122">
        <v>0</v>
      </c>
      <c r="G10" s="122">
        <v>0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91">
        <f t="shared" ref="M10:M23" si="0">SUM(B10:L10)</f>
        <v>71</v>
      </c>
      <c r="N10" s="30">
        <v>-20</v>
      </c>
    </row>
    <row r="11" spans="1:14" s="1" customFormat="1" ht="26.25" customHeight="1" thickTop="1" thickBot="1" x14ac:dyDescent="0.3">
      <c r="A11" s="37" t="s">
        <v>27</v>
      </c>
      <c r="B11" s="119">
        <v>390</v>
      </c>
      <c r="C11" s="119">
        <v>506</v>
      </c>
      <c r="D11" s="119">
        <v>51</v>
      </c>
      <c r="E11" s="119">
        <v>11</v>
      </c>
      <c r="F11" s="119">
        <v>3</v>
      </c>
      <c r="G11" s="119">
        <v>1</v>
      </c>
      <c r="H11" s="119">
        <v>1</v>
      </c>
      <c r="I11" s="119">
        <v>0</v>
      </c>
      <c r="J11" s="119">
        <v>0</v>
      </c>
      <c r="K11" s="119">
        <v>0</v>
      </c>
      <c r="L11" s="119">
        <v>0</v>
      </c>
      <c r="M11" s="92">
        <f t="shared" si="0"/>
        <v>963</v>
      </c>
      <c r="N11" s="31" t="s">
        <v>27</v>
      </c>
    </row>
    <row r="12" spans="1:14" s="1" customFormat="1" ht="26.25" customHeight="1" thickTop="1" thickBot="1" x14ac:dyDescent="0.3">
      <c r="A12" s="36" t="s">
        <v>28</v>
      </c>
      <c r="B12" s="120">
        <v>199</v>
      </c>
      <c r="C12" s="120">
        <v>597</v>
      </c>
      <c r="D12" s="120">
        <v>336</v>
      </c>
      <c r="E12" s="120">
        <v>58</v>
      </c>
      <c r="F12" s="120">
        <v>19</v>
      </c>
      <c r="G12" s="120">
        <v>4</v>
      </c>
      <c r="H12" s="120">
        <v>1</v>
      </c>
      <c r="I12" s="120">
        <v>0</v>
      </c>
      <c r="J12" s="120">
        <v>0</v>
      </c>
      <c r="K12" s="120">
        <v>0</v>
      </c>
      <c r="L12" s="120">
        <v>0</v>
      </c>
      <c r="M12" s="91">
        <f t="shared" si="0"/>
        <v>1214</v>
      </c>
      <c r="N12" s="30" t="s">
        <v>28</v>
      </c>
    </row>
    <row r="13" spans="1:14" s="1" customFormat="1" ht="26.25" customHeight="1" thickTop="1" thickBot="1" x14ac:dyDescent="0.3">
      <c r="A13" s="37" t="s">
        <v>29</v>
      </c>
      <c r="B13" s="119">
        <v>33</v>
      </c>
      <c r="C13" s="119">
        <v>192</v>
      </c>
      <c r="D13" s="119">
        <v>275</v>
      </c>
      <c r="E13" s="119">
        <v>129</v>
      </c>
      <c r="F13" s="119">
        <v>31</v>
      </c>
      <c r="G13" s="119">
        <v>12</v>
      </c>
      <c r="H13" s="119">
        <v>3</v>
      </c>
      <c r="I13" s="119">
        <v>0</v>
      </c>
      <c r="J13" s="119">
        <v>2</v>
      </c>
      <c r="K13" s="119">
        <v>1</v>
      </c>
      <c r="L13" s="119">
        <v>0</v>
      </c>
      <c r="M13" s="92">
        <f t="shared" si="0"/>
        <v>678</v>
      </c>
      <c r="N13" s="31" t="s">
        <v>29</v>
      </c>
    </row>
    <row r="14" spans="1:14" s="1" customFormat="1" ht="26.25" customHeight="1" thickTop="1" thickBot="1" x14ac:dyDescent="0.3">
      <c r="A14" s="36" t="s">
        <v>30</v>
      </c>
      <c r="B14" s="120">
        <v>8</v>
      </c>
      <c r="C14" s="120">
        <v>32</v>
      </c>
      <c r="D14" s="120">
        <v>81</v>
      </c>
      <c r="E14" s="120">
        <v>73</v>
      </c>
      <c r="F14" s="120">
        <v>44</v>
      </c>
      <c r="G14" s="120">
        <v>9</v>
      </c>
      <c r="H14" s="120">
        <v>6</v>
      </c>
      <c r="I14" s="120">
        <v>3</v>
      </c>
      <c r="J14" s="120">
        <v>0</v>
      </c>
      <c r="K14" s="120">
        <v>0</v>
      </c>
      <c r="L14" s="120">
        <v>0</v>
      </c>
      <c r="M14" s="91">
        <f t="shared" si="0"/>
        <v>256</v>
      </c>
      <c r="N14" s="30" t="s">
        <v>30</v>
      </c>
    </row>
    <row r="15" spans="1:14" s="1" customFormat="1" ht="26.25" customHeight="1" thickTop="1" thickBot="1" x14ac:dyDescent="0.3">
      <c r="A15" s="37" t="s">
        <v>31</v>
      </c>
      <c r="B15" s="119">
        <v>0</v>
      </c>
      <c r="C15" s="119">
        <v>8</v>
      </c>
      <c r="D15" s="119">
        <v>29</v>
      </c>
      <c r="E15" s="119">
        <v>53</v>
      </c>
      <c r="F15" s="119">
        <v>29</v>
      </c>
      <c r="G15" s="119">
        <v>16</v>
      </c>
      <c r="H15" s="119">
        <v>8</v>
      </c>
      <c r="I15" s="119">
        <v>2</v>
      </c>
      <c r="J15" s="119">
        <v>0</v>
      </c>
      <c r="K15" s="119">
        <v>0</v>
      </c>
      <c r="L15" s="119">
        <v>0</v>
      </c>
      <c r="M15" s="92">
        <f t="shared" si="0"/>
        <v>145</v>
      </c>
      <c r="N15" s="31" t="s">
        <v>31</v>
      </c>
    </row>
    <row r="16" spans="1:14" s="1" customFormat="1" ht="26.25" customHeight="1" thickTop="1" thickBot="1" x14ac:dyDescent="0.3">
      <c r="A16" s="36" t="s">
        <v>32</v>
      </c>
      <c r="B16" s="120">
        <v>0</v>
      </c>
      <c r="C16" s="120">
        <v>9</v>
      </c>
      <c r="D16" s="120">
        <v>11</v>
      </c>
      <c r="E16" s="120">
        <v>33</v>
      </c>
      <c r="F16" s="120">
        <v>32</v>
      </c>
      <c r="G16" s="120">
        <v>11</v>
      </c>
      <c r="H16" s="120">
        <v>5</v>
      </c>
      <c r="I16" s="120">
        <v>3</v>
      </c>
      <c r="J16" s="120">
        <v>0</v>
      </c>
      <c r="K16" s="120">
        <v>0</v>
      </c>
      <c r="L16" s="120">
        <v>0</v>
      </c>
      <c r="M16" s="91">
        <f t="shared" si="0"/>
        <v>104</v>
      </c>
      <c r="N16" s="30" t="s">
        <v>32</v>
      </c>
    </row>
    <row r="17" spans="1:14" s="1" customFormat="1" ht="26.25" customHeight="1" thickTop="1" thickBot="1" x14ac:dyDescent="0.3">
      <c r="A17" s="37" t="s">
        <v>35</v>
      </c>
      <c r="B17" s="119">
        <v>0</v>
      </c>
      <c r="C17" s="119">
        <v>2</v>
      </c>
      <c r="D17" s="119">
        <v>8</v>
      </c>
      <c r="E17" s="119">
        <v>9</v>
      </c>
      <c r="F17" s="119">
        <v>13</v>
      </c>
      <c r="G17" s="119">
        <v>11</v>
      </c>
      <c r="H17" s="119">
        <v>7</v>
      </c>
      <c r="I17" s="119">
        <v>5</v>
      </c>
      <c r="J17" s="119">
        <v>0</v>
      </c>
      <c r="K17" s="119">
        <v>0</v>
      </c>
      <c r="L17" s="119">
        <v>0</v>
      </c>
      <c r="M17" s="92">
        <f t="shared" si="0"/>
        <v>55</v>
      </c>
      <c r="N17" s="31" t="s">
        <v>35</v>
      </c>
    </row>
    <row r="18" spans="1:14" s="1" customFormat="1" ht="26.25" customHeight="1" thickTop="1" thickBot="1" x14ac:dyDescent="0.3">
      <c r="A18" s="36" t="s">
        <v>36</v>
      </c>
      <c r="B18" s="120">
        <v>0</v>
      </c>
      <c r="C18" s="120">
        <v>1</v>
      </c>
      <c r="D18" s="120">
        <v>5</v>
      </c>
      <c r="E18" s="120">
        <v>3</v>
      </c>
      <c r="F18" s="120">
        <v>5</v>
      </c>
      <c r="G18" s="120">
        <v>4</v>
      </c>
      <c r="H18" s="120">
        <v>3</v>
      </c>
      <c r="I18" s="120">
        <v>0</v>
      </c>
      <c r="J18" s="120">
        <v>0</v>
      </c>
      <c r="K18" s="120">
        <v>0</v>
      </c>
      <c r="L18" s="120">
        <v>0</v>
      </c>
      <c r="M18" s="91">
        <f t="shared" si="0"/>
        <v>21</v>
      </c>
      <c r="N18" s="30" t="s">
        <v>36</v>
      </c>
    </row>
    <row r="19" spans="1:14" s="1" customFormat="1" ht="26.25" customHeight="1" thickTop="1" thickBot="1" x14ac:dyDescent="0.3">
      <c r="A19" s="37" t="s">
        <v>37</v>
      </c>
      <c r="B19" s="119">
        <v>0</v>
      </c>
      <c r="C19" s="119">
        <v>0</v>
      </c>
      <c r="D19" s="119">
        <v>1</v>
      </c>
      <c r="E19" s="119">
        <v>1</v>
      </c>
      <c r="F19" s="119">
        <v>4</v>
      </c>
      <c r="G19" s="119">
        <v>3</v>
      </c>
      <c r="H19" s="119">
        <v>1</v>
      </c>
      <c r="I19" s="119">
        <v>1</v>
      </c>
      <c r="J19" s="119">
        <v>1</v>
      </c>
      <c r="K19" s="119">
        <v>1</v>
      </c>
      <c r="L19" s="119">
        <v>0</v>
      </c>
      <c r="M19" s="92">
        <f t="shared" si="0"/>
        <v>13</v>
      </c>
      <c r="N19" s="31" t="s">
        <v>37</v>
      </c>
    </row>
    <row r="20" spans="1:14" s="1" customFormat="1" ht="26.25" customHeight="1" thickTop="1" thickBot="1" x14ac:dyDescent="0.3">
      <c r="A20" s="36" t="s">
        <v>38</v>
      </c>
      <c r="B20" s="120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1</v>
      </c>
      <c r="H20" s="120">
        <v>2</v>
      </c>
      <c r="I20" s="120">
        <v>2</v>
      </c>
      <c r="J20" s="120">
        <v>0</v>
      </c>
      <c r="K20" s="120">
        <v>0</v>
      </c>
      <c r="L20" s="120">
        <v>0</v>
      </c>
      <c r="M20" s="91">
        <f t="shared" si="0"/>
        <v>5</v>
      </c>
      <c r="N20" s="30" t="s">
        <v>38</v>
      </c>
    </row>
    <row r="21" spans="1:14" s="1" customFormat="1" ht="26.25" customHeight="1" thickTop="1" thickBot="1" x14ac:dyDescent="0.3">
      <c r="A21" s="37" t="s">
        <v>39</v>
      </c>
      <c r="B21" s="119">
        <v>0</v>
      </c>
      <c r="C21" s="119">
        <v>0</v>
      </c>
      <c r="D21" s="119">
        <v>0</v>
      </c>
      <c r="E21" s="119">
        <v>0</v>
      </c>
      <c r="F21" s="119">
        <v>1</v>
      </c>
      <c r="G21" s="119">
        <v>0</v>
      </c>
      <c r="H21" s="119">
        <v>2</v>
      </c>
      <c r="I21" s="119">
        <v>1</v>
      </c>
      <c r="J21" s="119">
        <v>0</v>
      </c>
      <c r="K21" s="119">
        <v>0</v>
      </c>
      <c r="L21" s="119">
        <v>0</v>
      </c>
      <c r="M21" s="92">
        <f t="shared" si="0"/>
        <v>4</v>
      </c>
      <c r="N21" s="31" t="s">
        <v>39</v>
      </c>
    </row>
    <row r="22" spans="1:14" s="1" customFormat="1" ht="26.25" customHeight="1" thickTop="1" thickBot="1" x14ac:dyDescent="0.3">
      <c r="A22" s="36" t="s">
        <v>73</v>
      </c>
      <c r="B22" s="120">
        <v>0</v>
      </c>
      <c r="C22" s="120">
        <v>0</v>
      </c>
      <c r="D22" s="120">
        <v>0</v>
      </c>
      <c r="E22" s="120">
        <v>0</v>
      </c>
      <c r="F22" s="120">
        <v>0</v>
      </c>
      <c r="G22" s="120">
        <v>0</v>
      </c>
      <c r="H22" s="120">
        <v>1</v>
      </c>
      <c r="I22" s="120">
        <v>2</v>
      </c>
      <c r="J22" s="120">
        <v>0</v>
      </c>
      <c r="K22" s="120">
        <v>0</v>
      </c>
      <c r="L22" s="120">
        <v>0</v>
      </c>
      <c r="M22" s="91">
        <f t="shared" si="0"/>
        <v>3</v>
      </c>
      <c r="N22" s="30" t="s">
        <v>73</v>
      </c>
    </row>
    <row r="23" spans="1:14" s="1" customFormat="1" ht="26.25" customHeight="1" thickTop="1" x14ac:dyDescent="0.25">
      <c r="A23" s="38" t="s">
        <v>33</v>
      </c>
      <c r="B23" s="121">
        <v>0</v>
      </c>
      <c r="C23" s="121">
        <v>0</v>
      </c>
      <c r="D23" s="121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93">
        <f t="shared" si="0"/>
        <v>0</v>
      </c>
      <c r="N23" s="39" t="s">
        <v>34</v>
      </c>
    </row>
    <row r="24" spans="1:14" s="1" customFormat="1" ht="26.25" customHeight="1" x14ac:dyDescent="0.25">
      <c r="A24" s="84" t="s">
        <v>2</v>
      </c>
      <c r="B24" s="74">
        <f t="shared" ref="B24:M24" si="1">SUM(B10:B23)</f>
        <v>687</v>
      </c>
      <c r="C24" s="74">
        <f t="shared" si="1"/>
        <v>1359</v>
      </c>
      <c r="D24" s="74">
        <f t="shared" si="1"/>
        <v>798</v>
      </c>
      <c r="E24" s="74">
        <f t="shared" si="1"/>
        <v>371</v>
      </c>
      <c r="F24" s="74">
        <f t="shared" si="1"/>
        <v>181</v>
      </c>
      <c r="G24" s="74">
        <f t="shared" si="1"/>
        <v>72</v>
      </c>
      <c r="H24" s="74">
        <f t="shared" si="1"/>
        <v>40</v>
      </c>
      <c r="I24" s="74">
        <f t="shared" si="1"/>
        <v>19</v>
      </c>
      <c r="J24" s="74">
        <f t="shared" si="1"/>
        <v>3</v>
      </c>
      <c r="K24" s="74">
        <f t="shared" si="1"/>
        <v>2</v>
      </c>
      <c r="L24" s="74">
        <f>SUM(L10:L23)</f>
        <v>0</v>
      </c>
      <c r="M24" s="74">
        <f t="shared" si="1"/>
        <v>3532</v>
      </c>
      <c r="N24" s="90" t="s">
        <v>3</v>
      </c>
    </row>
  </sheetData>
  <mergeCells count="18">
    <mergeCell ref="J6:J9"/>
    <mergeCell ref="K6:K9"/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  <mergeCell ref="M6:M9"/>
    <mergeCell ref="N6:N9"/>
    <mergeCell ref="H6:H9"/>
    <mergeCell ref="I6:I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7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6.26953125" style="4" customWidth="1"/>
    <col min="2" max="7" width="10.7265625" style="2" customWidth="1"/>
    <col min="8" max="8" width="25.81640625" style="4" customWidth="1"/>
    <col min="9" max="16384" width="9.1796875" style="2"/>
  </cols>
  <sheetData>
    <row r="1" spans="1:8" s="69" customFormat="1" ht="22.5" customHeight="1" x14ac:dyDescent="0.25">
      <c r="A1" s="548" t="s">
        <v>375</v>
      </c>
      <c r="B1" s="548"/>
      <c r="C1" s="548"/>
      <c r="D1" s="548"/>
      <c r="E1" s="548"/>
      <c r="F1" s="548"/>
      <c r="G1" s="548"/>
      <c r="H1" s="548"/>
    </row>
    <row r="2" spans="1:8" s="69" customFormat="1" ht="20" x14ac:dyDescent="0.25">
      <c r="A2" s="549">
        <v>2012</v>
      </c>
      <c r="B2" s="549"/>
      <c r="C2" s="549"/>
      <c r="D2" s="549"/>
      <c r="E2" s="549"/>
      <c r="F2" s="549"/>
      <c r="G2" s="549"/>
      <c r="H2" s="549"/>
    </row>
    <row r="3" spans="1:8" s="69" customFormat="1" ht="36" customHeight="1" x14ac:dyDescent="0.25">
      <c r="A3" s="565" t="s">
        <v>374</v>
      </c>
      <c r="B3" s="566"/>
      <c r="C3" s="566"/>
      <c r="D3" s="566"/>
      <c r="E3" s="566"/>
      <c r="F3" s="566"/>
      <c r="G3" s="566"/>
      <c r="H3" s="566"/>
    </row>
    <row r="4" spans="1:8" ht="15.5" x14ac:dyDescent="0.25">
      <c r="A4" s="551">
        <v>2012</v>
      </c>
      <c r="B4" s="551"/>
      <c r="C4" s="551"/>
      <c r="D4" s="551"/>
      <c r="E4" s="551"/>
      <c r="F4" s="551"/>
      <c r="G4" s="551"/>
      <c r="H4" s="551"/>
    </row>
    <row r="5" spans="1:8" ht="15.5" x14ac:dyDescent="0.25">
      <c r="A5" s="353" t="s">
        <v>562</v>
      </c>
      <c r="B5" s="356"/>
      <c r="C5" s="357"/>
      <c r="D5" s="357"/>
      <c r="E5" s="357"/>
      <c r="F5" s="357"/>
      <c r="G5" s="358"/>
      <c r="H5" s="355" t="s">
        <v>561</v>
      </c>
    </row>
    <row r="6" spans="1:8" ht="39" customHeight="1" thickBot="1" x14ac:dyDescent="0.3">
      <c r="A6" s="579" t="s">
        <v>353</v>
      </c>
      <c r="B6" s="581" t="s">
        <v>371</v>
      </c>
      <c r="C6" s="581"/>
      <c r="D6" s="581"/>
      <c r="E6" s="581" t="s">
        <v>372</v>
      </c>
      <c r="F6" s="581"/>
      <c r="G6" s="581"/>
      <c r="H6" s="582" t="s">
        <v>354</v>
      </c>
    </row>
    <row r="7" spans="1:8" ht="39" customHeight="1" x14ac:dyDescent="0.25">
      <c r="A7" s="580"/>
      <c r="B7" s="359" t="s">
        <v>355</v>
      </c>
      <c r="C7" s="359" t="s">
        <v>356</v>
      </c>
      <c r="D7" s="359" t="s">
        <v>357</v>
      </c>
      <c r="E7" s="359" t="s">
        <v>358</v>
      </c>
      <c r="F7" s="359" t="s">
        <v>359</v>
      </c>
      <c r="G7" s="359" t="s">
        <v>357</v>
      </c>
      <c r="H7" s="583"/>
    </row>
    <row r="8" spans="1:8" ht="24.75" customHeight="1" thickBot="1" x14ac:dyDescent="0.3">
      <c r="A8" s="360" t="s">
        <v>360</v>
      </c>
      <c r="B8" s="361">
        <v>316</v>
      </c>
      <c r="C8" s="361">
        <v>342</v>
      </c>
      <c r="D8" s="373">
        <f>B8+C8</f>
        <v>658</v>
      </c>
      <c r="E8" s="361">
        <v>307</v>
      </c>
      <c r="F8" s="361">
        <v>351</v>
      </c>
      <c r="G8" s="373">
        <f>E8+F8</f>
        <v>658</v>
      </c>
      <c r="H8" s="362" t="s">
        <v>361</v>
      </c>
    </row>
    <row r="9" spans="1:8" ht="24.75" customHeight="1" thickBot="1" x14ac:dyDescent="0.3">
      <c r="A9" s="363" t="s">
        <v>42</v>
      </c>
      <c r="B9" s="114">
        <v>392</v>
      </c>
      <c r="C9" s="114">
        <v>153</v>
      </c>
      <c r="D9" s="374">
        <f t="shared" ref="D9:D15" si="0">B9+C9</f>
        <v>545</v>
      </c>
      <c r="E9" s="114">
        <v>334</v>
      </c>
      <c r="F9" s="114">
        <v>211</v>
      </c>
      <c r="G9" s="374">
        <f t="shared" ref="G9:G15" si="1">E9+F9</f>
        <v>545</v>
      </c>
      <c r="H9" s="364" t="s">
        <v>362</v>
      </c>
    </row>
    <row r="10" spans="1:8" ht="24.75" customHeight="1" thickBot="1" x14ac:dyDescent="0.3">
      <c r="A10" s="365" t="s">
        <v>43</v>
      </c>
      <c r="B10" s="112">
        <v>37</v>
      </c>
      <c r="C10" s="112">
        <v>27</v>
      </c>
      <c r="D10" s="375">
        <f t="shared" si="0"/>
        <v>64</v>
      </c>
      <c r="E10" s="112">
        <v>31</v>
      </c>
      <c r="F10" s="112">
        <v>33</v>
      </c>
      <c r="G10" s="375">
        <f t="shared" si="1"/>
        <v>64</v>
      </c>
      <c r="H10" s="366" t="s">
        <v>363</v>
      </c>
    </row>
    <row r="11" spans="1:8" ht="24.75" customHeight="1" thickBot="1" x14ac:dyDescent="0.3">
      <c r="A11" s="363" t="s">
        <v>583</v>
      </c>
      <c r="B11" s="114">
        <v>53</v>
      </c>
      <c r="C11" s="114">
        <v>15</v>
      </c>
      <c r="D11" s="374">
        <f t="shared" si="0"/>
        <v>68</v>
      </c>
      <c r="E11" s="114">
        <v>37</v>
      </c>
      <c r="F11" s="114">
        <v>31</v>
      </c>
      <c r="G11" s="374">
        <f t="shared" si="1"/>
        <v>68</v>
      </c>
      <c r="H11" s="364" t="s">
        <v>365</v>
      </c>
    </row>
    <row r="12" spans="1:8" ht="24.75" customHeight="1" thickBot="1" x14ac:dyDescent="0.3">
      <c r="A12" s="365" t="s">
        <v>44</v>
      </c>
      <c r="B12" s="112">
        <v>23</v>
      </c>
      <c r="C12" s="112">
        <v>8</v>
      </c>
      <c r="D12" s="375">
        <f t="shared" si="0"/>
        <v>31</v>
      </c>
      <c r="E12" s="112">
        <v>23</v>
      </c>
      <c r="F12" s="112">
        <v>8</v>
      </c>
      <c r="G12" s="375">
        <f t="shared" si="1"/>
        <v>31</v>
      </c>
      <c r="H12" s="366" t="s">
        <v>366</v>
      </c>
    </row>
    <row r="13" spans="1:8" ht="24.75" customHeight="1" thickBot="1" x14ac:dyDescent="0.3">
      <c r="A13" s="363" t="s">
        <v>45</v>
      </c>
      <c r="B13" s="114">
        <v>4</v>
      </c>
      <c r="C13" s="114">
        <v>0</v>
      </c>
      <c r="D13" s="374">
        <f t="shared" si="0"/>
        <v>4</v>
      </c>
      <c r="E13" s="114">
        <v>2</v>
      </c>
      <c r="F13" s="114">
        <v>2</v>
      </c>
      <c r="G13" s="374">
        <f t="shared" si="1"/>
        <v>4</v>
      </c>
      <c r="H13" s="364" t="s">
        <v>367</v>
      </c>
    </row>
    <row r="14" spans="1:8" ht="24.75" customHeight="1" thickBot="1" x14ac:dyDescent="0.3">
      <c r="A14" s="365" t="s">
        <v>368</v>
      </c>
      <c r="B14" s="112">
        <v>10</v>
      </c>
      <c r="C14" s="112">
        <v>2</v>
      </c>
      <c r="D14" s="375">
        <f t="shared" si="0"/>
        <v>12</v>
      </c>
      <c r="E14" s="112">
        <v>8</v>
      </c>
      <c r="F14" s="112">
        <v>4</v>
      </c>
      <c r="G14" s="375">
        <f t="shared" si="1"/>
        <v>12</v>
      </c>
      <c r="H14" s="366" t="s">
        <v>169</v>
      </c>
    </row>
    <row r="15" spans="1:8" ht="24.75" customHeight="1" x14ac:dyDescent="0.25">
      <c r="A15" s="367" t="s">
        <v>369</v>
      </c>
      <c r="B15" s="368">
        <v>0</v>
      </c>
      <c r="C15" s="368">
        <v>38</v>
      </c>
      <c r="D15" s="376">
        <f t="shared" si="0"/>
        <v>38</v>
      </c>
      <c r="E15" s="368">
        <v>25</v>
      </c>
      <c r="F15" s="368">
        <v>13</v>
      </c>
      <c r="G15" s="376">
        <f t="shared" si="1"/>
        <v>38</v>
      </c>
      <c r="H15" s="369" t="s">
        <v>370</v>
      </c>
    </row>
    <row r="16" spans="1:8" ht="24.75" customHeight="1" x14ac:dyDescent="0.25">
      <c r="A16" s="377" t="s">
        <v>0</v>
      </c>
      <c r="B16" s="378">
        <f>SUM(B8:B15)</f>
        <v>835</v>
      </c>
      <c r="C16" s="378">
        <f t="shared" ref="C16:G16" si="2">SUM(C8:C15)</f>
        <v>585</v>
      </c>
      <c r="D16" s="378">
        <f t="shared" si="2"/>
        <v>1420</v>
      </c>
      <c r="E16" s="378">
        <f t="shared" si="2"/>
        <v>767</v>
      </c>
      <c r="F16" s="378">
        <f t="shared" si="2"/>
        <v>653</v>
      </c>
      <c r="G16" s="378">
        <f t="shared" si="2"/>
        <v>1420</v>
      </c>
      <c r="H16" s="379" t="s">
        <v>1</v>
      </c>
    </row>
    <row r="17" spans="6:8" x14ac:dyDescent="0.25">
      <c r="F17" s="578"/>
      <c r="G17" s="578"/>
      <c r="H17" s="578"/>
    </row>
  </sheetData>
  <mergeCells count="9">
    <mergeCell ref="F17:H17"/>
    <mergeCell ref="H6:H7"/>
    <mergeCell ref="A3:H3"/>
    <mergeCell ref="A1:H1"/>
    <mergeCell ref="A2:H2"/>
    <mergeCell ref="A4:H4"/>
    <mergeCell ref="A6:A7"/>
    <mergeCell ref="B6:D6"/>
    <mergeCell ref="E6:G6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0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20.7265625" style="4" customWidth="1"/>
    <col min="2" max="7" width="9.7265625" style="2" customWidth="1"/>
    <col min="8" max="8" width="20.7265625" style="4" customWidth="1"/>
    <col min="9" max="16384" width="9.1796875" style="2"/>
  </cols>
  <sheetData>
    <row r="1" spans="1:8" s="69" customFormat="1" ht="20" x14ac:dyDescent="0.25">
      <c r="A1" s="482" t="s">
        <v>74</v>
      </c>
      <c r="B1" s="482"/>
      <c r="C1" s="482"/>
      <c r="D1" s="482"/>
      <c r="E1" s="482"/>
      <c r="F1" s="482"/>
      <c r="G1" s="482"/>
      <c r="H1" s="482"/>
    </row>
    <row r="2" spans="1:8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</row>
    <row r="3" spans="1:8" ht="33" customHeight="1" x14ac:dyDescent="0.25">
      <c r="A3" s="604" t="s">
        <v>381</v>
      </c>
      <c r="B3" s="605"/>
      <c r="C3" s="605"/>
      <c r="D3" s="605"/>
      <c r="E3" s="605"/>
      <c r="F3" s="605"/>
      <c r="G3" s="605"/>
      <c r="H3" s="605"/>
    </row>
    <row r="4" spans="1:8" ht="15.5" x14ac:dyDescent="0.25">
      <c r="A4" s="605">
        <v>2012</v>
      </c>
      <c r="B4" s="605"/>
      <c r="C4" s="605"/>
      <c r="D4" s="605"/>
      <c r="E4" s="605"/>
      <c r="F4" s="605"/>
      <c r="G4" s="605"/>
      <c r="H4" s="605"/>
    </row>
    <row r="5" spans="1:8" ht="15.5" x14ac:dyDescent="0.25">
      <c r="A5" s="24" t="s">
        <v>563</v>
      </c>
      <c r="B5" s="25"/>
      <c r="C5" s="25"/>
      <c r="D5" s="25"/>
      <c r="E5" s="25"/>
      <c r="F5" s="25"/>
      <c r="G5" s="25"/>
      <c r="H5" s="23" t="s">
        <v>564</v>
      </c>
    </row>
    <row r="6" spans="1:8" ht="21.75" customHeight="1" thickBot="1" x14ac:dyDescent="0.3">
      <c r="A6" s="502" t="s">
        <v>84</v>
      </c>
      <c r="B6" s="531" t="s">
        <v>142</v>
      </c>
      <c r="C6" s="531"/>
      <c r="D6" s="531"/>
      <c r="E6" s="531" t="s">
        <v>143</v>
      </c>
      <c r="F6" s="531"/>
      <c r="G6" s="531"/>
      <c r="H6" s="510" t="s">
        <v>102</v>
      </c>
    </row>
    <row r="7" spans="1:8" s="68" customFormat="1" ht="18" customHeight="1" thickTop="1" thickBot="1" x14ac:dyDescent="0.3">
      <c r="A7" s="503"/>
      <c r="B7" s="584" t="s">
        <v>140</v>
      </c>
      <c r="C7" s="584" t="s">
        <v>141</v>
      </c>
      <c r="D7" s="586" t="s">
        <v>170</v>
      </c>
      <c r="E7" s="584" t="s">
        <v>140</v>
      </c>
      <c r="F7" s="584" t="s">
        <v>141</v>
      </c>
      <c r="G7" s="586" t="s">
        <v>170</v>
      </c>
      <c r="H7" s="511"/>
    </row>
    <row r="8" spans="1:8" s="1" customFormat="1" ht="15" customHeight="1" thickTop="1" x14ac:dyDescent="0.25">
      <c r="A8" s="504"/>
      <c r="B8" s="585"/>
      <c r="C8" s="585"/>
      <c r="D8" s="572"/>
      <c r="E8" s="585"/>
      <c r="F8" s="585"/>
      <c r="G8" s="572"/>
      <c r="H8" s="512"/>
    </row>
    <row r="9" spans="1:8" s="1" customFormat="1" ht="30" customHeight="1" thickBot="1" x14ac:dyDescent="0.3">
      <c r="A9" s="153" t="s">
        <v>4</v>
      </c>
      <c r="B9" s="123">
        <v>81</v>
      </c>
      <c r="C9" s="123">
        <v>42</v>
      </c>
      <c r="D9" s="154">
        <f>B9+C9</f>
        <v>123</v>
      </c>
      <c r="E9" s="123">
        <v>73</v>
      </c>
      <c r="F9" s="123">
        <v>50</v>
      </c>
      <c r="G9" s="154">
        <f t="shared" ref="G9:G20" si="0">F9+E9</f>
        <v>123</v>
      </c>
      <c r="H9" s="155" t="s">
        <v>5</v>
      </c>
    </row>
    <row r="10" spans="1:8" s="1" customFormat="1" ht="30" customHeight="1" thickTop="1" thickBot="1" x14ac:dyDescent="0.3">
      <c r="A10" s="156" t="s">
        <v>6</v>
      </c>
      <c r="B10" s="109">
        <v>71</v>
      </c>
      <c r="C10" s="109">
        <v>53</v>
      </c>
      <c r="D10" s="157">
        <f t="shared" ref="D10:D20" si="1">C10+B10</f>
        <v>124</v>
      </c>
      <c r="E10" s="109">
        <v>67</v>
      </c>
      <c r="F10" s="109">
        <v>57</v>
      </c>
      <c r="G10" s="157">
        <f t="shared" si="0"/>
        <v>124</v>
      </c>
      <c r="H10" s="158" t="s">
        <v>7</v>
      </c>
    </row>
    <row r="11" spans="1:8" s="1" customFormat="1" ht="30" customHeight="1" thickTop="1" thickBot="1" x14ac:dyDescent="0.3">
      <c r="A11" s="159" t="s">
        <v>8</v>
      </c>
      <c r="B11" s="124">
        <v>97</v>
      </c>
      <c r="C11" s="124">
        <v>80</v>
      </c>
      <c r="D11" s="160">
        <f>B11+C11</f>
        <v>177</v>
      </c>
      <c r="E11" s="124">
        <v>89</v>
      </c>
      <c r="F11" s="124">
        <v>88</v>
      </c>
      <c r="G11" s="160">
        <f t="shared" si="0"/>
        <v>177</v>
      </c>
      <c r="H11" s="161" t="s">
        <v>9</v>
      </c>
    </row>
    <row r="12" spans="1:8" s="1" customFormat="1" ht="30" customHeight="1" thickTop="1" thickBot="1" x14ac:dyDescent="0.3">
      <c r="A12" s="156" t="s">
        <v>582</v>
      </c>
      <c r="B12" s="109">
        <v>92</v>
      </c>
      <c r="C12" s="109">
        <v>65</v>
      </c>
      <c r="D12" s="157">
        <f t="shared" si="1"/>
        <v>157</v>
      </c>
      <c r="E12" s="109">
        <v>94</v>
      </c>
      <c r="F12" s="109">
        <v>63</v>
      </c>
      <c r="G12" s="157">
        <f t="shared" si="0"/>
        <v>157</v>
      </c>
      <c r="H12" s="158" t="s">
        <v>10</v>
      </c>
    </row>
    <row r="13" spans="1:8" s="1" customFormat="1" ht="30" customHeight="1" thickTop="1" thickBot="1" x14ac:dyDescent="0.3">
      <c r="A13" s="159" t="s">
        <v>11</v>
      </c>
      <c r="B13" s="124">
        <v>83</v>
      </c>
      <c r="C13" s="124">
        <v>55</v>
      </c>
      <c r="D13" s="160">
        <f t="shared" si="1"/>
        <v>138</v>
      </c>
      <c r="E13" s="124">
        <v>74</v>
      </c>
      <c r="F13" s="124">
        <v>64</v>
      </c>
      <c r="G13" s="160">
        <f t="shared" si="0"/>
        <v>138</v>
      </c>
      <c r="H13" s="161" t="s">
        <v>12</v>
      </c>
    </row>
    <row r="14" spans="1:8" s="1" customFormat="1" ht="30" customHeight="1" thickTop="1" thickBot="1" x14ac:dyDescent="0.3">
      <c r="A14" s="156" t="s">
        <v>13</v>
      </c>
      <c r="B14" s="109">
        <v>60</v>
      </c>
      <c r="C14" s="109">
        <v>57</v>
      </c>
      <c r="D14" s="157">
        <f t="shared" si="1"/>
        <v>117</v>
      </c>
      <c r="E14" s="109">
        <v>53</v>
      </c>
      <c r="F14" s="109">
        <v>64</v>
      </c>
      <c r="G14" s="157">
        <f t="shared" si="0"/>
        <v>117</v>
      </c>
      <c r="H14" s="158" t="s">
        <v>14</v>
      </c>
    </row>
    <row r="15" spans="1:8" s="1" customFormat="1" ht="30" customHeight="1" thickTop="1" thickBot="1" x14ac:dyDescent="0.3">
      <c r="A15" s="159" t="s">
        <v>15</v>
      </c>
      <c r="B15" s="124">
        <v>53</v>
      </c>
      <c r="C15" s="124">
        <v>49</v>
      </c>
      <c r="D15" s="160">
        <f t="shared" si="1"/>
        <v>102</v>
      </c>
      <c r="E15" s="124">
        <v>56</v>
      </c>
      <c r="F15" s="124">
        <v>46</v>
      </c>
      <c r="G15" s="160">
        <f t="shared" si="0"/>
        <v>102</v>
      </c>
      <c r="H15" s="161" t="s">
        <v>16</v>
      </c>
    </row>
    <row r="16" spans="1:8" s="1" customFormat="1" ht="30" customHeight="1" thickTop="1" thickBot="1" x14ac:dyDescent="0.3">
      <c r="A16" s="156" t="s">
        <v>17</v>
      </c>
      <c r="B16" s="109">
        <v>19</v>
      </c>
      <c r="C16" s="109">
        <v>14</v>
      </c>
      <c r="D16" s="157">
        <f t="shared" si="1"/>
        <v>33</v>
      </c>
      <c r="E16" s="109">
        <v>16</v>
      </c>
      <c r="F16" s="109">
        <v>17</v>
      </c>
      <c r="G16" s="157">
        <f t="shared" si="0"/>
        <v>33</v>
      </c>
      <c r="H16" s="158" t="s">
        <v>18</v>
      </c>
    </row>
    <row r="17" spans="1:8" s="1" customFormat="1" ht="30" customHeight="1" thickTop="1" thickBot="1" x14ac:dyDescent="0.3">
      <c r="A17" s="159" t="s">
        <v>19</v>
      </c>
      <c r="B17" s="124">
        <v>67</v>
      </c>
      <c r="C17" s="124">
        <v>51</v>
      </c>
      <c r="D17" s="160">
        <f t="shared" si="1"/>
        <v>118</v>
      </c>
      <c r="E17" s="124">
        <v>61</v>
      </c>
      <c r="F17" s="124">
        <v>57</v>
      </c>
      <c r="G17" s="160">
        <f t="shared" si="0"/>
        <v>118</v>
      </c>
      <c r="H17" s="161" t="s">
        <v>20</v>
      </c>
    </row>
    <row r="18" spans="1:8" s="1" customFormat="1" ht="30" customHeight="1" thickTop="1" thickBot="1" x14ac:dyDescent="0.3">
      <c r="A18" s="156" t="s">
        <v>21</v>
      </c>
      <c r="B18" s="109">
        <v>71</v>
      </c>
      <c r="C18" s="109">
        <v>40</v>
      </c>
      <c r="D18" s="157">
        <f t="shared" si="1"/>
        <v>111</v>
      </c>
      <c r="E18" s="109">
        <v>65</v>
      </c>
      <c r="F18" s="109">
        <v>46</v>
      </c>
      <c r="G18" s="157">
        <f t="shared" si="0"/>
        <v>111</v>
      </c>
      <c r="H18" s="158" t="s">
        <v>22</v>
      </c>
    </row>
    <row r="19" spans="1:8" s="1" customFormat="1" ht="30" customHeight="1" thickTop="1" thickBot="1" x14ac:dyDescent="0.3">
      <c r="A19" s="159" t="s">
        <v>23</v>
      </c>
      <c r="B19" s="124">
        <v>71</v>
      </c>
      <c r="C19" s="124">
        <v>38</v>
      </c>
      <c r="D19" s="160">
        <f t="shared" si="1"/>
        <v>109</v>
      </c>
      <c r="E19" s="124">
        <v>56</v>
      </c>
      <c r="F19" s="124">
        <v>53</v>
      </c>
      <c r="G19" s="160">
        <f t="shared" si="0"/>
        <v>109</v>
      </c>
      <c r="H19" s="161" t="s">
        <v>24</v>
      </c>
    </row>
    <row r="20" spans="1:8" s="1" customFormat="1" ht="30" customHeight="1" thickTop="1" x14ac:dyDescent="0.25">
      <c r="A20" s="162" t="s">
        <v>25</v>
      </c>
      <c r="B20" s="125">
        <v>70</v>
      </c>
      <c r="C20" s="125">
        <v>41</v>
      </c>
      <c r="D20" s="164">
        <f t="shared" si="1"/>
        <v>111</v>
      </c>
      <c r="E20" s="125">
        <v>63</v>
      </c>
      <c r="F20" s="125">
        <v>48</v>
      </c>
      <c r="G20" s="164">
        <f t="shared" si="0"/>
        <v>111</v>
      </c>
      <c r="H20" s="165" t="s">
        <v>26</v>
      </c>
    </row>
    <row r="21" spans="1:8" s="1" customFormat="1" ht="42" customHeight="1" x14ac:dyDescent="0.25">
      <c r="A21" s="73" t="s">
        <v>2</v>
      </c>
      <c r="B21" s="74">
        <f>B20+B19+B18+B17+B16+B15+B14+B13+B12+B11+B10+B9</f>
        <v>835</v>
      </c>
      <c r="C21" s="74">
        <f>SUM(C9:C20)</f>
        <v>585</v>
      </c>
      <c r="D21" s="74">
        <f>SUM(D9:D20)</f>
        <v>1420</v>
      </c>
      <c r="E21" s="74">
        <f>SUM(E9:E20)</f>
        <v>767</v>
      </c>
      <c r="F21" s="74">
        <f>SUM(F9:F20)</f>
        <v>653</v>
      </c>
      <c r="G21" s="74">
        <f>SUM(G9:G20)</f>
        <v>1420</v>
      </c>
      <c r="H21" s="75" t="s">
        <v>3</v>
      </c>
    </row>
    <row r="22" spans="1:8" ht="24" customHeight="1" x14ac:dyDescent="0.25">
      <c r="A22" s="3"/>
      <c r="H22" s="3"/>
    </row>
    <row r="23" spans="1:8" ht="24" customHeight="1" x14ac:dyDescent="0.25">
      <c r="A23" s="3"/>
      <c r="H23" s="3"/>
    </row>
    <row r="24" spans="1:8" ht="24" customHeight="1" x14ac:dyDescent="0.25">
      <c r="A24" s="3"/>
      <c r="H24" s="3"/>
    </row>
    <row r="25" spans="1:8" ht="24" customHeight="1" x14ac:dyDescent="0.25">
      <c r="A25" s="3"/>
      <c r="H25" s="3"/>
    </row>
    <row r="26" spans="1:8" ht="24" customHeight="1" x14ac:dyDescent="0.25">
      <c r="A26" s="3"/>
      <c r="H26" s="3"/>
    </row>
    <row r="27" spans="1:8" ht="29.25" customHeight="1" thickBot="1" x14ac:dyDescent="0.3">
      <c r="A27" s="68" t="s">
        <v>85</v>
      </c>
      <c r="B27" s="584" t="s">
        <v>140</v>
      </c>
      <c r="C27" s="584" t="s">
        <v>141</v>
      </c>
    </row>
    <row r="28" spans="1:8" ht="13" thickTop="1" x14ac:dyDescent="0.25">
      <c r="A28" s="1"/>
      <c r="B28" s="585"/>
      <c r="C28" s="585"/>
    </row>
    <row r="29" spans="1:8" x14ac:dyDescent="0.25">
      <c r="A29" s="1" t="s">
        <v>86</v>
      </c>
      <c r="B29" s="1">
        <f t="shared" ref="B29:C40" si="2">SUM(B9)</f>
        <v>81</v>
      </c>
      <c r="C29" s="1">
        <f t="shared" si="2"/>
        <v>42</v>
      </c>
    </row>
    <row r="30" spans="1:8" x14ac:dyDescent="0.25">
      <c r="A30" s="1" t="s">
        <v>87</v>
      </c>
      <c r="B30" s="1">
        <f t="shared" si="2"/>
        <v>71</v>
      </c>
      <c r="C30" s="1">
        <f t="shared" si="2"/>
        <v>53</v>
      </c>
    </row>
    <row r="31" spans="1:8" x14ac:dyDescent="0.25">
      <c r="A31" s="1" t="s">
        <v>88</v>
      </c>
      <c r="B31" s="1">
        <f t="shared" si="2"/>
        <v>97</v>
      </c>
      <c r="C31" s="1">
        <f t="shared" si="2"/>
        <v>80</v>
      </c>
    </row>
    <row r="32" spans="1:8" x14ac:dyDescent="0.25">
      <c r="A32" s="1" t="s">
        <v>89</v>
      </c>
      <c r="B32" s="1">
        <f t="shared" si="2"/>
        <v>92</v>
      </c>
      <c r="C32" s="1">
        <f t="shared" si="2"/>
        <v>65</v>
      </c>
    </row>
    <row r="33" spans="1:3" x14ac:dyDescent="0.25">
      <c r="A33" s="1" t="s">
        <v>90</v>
      </c>
      <c r="B33" s="1">
        <f t="shared" si="2"/>
        <v>83</v>
      </c>
      <c r="C33" s="1">
        <f t="shared" si="2"/>
        <v>55</v>
      </c>
    </row>
    <row r="34" spans="1:3" x14ac:dyDescent="0.25">
      <c r="A34" s="1" t="s">
        <v>91</v>
      </c>
      <c r="B34" s="1">
        <f t="shared" si="2"/>
        <v>60</v>
      </c>
      <c r="C34" s="1">
        <f t="shared" si="2"/>
        <v>57</v>
      </c>
    </row>
    <row r="35" spans="1:3" x14ac:dyDescent="0.25">
      <c r="A35" s="1" t="s">
        <v>92</v>
      </c>
      <c r="B35" s="1">
        <f t="shared" si="2"/>
        <v>53</v>
      </c>
      <c r="C35" s="1">
        <f t="shared" si="2"/>
        <v>49</v>
      </c>
    </row>
    <row r="36" spans="1:3" x14ac:dyDescent="0.25">
      <c r="A36" s="1" t="s">
        <v>93</v>
      </c>
      <c r="B36" s="1">
        <f t="shared" si="2"/>
        <v>19</v>
      </c>
      <c r="C36" s="1">
        <f t="shared" si="2"/>
        <v>14</v>
      </c>
    </row>
    <row r="37" spans="1:3" x14ac:dyDescent="0.25">
      <c r="A37" s="1" t="s">
        <v>94</v>
      </c>
      <c r="B37" s="1">
        <f t="shared" si="2"/>
        <v>67</v>
      </c>
      <c r="C37" s="1">
        <f t="shared" si="2"/>
        <v>51</v>
      </c>
    </row>
    <row r="38" spans="1:3" x14ac:dyDescent="0.25">
      <c r="A38" s="1" t="s">
        <v>95</v>
      </c>
      <c r="B38" s="1">
        <f t="shared" si="2"/>
        <v>71</v>
      </c>
      <c r="C38" s="1">
        <f t="shared" si="2"/>
        <v>40</v>
      </c>
    </row>
    <row r="39" spans="1:3" x14ac:dyDescent="0.25">
      <c r="A39" s="1" t="s">
        <v>96</v>
      </c>
      <c r="B39" s="1">
        <f t="shared" si="2"/>
        <v>71</v>
      </c>
      <c r="C39" s="1">
        <f t="shared" si="2"/>
        <v>38</v>
      </c>
    </row>
    <row r="40" spans="1:3" x14ac:dyDescent="0.25">
      <c r="A40" s="1" t="s">
        <v>97</v>
      </c>
      <c r="B40" s="1">
        <f t="shared" si="2"/>
        <v>70</v>
      </c>
      <c r="C40" s="1">
        <f t="shared" si="2"/>
        <v>41</v>
      </c>
    </row>
  </sheetData>
  <mergeCells count="16">
    <mergeCell ref="C27:C28"/>
    <mergeCell ref="A2:H2"/>
    <mergeCell ref="A4:H4"/>
    <mergeCell ref="B6:D6"/>
    <mergeCell ref="E6:G6"/>
    <mergeCell ref="E7:E8"/>
    <mergeCell ref="F7:F8"/>
    <mergeCell ref="D7:D8"/>
    <mergeCell ref="G7:G8"/>
    <mergeCell ref="B27:B28"/>
    <mergeCell ref="A1:H1"/>
    <mergeCell ref="A3:H3"/>
    <mergeCell ref="A6:A8"/>
    <mergeCell ref="H6:H8"/>
    <mergeCell ref="B7:B8"/>
    <mergeCell ref="C7:C8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6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0.7265625" style="4" customWidth="1"/>
    <col min="2" max="5" width="15.7265625" style="2" customWidth="1"/>
    <col min="6" max="6" width="10.453125" style="2" customWidth="1"/>
    <col min="7" max="7" width="20.7265625" style="4" customWidth="1"/>
    <col min="8" max="16384" width="9.1796875" style="2"/>
  </cols>
  <sheetData>
    <row r="1" spans="1:7" s="69" customFormat="1" ht="20" x14ac:dyDescent="0.25">
      <c r="A1" s="606" t="s">
        <v>75</v>
      </c>
      <c r="B1" s="606"/>
      <c r="C1" s="606"/>
      <c r="D1" s="606"/>
      <c r="E1" s="606"/>
      <c r="F1" s="606"/>
      <c r="G1" s="606"/>
    </row>
    <row r="2" spans="1:7" s="69" customFormat="1" ht="20" x14ac:dyDescent="0.25">
      <c r="A2" s="607">
        <v>2012</v>
      </c>
      <c r="B2" s="607"/>
      <c r="C2" s="607"/>
      <c r="D2" s="607"/>
      <c r="E2" s="607"/>
      <c r="F2" s="607"/>
      <c r="G2" s="607"/>
    </row>
    <row r="3" spans="1:7" s="69" customFormat="1" ht="17.5" x14ac:dyDescent="0.25">
      <c r="A3" s="501" t="s">
        <v>76</v>
      </c>
      <c r="B3" s="501"/>
      <c r="C3" s="501"/>
      <c r="D3" s="501"/>
      <c r="E3" s="501"/>
      <c r="F3" s="501"/>
      <c r="G3" s="501"/>
    </row>
    <row r="4" spans="1:7" ht="15.5" x14ac:dyDescent="0.25">
      <c r="A4" s="483">
        <v>2012</v>
      </c>
      <c r="B4" s="483"/>
      <c r="C4" s="483"/>
      <c r="D4" s="483"/>
      <c r="E4" s="483"/>
      <c r="F4" s="483"/>
      <c r="G4" s="483"/>
    </row>
    <row r="5" spans="1:7" ht="15.5" x14ac:dyDescent="0.25">
      <c r="A5" s="24" t="s">
        <v>565</v>
      </c>
      <c r="B5" s="25"/>
      <c r="C5" s="25"/>
      <c r="D5" s="25"/>
      <c r="E5" s="25"/>
      <c r="F5" s="25"/>
      <c r="G5" s="23" t="s">
        <v>566</v>
      </c>
    </row>
    <row r="6" spans="1:7" ht="18" customHeight="1" thickBot="1" x14ac:dyDescent="0.3">
      <c r="A6" s="588" t="s">
        <v>103</v>
      </c>
      <c r="B6" s="567" t="s">
        <v>377</v>
      </c>
      <c r="C6" s="567" t="s">
        <v>378</v>
      </c>
      <c r="D6" s="567" t="s">
        <v>379</v>
      </c>
      <c r="E6" s="567" t="s">
        <v>380</v>
      </c>
      <c r="F6" s="586" t="s">
        <v>170</v>
      </c>
      <c r="G6" s="510" t="s">
        <v>107</v>
      </c>
    </row>
    <row r="7" spans="1:7" s="68" customFormat="1" ht="18" customHeight="1" thickTop="1" thickBot="1" x14ac:dyDescent="0.3">
      <c r="A7" s="589"/>
      <c r="B7" s="591"/>
      <c r="C7" s="591"/>
      <c r="D7" s="591"/>
      <c r="E7" s="591"/>
      <c r="F7" s="571"/>
      <c r="G7" s="511"/>
    </row>
    <row r="8" spans="1:7" s="1" customFormat="1" ht="18" customHeight="1" thickTop="1" thickBot="1" x14ac:dyDescent="0.3">
      <c r="A8" s="589"/>
      <c r="B8" s="591"/>
      <c r="C8" s="591"/>
      <c r="D8" s="591"/>
      <c r="E8" s="591"/>
      <c r="F8" s="571"/>
      <c r="G8" s="511"/>
    </row>
    <row r="9" spans="1:7" s="1" customFormat="1" ht="18" customHeight="1" thickTop="1" x14ac:dyDescent="0.25">
      <c r="A9" s="590"/>
      <c r="B9" s="494"/>
      <c r="C9" s="494"/>
      <c r="D9" s="494"/>
      <c r="E9" s="494"/>
      <c r="F9" s="498"/>
      <c r="G9" s="512"/>
    </row>
    <row r="10" spans="1:7" s="1" customFormat="1" ht="24" customHeight="1" thickBot="1" x14ac:dyDescent="0.3">
      <c r="A10" s="106">
        <v>-20</v>
      </c>
      <c r="B10" s="126">
        <v>36</v>
      </c>
      <c r="C10" s="127">
        <v>35</v>
      </c>
      <c r="D10" s="127">
        <v>15</v>
      </c>
      <c r="E10" s="127">
        <v>0</v>
      </c>
      <c r="F10" s="128">
        <f>SUM(B10:E10)</f>
        <v>86</v>
      </c>
      <c r="G10" s="107">
        <v>-20</v>
      </c>
    </row>
    <row r="11" spans="1:7" s="1" customFormat="1" ht="24" customHeight="1" thickTop="1" thickBot="1" x14ac:dyDescent="0.3">
      <c r="A11" s="37" t="s">
        <v>27</v>
      </c>
      <c r="B11" s="132">
        <v>96</v>
      </c>
      <c r="C11" s="124">
        <v>149</v>
      </c>
      <c r="D11" s="124">
        <v>61</v>
      </c>
      <c r="E11" s="124">
        <v>3</v>
      </c>
      <c r="F11" s="128">
        <f t="shared" ref="F11:F20" si="0">SUM(B11:E11)</f>
        <v>309</v>
      </c>
      <c r="G11" s="95" t="s">
        <v>27</v>
      </c>
    </row>
    <row r="12" spans="1:7" s="1" customFormat="1" ht="24" customHeight="1" thickTop="1" thickBot="1" x14ac:dyDescent="0.3">
      <c r="A12" s="102" t="s">
        <v>28</v>
      </c>
      <c r="B12" s="132">
        <v>123</v>
      </c>
      <c r="C12" s="124">
        <v>159</v>
      </c>
      <c r="D12" s="124">
        <v>60</v>
      </c>
      <c r="E12" s="124">
        <v>14</v>
      </c>
      <c r="F12" s="128">
        <f t="shared" si="0"/>
        <v>356</v>
      </c>
      <c r="G12" s="103" t="s">
        <v>28</v>
      </c>
    </row>
    <row r="13" spans="1:7" s="1" customFormat="1" ht="24" customHeight="1" thickTop="1" thickBot="1" x14ac:dyDescent="0.3">
      <c r="A13" s="37" t="s">
        <v>29</v>
      </c>
      <c r="B13" s="132">
        <v>73</v>
      </c>
      <c r="C13" s="124">
        <v>113</v>
      </c>
      <c r="D13" s="124">
        <v>43</v>
      </c>
      <c r="E13" s="124">
        <v>13</v>
      </c>
      <c r="F13" s="128">
        <f t="shared" si="0"/>
        <v>242</v>
      </c>
      <c r="G13" s="95" t="s">
        <v>29</v>
      </c>
    </row>
    <row r="14" spans="1:7" s="1" customFormat="1" ht="23.25" customHeight="1" thickTop="1" thickBot="1" x14ac:dyDescent="0.3">
      <c r="A14" s="102" t="s">
        <v>30</v>
      </c>
      <c r="B14" s="132">
        <v>56</v>
      </c>
      <c r="C14" s="124">
        <v>74</v>
      </c>
      <c r="D14" s="124">
        <v>19</v>
      </c>
      <c r="E14" s="124">
        <v>6</v>
      </c>
      <c r="F14" s="128">
        <f t="shared" si="0"/>
        <v>155</v>
      </c>
      <c r="G14" s="103" t="s">
        <v>30</v>
      </c>
    </row>
    <row r="15" spans="1:7" s="1" customFormat="1" ht="24" customHeight="1" thickTop="1" thickBot="1" x14ac:dyDescent="0.3">
      <c r="A15" s="37" t="s">
        <v>31</v>
      </c>
      <c r="B15" s="132">
        <v>49</v>
      </c>
      <c r="C15" s="124">
        <v>62</v>
      </c>
      <c r="D15" s="124">
        <v>11</v>
      </c>
      <c r="E15" s="124">
        <v>4</v>
      </c>
      <c r="F15" s="128">
        <f t="shared" si="0"/>
        <v>126</v>
      </c>
      <c r="G15" s="95" t="s">
        <v>31</v>
      </c>
    </row>
    <row r="16" spans="1:7" s="1" customFormat="1" ht="24" customHeight="1" thickTop="1" thickBot="1" x14ac:dyDescent="0.3">
      <c r="A16" s="102" t="s">
        <v>32</v>
      </c>
      <c r="B16" s="132">
        <v>20</v>
      </c>
      <c r="C16" s="124">
        <v>39</v>
      </c>
      <c r="D16" s="124">
        <v>7</v>
      </c>
      <c r="E16" s="124">
        <v>5</v>
      </c>
      <c r="F16" s="128">
        <f t="shared" si="0"/>
        <v>71</v>
      </c>
      <c r="G16" s="103" t="s">
        <v>32</v>
      </c>
    </row>
    <row r="17" spans="1:7" s="1" customFormat="1" ht="24" customHeight="1" thickTop="1" thickBot="1" x14ac:dyDescent="0.3">
      <c r="A17" s="37" t="s">
        <v>35</v>
      </c>
      <c r="B17" s="132">
        <v>16</v>
      </c>
      <c r="C17" s="124">
        <v>15</v>
      </c>
      <c r="D17" s="124">
        <v>2</v>
      </c>
      <c r="E17" s="124">
        <v>4</v>
      </c>
      <c r="F17" s="128">
        <f t="shared" si="0"/>
        <v>37</v>
      </c>
      <c r="G17" s="95" t="s">
        <v>35</v>
      </c>
    </row>
    <row r="18" spans="1:7" s="1" customFormat="1" ht="24" customHeight="1" thickTop="1" thickBot="1" x14ac:dyDescent="0.3">
      <c r="A18" s="102" t="s">
        <v>36</v>
      </c>
      <c r="B18" s="132">
        <v>3</v>
      </c>
      <c r="C18" s="124">
        <v>11</v>
      </c>
      <c r="D18" s="124">
        <v>2</v>
      </c>
      <c r="E18" s="124">
        <v>2</v>
      </c>
      <c r="F18" s="128">
        <f t="shared" si="0"/>
        <v>18</v>
      </c>
      <c r="G18" s="103" t="s">
        <v>36</v>
      </c>
    </row>
    <row r="19" spans="1:7" s="1" customFormat="1" ht="24" customHeight="1" thickTop="1" thickBot="1" x14ac:dyDescent="0.3">
      <c r="A19" s="37" t="s">
        <v>77</v>
      </c>
      <c r="B19" s="132">
        <v>2</v>
      </c>
      <c r="C19" s="124">
        <v>5</v>
      </c>
      <c r="D19" s="124">
        <v>1</v>
      </c>
      <c r="E19" s="124">
        <v>1</v>
      </c>
      <c r="F19" s="128">
        <f t="shared" si="0"/>
        <v>9</v>
      </c>
      <c r="G19" s="95" t="s">
        <v>77</v>
      </c>
    </row>
    <row r="20" spans="1:7" s="1" customFormat="1" ht="24" customHeight="1" thickTop="1" thickBot="1" x14ac:dyDescent="0.3">
      <c r="A20" s="104" t="s">
        <v>33</v>
      </c>
      <c r="B20" s="133">
        <v>7</v>
      </c>
      <c r="C20" s="134">
        <v>4</v>
      </c>
      <c r="D20" s="134">
        <v>0</v>
      </c>
      <c r="E20" s="134">
        <v>0</v>
      </c>
      <c r="F20" s="128">
        <f t="shared" si="0"/>
        <v>11</v>
      </c>
      <c r="G20" s="105" t="s">
        <v>34</v>
      </c>
    </row>
    <row r="21" spans="1:7" s="1" customFormat="1" ht="26.25" customHeight="1" x14ac:dyDescent="0.25">
      <c r="A21" s="100" t="s">
        <v>0</v>
      </c>
      <c r="B21" s="380">
        <f>SUM(B10:B20)</f>
        <v>481</v>
      </c>
      <c r="C21" s="380">
        <f t="shared" ref="C21:E21" si="1">SUM(C10:C20)</f>
        <v>666</v>
      </c>
      <c r="D21" s="380">
        <f t="shared" si="1"/>
        <v>221</v>
      </c>
      <c r="E21" s="380">
        <f t="shared" si="1"/>
        <v>52</v>
      </c>
      <c r="F21" s="380">
        <f>SUM(F10:F20)</f>
        <v>1420</v>
      </c>
      <c r="G21" s="101" t="s">
        <v>1</v>
      </c>
    </row>
    <row r="22" spans="1:7" s="80" customFormat="1" x14ac:dyDescent="0.25"/>
    <row r="23" spans="1:7" s="80" customFormat="1" x14ac:dyDescent="0.25"/>
    <row r="24" spans="1:7" ht="24" customHeight="1" x14ac:dyDescent="0.25">
      <c r="A24" s="3"/>
      <c r="G24" s="3"/>
    </row>
    <row r="25" spans="1:7" ht="24" customHeight="1" x14ac:dyDescent="0.25">
      <c r="A25" s="3"/>
      <c r="G25" s="3"/>
    </row>
    <row r="26" spans="1:7" ht="29.25" customHeight="1" x14ac:dyDescent="0.25"/>
  </sheetData>
  <mergeCells count="11">
    <mergeCell ref="D6:D9"/>
    <mergeCell ref="E6:E9"/>
    <mergeCell ref="F6:F9"/>
    <mergeCell ref="A1:G1"/>
    <mergeCell ref="A2:G2"/>
    <mergeCell ref="A3:G3"/>
    <mergeCell ref="A4:G4"/>
    <mergeCell ref="A6:A9"/>
    <mergeCell ref="G6:G9"/>
    <mergeCell ref="B6:B9"/>
    <mergeCell ref="C6:C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rightToLeft="1" view="pageBreakPreview" topLeftCell="A15" zoomScaleNormal="100" zoomScaleSheetLayoutView="100" workbookViewId="0">
      <selection activeCell="A32" sqref="A32"/>
    </sheetView>
  </sheetViews>
  <sheetFormatPr defaultColWidth="9.1796875" defaultRowHeight="12.5" x14ac:dyDescent="0.25"/>
  <cols>
    <col min="1" max="1" width="18.453125" style="170" customWidth="1"/>
    <col min="2" max="4" width="13.54296875" style="170" customWidth="1"/>
    <col min="5" max="5" width="18.453125" style="171" customWidth="1"/>
    <col min="6" max="16384" width="9.1796875" style="170"/>
  </cols>
  <sheetData>
    <row r="1" spans="1:10" s="185" customFormat="1" ht="21" customHeight="1" x14ac:dyDescent="0.25">
      <c r="A1" s="481" t="s">
        <v>192</v>
      </c>
      <c r="B1" s="481"/>
      <c r="C1" s="481"/>
      <c r="D1" s="481"/>
      <c r="E1" s="481"/>
      <c r="G1" s="170"/>
      <c r="H1" s="170"/>
      <c r="I1" s="170"/>
      <c r="J1" s="170"/>
    </row>
    <row r="2" spans="1:10" s="185" customFormat="1" ht="20" x14ac:dyDescent="0.25">
      <c r="A2" s="482" t="s">
        <v>191</v>
      </c>
      <c r="B2" s="482"/>
      <c r="C2" s="482"/>
      <c r="D2" s="482"/>
      <c r="E2" s="482"/>
      <c r="G2" s="170"/>
      <c r="H2" s="170"/>
      <c r="I2" s="170"/>
      <c r="J2" s="170"/>
    </row>
    <row r="3" spans="1:10" s="187" customFormat="1" ht="15.5" x14ac:dyDescent="0.25">
      <c r="A3" s="483" t="s">
        <v>190</v>
      </c>
      <c r="B3" s="483"/>
      <c r="C3" s="483"/>
      <c r="D3" s="483"/>
      <c r="E3" s="483"/>
      <c r="G3" s="170"/>
      <c r="H3" s="170"/>
      <c r="I3" s="170"/>
      <c r="J3" s="170"/>
    </row>
    <row r="4" spans="1:10" s="187" customFormat="1" ht="18" x14ac:dyDescent="0.25">
      <c r="A4" s="483" t="s">
        <v>191</v>
      </c>
      <c r="B4" s="483"/>
      <c r="C4" s="483"/>
      <c r="D4" s="483"/>
      <c r="E4" s="483"/>
      <c r="G4" s="185"/>
      <c r="H4" s="185"/>
      <c r="I4" s="185"/>
      <c r="J4" s="185"/>
    </row>
    <row r="5" spans="1:10" s="188" customFormat="1" ht="18" x14ac:dyDescent="0.25">
      <c r="A5" s="190" t="s">
        <v>529</v>
      </c>
      <c r="E5" s="189" t="s">
        <v>530</v>
      </c>
      <c r="G5" s="185"/>
      <c r="H5" s="185"/>
      <c r="I5" s="185"/>
      <c r="J5" s="185"/>
    </row>
    <row r="6" spans="1:10" s="186" customFormat="1" ht="27" customHeight="1" thickBot="1" x14ac:dyDescent="0.3">
      <c r="A6" s="484" t="s">
        <v>189</v>
      </c>
      <c r="B6" s="487" t="s">
        <v>188</v>
      </c>
      <c r="C6" s="487" t="s">
        <v>187</v>
      </c>
      <c r="D6" s="487" t="s">
        <v>186</v>
      </c>
      <c r="E6" s="490" t="s">
        <v>185</v>
      </c>
      <c r="G6" s="187"/>
      <c r="H6" s="187"/>
      <c r="I6" s="187"/>
      <c r="J6" s="187"/>
    </row>
    <row r="7" spans="1:10" s="184" customFormat="1" ht="19" thickTop="1" thickBot="1" x14ac:dyDescent="0.3">
      <c r="A7" s="485"/>
      <c r="B7" s="488"/>
      <c r="C7" s="488"/>
      <c r="D7" s="488"/>
      <c r="E7" s="491"/>
      <c r="G7" s="185"/>
      <c r="H7" s="185"/>
      <c r="I7" s="185"/>
      <c r="J7" s="185"/>
    </row>
    <row r="8" spans="1:10" s="184" customFormat="1" ht="18.5" thickTop="1" x14ac:dyDescent="0.25">
      <c r="A8" s="486"/>
      <c r="B8" s="489"/>
      <c r="C8" s="489"/>
      <c r="D8" s="489"/>
      <c r="E8" s="492"/>
      <c r="G8" s="185"/>
      <c r="H8" s="185"/>
      <c r="I8" s="185"/>
      <c r="J8" s="185"/>
    </row>
    <row r="9" spans="1:10" ht="27.75" customHeight="1" thickBot="1" x14ac:dyDescent="0.3">
      <c r="A9" s="339">
        <v>2003</v>
      </c>
      <c r="B9" s="340">
        <v>12856</v>
      </c>
      <c r="C9" s="340">
        <v>1311</v>
      </c>
      <c r="D9" s="340">
        <v>11545</v>
      </c>
      <c r="E9" s="341">
        <v>2003</v>
      </c>
    </row>
    <row r="10" spans="1:10" ht="27.75" customHeight="1" thickTop="1" thickBot="1" x14ac:dyDescent="0.3">
      <c r="A10" s="51">
        <v>2004</v>
      </c>
      <c r="B10" s="180">
        <v>13190</v>
      </c>
      <c r="C10" s="180">
        <v>1341</v>
      </c>
      <c r="D10" s="180">
        <v>11849</v>
      </c>
      <c r="E10" s="179">
        <v>2004</v>
      </c>
    </row>
    <row r="11" spans="1:10" ht="27.75" customHeight="1" thickTop="1" thickBot="1" x14ac:dyDescent="0.3">
      <c r="A11" s="183">
        <v>2005</v>
      </c>
      <c r="B11" s="182">
        <v>13401</v>
      </c>
      <c r="C11" s="182">
        <v>1545</v>
      </c>
      <c r="D11" s="182">
        <v>11856</v>
      </c>
      <c r="E11" s="181">
        <v>2005</v>
      </c>
    </row>
    <row r="12" spans="1:10" ht="27.75" customHeight="1" thickTop="1" thickBot="1" x14ac:dyDescent="0.3">
      <c r="A12" s="51">
        <v>2006</v>
      </c>
      <c r="B12" s="180">
        <v>14120</v>
      </c>
      <c r="C12" s="180">
        <v>1750</v>
      </c>
      <c r="D12" s="180">
        <v>12370</v>
      </c>
      <c r="E12" s="179">
        <v>2006</v>
      </c>
    </row>
    <row r="13" spans="1:10" ht="27.75" customHeight="1" thickTop="1" thickBot="1" x14ac:dyDescent="0.3">
      <c r="A13" s="183">
        <v>2007</v>
      </c>
      <c r="B13" s="182">
        <v>15681</v>
      </c>
      <c r="C13" s="182">
        <v>1776</v>
      </c>
      <c r="D13" s="182">
        <v>13905</v>
      </c>
      <c r="E13" s="181">
        <v>2007</v>
      </c>
    </row>
    <row r="14" spans="1:10" ht="27.75" customHeight="1" thickTop="1" thickBot="1" x14ac:dyDescent="0.3">
      <c r="A14" s="51">
        <v>2008</v>
      </c>
      <c r="B14" s="180">
        <v>17210</v>
      </c>
      <c r="C14" s="180">
        <v>1942</v>
      </c>
      <c r="D14" s="180">
        <v>15268</v>
      </c>
      <c r="E14" s="179">
        <v>2008</v>
      </c>
    </row>
    <row r="15" spans="1:10" ht="27.75" customHeight="1" thickTop="1" thickBot="1" x14ac:dyDescent="0.3">
      <c r="A15" s="183">
        <v>2009</v>
      </c>
      <c r="B15" s="182">
        <v>18351</v>
      </c>
      <c r="C15" s="182">
        <v>2008</v>
      </c>
      <c r="D15" s="182">
        <v>16343</v>
      </c>
      <c r="E15" s="181">
        <v>2009</v>
      </c>
    </row>
    <row r="16" spans="1:10" ht="27.75" customHeight="1" thickTop="1" thickBot="1" x14ac:dyDescent="0.3">
      <c r="A16" s="51">
        <v>2010</v>
      </c>
      <c r="B16" s="180">
        <v>19504</v>
      </c>
      <c r="C16" s="180">
        <v>1970</v>
      </c>
      <c r="D16" s="180">
        <v>17534</v>
      </c>
      <c r="E16" s="179">
        <v>2010</v>
      </c>
    </row>
    <row r="17" spans="1:5" ht="27.75" customHeight="1" thickTop="1" thickBot="1" x14ac:dyDescent="0.3">
      <c r="A17" s="183">
        <v>2011</v>
      </c>
      <c r="B17" s="182">
        <v>20623</v>
      </c>
      <c r="C17" s="182">
        <v>1949</v>
      </c>
      <c r="D17" s="182">
        <v>18674</v>
      </c>
      <c r="E17" s="181">
        <v>2011</v>
      </c>
    </row>
    <row r="18" spans="1:5" ht="27.75" customHeight="1" thickTop="1" x14ac:dyDescent="0.25">
      <c r="A18" s="342">
        <v>2012</v>
      </c>
      <c r="B18" s="343">
        <v>21423</v>
      </c>
      <c r="C18" s="343">
        <v>2031</v>
      </c>
      <c r="D18" s="343">
        <v>19392</v>
      </c>
      <c r="E18" s="344">
        <v>2012</v>
      </c>
    </row>
    <row r="19" spans="1:5" ht="34.5" customHeight="1" x14ac:dyDescent="0.25">
      <c r="A19" s="178"/>
      <c r="B19" s="177"/>
      <c r="C19" s="177"/>
      <c r="D19" s="177"/>
      <c r="E19" s="176"/>
    </row>
    <row r="20" spans="1:5" ht="34.5" customHeight="1" x14ac:dyDescent="0.25">
      <c r="A20" s="175"/>
      <c r="B20" s="175"/>
      <c r="C20" s="175"/>
      <c r="D20" s="175"/>
      <c r="E20" s="175"/>
    </row>
    <row r="21" spans="1:5" ht="32.25" customHeight="1" x14ac:dyDescent="0.25">
      <c r="E21" s="170"/>
    </row>
    <row r="22" spans="1:5" ht="32.25" customHeight="1" x14ac:dyDescent="0.25">
      <c r="E22" s="170"/>
    </row>
    <row r="23" spans="1:5" ht="32.25" customHeight="1" x14ac:dyDescent="0.25">
      <c r="A23" s="174" t="s">
        <v>184</v>
      </c>
      <c r="B23" s="173" t="s">
        <v>573</v>
      </c>
      <c r="C23" s="173" t="s">
        <v>183</v>
      </c>
      <c r="D23" s="173" t="s">
        <v>182</v>
      </c>
      <c r="E23" s="170"/>
    </row>
    <row r="24" spans="1:5" x14ac:dyDescent="0.25">
      <c r="A24" s="172">
        <f t="shared" ref="A24:D29" si="0">SUM(A9)</f>
        <v>2003</v>
      </c>
      <c r="B24" s="172">
        <f t="shared" si="0"/>
        <v>12856</v>
      </c>
      <c r="C24" s="172">
        <f t="shared" si="0"/>
        <v>1311</v>
      </c>
      <c r="D24" s="172">
        <f t="shared" si="0"/>
        <v>11545</v>
      </c>
    </row>
    <row r="25" spans="1:5" x14ac:dyDescent="0.25">
      <c r="A25" s="172">
        <f t="shared" si="0"/>
        <v>2004</v>
      </c>
      <c r="B25" s="172">
        <f t="shared" si="0"/>
        <v>13190</v>
      </c>
      <c r="C25" s="172">
        <f t="shared" si="0"/>
        <v>1341</v>
      </c>
      <c r="D25" s="172">
        <f t="shared" si="0"/>
        <v>11849</v>
      </c>
    </row>
    <row r="26" spans="1:5" x14ac:dyDescent="0.25">
      <c r="A26" s="172">
        <f t="shared" si="0"/>
        <v>2005</v>
      </c>
      <c r="B26" s="172">
        <f t="shared" si="0"/>
        <v>13401</v>
      </c>
      <c r="C26" s="172">
        <f t="shared" si="0"/>
        <v>1545</v>
      </c>
      <c r="D26" s="172">
        <f t="shared" si="0"/>
        <v>11856</v>
      </c>
    </row>
    <row r="27" spans="1:5" x14ac:dyDescent="0.25">
      <c r="A27" s="172">
        <f t="shared" si="0"/>
        <v>2006</v>
      </c>
      <c r="B27" s="172">
        <f t="shared" si="0"/>
        <v>14120</v>
      </c>
      <c r="C27" s="172">
        <f t="shared" si="0"/>
        <v>1750</v>
      </c>
      <c r="D27" s="172">
        <f t="shared" si="0"/>
        <v>12370</v>
      </c>
    </row>
    <row r="28" spans="1:5" x14ac:dyDescent="0.25">
      <c r="A28" s="172">
        <f t="shared" si="0"/>
        <v>2007</v>
      </c>
      <c r="B28" s="172">
        <f t="shared" si="0"/>
        <v>15681</v>
      </c>
      <c r="C28" s="172">
        <f t="shared" si="0"/>
        <v>1776</v>
      </c>
      <c r="D28" s="172">
        <f t="shared" si="0"/>
        <v>13905</v>
      </c>
    </row>
    <row r="29" spans="1:5" x14ac:dyDescent="0.25">
      <c r="A29" s="172">
        <f t="shared" si="0"/>
        <v>2008</v>
      </c>
      <c r="B29" s="172">
        <f t="shared" si="0"/>
        <v>17210</v>
      </c>
      <c r="C29" s="172">
        <f t="shared" si="0"/>
        <v>1942</v>
      </c>
      <c r="D29" s="172">
        <f t="shared" si="0"/>
        <v>15268</v>
      </c>
    </row>
    <row r="30" spans="1:5" x14ac:dyDescent="0.25">
      <c r="A30" s="172">
        <f t="shared" ref="A30:D30" si="1">SUM(A15)</f>
        <v>2009</v>
      </c>
      <c r="B30" s="172">
        <f t="shared" si="1"/>
        <v>18351</v>
      </c>
      <c r="C30" s="172">
        <f t="shared" si="1"/>
        <v>2008</v>
      </c>
      <c r="D30" s="172">
        <f t="shared" si="1"/>
        <v>16343</v>
      </c>
    </row>
    <row r="31" spans="1:5" x14ac:dyDescent="0.25">
      <c r="A31" s="172">
        <f t="shared" ref="A31:D31" si="2">SUM(A16)</f>
        <v>2010</v>
      </c>
      <c r="B31" s="172">
        <f t="shared" si="2"/>
        <v>19504</v>
      </c>
      <c r="C31" s="172">
        <f t="shared" si="2"/>
        <v>1970</v>
      </c>
      <c r="D31" s="172">
        <f t="shared" si="2"/>
        <v>17534</v>
      </c>
    </row>
    <row r="32" spans="1:5" x14ac:dyDescent="0.25">
      <c r="A32" s="172">
        <f t="shared" ref="A32:D32" si="3">SUM(A17)</f>
        <v>2011</v>
      </c>
      <c r="B32" s="172">
        <f t="shared" si="3"/>
        <v>20623</v>
      </c>
      <c r="C32" s="172">
        <f t="shared" si="3"/>
        <v>1949</v>
      </c>
      <c r="D32" s="172">
        <f t="shared" si="3"/>
        <v>18674</v>
      </c>
    </row>
    <row r="33" spans="1:5" x14ac:dyDescent="0.25">
      <c r="A33" s="172">
        <f t="shared" ref="A33:D33" si="4">SUM(A18)</f>
        <v>2012</v>
      </c>
      <c r="B33" s="172">
        <f t="shared" si="4"/>
        <v>21423</v>
      </c>
      <c r="C33" s="172">
        <f t="shared" si="4"/>
        <v>2031</v>
      </c>
      <c r="D33" s="172">
        <f t="shared" si="4"/>
        <v>19392</v>
      </c>
      <c r="E33" s="170"/>
    </row>
  </sheetData>
  <mergeCells count="9">
    <mergeCell ref="A1:E1"/>
    <mergeCell ref="A2:E2"/>
    <mergeCell ref="A3:E3"/>
    <mergeCell ref="A4:E4"/>
    <mergeCell ref="A6:A8"/>
    <mergeCell ref="B6:B8"/>
    <mergeCell ref="C6:C8"/>
    <mergeCell ref="D6:D8"/>
    <mergeCell ref="E6:E8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41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2.453125" style="4" customWidth="1"/>
    <col min="2" max="6" width="14.54296875" style="2" customWidth="1"/>
    <col min="7" max="7" width="27" style="4" customWidth="1"/>
    <col min="8" max="16384" width="9.1796875" style="2"/>
  </cols>
  <sheetData>
    <row r="1" spans="1:9" s="69" customFormat="1" ht="20" x14ac:dyDescent="0.25">
      <c r="A1" s="606" t="s">
        <v>78</v>
      </c>
      <c r="B1" s="606"/>
      <c r="C1" s="606"/>
      <c r="D1" s="606"/>
      <c r="E1" s="606"/>
      <c r="F1" s="606"/>
      <c r="G1" s="606"/>
    </row>
    <row r="2" spans="1:9" s="69" customFormat="1" ht="20" x14ac:dyDescent="0.25">
      <c r="A2" s="607">
        <v>2012</v>
      </c>
      <c r="B2" s="607"/>
      <c r="C2" s="607"/>
      <c r="D2" s="607"/>
      <c r="E2" s="607"/>
      <c r="F2" s="607"/>
      <c r="G2" s="607"/>
    </row>
    <row r="3" spans="1:9" s="69" customFormat="1" ht="33.75" customHeight="1" x14ac:dyDescent="0.25">
      <c r="A3" s="537" t="s">
        <v>382</v>
      </c>
      <c r="B3" s="501"/>
      <c r="C3" s="501"/>
      <c r="D3" s="501"/>
      <c r="E3" s="501"/>
      <c r="F3" s="501"/>
      <c r="G3" s="501"/>
    </row>
    <row r="4" spans="1:9" ht="15.5" x14ac:dyDescent="0.25">
      <c r="A4" s="483">
        <v>2012</v>
      </c>
      <c r="B4" s="483"/>
      <c r="C4" s="483"/>
      <c r="D4" s="483"/>
      <c r="E4" s="483"/>
      <c r="F4" s="483"/>
      <c r="G4" s="483"/>
    </row>
    <row r="5" spans="1:9" ht="15.5" x14ac:dyDescent="0.25">
      <c r="A5" s="24" t="s">
        <v>568</v>
      </c>
      <c r="B5" s="25"/>
      <c r="C5" s="25"/>
      <c r="D5" s="25"/>
      <c r="E5" s="25"/>
      <c r="F5" s="25"/>
      <c r="G5" s="23" t="s">
        <v>567</v>
      </c>
    </row>
    <row r="6" spans="1:9" ht="18" customHeight="1" thickBot="1" x14ac:dyDescent="0.3">
      <c r="A6" s="588" t="s">
        <v>385</v>
      </c>
      <c r="B6" s="567" t="s">
        <v>377</v>
      </c>
      <c r="C6" s="567" t="s">
        <v>378</v>
      </c>
      <c r="D6" s="567" t="s">
        <v>379</v>
      </c>
      <c r="E6" s="567" t="s">
        <v>380</v>
      </c>
      <c r="F6" s="586" t="s">
        <v>178</v>
      </c>
      <c r="G6" s="510" t="s">
        <v>384</v>
      </c>
      <c r="I6" s="2" t="s">
        <v>383</v>
      </c>
    </row>
    <row r="7" spans="1:9" s="68" customFormat="1" ht="18" customHeight="1" thickTop="1" thickBot="1" x14ac:dyDescent="0.3">
      <c r="A7" s="589"/>
      <c r="B7" s="591"/>
      <c r="C7" s="591"/>
      <c r="D7" s="591"/>
      <c r="E7" s="591"/>
      <c r="F7" s="571"/>
      <c r="G7" s="511"/>
    </row>
    <row r="8" spans="1:9" s="1" customFormat="1" ht="18" customHeight="1" thickTop="1" thickBot="1" x14ac:dyDescent="0.3">
      <c r="A8" s="589"/>
      <c r="B8" s="591"/>
      <c r="C8" s="591"/>
      <c r="D8" s="591"/>
      <c r="E8" s="591"/>
      <c r="F8" s="571"/>
      <c r="G8" s="511"/>
    </row>
    <row r="9" spans="1:9" s="1" customFormat="1" ht="13.5" customHeight="1" thickTop="1" x14ac:dyDescent="0.25">
      <c r="A9" s="590"/>
      <c r="B9" s="494"/>
      <c r="C9" s="494"/>
      <c r="D9" s="494"/>
      <c r="E9" s="494"/>
      <c r="F9" s="498"/>
      <c r="G9" s="512"/>
    </row>
    <row r="10" spans="1:9" s="1" customFormat="1" ht="20.25" customHeight="1" thickBot="1" x14ac:dyDescent="0.3">
      <c r="A10" s="36">
        <v>-20</v>
      </c>
      <c r="B10" s="126">
        <v>4</v>
      </c>
      <c r="C10" s="127">
        <v>5</v>
      </c>
      <c r="D10" s="127">
        <v>0</v>
      </c>
      <c r="E10" s="127">
        <v>0</v>
      </c>
      <c r="F10" s="135">
        <v>9</v>
      </c>
      <c r="G10" s="94">
        <v>-20</v>
      </c>
    </row>
    <row r="11" spans="1:9" s="1" customFormat="1" ht="20.25" customHeight="1" thickTop="1" thickBot="1" x14ac:dyDescent="0.3">
      <c r="A11" s="37" t="s">
        <v>27</v>
      </c>
      <c r="B11" s="132">
        <v>84</v>
      </c>
      <c r="C11" s="124">
        <v>73</v>
      </c>
      <c r="D11" s="124">
        <v>8</v>
      </c>
      <c r="E11" s="124">
        <v>1</v>
      </c>
      <c r="F11" s="136">
        <v>166</v>
      </c>
      <c r="G11" s="95" t="s">
        <v>27</v>
      </c>
    </row>
    <row r="12" spans="1:9" s="1" customFormat="1" ht="20.25" customHeight="1" thickTop="1" thickBot="1" x14ac:dyDescent="0.3">
      <c r="A12" s="43" t="s">
        <v>28</v>
      </c>
      <c r="B12" s="132">
        <v>142</v>
      </c>
      <c r="C12" s="124">
        <v>155</v>
      </c>
      <c r="D12" s="124">
        <v>16</v>
      </c>
      <c r="E12" s="124">
        <v>4</v>
      </c>
      <c r="F12" s="136">
        <v>317</v>
      </c>
      <c r="G12" s="96" t="s">
        <v>28</v>
      </c>
    </row>
    <row r="13" spans="1:9" s="1" customFormat="1" ht="20.25" customHeight="1" thickTop="1" thickBot="1" x14ac:dyDescent="0.3">
      <c r="A13" s="37" t="s">
        <v>29</v>
      </c>
      <c r="B13" s="132">
        <v>130</v>
      </c>
      <c r="C13" s="124">
        <v>132</v>
      </c>
      <c r="D13" s="124">
        <v>19</v>
      </c>
      <c r="E13" s="124">
        <v>11</v>
      </c>
      <c r="F13" s="136">
        <v>292</v>
      </c>
      <c r="G13" s="95" t="s">
        <v>29</v>
      </c>
    </row>
    <row r="14" spans="1:9" s="1" customFormat="1" ht="20.25" customHeight="1" thickTop="1" thickBot="1" x14ac:dyDescent="0.3">
      <c r="A14" s="43" t="s">
        <v>30</v>
      </c>
      <c r="B14" s="132">
        <v>82</v>
      </c>
      <c r="C14" s="124">
        <v>86</v>
      </c>
      <c r="D14" s="124">
        <v>17</v>
      </c>
      <c r="E14" s="124">
        <v>12</v>
      </c>
      <c r="F14" s="136">
        <v>197</v>
      </c>
      <c r="G14" s="96" t="s">
        <v>30</v>
      </c>
    </row>
    <row r="15" spans="1:9" s="1" customFormat="1" ht="20.25" customHeight="1" thickTop="1" thickBot="1" x14ac:dyDescent="0.3">
      <c r="A15" s="37" t="s">
        <v>31</v>
      </c>
      <c r="B15" s="132">
        <v>53</v>
      </c>
      <c r="C15" s="124">
        <v>66</v>
      </c>
      <c r="D15" s="124">
        <v>8</v>
      </c>
      <c r="E15" s="124">
        <v>6</v>
      </c>
      <c r="F15" s="136">
        <v>133</v>
      </c>
      <c r="G15" s="95" t="s">
        <v>31</v>
      </c>
    </row>
    <row r="16" spans="1:9" s="1" customFormat="1" ht="20.25" customHeight="1" thickTop="1" thickBot="1" x14ac:dyDescent="0.3">
      <c r="A16" s="43" t="s">
        <v>32</v>
      </c>
      <c r="B16" s="132">
        <v>45</v>
      </c>
      <c r="C16" s="124">
        <v>53</v>
      </c>
      <c r="D16" s="124">
        <v>5</v>
      </c>
      <c r="E16" s="124">
        <v>7</v>
      </c>
      <c r="F16" s="136">
        <v>110</v>
      </c>
      <c r="G16" s="96" t="s">
        <v>32</v>
      </c>
    </row>
    <row r="17" spans="1:7" s="1" customFormat="1" ht="20.25" customHeight="1" thickTop="1" thickBot="1" x14ac:dyDescent="0.3">
      <c r="A17" s="37" t="s">
        <v>35</v>
      </c>
      <c r="B17" s="132">
        <v>37</v>
      </c>
      <c r="C17" s="124">
        <v>34</v>
      </c>
      <c r="D17" s="124">
        <v>0</v>
      </c>
      <c r="E17" s="124">
        <v>4</v>
      </c>
      <c r="F17" s="136">
        <v>75</v>
      </c>
      <c r="G17" s="95" t="s">
        <v>35</v>
      </c>
    </row>
    <row r="18" spans="1:7" s="1" customFormat="1" ht="20.25" customHeight="1" thickTop="1" thickBot="1" x14ac:dyDescent="0.3">
      <c r="A18" s="43" t="s">
        <v>36</v>
      </c>
      <c r="B18" s="132">
        <v>15</v>
      </c>
      <c r="C18" s="124">
        <v>25</v>
      </c>
      <c r="D18" s="124">
        <v>1</v>
      </c>
      <c r="E18" s="124">
        <v>4</v>
      </c>
      <c r="F18" s="136">
        <v>45</v>
      </c>
      <c r="G18" s="96" t="s">
        <v>36</v>
      </c>
    </row>
    <row r="19" spans="1:7" s="1" customFormat="1" ht="20.25" customHeight="1" thickTop="1" thickBot="1" x14ac:dyDescent="0.3">
      <c r="A19" s="37" t="s">
        <v>37</v>
      </c>
      <c r="B19" s="132">
        <v>9</v>
      </c>
      <c r="C19" s="124">
        <v>15</v>
      </c>
      <c r="D19" s="124">
        <v>0</v>
      </c>
      <c r="E19" s="124">
        <v>2</v>
      </c>
      <c r="F19" s="136">
        <v>26</v>
      </c>
      <c r="G19" s="95" t="s">
        <v>37</v>
      </c>
    </row>
    <row r="20" spans="1:7" s="1" customFormat="1" ht="20.25" customHeight="1" thickTop="1" thickBot="1" x14ac:dyDescent="0.3">
      <c r="A20" s="43" t="s">
        <v>38</v>
      </c>
      <c r="B20" s="132">
        <v>5</v>
      </c>
      <c r="C20" s="124">
        <v>9</v>
      </c>
      <c r="D20" s="124">
        <v>0</v>
      </c>
      <c r="E20" s="124">
        <v>1</v>
      </c>
      <c r="F20" s="136">
        <v>15</v>
      </c>
      <c r="G20" s="96" t="s">
        <v>38</v>
      </c>
    </row>
    <row r="21" spans="1:7" s="1" customFormat="1" ht="20.25" customHeight="1" thickTop="1" thickBot="1" x14ac:dyDescent="0.3">
      <c r="A21" s="38" t="s">
        <v>39</v>
      </c>
      <c r="B21" s="132">
        <v>2</v>
      </c>
      <c r="C21" s="124">
        <v>6</v>
      </c>
      <c r="D21" s="124">
        <v>0</v>
      </c>
      <c r="E21" s="124">
        <v>0</v>
      </c>
      <c r="F21" s="136">
        <v>8</v>
      </c>
      <c r="G21" s="98" t="s">
        <v>39</v>
      </c>
    </row>
    <row r="22" spans="1:7" s="1" customFormat="1" ht="20.25" customHeight="1" thickTop="1" thickBot="1" x14ac:dyDescent="0.3">
      <c r="A22" s="43" t="s">
        <v>73</v>
      </c>
      <c r="B22" s="132">
        <v>2</v>
      </c>
      <c r="C22" s="124">
        <v>4</v>
      </c>
      <c r="D22" s="124">
        <v>0</v>
      </c>
      <c r="E22" s="124">
        <v>0</v>
      </c>
      <c r="F22" s="136">
        <v>6</v>
      </c>
      <c r="G22" s="96" t="s">
        <v>79</v>
      </c>
    </row>
    <row r="23" spans="1:7" s="1" customFormat="1" ht="20.25" customHeight="1" thickTop="1" x14ac:dyDescent="0.25">
      <c r="A23" s="44" t="s">
        <v>33</v>
      </c>
      <c r="B23" s="133">
        <v>13</v>
      </c>
      <c r="C23" s="134">
        <v>4</v>
      </c>
      <c r="D23" s="134">
        <v>4</v>
      </c>
      <c r="E23" s="134">
        <v>0</v>
      </c>
      <c r="F23" s="137">
        <v>21</v>
      </c>
      <c r="G23" s="97" t="s">
        <v>34</v>
      </c>
    </row>
    <row r="24" spans="1:7" s="1" customFormat="1" ht="20.25" customHeight="1" x14ac:dyDescent="0.25">
      <c r="A24" s="84" t="s">
        <v>2</v>
      </c>
      <c r="B24" s="74">
        <f>SUM(B10:B23)</f>
        <v>623</v>
      </c>
      <c r="C24" s="74">
        <f>SUM(C10:C23)</f>
        <v>667</v>
      </c>
      <c r="D24" s="74">
        <f>SUM(D10:D23)</f>
        <v>78</v>
      </c>
      <c r="E24" s="74">
        <f>SUM(E10:E23)</f>
        <v>52</v>
      </c>
      <c r="F24" s="74">
        <f>SUM(F10:F23)</f>
        <v>1420</v>
      </c>
      <c r="G24" s="75" t="s">
        <v>3</v>
      </c>
    </row>
    <row r="25" spans="1:7" s="80" customFormat="1" x14ac:dyDescent="0.25"/>
    <row r="26" spans="1:7" s="80" customFormat="1" x14ac:dyDescent="0.25"/>
    <row r="27" spans="1:7" s="80" customFormat="1" x14ac:dyDescent="0.25"/>
    <row r="28" spans="1:7" s="80" customFormat="1" x14ac:dyDescent="0.25"/>
    <row r="29" spans="1:7" s="80" customFormat="1" x14ac:dyDescent="0.25"/>
    <row r="30" spans="1:7" s="80" customFormat="1" x14ac:dyDescent="0.25"/>
    <row r="31" spans="1:7" s="80" customFormat="1" x14ac:dyDescent="0.25"/>
    <row r="32" spans="1:7" s="80" customFormat="1" x14ac:dyDescent="0.25"/>
    <row r="33" spans="1:7" s="80" customFormat="1" x14ac:dyDescent="0.25"/>
    <row r="34" spans="1:7" s="80" customFormat="1" x14ac:dyDescent="0.25"/>
    <row r="35" spans="1:7" s="80" customFormat="1" x14ac:dyDescent="0.25"/>
    <row r="36" spans="1:7" s="80" customFormat="1" x14ac:dyDescent="0.25"/>
    <row r="37" spans="1:7" s="80" customFormat="1" x14ac:dyDescent="0.25"/>
    <row r="38" spans="1:7" ht="24" customHeight="1" x14ac:dyDescent="0.25">
      <c r="A38" s="3"/>
      <c r="G38" s="3"/>
    </row>
    <row r="39" spans="1:7" ht="24" customHeight="1" x14ac:dyDescent="0.25">
      <c r="A39" s="3"/>
      <c r="G39" s="3"/>
    </row>
    <row r="40" spans="1:7" ht="24" customHeight="1" x14ac:dyDescent="0.25">
      <c r="A40" s="3"/>
      <c r="G40" s="3"/>
    </row>
    <row r="41" spans="1:7" ht="29.25" customHeight="1" x14ac:dyDescent="0.25"/>
  </sheetData>
  <mergeCells count="11">
    <mergeCell ref="A1:G1"/>
    <mergeCell ref="A3:G3"/>
    <mergeCell ref="A2:G2"/>
    <mergeCell ref="A6:A9"/>
    <mergeCell ref="G6:G9"/>
    <mergeCell ref="A4:G4"/>
    <mergeCell ref="B6:B9"/>
    <mergeCell ref="C6:C9"/>
    <mergeCell ref="D6:D9"/>
    <mergeCell ref="E6:E9"/>
    <mergeCell ref="F6:F9"/>
  </mergeCells>
  <phoneticPr fontId="6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25.7265625" style="4" customWidth="1"/>
    <col min="2" max="6" width="9.7265625" style="2" customWidth="1"/>
    <col min="7" max="7" width="25.7265625" style="4" customWidth="1"/>
    <col min="8" max="16384" width="9.1796875" style="2"/>
  </cols>
  <sheetData>
    <row r="1" spans="1:7" s="69" customFormat="1" ht="20" x14ac:dyDescent="0.25">
      <c r="A1" s="606" t="s">
        <v>80</v>
      </c>
      <c r="B1" s="606"/>
      <c r="C1" s="606"/>
      <c r="D1" s="606"/>
      <c r="E1" s="606"/>
      <c r="F1" s="606"/>
      <c r="G1" s="606"/>
    </row>
    <row r="2" spans="1:7" s="69" customFormat="1" ht="20" x14ac:dyDescent="0.25">
      <c r="A2" s="607">
        <v>2012</v>
      </c>
      <c r="B2" s="607"/>
      <c r="C2" s="607"/>
      <c r="D2" s="607"/>
      <c r="E2" s="607"/>
      <c r="F2" s="607"/>
      <c r="G2" s="607"/>
    </row>
    <row r="3" spans="1:7" s="69" customFormat="1" ht="17.5" x14ac:dyDescent="0.25">
      <c r="A3" s="501" t="s">
        <v>81</v>
      </c>
      <c r="B3" s="501"/>
      <c r="C3" s="501"/>
      <c r="D3" s="501"/>
      <c r="E3" s="501"/>
      <c r="F3" s="501"/>
      <c r="G3" s="501"/>
    </row>
    <row r="4" spans="1:7" ht="15.5" x14ac:dyDescent="0.25">
      <c r="A4" s="483">
        <v>2012</v>
      </c>
      <c r="B4" s="483"/>
      <c r="C4" s="483"/>
      <c r="D4" s="483"/>
      <c r="E4" s="483"/>
      <c r="F4" s="483"/>
      <c r="G4" s="483"/>
    </row>
    <row r="5" spans="1:7" ht="15.5" x14ac:dyDescent="0.25">
      <c r="A5" s="24" t="s">
        <v>569</v>
      </c>
      <c r="B5" s="25"/>
      <c r="C5" s="25"/>
      <c r="D5" s="25"/>
      <c r="E5" s="25"/>
      <c r="F5" s="25"/>
      <c r="G5" s="23" t="s">
        <v>570</v>
      </c>
    </row>
    <row r="6" spans="1:7" ht="18" customHeight="1" thickBot="1" x14ac:dyDescent="0.3">
      <c r="A6" s="588" t="s">
        <v>168</v>
      </c>
      <c r="B6" s="567" t="s">
        <v>177</v>
      </c>
      <c r="C6" s="567" t="s">
        <v>104</v>
      </c>
      <c r="D6" s="567" t="s">
        <v>105</v>
      </c>
      <c r="E6" s="567" t="s">
        <v>106</v>
      </c>
      <c r="F6" s="586" t="s">
        <v>178</v>
      </c>
      <c r="G6" s="510" t="s">
        <v>110</v>
      </c>
    </row>
    <row r="7" spans="1:7" s="68" customFormat="1" ht="18" customHeight="1" thickTop="1" thickBot="1" x14ac:dyDescent="0.3">
      <c r="A7" s="589"/>
      <c r="B7" s="591"/>
      <c r="C7" s="591"/>
      <c r="D7" s="591"/>
      <c r="E7" s="591"/>
      <c r="F7" s="571"/>
      <c r="G7" s="511"/>
    </row>
    <row r="8" spans="1:7" s="1" customFormat="1" ht="18" customHeight="1" thickTop="1" thickBot="1" x14ac:dyDescent="0.3">
      <c r="A8" s="589"/>
      <c r="B8" s="591"/>
      <c r="C8" s="591"/>
      <c r="D8" s="591"/>
      <c r="E8" s="591"/>
      <c r="F8" s="571"/>
      <c r="G8" s="511"/>
    </row>
    <row r="9" spans="1:7" s="1" customFormat="1" ht="18" customHeight="1" thickTop="1" x14ac:dyDescent="0.25">
      <c r="A9" s="590"/>
      <c r="B9" s="494"/>
      <c r="C9" s="494"/>
      <c r="D9" s="494"/>
      <c r="E9" s="494"/>
      <c r="F9" s="498"/>
      <c r="G9" s="512"/>
    </row>
    <row r="10" spans="1:7" s="1" customFormat="1" ht="24" customHeight="1" thickBot="1" x14ac:dyDescent="0.3">
      <c r="A10" s="26" t="s">
        <v>47</v>
      </c>
      <c r="B10" s="126">
        <v>351</v>
      </c>
      <c r="C10" s="127">
        <v>410</v>
      </c>
      <c r="D10" s="127">
        <v>42</v>
      </c>
      <c r="E10" s="127">
        <v>32</v>
      </c>
      <c r="F10" s="128">
        <v>835</v>
      </c>
      <c r="G10" s="42" t="s">
        <v>48</v>
      </c>
    </row>
    <row r="11" spans="1:7" s="1" customFormat="1" ht="24" customHeight="1" thickTop="1" thickBot="1" x14ac:dyDescent="0.3">
      <c r="A11" s="28" t="s">
        <v>68</v>
      </c>
      <c r="B11" s="126">
        <v>35</v>
      </c>
      <c r="C11" s="127">
        <v>29</v>
      </c>
      <c r="D11" s="127">
        <v>3</v>
      </c>
      <c r="E11" s="127">
        <v>4</v>
      </c>
      <c r="F11" s="128">
        <v>71</v>
      </c>
      <c r="G11" s="41" t="s">
        <v>373</v>
      </c>
    </row>
    <row r="12" spans="1:7" s="1" customFormat="1" ht="24" customHeight="1" thickTop="1" thickBot="1" x14ac:dyDescent="0.3">
      <c r="A12" s="27" t="s">
        <v>50</v>
      </c>
      <c r="B12" s="126">
        <v>162</v>
      </c>
      <c r="C12" s="127">
        <v>171</v>
      </c>
      <c r="D12" s="127">
        <v>24</v>
      </c>
      <c r="E12" s="127">
        <v>14</v>
      </c>
      <c r="F12" s="128">
        <v>371</v>
      </c>
      <c r="G12" s="40" t="s">
        <v>51</v>
      </c>
    </row>
    <row r="13" spans="1:7" s="1" customFormat="1" ht="24" customHeight="1" thickTop="1" thickBot="1" x14ac:dyDescent="0.3">
      <c r="A13" s="28" t="s">
        <v>52</v>
      </c>
      <c r="B13" s="126">
        <v>49</v>
      </c>
      <c r="C13" s="127">
        <v>40</v>
      </c>
      <c r="D13" s="127">
        <v>7</v>
      </c>
      <c r="E13" s="127">
        <v>0</v>
      </c>
      <c r="F13" s="128">
        <v>96</v>
      </c>
      <c r="G13" s="41" t="s">
        <v>53</v>
      </c>
    </row>
    <row r="14" spans="1:7" s="1" customFormat="1" ht="24" customHeight="1" thickTop="1" thickBot="1" x14ac:dyDescent="0.3">
      <c r="A14" s="27" t="s">
        <v>54</v>
      </c>
      <c r="B14" s="126">
        <v>9</v>
      </c>
      <c r="C14" s="127">
        <v>5</v>
      </c>
      <c r="D14" s="127">
        <v>0</v>
      </c>
      <c r="E14" s="127">
        <v>1</v>
      </c>
      <c r="F14" s="128">
        <v>15</v>
      </c>
      <c r="G14" s="40" t="s">
        <v>55</v>
      </c>
    </row>
    <row r="15" spans="1:7" s="1" customFormat="1" ht="24" customHeight="1" thickTop="1" x14ac:dyDescent="0.25">
      <c r="A15" s="29" t="s">
        <v>56</v>
      </c>
      <c r="B15" s="129">
        <v>17</v>
      </c>
      <c r="C15" s="130">
        <v>12</v>
      </c>
      <c r="D15" s="130">
        <v>2</v>
      </c>
      <c r="E15" s="130">
        <v>1</v>
      </c>
      <c r="F15" s="131">
        <v>32</v>
      </c>
      <c r="G15" s="58" t="s">
        <v>57</v>
      </c>
    </row>
    <row r="16" spans="1:7" s="1" customFormat="1" ht="26.25" customHeight="1" x14ac:dyDescent="0.25">
      <c r="A16" s="84" t="s">
        <v>2</v>
      </c>
      <c r="B16" s="74">
        <f>SUM(B10:B15)</f>
        <v>623</v>
      </c>
      <c r="C16" s="74">
        <f>SUM(C10:C15)</f>
        <v>667</v>
      </c>
      <c r="D16" s="74">
        <f>SUM(D10:D15)</f>
        <v>78</v>
      </c>
      <c r="E16" s="74">
        <f>SUM(E10:E15)</f>
        <v>52</v>
      </c>
      <c r="F16" s="74">
        <f>SUM(F10:F15)</f>
        <v>1420</v>
      </c>
      <c r="G16" s="75" t="s">
        <v>3</v>
      </c>
    </row>
    <row r="17" spans="1:7" s="80" customFormat="1" x14ac:dyDescent="0.25"/>
    <row r="18" spans="1:7" s="80" customFormat="1" x14ac:dyDescent="0.25"/>
    <row r="19" spans="1:7" s="80" customFormat="1" x14ac:dyDescent="0.25"/>
    <row r="20" spans="1:7" s="80" customFormat="1" x14ac:dyDescent="0.25"/>
    <row r="21" spans="1:7" s="80" customFormat="1" x14ac:dyDescent="0.25"/>
    <row r="22" spans="1:7" s="80" customFormat="1" x14ac:dyDescent="0.25"/>
    <row r="23" spans="1:7" s="80" customFormat="1" x14ac:dyDescent="0.25"/>
    <row r="24" spans="1:7" s="80" customFormat="1" x14ac:dyDescent="0.25"/>
    <row r="25" spans="1:7" s="80" customFormat="1" x14ac:dyDescent="0.25"/>
    <row r="26" spans="1:7" s="80" customFormat="1" x14ac:dyDescent="0.25"/>
    <row r="27" spans="1:7" s="80" customFormat="1" x14ac:dyDescent="0.25"/>
    <row r="28" spans="1:7" s="80" customFormat="1" x14ac:dyDescent="0.25"/>
    <row r="29" spans="1:7" s="80" customFormat="1" x14ac:dyDescent="0.25"/>
    <row r="30" spans="1:7" ht="24" customHeight="1" x14ac:dyDescent="0.25">
      <c r="A30" s="3"/>
      <c r="G30" s="3"/>
    </row>
    <row r="31" spans="1:7" ht="24" customHeight="1" x14ac:dyDescent="0.25">
      <c r="A31" s="3"/>
      <c r="G31" s="3"/>
    </row>
    <row r="32" spans="1:7" ht="24" customHeight="1" x14ac:dyDescent="0.25">
      <c r="A32" s="3"/>
      <c r="G32" s="3"/>
    </row>
    <row r="33" ht="29.25" customHeight="1" x14ac:dyDescent="0.25"/>
  </sheetData>
  <mergeCells count="11">
    <mergeCell ref="A1:G1"/>
    <mergeCell ref="A2:G2"/>
    <mergeCell ref="A3:G3"/>
    <mergeCell ref="A6:A9"/>
    <mergeCell ref="G6:G9"/>
    <mergeCell ref="A4:G4"/>
    <mergeCell ref="B6:B9"/>
    <mergeCell ref="C6:C9"/>
    <mergeCell ref="D6:D9"/>
    <mergeCell ref="E6:E9"/>
    <mergeCell ref="F6:F9"/>
  </mergeCells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6"/>
  <sheetViews>
    <sheetView rightToLeft="1" view="pageBreakPreview" zoomScaleNormal="100" workbookViewId="0">
      <selection activeCell="R18" sqref="R18"/>
    </sheetView>
  </sheetViews>
  <sheetFormatPr defaultColWidth="9.1796875" defaultRowHeight="12.5" x14ac:dyDescent="0.25"/>
  <cols>
    <col min="1" max="1" width="17.26953125" style="4" customWidth="1"/>
    <col min="2" max="2" width="6.7265625" style="4" customWidth="1"/>
    <col min="3" max="12" width="6.7265625" style="2" customWidth="1"/>
    <col min="13" max="13" width="7.7265625" style="2" customWidth="1"/>
    <col min="14" max="14" width="21" style="4" customWidth="1"/>
    <col min="15" max="16384" width="9.1796875" style="2"/>
  </cols>
  <sheetData>
    <row r="1" spans="1:16" s="69" customFormat="1" ht="20" x14ac:dyDescent="0.25">
      <c r="A1" s="481" t="s">
        <v>82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</row>
    <row r="2" spans="1:16" s="69" customFormat="1" ht="20" x14ac:dyDescent="0.25">
      <c r="A2" s="482">
        <v>2012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</row>
    <row r="3" spans="1:16" s="69" customFormat="1" ht="17.5" x14ac:dyDescent="0.25">
      <c r="A3" s="501" t="s">
        <v>83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</row>
    <row r="4" spans="1:16" ht="15.5" x14ac:dyDescent="0.25">
      <c r="A4" s="483">
        <v>2012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1:16" ht="23.25" customHeight="1" x14ac:dyDescent="0.25">
      <c r="A5" s="24" t="s">
        <v>572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23" t="s">
        <v>571</v>
      </c>
      <c r="O5" s="70"/>
      <c r="P5" s="72"/>
    </row>
    <row r="6" spans="1:16" ht="18.75" customHeight="1" thickBot="1" x14ac:dyDescent="0.3">
      <c r="A6" s="588" t="s">
        <v>108</v>
      </c>
      <c r="B6" s="601">
        <v>-20</v>
      </c>
      <c r="C6" s="601" t="s">
        <v>60</v>
      </c>
      <c r="D6" s="601" t="s">
        <v>61</v>
      </c>
      <c r="E6" s="601" t="s">
        <v>62</v>
      </c>
      <c r="F6" s="601" t="s">
        <v>63</v>
      </c>
      <c r="G6" s="601" t="s">
        <v>64</v>
      </c>
      <c r="H6" s="601" t="s">
        <v>65</v>
      </c>
      <c r="I6" s="601" t="s">
        <v>66</v>
      </c>
      <c r="J6" s="601" t="s">
        <v>67</v>
      </c>
      <c r="K6" s="608" t="s">
        <v>101</v>
      </c>
      <c r="L6" s="595" t="s">
        <v>176</v>
      </c>
      <c r="M6" s="586" t="s">
        <v>170</v>
      </c>
      <c r="N6" s="510" t="s">
        <v>109</v>
      </c>
    </row>
    <row r="7" spans="1:16" s="68" customFormat="1" ht="14.25" customHeight="1" thickTop="1" thickBot="1" x14ac:dyDescent="0.3">
      <c r="A7" s="589"/>
      <c r="B7" s="602"/>
      <c r="C7" s="602"/>
      <c r="D7" s="602"/>
      <c r="E7" s="602"/>
      <c r="F7" s="602"/>
      <c r="G7" s="602"/>
      <c r="H7" s="602"/>
      <c r="I7" s="602"/>
      <c r="J7" s="602"/>
      <c r="K7" s="609"/>
      <c r="L7" s="611"/>
      <c r="M7" s="571"/>
      <c r="N7" s="511"/>
    </row>
    <row r="8" spans="1:16" s="68" customFormat="1" ht="18.75" customHeight="1" thickTop="1" thickBot="1" x14ac:dyDescent="0.3">
      <c r="A8" s="589"/>
      <c r="B8" s="602"/>
      <c r="C8" s="602"/>
      <c r="D8" s="602"/>
      <c r="E8" s="602"/>
      <c r="F8" s="602"/>
      <c r="G8" s="602"/>
      <c r="H8" s="602"/>
      <c r="I8" s="602"/>
      <c r="J8" s="602"/>
      <c r="K8" s="609"/>
      <c r="L8" s="611"/>
      <c r="M8" s="571"/>
      <c r="N8" s="511"/>
    </row>
    <row r="9" spans="1:16" s="1" customFormat="1" ht="18.75" customHeight="1" thickTop="1" x14ac:dyDescent="0.25">
      <c r="A9" s="590"/>
      <c r="B9" s="603"/>
      <c r="C9" s="603"/>
      <c r="D9" s="603"/>
      <c r="E9" s="603"/>
      <c r="F9" s="603"/>
      <c r="G9" s="603"/>
      <c r="H9" s="603"/>
      <c r="I9" s="603"/>
      <c r="J9" s="603"/>
      <c r="K9" s="610"/>
      <c r="L9" s="612"/>
      <c r="M9" s="498"/>
      <c r="N9" s="512"/>
    </row>
    <row r="10" spans="1:16" s="1" customFormat="1" ht="21" customHeight="1" thickBot="1" x14ac:dyDescent="0.3">
      <c r="A10" s="36">
        <v>-20</v>
      </c>
      <c r="B10" s="138">
        <v>6</v>
      </c>
      <c r="C10" s="138">
        <v>3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59">
        <f>SUM(B10:L10)</f>
        <v>9</v>
      </c>
      <c r="N10" s="94">
        <v>-20</v>
      </c>
    </row>
    <row r="11" spans="1:16" s="1" customFormat="1" ht="21" customHeight="1" thickTop="1" thickBot="1" x14ac:dyDescent="0.3">
      <c r="A11" s="37" t="s">
        <v>27</v>
      </c>
      <c r="B11" s="139">
        <v>44</v>
      </c>
      <c r="C11" s="139">
        <v>95</v>
      </c>
      <c r="D11" s="139">
        <v>22</v>
      </c>
      <c r="E11" s="139">
        <v>4</v>
      </c>
      <c r="F11" s="139">
        <v>0</v>
      </c>
      <c r="G11" s="139">
        <v>0</v>
      </c>
      <c r="H11" s="139">
        <v>0</v>
      </c>
      <c r="I11" s="139">
        <v>0</v>
      </c>
      <c r="J11" s="139">
        <v>0</v>
      </c>
      <c r="K11" s="139">
        <v>1</v>
      </c>
      <c r="L11" s="139">
        <v>0</v>
      </c>
      <c r="M11" s="167">
        <f t="shared" ref="M11:M23" si="0">SUM(B11:L11)</f>
        <v>166</v>
      </c>
      <c r="N11" s="95" t="s">
        <v>27</v>
      </c>
    </row>
    <row r="12" spans="1:16" s="1" customFormat="1" ht="21" customHeight="1" thickTop="1" thickBot="1" x14ac:dyDescent="0.3">
      <c r="A12" s="43" t="s">
        <v>28</v>
      </c>
      <c r="B12" s="140">
        <v>25</v>
      </c>
      <c r="C12" s="140">
        <v>138</v>
      </c>
      <c r="D12" s="140">
        <v>124</v>
      </c>
      <c r="E12" s="140">
        <v>23</v>
      </c>
      <c r="F12" s="140">
        <v>6</v>
      </c>
      <c r="G12" s="140">
        <v>1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59">
        <f t="shared" si="0"/>
        <v>317</v>
      </c>
      <c r="N12" s="96" t="s">
        <v>28</v>
      </c>
    </row>
    <row r="13" spans="1:16" s="1" customFormat="1" ht="21" customHeight="1" thickTop="1" thickBot="1" x14ac:dyDescent="0.3">
      <c r="A13" s="37" t="s">
        <v>29</v>
      </c>
      <c r="B13" s="139">
        <v>7</v>
      </c>
      <c r="C13" s="139">
        <v>47</v>
      </c>
      <c r="D13" s="139">
        <v>129</v>
      </c>
      <c r="E13" s="139">
        <v>74</v>
      </c>
      <c r="F13" s="139">
        <v>20</v>
      </c>
      <c r="G13" s="139">
        <v>7</v>
      </c>
      <c r="H13" s="139">
        <v>3</v>
      </c>
      <c r="I13" s="139">
        <v>1</v>
      </c>
      <c r="J13" s="139">
        <v>1</v>
      </c>
      <c r="K13" s="139">
        <v>0</v>
      </c>
      <c r="L13" s="139">
        <v>3</v>
      </c>
      <c r="M13" s="167">
        <f t="shared" si="0"/>
        <v>292</v>
      </c>
      <c r="N13" s="95" t="s">
        <v>29</v>
      </c>
    </row>
    <row r="14" spans="1:16" s="1" customFormat="1" ht="21" customHeight="1" thickTop="1" thickBot="1" x14ac:dyDescent="0.3">
      <c r="A14" s="43" t="s">
        <v>30</v>
      </c>
      <c r="B14" s="140">
        <v>0</v>
      </c>
      <c r="C14" s="140">
        <v>19</v>
      </c>
      <c r="D14" s="140">
        <v>48</v>
      </c>
      <c r="E14" s="140">
        <v>60</v>
      </c>
      <c r="F14" s="140">
        <v>44</v>
      </c>
      <c r="G14" s="140">
        <v>18</v>
      </c>
      <c r="H14" s="140">
        <v>6</v>
      </c>
      <c r="I14" s="140">
        <v>1</v>
      </c>
      <c r="J14" s="140">
        <v>0</v>
      </c>
      <c r="K14" s="140">
        <v>1</v>
      </c>
      <c r="L14" s="140">
        <v>0</v>
      </c>
      <c r="M14" s="59">
        <f t="shared" si="0"/>
        <v>197</v>
      </c>
      <c r="N14" s="96" t="s">
        <v>30</v>
      </c>
    </row>
    <row r="15" spans="1:16" s="1" customFormat="1" ht="21" customHeight="1" thickTop="1" thickBot="1" x14ac:dyDescent="0.3">
      <c r="A15" s="37" t="s">
        <v>31</v>
      </c>
      <c r="B15" s="139">
        <v>2</v>
      </c>
      <c r="C15" s="139">
        <v>4</v>
      </c>
      <c r="D15" s="139">
        <v>10</v>
      </c>
      <c r="E15" s="139">
        <v>37</v>
      </c>
      <c r="F15" s="139">
        <v>36</v>
      </c>
      <c r="G15" s="139">
        <v>32</v>
      </c>
      <c r="H15" s="139">
        <v>7</v>
      </c>
      <c r="I15" s="139">
        <v>1</v>
      </c>
      <c r="J15" s="139">
        <v>3</v>
      </c>
      <c r="K15" s="139">
        <v>0</v>
      </c>
      <c r="L15" s="139">
        <v>1</v>
      </c>
      <c r="M15" s="167">
        <f t="shared" si="0"/>
        <v>133</v>
      </c>
      <c r="N15" s="95" t="s">
        <v>31</v>
      </c>
    </row>
    <row r="16" spans="1:16" s="1" customFormat="1" ht="21" customHeight="1" thickTop="1" thickBot="1" x14ac:dyDescent="0.3">
      <c r="A16" s="43" t="s">
        <v>32</v>
      </c>
      <c r="B16" s="140">
        <v>0</v>
      </c>
      <c r="C16" s="140">
        <v>0</v>
      </c>
      <c r="D16" s="140">
        <v>10</v>
      </c>
      <c r="E16" s="140">
        <v>23</v>
      </c>
      <c r="F16" s="140">
        <v>20</v>
      </c>
      <c r="G16" s="140">
        <v>27</v>
      </c>
      <c r="H16" s="140">
        <v>22</v>
      </c>
      <c r="I16" s="140">
        <v>4</v>
      </c>
      <c r="J16" s="140">
        <v>1</v>
      </c>
      <c r="K16" s="140">
        <v>0</v>
      </c>
      <c r="L16" s="140">
        <v>3</v>
      </c>
      <c r="M16" s="59">
        <f t="shared" si="0"/>
        <v>110</v>
      </c>
      <c r="N16" s="96" t="s">
        <v>32</v>
      </c>
    </row>
    <row r="17" spans="1:14" s="1" customFormat="1" ht="21" customHeight="1" thickTop="1" thickBot="1" x14ac:dyDescent="0.3">
      <c r="A17" s="37" t="s">
        <v>35</v>
      </c>
      <c r="B17" s="139">
        <v>1</v>
      </c>
      <c r="C17" s="139">
        <v>2</v>
      </c>
      <c r="D17" s="139">
        <v>4</v>
      </c>
      <c r="E17" s="139">
        <v>10</v>
      </c>
      <c r="F17" s="139">
        <v>9</v>
      </c>
      <c r="G17" s="139">
        <v>21</v>
      </c>
      <c r="H17" s="139">
        <v>12</v>
      </c>
      <c r="I17" s="139">
        <v>11</v>
      </c>
      <c r="J17" s="139">
        <v>4</v>
      </c>
      <c r="K17" s="139">
        <v>0</v>
      </c>
      <c r="L17" s="139">
        <v>1</v>
      </c>
      <c r="M17" s="167">
        <f t="shared" si="0"/>
        <v>75</v>
      </c>
      <c r="N17" s="95" t="s">
        <v>35</v>
      </c>
    </row>
    <row r="18" spans="1:14" s="1" customFormat="1" ht="21" customHeight="1" thickTop="1" thickBot="1" x14ac:dyDescent="0.3">
      <c r="A18" s="43" t="s">
        <v>36</v>
      </c>
      <c r="B18" s="140">
        <v>1</v>
      </c>
      <c r="C18" s="140">
        <v>0</v>
      </c>
      <c r="D18" s="140">
        <v>2</v>
      </c>
      <c r="E18" s="140">
        <v>1</v>
      </c>
      <c r="F18" s="140">
        <v>8</v>
      </c>
      <c r="G18" s="140">
        <v>11</v>
      </c>
      <c r="H18" s="140">
        <v>5</v>
      </c>
      <c r="I18" s="140">
        <v>10</v>
      </c>
      <c r="J18" s="140">
        <v>5</v>
      </c>
      <c r="K18" s="140">
        <v>1</v>
      </c>
      <c r="L18" s="140">
        <v>1</v>
      </c>
      <c r="M18" s="59">
        <f t="shared" si="0"/>
        <v>45</v>
      </c>
      <c r="N18" s="96" t="s">
        <v>36</v>
      </c>
    </row>
    <row r="19" spans="1:14" s="1" customFormat="1" ht="21" customHeight="1" thickTop="1" thickBot="1" x14ac:dyDescent="0.3">
      <c r="A19" s="37" t="s">
        <v>37</v>
      </c>
      <c r="B19" s="139">
        <v>0</v>
      </c>
      <c r="C19" s="139">
        <v>0</v>
      </c>
      <c r="D19" s="139">
        <v>2</v>
      </c>
      <c r="E19" s="139">
        <v>3</v>
      </c>
      <c r="F19" s="139">
        <v>6</v>
      </c>
      <c r="G19" s="139">
        <v>3</v>
      </c>
      <c r="H19" s="139">
        <v>4</v>
      </c>
      <c r="I19" s="139">
        <v>4</v>
      </c>
      <c r="J19" s="139">
        <v>1</v>
      </c>
      <c r="K19" s="139">
        <v>2</v>
      </c>
      <c r="L19" s="139">
        <v>1</v>
      </c>
      <c r="M19" s="167">
        <f t="shared" si="0"/>
        <v>26</v>
      </c>
      <c r="N19" s="95" t="s">
        <v>37</v>
      </c>
    </row>
    <row r="20" spans="1:14" s="1" customFormat="1" ht="21" customHeight="1" thickTop="1" thickBot="1" x14ac:dyDescent="0.3">
      <c r="A20" s="43" t="s">
        <v>38</v>
      </c>
      <c r="B20" s="140">
        <v>0</v>
      </c>
      <c r="C20" s="140">
        <v>0</v>
      </c>
      <c r="D20" s="140">
        <v>1</v>
      </c>
      <c r="E20" s="140">
        <v>3</v>
      </c>
      <c r="F20" s="140">
        <v>1</v>
      </c>
      <c r="G20" s="140">
        <v>3</v>
      </c>
      <c r="H20" s="140">
        <v>3</v>
      </c>
      <c r="I20" s="140">
        <v>1</v>
      </c>
      <c r="J20" s="140">
        <v>2</v>
      </c>
      <c r="K20" s="140">
        <v>1</v>
      </c>
      <c r="L20" s="140">
        <v>0</v>
      </c>
      <c r="M20" s="59">
        <f t="shared" si="0"/>
        <v>15</v>
      </c>
      <c r="N20" s="96" t="s">
        <v>38</v>
      </c>
    </row>
    <row r="21" spans="1:14" s="1" customFormat="1" ht="21" customHeight="1" thickTop="1" thickBot="1" x14ac:dyDescent="0.3">
      <c r="A21" s="37" t="s">
        <v>39</v>
      </c>
      <c r="B21" s="139">
        <v>0</v>
      </c>
      <c r="C21" s="139">
        <v>1</v>
      </c>
      <c r="D21" s="139">
        <v>0</v>
      </c>
      <c r="E21" s="139">
        <v>0</v>
      </c>
      <c r="F21" s="139">
        <v>0</v>
      </c>
      <c r="G21" s="139">
        <v>0</v>
      </c>
      <c r="H21" s="139">
        <v>4</v>
      </c>
      <c r="I21" s="139">
        <v>0</v>
      </c>
      <c r="J21" s="139">
        <v>1</v>
      </c>
      <c r="K21" s="139">
        <v>2</v>
      </c>
      <c r="L21" s="139">
        <v>0</v>
      </c>
      <c r="M21" s="167">
        <f t="shared" si="0"/>
        <v>8</v>
      </c>
      <c r="N21" s="95" t="s">
        <v>39</v>
      </c>
    </row>
    <row r="22" spans="1:14" s="1" customFormat="1" ht="21" customHeight="1" thickTop="1" thickBot="1" x14ac:dyDescent="0.3">
      <c r="A22" s="43" t="s">
        <v>73</v>
      </c>
      <c r="B22" s="140">
        <v>0</v>
      </c>
      <c r="C22" s="140">
        <v>0</v>
      </c>
      <c r="D22" s="140">
        <v>0</v>
      </c>
      <c r="E22" s="140">
        <v>0</v>
      </c>
      <c r="F22" s="140">
        <v>1</v>
      </c>
      <c r="G22" s="140">
        <v>2</v>
      </c>
      <c r="H22" s="140">
        <v>0</v>
      </c>
      <c r="I22" s="140">
        <v>3</v>
      </c>
      <c r="J22" s="140">
        <v>0</v>
      </c>
      <c r="K22" s="140">
        <v>0</v>
      </c>
      <c r="L22" s="140">
        <v>0</v>
      </c>
      <c r="M22" s="59">
        <f t="shared" si="0"/>
        <v>6</v>
      </c>
      <c r="N22" s="96" t="s">
        <v>73</v>
      </c>
    </row>
    <row r="23" spans="1:14" s="1" customFormat="1" ht="21" customHeight="1" thickTop="1" x14ac:dyDescent="0.25">
      <c r="A23" s="44" t="s">
        <v>33</v>
      </c>
      <c r="B23" s="168">
        <v>0</v>
      </c>
      <c r="C23" s="168">
        <v>0</v>
      </c>
      <c r="D23" s="168">
        <v>4</v>
      </c>
      <c r="E23" s="168">
        <v>4</v>
      </c>
      <c r="F23" s="168">
        <v>4</v>
      </c>
      <c r="G23" s="168">
        <v>1</v>
      </c>
      <c r="H23" s="168">
        <v>5</v>
      </c>
      <c r="I23" s="168">
        <v>1</v>
      </c>
      <c r="J23" s="168">
        <v>0</v>
      </c>
      <c r="K23" s="168">
        <v>1</v>
      </c>
      <c r="L23" s="168">
        <v>1</v>
      </c>
      <c r="M23" s="169">
        <f t="shared" si="0"/>
        <v>21</v>
      </c>
      <c r="N23" s="97" t="s">
        <v>34</v>
      </c>
    </row>
    <row r="24" spans="1:14" s="1" customFormat="1" ht="21" customHeight="1" x14ac:dyDescent="0.25">
      <c r="A24" s="84" t="s">
        <v>2</v>
      </c>
      <c r="B24" s="74">
        <f>SUM(B10:B23)</f>
        <v>86</v>
      </c>
      <c r="C24" s="74">
        <f t="shared" ref="C24:K24" si="1">SUM(C10:C23)</f>
        <v>309</v>
      </c>
      <c r="D24" s="74">
        <f t="shared" si="1"/>
        <v>356</v>
      </c>
      <c r="E24" s="74">
        <f t="shared" si="1"/>
        <v>242</v>
      </c>
      <c r="F24" s="74">
        <f t="shared" si="1"/>
        <v>155</v>
      </c>
      <c r="G24" s="74">
        <f t="shared" si="1"/>
        <v>126</v>
      </c>
      <c r="H24" s="74">
        <f t="shared" si="1"/>
        <v>71</v>
      </c>
      <c r="I24" s="74">
        <f t="shared" si="1"/>
        <v>37</v>
      </c>
      <c r="J24" s="74">
        <f t="shared" si="1"/>
        <v>18</v>
      </c>
      <c r="K24" s="74">
        <f t="shared" si="1"/>
        <v>9</v>
      </c>
      <c r="L24" s="74">
        <f>SUM(L10:L23)</f>
        <v>11</v>
      </c>
      <c r="M24" s="74">
        <f>SUM(M10:M23)</f>
        <v>1420</v>
      </c>
      <c r="N24" s="75" t="s">
        <v>3</v>
      </c>
    </row>
    <row r="25" spans="1:14" ht="24" customHeight="1" x14ac:dyDescent="0.25">
      <c r="A25" s="3"/>
      <c r="B25" s="3"/>
      <c r="N25" s="3"/>
    </row>
    <row r="26" spans="1:14" ht="29.25" customHeight="1" x14ac:dyDescent="0.25"/>
  </sheetData>
  <mergeCells count="18"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  <mergeCell ref="H6:H9"/>
    <mergeCell ref="M6:M9"/>
    <mergeCell ref="I6:I9"/>
    <mergeCell ref="J6:J9"/>
    <mergeCell ref="K6:K9"/>
    <mergeCell ref="L6:L9"/>
  </mergeCells>
  <phoneticPr fontId="6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8.453125" style="192" customWidth="1"/>
    <col min="2" max="3" width="7.7265625" style="191" customWidth="1"/>
    <col min="4" max="5" width="7.7265625" style="193" customWidth="1"/>
    <col min="6" max="7" width="7.7265625" style="191" customWidth="1"/>
    <col min="8" max="8" width="8.26953125" style="193" customWidth="1"/>
    <col min="9" max="9" width="7.7265625" style="193" customWidth="1"/>
    <col min="10" max="10" width="8.1796875" style="191" customWidth="1"/>
    <col min="11" max="11" width="7.7265625" style="191" customWidth="1"/>
    <col min="12" max="12" width="8" style="191" customWidth="1"/>
    <col min="13" max="13" width="7.7265625" style="191" customWidth="1"/>
    <col min="14" max="14" width="10.7265625" style="193" customWidth="1"/>
    <col min="15" max="15" width="20.7265625" style="192" customWidth="1"/>
    <col min="16" max="16384" width="9.1796875" style="191"/>
  </cols>
  <sheetData>
    <row r="1" spans="1:15" s="214" customFormat="1" ht="22.5" customHeight="1" x14ac:dyDescent="0.25">
      <c r="A1" s="481" t="s">
        <v>204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s="214" customFormat="1" ht="20" x14ac:dyDescent="0.25">
      <c r="A2" s="482" t="s">
        <v>191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</row>
    <row r="3" spans="1:15" s="214" customFormat="1" ht="17.5" x14ac:dyDescent="0.25">
      <c r="A3" s="501" t="s">
        <v>203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</row>
    <row r="4" spans="1:15" ht="15.5" x14ac:dyDescent="0.25">
      <c r="A4" s="483" t="s">
        <v>191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</row>
    <row r="5" spans="1:15" ht="15.5" x14ac:dyDescent="0.25">
      <c r="A5" s="190" t="s">
        <v>531</v>
      </c>
      <c r="B5" s="213"/>
      <c r="C5" s="213"/>
      <c r="D5" s="212"/>
      <c r="E5" s="212"/>
      <c r="F5" s="213"/>
      <c r="G5" s="213"/>
      <c r="H5" s="212"/>
      <c r="I5" s="212"/>
      <c r="J5" s="213"/>
      <c r="K5" s="213"/>
      <c r="L5" s="213"/>
      <c r="M5" s="213"/>
      <c r="N5" s="212"/>
      <c r="O5" s="189" t="s">
        <v>532</v>
      </c>
    </row>
    <row r="6" spans="1:15" ht="21.75" customHeight="1" thickBot="1" x14ac:dyDescent="0.3">
      <c r="A6" s="502" t="s">
        <v>202</v>
      </c>
      <c r="B6" s="505" t="s">
        <v>201</v>
      </c>
      <c r="C6" s="506"/>
      <c r="D6" s="506"/>
      <c r="E6" s="507"/>
      <c r="F6" s="505" t="s">
        <v>200</v>
      </c>
      <c r="G6" s="506"/>
      <c r="H6" s="506"/>
      <c r="I6" s="507"/>
      <c r="J6" s="508" t="s">
        <v>199</v>
      </c>
      <c r="K6" s="509"/>
      <c r="L6" s="509"/>
      <c r="M6" s="509"/>
      <c r="N6" s="509"/>
      <c r="O6" s="510" t="s">
        <v>198</v>
      </c>
    </row>
    <row r="7" spans="1:15" s="188" customFormat="1" ht="18" customHeight="1" thickTop="1" thickBot="1" x14ac:dyDescent="0.3">
      <c r="A7" s="503"/>
      <c r="B7" s="493" t="s">
        <v>196</v>
      </c>
      <c r="C7" s="493" t="s">
        <v>574</v>
      </c>
      <c r="D7" s="497" t="s">
        <v>170</v>
      </c>
      <c r="E7" s="499" t="s">
        <v>197</v>
      </c>
      <c r="F7" s="493" t="s">
        <v>196</v>
      </c>
      <c r="G7" s="493" t="s">
        <v>574</v>
      </c>
      <c r="H7" s="497" t="s">
        <v>170</v>
      </c>
      <c r="I7" s="499" t="s">
        <v>197</v>
      </c>
      <c r="J7" s="493" t="s">
        <v>196</v>
      </c>
      <c r="K7" s="495" t="s">
        <v>195</v>
      </c>
      <c r="L7" s="493" t="s">
        <v>574</v>
      </c>
      <c r="M7" s="495" t="s">
        <v>575</v>
      </c>
      <c r="N7" s="497" t="s">
        <v>194</v>
      </c>
      <c r="O7" s="511"/>
    </row>
    <row r="8" spans="1:15" s="195" customFormat="1" ht="24.75" customHeight="1" thickTop="1" x14ac:dyDescent="0.25">
      <c r="A8" s="504"/>
      <c r="B8" s="494"/>
      <c r="C8" s="494"/>
      <c r="D8" s="498"/>
      <c r="E8" s="500"/>
      <c r="F8" s="494"/>
      <c r="G8" s="494"/>
      <c r="H8" s="498"/>
      <c r="I8" s="500"/>
      <c r="J8" s="494"/>
      <c r="K8" s="496"/>
      <c r="L8" s="494"/>
      <c r="M8" s="496"/>
      <c r="N8" s="498" t="s">
        <v>193</v>
      </c>
      <c r="O8" s="512"/>
    </row>
    <row r="9" spans="1:15" s="195" customFormat="1" ht="25.15" customHeight="1" thickBot="1" x14ac:dyDescent="0.3">
      <c r="A9" s="141">
        <v>2003</v>
      </c>
      <c r="B9" s="211">
        <v>3149</v>
      </c>
      <c r="C9" s="211">
        <v>3044</v>
      </c>
      <c r="D9" s="143">
        <f t="shared" ref="D9:D18" si="0">B9+C9</f>
        <v>6193</v>
      </c>
      <c r="E9" s="210">
        <f t="shared" ref="E9:E18" si="1">D9/N9%</f>
        <v>48.172059738643433</v>
      </c>
      <c r="F9" s="211">
        <v>3415</v>
      </c>
      <c r="G9" s="211">
        <v>3248</v>
      </c>
      <c r="H9" s="143">
        <f t="shared" ref="H9:H18" si="2">F9+G9</f>
        <v>6663</v>
      </c>
      <c r="I9" s="210">
        <f t="shared" ref="I9:I18" si="3">H9/N9%</f>
        <v>51.827940261356567</v>
      </c>
      <c r="J9" s="143">
        <f t="shared" ref="J9:J18" si="4">B9+F9</f>
        <v>6564</v>
      </c>
      <c r="K9" s="143">
        <f t="shared" ref="K9:K18" si="5">J9/N9%</f>
        <v>51.057871810827628</v>
      </c>
      <c r="L9" s="143">
        <f t="shared" ref="L9:L18" si="6">C9+G9</f>
        <v>6292</v>
      </c>
      <c r="M9" s="210">
        <f t="shared" ref="M9:M18" si="7">L9/N9%</f>
        <v>48.942128189172372</v>
      </c>
      <c r="N9" s="143">
        <f t="shared" ref="N9:N18" si="8">J9+L9</f>
        <v>12856</v>
      </c>
      <c r="O9" s="209">
        <v>2003</v>
      </c>
    </row>
    <row r="10" spans="1:15" s="195" customFormat="1" ht="25.15" customHeight="1" thickTop="1" thickBot="1" x14ac:dyDescent="0.3">
      <c r="A10" s="51">
        <v>2004</v>
      </c>
      <c r="B10" s="208">
        <v>3348</v>
      </c>
      <c r="C10" s="208">
        <v>3140</v>
      </c>
      <c r="D10" s="60">
        <f t="shared" si="0"/>
        <v>6488</v>
      </c>
      <c r="E10" s="207">
        <f t="shared" si="1"/>
        <v>49.188779378316902</v>
      </c>
      <c r="F10" s="208">
        <v>3454</v>
      </c>
      <c r="G10" s="208">
        <v>3248</v>
      </c>
      <c r="H10" s="60">
        <f t="shared" si="2"/>
        <v>6702</v>
      </c>
      <c r="I10" s="207">
        <f t="shared" si="3"/>
        <v>50.811220621683091</v>
      </c>
      <c r="J10" s="60">
        <f t="shared" si="4"/>
        <v>6802</v>
      </c>
      <c r="K10" s="167">
        <f t="shared" si="5"/>
        <v>51.569370735405606</v>
      </c>
      <c r="L10" s="60">
        <f t="shared" si="6"/>
        <v>6388</v>
      </c>
      <c r="M10" s="207">
        <f t="shared" si="7"/>
        <v>48.430629264594387</v>
      </c>
      <c r="N10" s="60">
        <f t="shared" si="8"/>
        <v>13190</v>
      </c>
      <c r="O10" s="179">
        <v>2004</v>
      </c>
    </row>
    <row r="11" spans="1:15" s="195" customFormat="1" ht="25.15" customHeight="1" thickTop="1" thickBot="1" x14ac:dyDescent="0.3">
      <c r="A11" s="206">
        <v>2005</v>
      </c>
      <c r="B11" s="205">
        <v>3126</v>
      </c>
      <c r="C11" s="205">
        <v>3134</v>
      </c>
      <c r="D11" s="203">
        <f t="shared" si="0"/>
        <v>6260</v>
      </c>
      <c r="E11" s="204">
        <f t="shared" si="1"/>
        <v>46.712931870755916</v>
      </c>
      <c r="F11" s="205">
        <v>3713</v>
      </c>
      <c r="G11" s="205">
        <v>3428</v>
      </c>
      <c r="H11" s="203">
        <f t="shared" si="2"/>
        <v>7141</v>
      </c>
      <c r="I11" s="204">
        <f t="shared" si="3"/>
        <v>53.287068129244091</v>
      </c>
      <c r="J11" s="203">
        <f t="shared" si="4"/>
        <v>6839</v>
      </c>
      <c r="K11" s="203">
        <f t="shared" si="5"/>
        <v>51.03350496231625</v>
      </c>
      <c r="L11" s="203">
        <f t="shared" si="6"/>
        <v>6562</v>
      </c>
      <c r="M11" s="204">
        <f t="shared" si="7"/>
        <v>48.966495037683757</v>
      </c>
      <c r="N11" s="203">
        <f t="shared" si="8"/>
        <v>13401</v>
      </c>
      <c r="O11" s="202">
        <v>2005</v>
      </c>
    </row>
    <row r="12" spans="1:15" s="195" customFormat="1" ht="25.15" customHeight="1" thickTop="1" thickBot="1" x14ac:dyDescent="0.3">
      <c r="A12" s="51">
        <v>2006</v>
      </c>
      <c r="B12" s="208">
        <v>3344</v>
      </c>
      <c r="C12" s="208">
        <v>3219</v>
      </c>
      <c r="D12" s="60">
        <f t="shared" si="0"/>
        <v>6563</v>
      </c>
      <c r="E12" s="207">
        <f t="shared" si="1"/>
        <v>46.480169971671394</v>
      </c>
      <c r="F12" s="208">
        <v>3852</v>
      </c>
      <c r="G12" s="208">
        <v>3705</v>
      </c>
      <c r="H12" s="60">
        <f t="shared" si="2"/>
        <v>7557</v>
      </c>
      <c r="I12" s="207">
        <f t="shared" si="3"/>
        <v>53.519830028328613</v>
      </c>
      <c r="J12" s="60">
        <f t="shared" si="4"/>
        <v>7196</v>
      </c>
      <c r="K12" s="167">
        <f t="shared" si="5"/>
        <v>50.963172804532583</v>
      </c>
      <c r="L12" s="60">
        <f t="shared" si="6"/>
        <v>6924</v>
      </c>
      <c r="M12" s="207">
        <f t="shared" si="7"/>
        <v>49.036827195467424</v>
      </c>
      <c r="N12" s="60">
        <f t="shared" si="8"/>
        <v>14120</v>
      </c>
      <c r="O12" s="179">
        <v>2006</v>
      </c>
    </row>
    <row r="13" spans="1:15" s="195" customFormat="1" ht="25.15" customHeight="1" thickTop="1" thickBot="1" x14ac:dyDescent="0.3">
      <c r="A13" s="206">
        <v>2007</v>
      </c>
      <c r="B13" s="205">
        <v>3657</v>
      </c>
      <c r="C13" s="205">
        <v>3521</v>
      </c>
      <c r="D13" s="203">
        <f t="shared" si="0"/>
        <v>7178</v>
      </c>
      <c r="E13" s="204">
        <f t="shared" si="1"/>
        <v>45.775141891461004</v>
      </c>
      <c r="F13" s="205">
        <v>4399</v>
      </c>
      <c r="G13" s="205">
        <v>4104</v>
      </c>
      <c r="H13" s="203">
        <f t="shared" si="2"/>
        <v>8503</v>
      </c>
      <c r="I13" s="204">
        <f t="shared" si="3"/>
        <v>54.224858108538996</v>
      </c>
      <c r="J13" s="203">
        <f t="shared" si="4"/>
        <v>8056</v>
      </c>
      <c r="K13" s="203">
        <f t="shared" si="5"/>
        <v>51.374274599834195</v>
      </c>
      <c r="L13" s="203">
        <f t="shared" si="6"/>
        <v>7625</v>
      </c>
      <c r="M13" s="204">
        <f t="shared" si="7"/>
        <v>48.625725400165805</v>
      </c>
      <c r="N13" s="203">
        <f t="shared" si="8"/>
        <v>15681</v>
      </c>
      <c r="O13" s="202">
        <v>2007</v>
      </c>
    </row>
    <row r="14" spans="1:15" s="195" customFormat="1" ht="25.15" customHeight="1" thickTop="1" thickBot="1" x14ac:dyDescent="0.3">
      <c r="A14" s="51">
        <v>2008</v>
      </c>
      <c r="B14" s="208">
        <v>3705</v>
      </c>
      <c r="C14" s="208">
        <v>3650</v>
      </c>
      <c r="D14" s="60">
        <f t="shared" si="0"/>
        <v>7355</v>
      </c>
      <c r="E14" s="207">
        <f t="shared" si="1"/>
        <v>42.736780941313192</v>
      </c>
      <c r="F14" s="208">
        <v>4998</v>
      </c>
      <c r="G14" s="208">
        <v>4857</v>
      </c>
      <c r="H14" s="60">
        <f t="shared" si="2"/>
        <v>9855</v>
      </c>
      <c r="I14" s="207">
        <f t="shared" si="3"/>
        <v>57.263219058686815</v>
      </c>
      <c r="J14" s="60">
        <f t="shared" si="4"/>
        <v>8703</v>
      </c>
      <c r="K14" s="167">
        <f t="shared" si="5"/>
        <v>50.569436374201047</v>
      </c>
      <c r="L14" s="60">
        <f t="shared" si="6"/>
        <v>8507</v>
      </c>
      <c r="M14" s="207">
        <f t="shared" si="7"/>
        <v>49.430563625798953</v>
      </c>
      <c r="N14" s="60">
        <f t="shared" si="8"/>
        <v>17210</v>
      </c>
      <c r="O14" s="179">
        <v>2008</v>
      </c>
    </row>
    <row r="15" spans="1:15" s="195" customFormat="1" ht="25.15" customHeight="1" thickTop="1" thickBot="1" x14ac:dyDescent="0.3">
      <c r="A15" s="206">
        <v>2009</v>
      </c>
      <c r="B15" s="205">
        <v>3756</v>
      </c>
      <c r="C15" s="205">
        <v>3608</v>
      </c>
      <c r="D15" s="203">
        <f t="shared" si="0"/>
        <v>7364</v>
      </c>
      <c r="E15" s="204">
        <f t="shared" si="1"/>
        <v>40.128603345866715</v>
      </c>
      <c r="F15" s="205">
        <v>5645</v>
      </c>
      <c r="G15" s="205">
        <v>5342</v>
      </c>
      <c r="H15" s="203">
        <f t="shared" si="2"/>
        <v>10987</v>
      </c>
      <c r="I15" s="204">
        <f t="shared" si="3"/>
        <v>59.871396654133292</v>
      </c>
      <c r="J15" s="203">
        <f t="shared" si="4"/>
        <v>9401</v>
      </c>
      <c r="K15" s="203">
        <f t="shared" si="5"/>
        <v>51.228815868345052</v>
      </c>
      <c r="L15" s="203">
        <f t="shared" si="6"/>
        <v>8950</v>
      </c>
      <c r="M15" s="204">
        <f t="shared" si="7"/>
        <v>48.771184131654955</v>
      </c>
      <c r="N15" s="203">
        <f t="shared" si="8"/>
        <v>18351</v>
      </c>
      <c r="O15" s="202">
        <v>2009</v>
      </c>
    </row>
    <row r="16" spans="1:15" s="195" customFormat="1" ht="25.15" customHeight="1" thickTop="1" thickBot="1" x14ac:dyDescent="0.3">
      <c r="A16" s="51">
        <v>2010</v>
      </c>
      <c r="B16" s="208">
        <v>3836</v>
      </c>
      <c r="C16" s="208">
        <v>3897</v>
      </c>
      <c r="D16" s="60">
        <f t="shared" si="0"/>
        <v>7733</v>
      </c>
      <c r="E16" s="207">
        <f t="shared" si="1"/>
        <v>39.648277276456113</v>
      </c>
      <c r="F16" s="208">
        <v>6090</v>
      </c>
      <c r="G16" s="208">
        <v>5681</v>
      </c>
      <c r="H16" s="60">
        <f t="shared" si="2"/>
        <v>11771</v>
      </c>
      <c r="I16" s="207">
        <f t="shared" si="3"/>
        <v>60.351722723543894</v>
      </c>
      <c r="J16" s="60">
        <f t="shared" si="4"/>
        <v>9926</v>
      </c>
      <c r="K16" s="167">
        <f t="shared" si="5"/>
        <v>50.8921246923708</v>
      </c>
      <c r="L16" s="60">
        <f t="shared" si="6"/>
        <v>9578</v>
      </c>
      <c r="M16" s="207">
        <f t="shared" si="7"/>
        <v>49.107875307629207</v>
      </c>
      <c r="N16" s="60">
        <f t="shared" si="8"/>
        <v>19504</v>
      </c>
      <c r="O16" s="179">
        <v>2010</v>
      </c>
    </row>
    <row r="17" spans="1:15" s="195" customFormat="1" ht="25.15" customHeight="1" thickTop="1" thickBot="1" x14ac:dyDescent="0.3">
      <c r="A17" s="206">
        <v>2011</v>
      </c>
      <c r="B17" s="205">
        <v>3822</v>
      </c>
      <c r="C17" s="205">
        <v>3770</v>
      </c>
      <c r="D17" s="203">
        <f t="shared" si="0"/>
        <v>7592</v>
      </c>
      <c r="E17" s="204">
        <f t="shared" si="1"/>
        <v>36.813266741017316</v>
      </c>
      <c r="F17" s="205">
        <v>6665</v>
      </c>
      <c r="G17" s="205">
        <v>6366</v>
      </c>
      <c r="H17" s="203">
        <f t="shared" si="2"/>
        <v>13031</v>
      </c>
      <c r="I17" s="204">
        <f t="shared" si="3"/>
        <v>63.186733258982692</v>
      </c>
      <c r="J17" s="203">
        <f t="shared" si="4"/>
        <v>10487</v>
      </c>
      <c r="K17" s="203">
        <f t="shared" si="5"/>
        <v>50.850991611307762</v>
      </c>
      <c r="L17" s="203">
        <f t="shared" si="6"/>
        <v>10136</v>
      </c>
      <c r="M17" s="204">
        <f t="shared" si="7"/>
        <v>49.149008388692238</v>
      </c>
      <c r="N17" s="203">
        <f t="shared" si="8"/>
        <v>20623</v>
      </c>
      <c r="O17" s="202">
        <v>2011</v>
      </c>
    </row>
    <row r="18" spans="1:15" s="195" customFormat="1" ht="25.15" customHeight="1" thickTop="1" x14ac:dyDescent="0.25">
      <c r="A18" s="201">
        <v>2012</v>
      </c>
      <c r="B18" s="200">
        <v>3537</v>
      </c>
      <c r="C18" s="200">
        <v>3416</v>
      </c>
      <c r="D18" s="197">
        <f t="shared" si="0"/>
        <v>6953</v>
      </c>
      <c r="E18" s="198">
        <f t="shared" si="1"/>
        <v>32.455771834010179</v>
      </c>
      <c r="F18" s="200">
        <v>7353</v>
      </c>
      <c r="G18" s="200">
        <v>7117</v>
      </c>
      <c r="H18" s="197">
        <f t="shared" si="2"/>
        <v>14470</v>
      </c>
      <c r="I18" s="198">
        <f t="shared" si="3"/>
        <v>67.544228165989821</v>
      </c>
      <c r="J18" s="197">
        <f t="shared" si="4"/>
        <v>10890</v>
      </c>
      <c r="K18" s="199">
        <f t="shared" si="5"/>
        <v>50.833216636325446</v>
      </c>
      <c r="L18" s="197">
        <f t="shared" si="6"/>
        <v>10533</v>
      </c>
      <c r="M18" s="198">
        <f t="shared" si="7"/>
        <v>49.166783363674561</v>
      </c>
      <c r="N18" s="197">
        <f t="shared" si="8"/>
        <v>21423</v>
      </c>
      <c r="O18" s="196">
        <v>2012</v>
      </c>
    </row>
    <row r="19" spans="1:15" ht="24" customHeight="1" x14ac:dyDescent="0.25">
      <c r="A19" s="194"/>
      <c r="O19" s="194"/>
    </row>
    <row r="20" spans="1:15" ht="24" customHeight="1" x14ac:dyDescent="0.25">
      <c r="A20" s="194"/>
      <c r="O20" s="194"/>
    </row>
    <row r="21" spans="1:15" ht="24" customHeight="1" x14ac:dyDescent="0.25"/>
    <row r="22" spans="1:15" ht="29.25" customHeight="1" x14ac:dyDescent="0.25"/>
  </sheetData>
  <mergeCells count="22"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K7:K8"/>
    <mergeCell ref="L7:L8"/>
    <mergeCell ref="N7:N8"/>
    <mergeCell ref="C7:C8"/>
    <mergeCell ref="D7:D8"/>
    <mergeCell ref="E7:E8"/>
    <mergeCell ref="F7:F8"/>
    <mergeCell ref="G7:G8"/>
    <mergeCell ref="M7:M8"/>
    <mergeCell ref="H7:H8"/>
    <mergeCell ref="I7:I8"/>
    <mergeCell ref="J7:J8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19.1796875" style="192" customWidth="1"/>
    <col min="2" max="3" width="7.7265625" style="191" customWidth="1"/>
    <col min="4" max="5" width="7.7265625" style="193" customWidth="1"/>
    <col min="6" max="7" width="7.7265625" style="191" customWidth="1"/>
    <col min="8" max="8" width="8.26953125" style="193" bestFit="1" customWidth="1"/>
    <col min="9" max="9" width="7.7265625" style="193" customWidth="1"/>
    <col min="10" max="10" width="8.54296875" style="191" customWidth="1"/>
    <col min="11" max="11" width="7.7265625" style="191" customWidth="1"/>
    <col min="12" max="12" width="8" style="191" customWidth="1"/>
    <col min="13" max="13" width="7.7265625" style="191" customWidth="1"/>
    <col min="14" max="14" width="10.453125" style="193" customWidth="1"/>
    <col min="15" max="15" width="20" style="192" customWidth="1"/>
    <col min="16" max="16384" width="9.1796875" style="191"/>
  </cols>
  <sheetData>
    <row r="1" spans="1:15" s="214" customFormat="1" ht="22.5" customHeight="1" x14ac:dyDescent="0.25">
      <c r="A1" s="481" t="s">
        <v>386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s="214" customFormat="1" ht="20" x14ac:dyDescent="0.25">
      <c r="A2" s="482">
        <v>2011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</row>
    <row r="3" spans="1:15" s="214" customFormat="1" ht="17.5" x14ac:dyDescent="0.25">
      <c r="A3" s="501" t="s">
        <v>387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</row>
    <row r="4" spans="1:15" ht="15.5" x14ac:dyDescent="0.25">
      <c r="A4" s="483">
        <v>2011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</row>
    <row r="5" spans="1:15" ht="15.5" x14ac:dyDescent="0.25">
      <c r="A5" s="190" t="s">
        <v>388</v>
      </c>
      <c r="B5" s="213"/>
      <c r="C5" s="213"/>
      <c r="D5" s="212"/>
      <c r="E5" s="212"/>
      <c r="F5" s="213"/>
      <c r="G5" s="213"/>
      <c r="H5" s="212"/>
      <c r="I5" s="212"/>
      <c r="J5" s="213"/>
      <c r="K5" s="213"/>
      <c r="L5" s="213"/>
      <c r="M5" s="213"/>
      <c r="N5" s="212"/>
      <c r="O5" s="189" t="s">
        <v>389</v>
      </c>
    </row>
    <row r="6" spans="1:15" ht="21.75" customHeight="1" thickBot="1" x14ac:dyDescent="0.3">
      <c r="A6" s="502" t="s">
        <v>390</v>
      </c>
      <c r="B6" s="505" t="s">
        <v>201</v>
      </c>
      <c r="C6" s="506"/>
      <c r="D6" s="506"/>
      <c r="E6" s="507"/>
      <c r="F6" s="505" t="s">
        <v>200</v>
      </c>
      <c r="G6" s="506"/>
      <c r="H6" s="506"/>
      <c r="I6" s="507"/>
      <c r="J6" s="513" t="s">
        <v>199</v>
      </c>
      <c r="K6" s="513"/>
      <c r="L6" s="513"/>
      <c r="M6" s="513"/>
      <c r="N6" s="513"/>
      <c r="O6" s="510" t="s">
        <v>391</v>
      </c>
    </row>
    <row r="7" spans="1:15" s="188" customFormat="1" ht="23.25" customHeight="1" thickTop="1" thickBot="1" x14ac:dyDescent="0.3">
      <c r="A7" s="503"/>
      <c r="B7" s="493" t="s">
        <v>196</v>
      </c>
      <c r="C7" s="493" t="s">
        <v>574</v>
      </c>
      <c r="D7" s="497" t="s">
        <v>170</v>
      </c>
      <c r="E7" s="499" t="s">
        <v>197</v>
      </c>
      <c r="F7" s="493" t="s">
        <v>196</v>
      </c>
      <c r="G7" s="493" t="s">
        <v>574</v>
      </c>
      <c r="H7" s="497" t="s">
        <v>170</v>
      </c>
      <c r="I7" s="499" t="s">
        <v>197</v>
      </c>
      <c r="J7" s="493" t="s">
        <v>196</v>
      </c>
      <c r="K7" s="495" t="s">
        <v>195</v>
      </c>
      <c r="L7" s="493" t="s">
        <v>574</v>
      </c>
      <c r="M7" s="495" t="s">
        <v>575</v>
      </c>
      <c r="N7" s="497" t="s">
        <v>194</v>
      </c>
      <c r="O7" s="511"/>
    </row>
    <row r="8" spans="1:15" s="195" customFormat="1" ht="23.25" customHeight="1" thickTop="1" x14ac:dyDescent="0.25">
      <c r="A8" s="504"/>
      <c r="B8" s="494"/>
      <c r="C8" s="494"/>
      <c r="D8" s="498"/>
      <c r="E8" s="500"/>
      <c r="F8" s="494"/>
      <c r="G8" s="494"/>
      <c r="H8" s="498"/>
      <c r="I8" s="500"/>
      <c r="J8" s="494"/>
      <c r="K8" s="496"/>
      <c r="L8" s="494"/>
      <c r="M8" s="496"/>
      <c r="N8" s="498" t="s">
        <v>193</v>
      </c>
      <c r="O8" s="512"/>
    </row>
    <row r="9" spans="1:15" s="195" customFormat="1" ht="30" customHeight="1" thickBot="1" x14ac:dyDescent="0.3">
      <c r="A9" s="255" t="s">
        <v>360</v>
      </c>
      <c r="B9" s="254">
        <v>926</v>
      </c>
      <c r="C9" s="254">
        <v>933</v>
      </c>
      <c r="D9" s="62">
        <f>B9+C9</f>
        <v>1859</v>
      </c>
      <c r="E9" s="385">
        <f>D9/D17*100</f>
        <v>24.486301369863014</v>
      </c>
      <c r="F9" s="254">
        <v>3400</v>
      </c>
      <c r="G9" s="254">
        <v>3180</v>
      </c>
      <c r="H9" s="62">
        <f>F9+G9</f>
        <v>6580</v>
      </c>
      <c r="I9" s="385">
        <f>H9/13031*100</f>
        <v>50.494973524671934</v>
      </c>
      <c r="J9" s="62">
        <f>B9+F9</f>
        <v>4326</v>
      </c>
      <c r="K9" s="386">
        <f>J9/10487*100</f>
        <v>41.251072756746446</v>
      </c>
      <c r="L9" s="62">
        <f>C9+G9</f>
        <v>4113</v>
      </c>
      <c r="M9" s="385">
        <f>L9/10136*100</f>
        <v>40.578137332280981</v>
      </c>
      <c r="N9" s="62">
        <f>L9+J9</f>
        <v>8439</v>
      </c>
      <c r="O9" s="387" t="s">
        <v>361</v>
      </c>
    </row>
    <row r="10" spans="1:15" s="195" customFormat="1" ht="30" customHeight="1" thickTop="1" thickBot="1" x14ac:dyDescent="0.3">
      <c r="A10" s="248" t="s">
        <v>42</v>
      </c>
      <c r="B10" s="208">
        <v>2015</v>
      </c>
      <c r="C10" s="208">
        <v>1987</v>
      </c>
      <c r="D10" s="251">
        <f t="shared" ref="D10:D17" si="0">B10+C10</f>
        <v>4002</v>
      </c>
      <c r="E10" s="388">
        <f>D10/7592*100</f>
        <v>52.713382507903049</v>
      </c>
      <c r="F10" s="208">
        <v>2290</v>
      </c>
      <c r="G10" s="208">
        <v>2244</v>
      </c>
      <c r="H10" s="251">
        <f t="shared" ref="H10:H17" si="1">F10+G10</f>
        <v>4534</v>
      </c>
      <c r="I10" s="388">
        <f t="shared" ref="I10:I17" si="2">H10/13031*100</f>
        <v>34.793952881590059</v>
      </c>
      <c r="J10" s="251">
        <f t="shared" ref="J10:J17" si="3">B10+F10</f>
        <v>4305</v>
      </c>
      <c r="K10" s="207">
        <f t="shared" ref="K10:K17" si="4">J10/10487*100</f>
        <v>41.050824830742826</v>
      </c>
      <c r="L10" s="251">
        <f t="shared" ref="L10:L17" si="5">C10+G10</f>
        <v>4231</v>
      </c>
      <c r="M10" s="388">
        <f t="shared" ref="M10:M17" si="6">L10/10136*100</f>
        <v>41.742304656669297</v>
      </c>
      <c r="N10" s="251">
        <f t="shared" ref="N10:N17" si="7">L10+J10</f>
        <v>8536</v>
      </c>
      <c r="O10" s="389" t="s">
        <v>362</v>
      </c>
    </row>
    <row r="11" spans="1:15" s="195" customFormat="1" ht="30" customHeight="1" thickTop="1" thickBot="1" x14ac:dyDescent="0.3">
      <c r="A11" s="250" t="s">
        <v>43</v>
      </c>
      <c r="B11" s="226">
        <v>184</v>
      </c>
      <c r="C11" s="226">
        <v>164</v>
      </c>
      <c r="D11" s="62">
        <f t="shared" si="0"/>
        <v>348</v>
      </c>
      <c r="E11" s="385">
        <f t="shared" ref="E11:E17" si="8">D11/7592*100</f>
        <v>4.5837723919915705</v>
      </c>
      <c r="F11" s="226">
        <v>557</v>
      </c>
      <c r="G11" s="226">
        <v>498</v>
      </c>
      <c r="H11" s="62">
        <f t="shared" si="1"/>
        <v>1055</v>
      </c>
      <c r="I11" s="385">
        <f t="shared" si="2"/>
        <v>8.0960785818432974</v>
      </c>
      <c r="J11" s="62">
        <f t="shared" si="3"/>
        <v>741</v>
      </c>
      <c r="K11" s="386">
        <f t="shared" si="4"/>
        <v>7.0658911032707161</v>
      </c>
      <c r="L11" s="62">
        <f t="shared" si="5"/>
        <v>662</v>
      </c>
      <c r="M11" s="385">
        <f t="shared" si="6"/>
        <v>6.5311760063141282</v>
      </c>
      <c r="N11" s="62">
        <f t="shared" si="7"/>
        <v>1403</v>
      </c>
      <c r="O11" s="390" t="s">
        <v>363</v>
      </c>
    </row>
    <row r="12" spans="1:15" s="195" customFormat="1" ht="30" customHeight="1" thickTop="1" thickBot="1" x14ac:dyDescent="0.3">
      <c r="A12" s="248" t="s">
        <v>364</v>
      </c>
      <c r="B12" s="208">
        <v>312</v>
      </c>
      <c r="C12" s="208">
        <v>311</v>
      </c>
      <c r="D12" s="251">
        <f t="shared" si="0"/>
        <v>623</v>
      </c>
      <c r="E12" s="388">
        <f t="shared" si="8"/>
        <v>8.2060063224446775</v>
      </c>
      <c r="F12" s="208">
        <v>197</v>
      </c>
      <c r="G12" s="208">
        <v>206</v>
      </c>
      <c r="H12" s="251">
        <f t="shared" si="1"/>
        <v>403</v>
      </c>
      <c r="I12" s="388">
        <f t="shared" si="2"/>
        <v>3.0926252781827945</v>
      </c>
      <c r="J12" s="251">
        <f t="shared" si="3"/>
        <v>509</v>
      </c>
      <c r="K12" s="207">
        <f t="shared" si="4"/>
        <v>4.8536283017068751</v>
      </c>
      <c r="L12" s="251">
        <f t="shared" si="5"/>
        <v>517</v>
      </c>
      <c r="M12" s="388">
        <f t="shared" si="6"/>
        <v>5.1006314127861083</v>
      </c>
      <c r="N12" s="251">
        <f t="shared" si="7"/>
        <v>1026</v>
      </c>
      <c r="O12" s="391" t="s">
        <v>365</v>
      </c>
    </row>
    <row r="13" spans="1:15" s="195" customFormat="1" ht="30" customHeight="1" thickTop="1" thickBot="1" x14ac:dyDescent="0.3">
      <c r="A13" s="250" t="s">
        <v>44</v>
      </c>
      <c r="B13" s="226">
        <v>112</v>
      </c>
      <c r="C13" s="226">
        <v>116</v>
      </c>
      <c r="D13" s="62">
        <f t="shared" si="0"/>
        <v>228</v>
      </c>
      <c r="E13" s="385">
        <f t="shared" si="8"/>
        <v>3.0031612223393047</v>
      </c>
      <c r="F13" s="226">
        <v>175</v>
      </c>
      <c r="G13" s="226">
        <v>191</v>
      </c>
      <c r="H13" s="62">
        <f t="shared" si="1"/>
        <v>366</v>
      </c>
      <c r="I13" s="385">
        <f t="shared" si="2"/>
        <v>2.8086869772081959</v>
      </c>
      <c r="J13" s="62">
        <f t="shared" si="3"/>
        <v>287</v>
      </c>
      <c r="K13" s="386">
        <f t="shared" si="4"/>
        <v>2.7367216553828548</v>
      </c>
      <c r="L13" s="62">
        <f t="shared" si="5"/>
        <v>307</v>
      </c>
      <c r="M13" s="385">
        <f t="shared" si="6"/>
        <v>3.0288082083662191</v>
      </c>
      <c r="N13" s="62">
        <f t="shared" si="7"/>
        <v>594</v>
      </c>
      <c r="O13" s="390" t="s">
        <v>366</v>
      </c>
    </row>
    <row r="14" spans="1:15" s="195" customFormat="1" ht="30" customHeight="1" thickTop="1" thickBot="1" x14ac:dyDescent="0.3">
      <c r="A14" s="248" t="s">
        <v>45</v>
      </c>
      <c r="B14" s="208">
        <v>41</v>
      </c>
      <c r="C14" s="208">
        <v>46</v>
      </c>
      <c r="D14" s="251">
        <f t="shared" si="0"/>
        <v>87</v>
      </c>
      <c r="E14" s="388">
        <f t="shared" si="8"/>
        <v>1.1459430979978926</v>
      </c>
      <c r="F14" s="208">
        <v>25</v>
      </c>
      <c r="G14" s="208">
        <v>21</v>
      </c>
      <c r="H14" s="251">
        <f t="shared" si="1"/>
        <v>46</v>
      </c>
      <c r="I14" s="388">
        <f t="shared" si="2"/>
        <v>0.35300437418463665</v>
      </c>
      <c r="J14" s="251">
        <f t="shared" si="3"/>
        <v>66</v>
      </c>
      <c r="K14" s="207">
        <f t="shared" si="4"/>
        <v>0.62935062458281688</v>
      </c>
      <c r="L14" s="251">
        <f t="shared" si="5"/>
        <v>67</v>
      </c>
      <c r="M14" s="388">
        <f t="shared" si="6"/>
        <v>0.66101026045777422</v>
      </c>
      <c r="N14" s="251">
        <f t="shared" si="7"/>
        <v>133</v>
      </c>
      <c r="O14" s="391" t="s">
        <v>367</v>
      </c>
    </row>
    <row r="15" spans="1:15" s="195" customFormat="1" ht="30" customHeight="1" thickTop="1" thickBot="1" x14ac:dyDescent="0.3">
      <c r="A15" s="250" t="s">
        <v>368</v>
      </c>
      <c r="B15" s="226">
        <v>89</v>
      </c>
      <c r="C15" s="226">
        <v>80</v>
      </c>
      <c r="D15" s="62">
        <f t="shared" si="0"/>
        <v>169</v>
      </c>
      <c r="E15" s="385">
        <f t="shared" si="8"/>
        <v>2.2260273972602738</v>
      </c>
      <c r="F15" s="226">
        <v>21</v>
      </c>
      <c r="G15" s="226">
        <v>26</v>
      </c>
      <c r="H15" s="62">
        <f t="shared" si="1"/>
        <v>47</v>
      </c>
      <c r="I15" s="385">
        <f t="shared" si="2"/>
        <v>0.36067838231908522</v>
      </c>
      <c r="J15" s="62">
        <f t="shared" si="3"/>
        <v>110</v>
      </c>
      <c r="K15" s="386">
        <f t="shared" si="4"/>
        <v>1.0489177076380281</v>
      </c>
      <c r="L15" s="62">
        <f t="shared" si="5"/>
        <v>106</v>
      </c>
      <c r="M15" s="385">
        <f t="shared" si="6"/>
        <v>1.0457774269928966</v>
      </c>
      <c r="N15" s="62">
        <f t="shared" si="7"/>
        <v>216</v>
      </c>
      <c r="O15" s="390" t="s">
        <v>169</v>
      </c>
    </row>
    <row r="16" spans="1:15" s="195" customFormat="1" ht="30" customHeight="1" thickTop="1" x14ac:dyDescent="0.25">
      <c r="A16" s="323" t="s">
        <v>369</v>
      </c>
      <c r="B16" s="200">
        <v>143</v>
      </c>
      <c r="C16" s="200">
        <v>133</v>
      </c>
      <c r="D16" s="322">
        <f t="shared" si="0"/>
        <v>276</v>
      </c>
      <c r="E16" s="392">
        <f t="shared" si="8"/>
        <v>3.6354056902002108</v>
      </c>
      <c r="F16" s="200">
        <v>0</v>
      </c>
      <c r="G16" s="200">
        <v>0</v>
      </c>
      <c r="H16" s="322">
        <f t="shared" si="1"/>
        <v>0</v>
      </c>
      <c r="I16" s="392">
        <f t="shared" si="2"/>
        <v>0</v>
      </c>
      <c r="J16" s="322">
        <f t="shared" si="3"/>
        <v>143</v>
      </c>
      <c r="K16" s="198">
        <f t="shared" si="4"/>
        <v>1.3635930199294366</v>
      </c>
      <c r="L16" s="322">
        <f t="shared" si="5"/>
        <v>133</v>
      </c>
      <c r="M16" s="392">
        <f t="shared" si="6"/>
        <v>1.3121546961325967</v>
      </c>
      <c r="N16" s="322">
        <f t="shared" si="7"/>
        <v>276</v>
      </c>
      <c r="O16" s="393" t="s">
        <v>392</v>
      </c>
    </row>
    <row r="17" spans="1:15" s="195" customFormat="1" ht="30" customHeight="1" x14ac:dyDescent="0.25">
      <c r="A17" s="245" t="s">
        <v>2</v>
      </c>
      <c r="B17" s="65">
        <f>SUM(B9:B16)</f>
        <v>3822</v>
      </c>
      <c r="C17" s="65">
        <f>SUM(C9:C16)</f>
        <v>3770</v>
      </c>
      <c r="D17" s="63">
        <f t="shared" si="0"/>
        <v>7592</v>
      </c>
      <c r="E17" s="394">
        <f t="shared" si="8"/>
        <v>100</v>
      </c>
      <c r="F17" s="65">
        <f>SUM(F9:F16)</f>
        <v>6665</v>
      </c>
      <c r="G17" s="65">
        <f>SUM(G9:G16)</f>
        <v>6366</v>
      </c>
      <c r="H17" s="63">
        <f t="shared" si="1"/>
        <v>13031</v>
      </c>
      <c r="I17" s="394">
        <f t="shared" si="2"/>
        <v>100</v>
      </c>
      <c r="J17" s="63">
        <f t="shared" si="3"/>
        <v>10487</v>
      </c>
      <c r="K17" s="395">
        <f t="shared" si="4"/>
        <v>100</v>
      </c>
      <c r="L17" s="63">
        <f t="shared" si="5"/>
        <v>10136</v>
      </c>
      <c r="M17" s="394">
        <f t="shared" si="6"/>
        <v>100</v>
      </c>
      <c r="N17" s="63">
        <f t="shared" si="7"/>
        <v>20623</v>
      </c>
      <c r="O17" s="244" t="s">
        <v>3</v>
      </c>
    </row>
    <row r="18" spans="1:15" ht="24" customHeight="1" x14ac:dyDescent="0.25">
      <c r="A18" s="194"/>
      <c r="O18" s="194"/>
    </row>
    <row r="19" spans="1:15" ht="24" customHeight="1" x14ac:dyDescent="0.25">
      <c r="A19" s="194"/>
      <c r="O19" s="194"/>
    </row>
    <row r="20" spans="1:15" ht="24" customHeight="1" x14ac:dyDescent="0.25">
      <c r="A20" s="194"/>
      <c r="O20" s="194"/>
    </row>
    <row r="21" spans="1:15" ht="24" customHeight="1" x14ac:dyDescent="0.25">
      <c r="A21" s="194"/>
      <c r="O21" s="194"/>
    </row>
    <row r="22" spans="1:15" ht="24" customHeight="1" x14ac:dyDescent="0.25">
      <c r="A22" s="194"/>
      <c r="O22" s="194"/>
    </row>
    <row r="23" spans="1:15" ht="24" customHeight="1" x14ac:dyDescent="0.25">
      <c r="A23" s="194"/>
      <c r="O23" s="194"/>
    </row>
    <row r="24" spans="1:15" ht="29.25" customHeight="1" x14ac:dyDescent="0.25"/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.15748031496062992" right="0.15748031496062992" top="0" bottom="0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0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5.7265625" style="192" customWidth="1"/>
    <col min="2" max="2" width="6.81640625" style="192" customWidth="1"/>
    <col min="3" max="4" width="7.7265625" style="191" customWidth="1"/>
    <col min="5" max="5" width="7.7265625" style="193" customWidth="1"/>
    <col min="6" max="7" width="7.7265625" style="191" customWidth="1"/>
    <col min="8" max="8" width="7.7265625" style="193" customWidth="1"/>
    <col min="9" max="10" width="7.7265625" style="191" customWidth="1"/>
    <col min="11" max="11" width="7.7265625" style="193" customWidth="1"/>
    <col min="12" max="12" width="7.7265625" style="192" customWidth="1"/>
    <col min="13" max="14" width="7.7265625" style="191" customWidth="1"/>
    <col min="15" max="15" width="8.26953125" style="191" bestFit="1" customWidth="1"/>
    <col min="16" max="16" width="6.81640625" style="192" customWidth="1"/>
    <col min="17" max="17" width="15.7265625" style="191" customWidth="1"/>
    <col min="18" max="16384" width="9.1796875" style="191"/>
  </cols>
  <sheetData>
    <row r="1" spans="1:18" ht="27.75" customHeight="1" x14ac:dyDescent="0.25"/>
    <row r="2" spans="1:18" s="214" customFormat="1" ht="22.5" customHeight="1" x14ac:dyDescent="0.25">
      <c r="A2" s="481" t="s">
        <v>393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1:18" s="214" customFormat="1" ht="20" x14ac:dyDescent="0.25">
      <c r="A3" s="482">
        <v>2011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</row>
    <row r="4" spans="1:18" s="214" customFormat="1" ht="17.5" x14ac:dyDescent="0.25">
      <c r="A4" s="501" t="s">
        <v>394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1"/>
    </row>
    <row r="5" spans="1:18" ht="15.5" x14ac:dyDescent="0.25">
      <c r="A5" s="483">
        <v>2011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  <c r="P5" s="483"/>
      <c r="Q5" s="483"/>
    </row>
    <row r="6" spans="1:18" ht="15.5" x14ac:dyDescent="0.25">
      <c r="A6" s="190" t="s">
        <v>395</v>
      </c>
      <c r="B6" s="190"/>
      <c r="C6" s="213"/>
      <c r="D6" s="213"/>
      <c r="E6" s="212"/>
      <c r="F6" s="213"/>
      <c r="G6" s="213"/>
      <c r="H6" s="212"/>
      <c r="I6" s="213"/>
      <c r="J6" s="213"/>
      <c r="K6" s="212"/>
      <c r="P6" s="190"/>
      <c r="Q6" s="189" t="s">
        <v>396</v>
      </c>
    </row>
    <row r="7" spans="1:18" ht="41.25" customHeight="1" thickBot="1" x14ac:dyDescent="0.3">
      <c r="A7" s="396" t="s">
        <v>397</v>
      </c>
      <c r="B7" s="397" t="s">
        <v>398</v>
      </c>
      <c r="C7" s="398" t="s">
        <v>399</v>
      </c>
      <c r="D7" s="398" t="s">
        <v>400</v>
      </c>
      <c r="E7" s="398" t="s">
        <v>401</v>
      </c>
      <c r="F7" s="398" t="s">
        <v>402</v>
      </c>
      <c r="G7" s="398" t="s">
        <v>403</v>
      </c>
      <c r="H7" s="398" t="s">
        <v>404</v>
      </c>
      <c r="I7" s="398" t="s">
        <v>405</v>
      </c>
      <c r="J7" s="398" t="s">
        <v>406</v>
      </c>
      <c r="K7" s="398" t="s">
        <v>407</v>
      </c>
      <c r="L7" s="398" t="s">
        <v>408</v>
      </c>
      <c r="M7" s="398" t="s">
        <v>409</v>
      </c>
      <c r="N7" s="398" t="s">
        <v>410</v>
      </c>
      <c r="O7" s="398" t="s">
        <v>411</v>
      </c>
      <c r="P7" s="399" t="s">
        <v>412</v>
      </c>
      <c r="Q7" s="400" t="s">
        <v>413</v>
      </c>
    </row>
    <row r="8" spans="1:18" s="195" customFormat="1" ht="15" thickBot="1" x14ac:dyDescent="0.3">
      <c r="A8" s="514" t="s">
        <v>360</v>
      </c>
      <c r="B8" s="401" t="s">
        <v>414</v>
      </c>
      <c r="C8" s="402">
        <v>359</v>
      </c>
      <c r="D8" s="403">
        <v>329</v>
      </c>
      <c r="E8" s="403">
        <v>332</v>
      </c>
      <c r="F8" s="403">
        <v>348</v>
      </c>
      <c r="G8" s="403">
        <v>359</v>
      </c>
      <c r="H8" s="403">
        <v>328</v>
      </c>
      <c r="I8" s="403">
        <v>362</v>
      </c>
      <c r="J8" s="403">
        <v>378</v>
      </c>
      <c r="K8" s="403">
        <v>369</v>
      </c>
      <c r="L8" s="403">
        <v>405</v>
      </c>
      <c r="M8" s="403">
        <v>386</v>
      </c>
      <c r="N8" s="403">
        <v>371</v>
      </c>
      <c r="O8" s="475">
        <f>SUM(C8:N8)</f>
        <v>4326</v>
      </c>
      <c r="P8" s="404" t="s">
        <v>415</v>
      </c>
      <c r="Q8" s="516" t="s">
        <v>361</v>
      </c>
      <c r="R8" s="405"/>
    </row>
    <row r="9" spans="1:18" s="195" customFormat="1" ht="15.5" thickTop="1" thickBot="1" x14ac:dyDescent="0.3">
      <c r="A9" s="515"/>
      <c r="B9" s="406" t="s">
        <v>576</v>
      </c>
      <c r="C9" s="407">
        <v>354</v>
      </c>
      <c r="D9" s="408">
        <v>300</v>
      </c>
      <c r="E9" s="408">
        <v>308</v>
      </c>
      <c r="F9" s="408">
        <v>301</v>
      </c>
      <c r="G9" s="408">
        <v>300</v>
      </c>
      <c r="H9" s="408">
        <v>338</v>
      </c>
      <c r="I9" s="408">
        <v>342</v>
      </c>
      <c r="J9" s="408">
        <v>336</v>
      </c>
      <c r="K9" s="408">
        <v>371</v>
      </c>
      <c r="L9" s="408">
        <v>401</v>
      </c>
      <c r="M9" s="408">
        <v>368</v>
      </c>
      <c r="N9" s="408">
        <v>394</v>
      </c>
      <c r="O9" s="475">
        <f t="shared" ref="O9:O34" si="0">SUM(C9:N9)</f>
        <v>4113</v>
      </c>
      <c r="P9" s="409" t="s">
        <v>416</v>
      </c>
      <c r="Q9" s="517"/>
      <c r="R9" s="405"/>
    </row>
    <row r="10" spans="1:18" s="195" customFormat="1" ht="15.5" thickTop="1" thickBot="1" x14ac:dyDescent="0.3">
      <c r="A10" s="515"/>
      <c r="B10" s="406" t="s">
        <v>417</v>
      </c>
      <c r="C10" s="407">
        <f>C8+C9</f>
        <v>713</v>
      </c>
      <c r="D10" s="407">
        <f t="shared" ref="D10:N10" si="1">D8+D9</f>
        <v>629</v>
      </c>
      <c r="E10" s="407">
        <f t="shared" si="1"/>
        <v>640</v>
      </c>
      <c r="F10" s="407">
        <f t="shared" si="1"/>
        <v>649</v>
      </c>
      <c r="G10" s="407">
        <f t="shared" si="1"/>
        <v>659</v>
      </c>
      <c r="H10" s="407">
        <f t="shared" si="1"/>
        <v>666</v>
      </c>
      <c r="I10" s="407">
        <f t="shared" si="1"/>
        <v>704</v>
      </c>
      <c r="J10" s="407">
        <f t="shared" si="1"/>
        <v>714</v>
      </c>
      <c r="K10" s="407">
        <f t="shared" si="1"/>
        <v>740</v>
      </c>
      <c r="L10" s="407">
        <f t="shared" si="1"/>
        <v>806</v>
      </c>
      <c r="M10" s="407">
        <f t="shared" si="1"/>
        <v>754</v>
      </c>
      <c r="N10" s="407">
        <f t="shared" si="1"/>
        <v>765</v>
      </c>
      <c r="O10" s="475">
        <f t="shared" si="0"/>
        <v>8439</v>
      </c>
      <c r="P10" s="409" t="s">
        <v>418</v>
      </c>
      <c r="Q10" s="518"/>
      <c r="R10" s="405"/>
    </row>
    <row r="11" spans="1:18" s="195" customFormat="1" ht="15.5" thickTop="1" thickBot="1" x14ac:dyDescent="0.3">
      <c r="A11" s="519" t="s">
        <v>42</v>
      </c>
      <c r="B11" s="410" t="s">
        <v>414</v>
      </c>
      <c r="C11" s="411">
        <v>342</v>
      </c>
      <c r="D11" s="412">
        <v>324</v>
      </c>
      <c r="E11" s="412">
        <v>329</v>
      </c>
      <c r="F11" s="412">
        <v>337</v>
      </c>
      <c r="G11" s="412">
        <v>316</v>
      </c>
      <c r="H11" s="412">
        <v>377</v>
      </c>
      <c r="I11" s="412">
        <v>354</v>
      </c>
      <c r="J11" s="412">
        <v>370</v>
      </c>
      <c r="K11" s="412">
        <v>407</v>
      </c>
      <c r="L11" s="412">
        <v>406</v>
      </c>
      <c r="M11" s="412">
        <v>357</v>
      </c>
      <c r="N11" s="412">
        <v>386</v>
      </c>
      <c r="O11" s="476">
        <f t="shared" si="0"/>
        <v>4305</v>
      </c>
      <c r="P11" s="413" t="s">
        <v>415</v>
      </c>
      <c r="Q11" s="520" t="s">
        <v>362</v>
      </c>
      <c r="R11" s="405"/>
    </row>
    <row r="12" spans="1:18" s="195" customFormat="1" ht="15.5" thickTop="1" thickBot="1" x14ac:dyDescent="0.3">
      <c r="A12" s="519"/>
      <c r="B12" s="410" t="s">
        <v>576</v>
      </c>
      <c r="C12" s="411">
        <v>367</v>
      </c>
      <c r="D12" s="412">
        <v>304</v>
      </c>
      <c r="E12" s="412">
        <v>350</v>
      </c>
      <c r="F12" s="412">
        <v>345</v>
      </c>
      <c r="G12" s="412">
        <v>325</v>
      </c>
      <c r="H12" s="412">
        <v>306</v>
      </c>
      <c r="I12" s="412">
        <v>364</v>
      </c>
      <c r="J12" s="412">
        <v>349</v>
      </c>
      <c r="K12" s="412">
        <v>361</v>
      </c>
      <c r="L12" s="412">
        <v>366</v>
      </c>
      <c r="M12" s="412">
        <v>388</v>
      </c>
      <c r="N12" s="412">
        <v>406</v>
      </c>
      <c r="O12" s="476">
        <f t="shared" si="0"/>
        <v>4231</v>
      </c>
      <c r="P12" s="413" t="s">
        <v>416</v>
      </c>
      <c r="Q12" s="521"/>
      <c r="R12" s="405"/>
    </row>
    <row r="13" spans="1:18" s="195" customFormat="1" ht="15.5" thickTop="1" thickBot="1" x14ac:dyDescent="0.3">
      <c r="A13" s="519"/>
      <c r="B13" s="410" t="s">
        <v>417</v>
      </c>
      <c r="C13" s="411">
        <f>C11+C12</f>
        <v>709</v>
      </c>
      <c r="D13" s="411">
        <f t="shared" ref="D13:N13" si="2">D11+D12</f>
        <v>628</v>
      </c>
      <c r="E13" s="411">
        <f t="shared" si="2"/>
        <v>679</v>
      </c>
      <c r="F13" s="411">
        <f t="shared" si="2"/>
        <v>682</v>
      </c>
      <c r="G13" s="411">
        <f t="shared" si="2"/>
        <v>641</v>
      </c>
      <c r="H13" s="411">
        <f t="shared" si="2"/>
        <v>683</v>
      </c>
      <c r="I13" s="411">
        <f t="shared" si="2"/>
        <v>718</v>
      </c>
      <c r="J13" s="411">
        <f t="shared" si="2"/>
        <v>719</v>
      </c>
      <c r="K13" s="411">
        <f t="shared" si="2"/>
        <v>768</v>
      </c>
      <c r="L13" s="411">
        <f t="shared" si="2"/>
        <v>772</v>
      </c>
      <c r="M13" s="411">
        <f t="shared" si="2"/>
        <v>745</v>
      </c>
      <c r="N13" s="411">
        <f t="shared" si="2"/>
        <v>792</v>
      </c>
      <c r="O13" s="476">
        <f t="shared" si="0"/>
        <v>8536</v>
      </c>
      <c r="P13" s="413" t="s">
        <v>418</v>
      </c>
      <c r="Q13" s="522"/>
      <c r="R13" s="405"/>
    </row>
    <row r="14" spans="1:18" s="195" customFormat="1" ht="15.5" thickTop="1" thickBot="1" x14ac:dyDescent="0.3">
      <c r="A14" s="515" t="s">
        <v>43</v>
      </c>
      <c r="B14" s="401" t="s">
        <v>414</v>
      </c>
      <c r="C14" s="407">
        <v>60</v>
      </c>
      <c r="D14" s="408">
        <v>55</v>
      </c>
      <c r="E14" s="408">
        <v>65</v>
      </c>
      <c r="F14" s="408">
        <v>60</v>
      </c>
      <c r="G14" s="408">
        <v>59</v>
      </c>
      <c r="H14" s="408">
        <v>73</v>
      </c>
      <c r="I14" s="408">
        <v>72</v>
      </c>
      <c r="J14" s="408">
        <v>63</v>
      </c>
      <c r="K14" s="408">
        <v>48</v>
      </c>
      <c r="L14" s="408">
        <v>63</v>
      </c>
      <c r="M14" s="408">
        <v>56</v>
      </c>
      <c r="N14" s="408">
        <v>67</v>
      </c>
      <c r="O14" s="475">
        <f t="shared" si="0"/>
        <v>741</v>
      </c>
      <c r="P14" s="404" t="s">
        <v>415</v>
      </c>
      <c r="Q14" s="523" t="s">
        <v>363</v>
      </c>
      <c r="R14" s="405"/>
    </row>
    <row r="15" spans="1:18" s="195" customFormat="1" ht="15.5" thickTop="1" thickBot="1" x14ac:dyDescent="0.3">
      <c r="A15" s="515"/>
      <c r="B15" s="406" t="s">
        <v>576</v>
      </c>
      <c r="C15" s="407">
        <v>61</v>
      </c>
      <c r="D15" s="408">
        <v>51</v>
      </c>
      <c r="E15" s="408">
        <v>52</v>
      </c>
      <c r="F15" s="408">
        <v>59</v>
      </c>
      <c r="G15" s="408">
        <v>47</v>
      </c>
      <c r="H15" s="408">
        <v>51</v>
      </c>
      <c r="I15" s="408">
        <v>43</v>
      </c>
      <c r="J15" s="408">
        <v>54</v>
      </c>
      <c r="K15" s="408">
        <v>53</v>
      </c>
      <c r="L15" s="408">
        <v>77</v>
      </c>
      <c r="M15" s="408">
        <v>53</v>
      </c>
      <c r="N15" s="408">
        <v>61</v>
      </c>
      <c r="O15" s="475">
        <f t="shared" si="0"/>
        <v>662</v>
      </c>
      <c r="P15" s="409" t="s">
        <v>416</v>
      </c>
      <c r="Q15" s="517"/>
      <c r="R15" s="405"/>
    </row>
    <row r="16" spans="1:18" s="195" customFormat="1" ht="15.5" thickTop="1" thickBot="1" x14ac:dyDescent="0.3">
      <c r="A16" s="515"/>
      <c r="B16" s="406" t="s">
        <v>417</v>
      </c>
      <c r="C16" s="407">
        <f>C14+C15</f>
        <v>121</v>
      </c>
      <c r="D16" s="407">
        <f t="shared" ref="D16:N16" si="3">D14+D15</f>
        <v>106</v>
      </c>
      <c r="E16" s="407">
        <f t="shared" si="3"/>
        <v>117</v>
      </c>
      <c r="F16" s="407">
        <f t="shared" si="3"/>
        <v>119</v>
      </c>
      <c r="G16" s="407">
        <f t="shared" si="3"/>
        <v>106</v>
      </c>
      <c r="H16" s="407">
        <f t="shared" si="3"/>
        <v>124</v>
      </c>
      <c r="I16" s="407">
        <f t="shared" si="3"/>
        <v>115</v>
      </c>
      <c r="J16" s="407">
        <f t="shared" si="3"/>
        <v>117</v>
      </c>
      <c r="K16" s="407">
        <f t="shared" si="3"/>
        <v>101</v>
      </c>
      <c r="L16" s="407">
        <f t="shared" si="3"/>
        <v>140</v>
      </c>
      <c r="M16" s="407">
        <f t="shared" si="3"/>
        <v>109</v>
      </c>
      <c r="N16" s="407">
        <f t="shared" si="3"/>
        <v>128</v>
      </c>
      <c r="O16" s="475">
        <f t="shared" si="0"/>
        <v>1403</v>
      </c>
      <c r="P16" s="409" t="s">
        <v>418</v>
      </c>
      <c r="Q16" s="518"/>
      <c r="R16" s="405"/>
    </row>
    <row r="17" spans="1:18" s="195" customFormat="1" ht="15.5" thickTop="1" thickBot="1" x14ac:dyDescent="0.3">
      <c r="A17" s="519" t="s">
        <v>364</v>
      </c>
      <c r="B17" s="410" t="s">
        <v>414</v>
      </c>
      <c r="C17" s="411">
        <v>41</v>
      </c>
      <c r="D17" s="412">
        <v>44</v>
      </c>
      <c r="E17" s="412">
        <v>39</v>
      </c>
      <c r="F17" s="412">
        <v>32</v>
      </c>
      <c r="G17" s="412">
        <v>48</v>
      </c>
      <c r="H17" s="412">
        <v>41</v>
      </c>
      <c r="I17" s="412">
        <v>47</v>
      </c>
      <c r="J17" s="412">
        <v>48</v>
      </c>
      <c r="K17" s="412">
        <v>37</v>
      </c>
      <c r="L17" s="412">
        <v>42</v>
      </c>
      <c r="M17" s="412">
        <v>40</v>
      </c>
      <c r="N17" s="412">
        <v>50</v>
      </c>
      <c r="O17" s="476">
        <f t="shared" si="0"/>
        <v>509</v>
      </c>
      <c r="P17" s="413" t="s">
        <v>415</v>
      </c>
      <c r="Q17" s="520" t="s">
        <v>365</v>
      </c>
      <c r="R17" s="405"/>
    </row>
    <row r="18" spans="1:18" s="195" customFormat="1" ht="15.5" thickTop="1" thickBot="1" x14ac:dyDescent="0.3">
      <c r="A18" s="519"/>
      <c r="B18" s="410" t="s">
        <v>576</v>
      </c>
      <c r="C18" s="411">
        <v>59</v>
      </c>
      <c r="D18" s="412">
        <v>46</v>
      </c>
      <c r="E18" s="412">
        <v>41</v>
      </c>
      <c r="F18" s="412">
        <v>47</v>
      </c>
      <c r="G18" s="412">
        <v>45</v>
      </c>
      <c r="H18" s="412">
        <v>38</v>
      </c>
      <c r="I18" s="412">
        <v>33</v>
      </c>
      <c r="J18" s="412">
        <v>36</v>
      </c>
      <c r="K18" s="412">
        <v>38</v>
      </c>
      <c r="L18" s="412">
        <v>52</v>
      </c>
      <c r="M18" s="412">
        <v>36</v>
      </c>
      <c r="N18" s="412">
        <v>46</v>
      </c>
      <c r="O18" s="476">
        <f t="shared" si="0"/>
        <v>517</v>
      </c>
      <c r="P18" s="413" t="s">
        <v>416</v>
      </c>
      <c r="Q18" s="521"/>
      <c r="R18" s="405"/>
    </row>
    <row r="19" spans="1:18" s="195" customFormat="1" ht="15.5" thickTop="1" thickBot="1" x14ac:dyDescent="0.3">
      <c r="A19" s="519"/>
      <c r="B19" s="410" t="s">
        <v>417</v>
      </c>
      <c r="C19" s="411">
        <f>C17+C18</f>
        <v>100</v>
      </c>
      <c r="D19" s="411">
        <f t="shared" ref="D19:N19" si="4">D17+D18</f>
        <v>90</v>
      </c>
      <c r="E19" s="411">
        <f t="shared" si="4"/>
        <v>80</v>
      </c>
      <c r="F19" s="411">
        <f t="shared" si="4"/>
        <v>79</v>
      </c>
      <c r="G19" s="411">
        <f t="shared" si="4"/>
        <v>93</v>
      </c>
      <c r="H19" s="411">
        <f t="shared" si="4"/>
        <v>79</v>
      </c>
      <c r="I19" s="411">
        <f t="shared" si="4"/>
        <v>80</v>
      </c>
      <c r="J19" s="411">
        <f t="shared" si="4"/>
        <v>84</v>
      </c>
      <c r="K19" s="411">
        <f t="shared" si="4"/>
        <v>75</v>
      </c>
      <c r="L19" s="411">
        <f t="shared" si="4"/>
        <v>94</v>
      </c>
      <c r="M19" s="411">
        <f t="shared" si="4"/>
        <v>76</v>
      </c>
      <c r="N19" s="411">
        <f t="shared" si="4"/>
        <v>96</v>
      </c>
      <c r="O19" s="476">
        <f t="shared" si="0"/>
        <v>1026</v>
      </c>
      <c r="P19" s="413" t="s">
        <v>418</v>
      </c>
      <c r="Q19" s="522"/>
      <c r="R19" s="405"/>
    </row>
    <row r="20" spans="1:18" s="195" customFormat="1" ht="15.5" thickTop="1" thickBot="1" x14ac:dyDescent="0.3">
      <c r="A20" s="515" t="s">
        <v>44</v>
      </c>
      <c r="B20" s="401" t="s">
        <v>414</v>
      </c>
      <c r="C20" s="407">
        <v>24</v>
      </c>
      <c r="D20" s="408">
        <v>24</v>
      </c>
      <c r="E20" s="408">
        <v>23</v>
      </c>
      <c r="F20" s="408">
        <v>19</v>
      </c>
      <c r="G20" s="408">
        <v>18</v>
      </c>
      <c r="H20" s="408">
        <v>17</v>
      </c>
      <c r="I20" s="408">
        <v>22</v>
      </c>
      <c r="J20" s="408">
        <v>31</v>
      </c>
      <c r="K20" s="408">
        <v>22</v>
      </c>
      <c r="L20" s="408">
        <v>31</v>
      </c>
      <c r="M20" s="408">
        <v>24</v>
      </c>
      <c r="N20" s="408">
        <v>32</v>
      </c>
      <c r="O20" s="475">
        <f t="shared" si="0"/>
        <v>287</v>
      </c>
      <c r="P20" s="404" t="s">
        <v>415</v>
      </c>
      <c r="Q20" s="523" t="s">
        <v>366</v>
      </c>
      <c r="R20" s="405"/>
    </row>
    <row r="21" spans="1:18" s="195" customFormat="1" ht="15.5" thickTop="1" thickBot="1" x14ac:dyDescent="0.3">
      <c r="A21" s="515"/>
      <c r="B21" s="406" t="s">
        <v>576</v>
      </c>
      <c r="C21" s="407">
        <v>27</v>
      </c>
      <c r="D21" s="408">
        <v>27</v>
      </c>
      <c r="E21" s="408">
        <v>27</v>
      </c>
      <c r="F21" s="408">
        <v>30</v>
      </c>
      <c r="G21" s="408">
        <v>26</v>
      </c>
      <c r="H21" s="408">
        <v>26</v>
      </c>
      <c r="I21" s="408">
        <v>30</v>
      </c>
      <c r="J21" s="408">
        <v>24</v>
      </c>
      <c r="K21" s="408">
        <v>20</v>
      </c>
      <c r="L21" s="408">
        <v>20</v>
      </c>
      <c r="M21" s="408">
        <v>28</v>
      </c>
      <c r="N21" s="408">
        <v>22</v>
      </c>
      <c r="O21" s="475">
        <f t="shared" si="0"/>
        <v>307</v>
      </c>
      <c r="P21" s="409" t="s">
        <v>416</v>
      </c>
      <c r="Q21" s="517"/>
      <c r="R21" s="405"/>
    </row>
    <row r="22" spans="1:18" ht="15.5" thickTop="1" thickBot="1" x14ac:dyDescent="0.3">
      <c r="A22" s="515"/>
      <c r="B22" s="406" t="s">
        <v>417</v>
      </c>
      <c r="C22" s="407">
        <f>C20+C21</f>
        <v>51</v>
      </c>
      <c r="D22" s="407">
        <f t="shared" ref="D22:N22" si="5">D20+D21</f>
        <v>51</v>
      </c>
      <c r="E22" s="407">
        <f t="shared" si="5"/>
        <v>50</v>
      </c>
      <c r="F22" s="407">
        <f t="shared" si="5"/>
        <v>49</v>
      </c>
      <c r="G22" s="407">
        <f t="shared" si="5"/>
        <v>44</v>
      </c>
      <c r="H22" s="407">
        <f t="shared" si="5"/>
        <v>43</v>
      </c>
      <c r="I22" s="407">
        <f t="shared" si="5"/>
        <v>52</v>
      </c>
      <c r="J22" s="407">
        <f t="shared" si="5"/>
        <v>55</v>
      </c>
      <c r="K22" s="407">
        <f t="shared" si="5"/>
        <v>42</v>
      </c>
      <c r="L22" s="407">
        <f t="shared" si="5"/>
        <v>51</v>
      </c>
      <c r="M22" s="407">
        <f t="shared" si="5"/>
        <v>52</v>
      </c>
      <c r="N22" s="407">
        <f t="shared" si="5"/>
        <v>54</v>
      </c>
      <c r="O22" s="475">
        <f t="shared" si="0"/>
        <v>594</v>
      </c>
      <c r="P22" s="409" t="s">
        <v>418</v>
      </c>
      <c r="Q22" s="518"/>
      <c r="R22" s="405"/>
    </row>
    <row r="23" spans="1:18" ht="15.5" thickTop="1" thickBot="1" x14ac:dyDescent="0.3">
      <c r="A23" s="519" t="s">
        <v>45</v>
      </c>
      <c r="B23" s="410" t="s">
        <v>414</v>
      </c>
      <c r="C23" s="411">
        <v>6</v>
      </c>
      <c r="D23" s="412">
        <v>7</v>
      </c>
      <c r="E23" s="412">
        <v>4</v>
      </c>
      <c r="F23" s="412">
        <v>2</v>
      </c>
      <c r="G23" s="412">
        <v>9</v>
      </c>
      <c r="H23" s="412">
        <v>6</v>
      </c>
      <c r="I23" s="412">
        <v>4</v>
      </c>
      <c r="J23" s="412">
        <v>7</v>
      </c>
      <c r="K23" s="412">
        <v>3</v>
      </c>
      <c r="L23" s="412">
        <v>6</v>
      </c>
      <c r="M23" s="412">
        <v>4</v>
      </c>
      <c r="N23" s="412">
        <v>8</v>
      </c>
      <c r="O23" s="476">
        <f t="shared" si="0"/>
        <v>66</v>
      </c>
      <c r="P23" s="413" t="s">
        <v>415</v>
      </c>
      <c r="Q23" s="520" t="s">
        <v>367</v>
      </c>
      <c r="R23" s="405"/>
    </row>
    <row r="24" spans="1:18" ht="15.5" thickTop="1" thickBot="1" x14ac:dyDescent="0.3">
      <c r="A24" s="519"/>
      <c r="B24" s="410" t="s">
        <v>576</v>
      </c>
      <c r="C24" s="411">
        <v>3</v>
      </c>
      <c r="D24" s="412">
        <v>6</v>
      </c>
      <c r="E24" s="412">
        <v>7</v>
      </c>
      <c r="F24" s="412">
        <v>8</v>
      </c>
      <c r="G24" s="412">
        <v>4</v>
      </c>
      <c r="H24" s="412">
        <v>3</v>
      </c>
      <c r="I24" s="412">
        <v>4</v>
      </c>
      <c r="J24" s="412">
        <v>7</v>
      </c>
      <c r="K24" s="412">
        <v>3</v>
      </c>
      <c r="L24" s="412">
        <v>9</v>
      </c>
      <c r="M24" s="412">
        <v>9</v>
      </c>
      <c r="N24" s="412">
        <v>4</v>
      </c>
      <c r="O24" s="476">
        <f t="shared" si="0"/>
        <v>67</v>
      </c>
      <c r="P24" s="413" t="s">
        <v>416</v>
      </c>
      <c r="Q24" s="521"/>
      <c r="R24" s="405"/>
    </row>
    <row r="25" spans="1:18" ht="15.5" thickTop="1" thickBot="1" x14ac:dyDescent="0.3">
      <c r="A25" s="519"/>
      <c r="B25" s="410" t="s">
        <v>417</v>
      </c>
      <c r="C25" s="411">
        <f>C23+C24</f>
        <v>9</v>
      </c>
      <c r="D25" s="411">
        <f t="shared" ref="D25:N25" si="6">D23+D24</f>
        <v>13</v>
      </c>
      <c r="E25" s="411">
        <f t="shared" si="6"/>
        <v>11</v>
      </c>
      <c r="F25" s="411">
        <f t="shared" si="6"/>
        <v>10</v>
      </c>
      <c r="G25" s="411">
        <f t="shared" si="6"/>
        <v>13</v>
      </c>
      <c r="H25" s="411">
        <f t="shared" si="6"/>
        <v>9</v>
      </c>
      <c r="I25" s="411">
        <f t="shared" si="6"/>
        <v>8</v>
      </c>
      <c r="J25" s="411">
        <f t="shared" si="6"/>
        <v>14</v>
      </c>
      <c r="K25" s="411">
        <f t="shared" si="6"/>
        <v>6</v>
      </c>
      <c r="L25" s="411">
        <f t="shared" si="6"/>
        <v>15</v>
      </c>
      <c r="M25" s="411">
        <f t="shared" si="6"/>
        <v>13</v>
      </c>
      <c r="N25" s="411">
        <f t="shared" si="6"/>
        <v>12</v>
      </c>
      <c r="O25" s="476">
        <f t="shared" si="0"/>
        <v>133</v>
      </c>
      <c r="P25" s="413" t="s">
        <v>418</v>
      </c>
      <c r="Q25" s="522"/>
      <c r="R25" s="405"/>
    </row>
    <row r="26" spans="1:18" ht="15.5" thickTop="1" thickBot="1" x14ac:dyDescent="0.3">
      <c r="A26" s="515" t="s">
        <v>368</v>
      </c>
      <c r="B26" s="401" t="s">
        <v>414</v>
      </c>
      <c r="C26" s="407">
        <v>11</v>
      </c>
      <c r="D26" s="408">
        <v>8</v>
      </c>
      <c r="E26" s="408">
        <v>13</v>
      </c>
      <c r="F26" s="408">
        <v>4</v>
      </c>
      <c r="G26" s="408">
        <v>10</v>
      </c>
      <c r="H26" s="408">
        <v>12</v>
      </c>
      <c r="I26" s="408">
        <v>7</v>
      </c>
      <c r="J26" s="408">
        <v>10</v>
      </c>
      <c r="K26" s="408">
        <v>10</v>
      </c>
      <c r="L26" s="408">
        <v>7</v>
      </c>
      <c r="M26" s="408">
        <v>9</v>
      </c>
      <c r="N26" s="408">
        <v>9</v>
      </c>
      <c r="O26" s="475">
        <f t="shared" si="0"/>
        <v>110</v>
      </c>
      <c r="P26" s="404" t="s">
        <v>415</v>
      </c>
      <c r="Q26" s="523" t="s">
        <v>169</v>
      </c>
      <c r="R26" s="405"/>
    </row>
    <row r="27" spans="1:18" ht="15.5" thickTop="1" thickBot="1" x14ac:dyDescent="0.3">
      <c r="A27" s="515"/>
      <c r="B27" s="406" t="s">
        <v>576</v>
      </c>
      <c r="C27" s="407">
        <v>8</v>
      </c>
      <c r="D27" s="408">
        <v>6</v>
      </c>
      <c r="E27" s="408">
        <v>6</v>
      </c>
      <c r="F27" s="408">
        <v>12</v>
      </c>
      <c r="G27" s="408">
        <v>9</v>
      </c>
      <c r="H27" s="408">
        <v>15</v>
      </c>
      <c r="I27" s="408">
        <v>7</v>
      </c>
      <c r="J27" s="408">
        <v>5</v>
      </c>
      <c r="K27" s="408">
        <v>10</v>
      </c>
      <c r="L27" s="408">
        <v>8</v>
      </c>
      <c r="M27" s="408">
        <v>12</v>
      </c>
      <c r="N27" s="408">
        <v>8</v>
      </c>
      <c r="O27" s="475">
        <f t="shared" si="0"/>
        <v>106</v>
      </c>
      <c r="P27" s="409" t="s">
        <v>416</v>
      </c>
      <c r="Q27" s="517"/>
      <c r="R27" s="405"/>
    </row>
    <row r="28" spans="1:18" ht="15.5" thickTop="1" thickBot="1" x14ac:dyDescent="0.3">
      <c r="A28" s="515"/>
      <c r="B28" s="406" t="s">
        <v>417</v>
      </c>
      <c r="C28" s="414">
        <f>C26+C27</f>
        <v>19</v>
      </c>
      <c r="D28" s="414">
        <f t="shared" ref="D28:N28" si="7">D26+D27</f>
        <v>14</v>
      </c>
      <c r="E28" s="414">
        <f t="shared" si="7"/>
        <v>19</v>
      </c>
      <c r="F28" s="414">
        <f t="shared" si="7"/>
        <v>16</v>
      </c>
      <c r="G28" s="414">
        <f t="shared" si="7"/>
        <v>19</v>
      </c>
      <c r="H28" s="414">
        <f t="shared" si="7"/>
        <v>27</v>
      </c>
      <c r="I28" s="414">
        <f t="shared" si="7"/>
        <v>14</v>
      </c>
      <c r="J28" s="414">
        <f t="shared" si="7"/>
        <v>15</v>
      </c>
      <c r="K28" s="414">
        <f t="shared" si="7"/>
        <v>20</v>
      </c>
      <c r="L28" s="414">
        <f t="shared" si="7"/>
        <v>15</v>
      </c>
      <c r="M28" s="414">
        <f t="shared" si="7"/>
        <v>21</v>
      </c>
      <c r="N28" s="414">
        <f t="shared" si="7"/>
        <v>17</v>
      </c>
      <c r="O28" s="475">
        <f t="shared" si="0"/>
        <v>216</v>
      </c>
      <c r="P28" s="409" t="s">
        <v>418</v>
      </c>
      <c r="Q28" s="518"/>
      <c r="R28" s="405"/>
    </row>
    <row r="29" spans="1:18" ht="15.5" thickTop="1" thickBot="1" x14ac:dyDescent="0.3">
      <c r="A29" s="519" t="s">
        <v>369</v>
      </c>
      <c r="B29" s="410" t="s">
        <v>414</v>
      </c>
      <c r="C29" s="411">
        <v>13</v>
      </c>
      <c r="D29" s="412">
        <v>11</v>
      </c>
      <c r="E29" s="412">
        <v>6</v>
      </c>
      <c r="F29" s="412">
        <v>8</v>
      </c>
      <c r="G29" s="412">
        <v>9</v>
      </c>
      <c r="H29" s="412">
        <v>21</v>
      </c>
      <c r="I29" s="412">
        <v>13</v>
      </c>
      <c r="J29" s="412">
        <v>14</v>
      </c>
      <c r="K29" s="412">
        <v>13</v>
      </c>
      <c r="L29" s="412">
        <v>10</v>
      </c>
      <c r="M29" s="412">
        <v>6</v>
      </c>
      <c r="N29" s="412">
        <v>19</v>
      </c>
      <c r="O29" s="476">
        <f t="shared" si="0"/>
        <v>143</v>
      </c>
      <c r="P29" s="413" t="s">
        <v>415</v>
      </c>
      <c r="Q29" s="520" t="s">
        <v>392</v>
      </c>
      <c r="R29" s="405"/>
    </row>
    <row r="30" spans="1:18" ht="15.5" thickTop="1" thickBot="1" x14ac:dyDescent="0.3">
      <c r="A30" s="519"/>
      <c r="B30" s="410" t="s">
        <v>576</v>
      </c>
      <c r="C30" s="411">
        <v>12</v>
      </c>
      <c r="D30" s="412">
        <v>16</v>
      </c>
      <c r="E30" s="412">
        <v>7</v>
      </c>
      <c r="F30" s="412">
        <v>8</v>
      </c>
      <c r="G30" s="412">
        <v>8</v>
      </c>
      <c r="H30" s="412">
        <v>13</v>
      </c>
      <c r="I30" s="412">
        <v>11</v>
      </c>
      <c r="J30" s="412">
        <v>11</v>
      </c>
      <c r="K30" s="412">
        <v>15</v>
      </c>
      <c r="L30" s="412">
        <v>12</v>
      </c>
      <c r="M30" s="412">
        <v>8</v>
      </c>
      <c r="N30" s="412">
        <v>12</v>
      </c>
      <c r="O30" s="476">
        <f t="shared" si="0"/>
        <v>133</v>
      </c>
      <c r="P30" s="413" t="s">
        <v>416</v>
      </c>
      <c r="Q30" s="521"/>
      <c r="R30" s="405"/>
    </row>
    <row r="31" spans="1:18" ht="15" thickTop="1" x14ac:dyDescent="0.25">
      <c r="A31" s="524"/>
      <c r="B31" s="224" t="s">
        <v>417</v>
      </c>
      <c r="C31" s="415">
        <f>C29+C30</f>
        <v>25</v>
      </c>
      <c r="D31" s="415">
        <f t="shared" ref="D31:N31" si="8">D29+D30</f>
        <v>27</v>
      </c>
      <c r="E31" s="415">
        <f t="shared" si="8"/>
        <v>13</v>
      </c>
      <c r="F31" s="415">
        <f t="shared" si="8"/>
        <v>16</v>
      </c>
      <c r="G31" s="415">
        <f t="shared" si="8"/>
        <v>17</v>
      </c>
      <c r="H31" s="415">
        <f t="shared" si="8"/>
        <v>34</v>
      </c>
      <c r="I31" s="415">
        <f t="shared" si="8"/>
        <v>24</v>
      </c>
      <c r="J31" s="415">
        <f t="shared" si="8"/>
        <v>25</v>
      </c>
      <c r="K31" s="415">
        <f t="shared" si="8"/>
        <v>28</v>
      </c>
      <c r="L31" s="415">
        <f t="shared" si="8"/>
        <v>22</v>
      </c>
      <c r="M31" s="415">
        <f t="shared" si="8"/>
        <v>14</v>
      </c>
      <c r="N31" s="415">
        <f t="shared" si="8"/>
        <v>31</v>
      </c>
      <c r="O31" s="477">
        <f t="shared" si="0"/>
        <v>276</v>
      </c>
      <c r="P31" s="416" t="s">
        <v>418</v>
      </c>
      <c r="Q31" s="525"/>
      <c r="R31" s="405"/>
    </row>
    <row r="32" spans="1:18" ht="13.5" thickBot="1" x14ac:dyDescent="0.3">
      <c r="A32" s="514" t="s">
        <v>0</v>
      </c>
      <c r="B32" s="401" t="s">
        <v>414</v>
      </c>
      <c r="C32" s="417">
        <f>C8+C11+C14+C17+C20+C23+C26+C29</f>
        <v>856</v>
      </c>
      <c r="D32" s="417">
        <f t="shared" ref="D32:N34" si="9">D8+D11+D14+D17+D20+D23+D26+D29</f>
        <v>802</v>
      </c>
      <c r="E32" s="417">
        <f t="shared" si="9"/>
        <v>811</v>
      </c>
      <c r="F32" s="417">
        <f t="shared" si="9"/>
        <v>810</v>
      </c>
      <c r="G32" s="417">
        <f t="shared" si="9"/>
        <v>828</v>
      </c>
      <c r="H32" s="417">
        <f t="shared" si="9"/>
        <v>875</v>
      </c>
      <c r="I32" s="417">
        <f t="shared" si="9"/>
        <v>881</v>
      </c>
      <c r="J32" s="417">
        <f t="shared" si="9"/>
        <v>921</v>
      </c>
      <c r="K32" s="417">
        <f t="shared" si="9"/>
        <v>909</v>
      </c>
      <c r="L32" s="417">
        <f t="shared" si="9"/>
        <v>970</v>
      </c>
      <c r="M32" s="417">
        <f t="shared" si="9"/>
        <v>882</v>
      </c>
      <c r="N32" s="417">
        <f t="shared" si="9"/>
        <v>942</v>
      </c>
      <c r="O32" s="478">
        <f t="shared" si="0"/>
        <v>10487</v>
      </c>
      <c r="P32" s="404" t="s">
        <v>415</v>
      </c>
      <c r="Q32" s="527" t="s">
        <v>1</v>
      </c>
    </row>
    <row r="33" spans="1:17" ht="14" thickTop="1" thickBot="1" x14ac:dyDescent="0.3">
      <c r="A33" s="515"/>
      <c r="B33" s="406" t="s">
        <v>576</v>
      </c>
      <c r="C33" s="417">
        <f>C9+C12+C15+C18+C21+C24+C27+C30</f>
        <v>891</v>
      </c>
      <c r="D33" s="417">
        <f t="shared" si="9"/>
        <v>756</v>
      </c>
      <c r="E33" s="417">
        <f t="shared" si="9"/>
        <v>798</v>
      </c>
      <c r="F33" s="417">
        <f t="shared" si="9"/>
        <v>810</v>
      </c>
      <c r="G33" s="417">
        <f t="shared" si="9"/>
        <v>764</v>
      </c>
      <c r="H33" s="417">
        <f t="shared" si="9"/>
        <v>790</v>
      </c>
      <c r="I33" s="417">
        <f t="shared" si="9"/>
        <v>834</v>
      </c>
      <c r="J33" s="417">
        <f t="shared" si="9"/>
        <v>822</v>
      </c>
      <c r="K33" s="417">
        <f t="shared" si="9"/>
        <v>871</v>
      </c>
      <c r="L33" s="417">
        <f t="shared" si="9"/>
        <v>945</v>
      </c>
      <c r="M33" s="417">
        <f t="shared" si="9"/>
        <v>902</v>
      </c>
      <c r="N33" s="417">
        <f t="shared" si="9"/>
        <v>953</v>
      </c>
      <c r="O33" s="475">
        <f t="shared" si="0"/>
        <v>10136</v>
      </c>
      <c r="P33" s="409" t="s">
        <v>416</v>
      </c>
      <c r="Q33" s="528"/>
    </row>
    <row r="34" spans="1:17" ht="13.5" thickTop="1" x14ac:dyDescent="0.25">
      <c r="A34" s="526"/>
      <c r="B34" s="418" t="s">
        <v>417</v>
      </c>
      <c r="C34" s="65">
        <f>C10+C13+C16+C19+C22+C25+C28+C31</f>
        <v>1747</v>
      </c>
      <c r="D34" s="65">
        <f t="shared" si="9"/>
        <v>1558</v>
      </c>
      <c r="E34" s="65">
        <f t="shared" si="9"/>
        <v>1609</v>
      </c>
      <c r="F34" s="65">
        <f t="shared" si="9"/>
        <v>1620</v>
      </c>
      <c r="G34" s="65">
        <f t="shared" si="9"/>
        <v>1592</v>
      </c>
      <c r="H34" s="65">
        <f t="shared" si="9"/>
        <v>1665</v>
      </c>
      <c r="I34" s="65">
        <f t="shared" si="9"/>
        <v>1715</v>
      </c>
      <c r="J34" s="65">
        <f t="shared" si="9"/>
        <v>1743</v>
      </c>
      <c r="K34" s="65">
        <f t="shared" si="9"/>
        <v>1780</v>
      </c>
      <c r="L34" s="65">
        <f t="shared" si="9"/>
        <v>1915</v>
      </c>
      <c r="M34" s="65">
        <f t="shared" si="9"/>
        <v>1784</v>
      </c>
      <c r="N34" s="65">
        <f t="shared" si="9"/>
        <v>1895</v>
      </c>
      <c r="O34" s="479">
        <f t="shared" si="0"/>
        <v>20623</v>
      </c>
      <c r="P34" s="419" t="s">
        <v>418</v>
      </c>
      <c r="Q34" s="529"/>
    </row>
    <row r="37" spans="1:17" x14ac:dyDescent="0.25">
      <c r="A37" s="191"/>
      <c r="B37" s="191"/>
      <c r="E37" s="191"/>
      <c r="H37" s="191"/>
      <c r="K37" s="191"/>
      <c r="L37" s="191"/>
      <c r="P37" s="191"/>
    </row>
    <row r="38" spans="1:17" x14ac:dyDescent="0.25">
      <c r="A38" s="191"/>
      <c r="B38" s="191"/>
      <c r="E38" s="191"/>
      <c r="H38" s="191"/>
      <c r="K38" s="191"/>
      <c r="L38" s="191"/>
      <c r="P38" s="191"/>
    </row>
    <row r="39" spans="1:17" x14ac:dyDescent="0.25">
      <c r="A39" s="191"/>
      <c r="B39" s="191"/>
      <c r="E39" s="191"/>
      <c r="H39" s="191"/>
      <c r="K39" s="191"/>
      <c r="L39" s="191"/>
      <c r="P39" s="191"/>
    </row>
    <row r="40" spans="1:17" x14ac:dyDescent="0.25">
      <c r="A40" s="191"/>
      <c r="B40" s="191"/>
      <c r="E40" s="191"/>
      <c r="H40" s="191"/>
      <c r="K40" s="191"/>
      <c r="L40" s="191"/>
      <c r="P40" s="191"/>
    </row>
    <row r="41" spans="1:17" x14ac:dyDescent="0.25">
      <c r="A41" s="191"/>
      <c r="B41" s="191"/>
      <c r="E41" s="191"/>
      <c r="H41" s="191"/>
      <c r="K41" s="191"/>
      <c r="L41" s="191"/>
      <c r="P41" s="191"/>
    </row>
    <row r="42" spans="1:17" x14ac:dyDescent="0.25">
      <c r="A42" s="191"/>
      <c r="B42" s="191"/>
      <c r="E42" s="191"/>
      <c r="H42" s="191"/>
      <c r="K42" s="191"/>
      <c r="L42" s="191"/>
      <c r="P42" s="191"/>
    </row>
    <row r="43" spans="1:17" x14ac:dyDescent="0.25">
      <c r="A43" s="191"/>
      <c r="B43" s="191"/>
      <c r="E43" s="191"/>
      <c r="H43" s="191"/>
      <c r="K43" s="191"/>
      <c r="L43" s="191"/>
      <c r="P43" s="191"/>
    </row>
    <row r="44" spans="1:17" x14ac:dyDescent="0.25">
      <c r="A44" s="191"/>
      <c r="B44" s="191"/>
      <c r="E44" s="191"/>
      <c r="H44" s="191"/>
      <c r="K44" s="191"/>
      <c r="L44" s="191"/>
      <c r="P44" s="191"/>
    </row>
    <row r="45" spans="1:17" x14ac:dyDescent="0.25">
      <c r="A45" s="191"/>
      <c r="B45" s="191"/>
      <c r="E45" s="191"/>
      <c r="H45" s="191"/>
      <c r="K45" s="191"/>
      <c r="L45" s="191"/>
      <c r="P45" s="191"/>
    </row>
    <row r="46" spans="1:17" x14ac:dyDescent="0.25">
      <c r="A46" s="191"/>
      <c r="B46" s="191"/>
      <c r="E46" s="191"/>
      <c r="H46" s="191"/>
      <c r="K46" s="191"/>
      <c r="L46" s="191"/>
      <c r="P46" s="191"/>
    </row>
    <row r="47" spans="1:17" x14ac:dyDescent="0.25">
      <c r="A47" s="191"/>
      <c r="B47" s="191"/>
      <c r="E47" s="191"/>
      <c r="H47" s="191"/>
      <c r="K47" s="191"/>
      <c r="L47" s="191"/>
      <c r="P47" s="191"/>
    </row>
    <row r="48" spans="1:17" x14ac:dyDescent="0.25">
      <c r="A48" s="191"/>
      <c r="B48" s="191"/>
      <c r="E48" s="191"/>
      <c r="H48" s="191"/>
      <c r="K48" s="191"/>
      <c r="L48" s="191"/>
      <c r="P48" s="191"/>
    </row>
    <row r="49" spans="1:16" x14ac:dyDescent="0.25">
      <c r="A49" s="191"/>
      <c r="B49" s="191"/>
      <c r="E49" s="191"/>
      <c r="H49" s="191"/>
      <c r="K49" s="191"/>
      <c r="L49" s="191"/>
      <c r="P49" s="191"/>
    </row>
    <row r="50" spans="1:16" x14ac:dyDescent="0.25">
      <c r="A50" s="191"/>
      <c r="B50" s="191"/>
      <c r="E50" s="191"/>
      <c r="H50" s="191"/>
      <c r="K50" s="191"/>
      <c r="L50" s="191"/>
      <c r="P50" s="191"/>
    </row>
    <row r="51" spans="1:16" x14ac:dyDescent="0.25">
      <c r="A51" s="191"/>
      <c r="B51" s="191"/>
      <c r="E51" s="191"/>
      <c r="H51" s="191"/>
      <c r="K51" s="191"/>
      <c r="L51" s="191"/>
      <c r="P51" s="191"/>
    </row>
    <row r="52" spans="1:16" x14ac:dyDescent="0.25">
      <c r="A52" s="191"/>
      <c r="B52" s="191"/>
      <c r="E52" s="191"/>
      <c r="H52" s="191"/>
      <c r="K52" s="191"/>
      <c r="L52" s="191"/>
      <c r="P52" s="191"/>
    </row>
    <row r="53" spans="1:16" x14ac:dyDescent="0.25">
      <c r="A53" s="191"/>
      <c r="B53" s="191"/>
      <c r="E53" s="191"/>
      <c r="H53" s="191"/>
      <c r="K53" s="191"/>
      <c r="L53" s="191"/>
      <c r="P53" s="191"/>
    </row>
    <row r="54" spans="1:16" x14ac:dyDescent="0.25">
      <c r="A54" s="191"/>
      <c r="B54" s="191"/>
      <c r="E54" s="191"/>
      <c r="H54" s="191"/>
      <c r="K54" s="191"/>
      <c r="L54" s="191"/>
      <c r="P54" s="191"/>
    </row>
    <row r="55" spans="1:16" x14ac:dyDescent="0.25">
      <c r="A55" s="191"/>
      <c r="B55" s="191"/>
      <c r="E55" s="191"/>
      <c r="H55" s="191"/>
      <c r="K55" s="191"/>
      <c r="L55" s="191"/>
      <c r="P55" s="191"/>
    </row>
    <row r="56" spans="1:16" x14ac:dyDescent="0.25">
      <c r="A56" s="191"/>
      <c r="B56" s="191"/>
      <c r="E56" s="191"/>
      <c r="H56" s="191"/>
      <c r="K56" s="191"/>
      <c r="L56" s="191"/>
      <c r="P56" s="191"/>
    </row>
    <row r="57" spans="1:16" x14ac:dyDescent="0.25">
      <c r="A57" s="191"/>
      <c r="B57" s="191"/>
      <c r="E57" s="191"/>
      <c r="H57" s="191"/>
      <c r="K57" s="191"/>
      <c r="L57" s="191"/>
      <c r="P57" s="191"/>
    </row>
    <row r="58" spans="1:16" x14ac:dyDescent="0.25">
      <c r="A58" s="191"/>
      <c r="B58" s="191"/>
      <c r="E58" s="191"/>
      <c r="H58" s="191"/>
      <c r="K58" s="191"/>
      <c r="L58" s="191"/>
      <c r="P58" s="191"/>
    </row>
    <row r="59" spans="1:16" ht="13" thickBot="1" x14ac:dyDescent="0.3">
      <c r="A59" s="191"/>
      <c r="B59" s="191"/>
      <c r="E59" s="191"/>
      <c r="H59" s="191"/>
      <c r="K59" s="191"/>
      <c r="L59" s="191"/>
      <c r="P59" s="191"/>
    </row>
    <row r="60" spans="1:16" ht="13.5" thickTop="1" x14ac:dyDescent="0.25">
      <c r="B60" s="191"/>
      <c r="C60" s="420">
        <v>10</v>
      </c>
      <c r="D60" s="420">
        <v>22</v>
      </c>
      <c r="E60" s="420">
        <v>17</v>
      </c>
      <c r="F60" s="420">
        <v>28</v>
      </c>
      <c r="G60" s="420">
        <v>17</v>
      </c>
      <c r="H60" s="420">
        <v>28</v>
      </c>
      <c r="I60" s="420">
        <v>19</v>
      </c>
      <c r="J60" s="420">
        <v>27</v>
      </c>
      <c r="K60" s="420">
        <v>20</v>
      </c>
      <c r="L60" s="420">
        <v>8</v>
      </c>
      <c r="M60" s="420">
        <v>25</v>
      </c>
      <c r="N60" s="420">
        <v>24</v>
      </c>
      <c r="O60" s="421"/>
      <c r="P60" s="191"/>
    </row>
  </sheetData>
  <mergeCells count="22">
    <mergeCell ref="A29:A31"/>
    <mergeCell ref="Q29:Q31"/>
    <mergeCell ref="A32:A34"/>
    <mergeCell ref="Q32:Q34"/>
    <mergeCell ref="A20:A22"/>
    <mergeCell ref="Q20:Q22"/>
    <mergeCell ref="A23:A25"/>
    <mergeCell ref="Q23:Q25"/>
    <mergeCell ref="A26:A28"/>
    <mergeCell ref="Q26:Q28"/>
    <mergeCell ref="A11:A13"/>
    <mergeCell ref="Q11:Q13"/>
    <mergeCell ref="A14:A16"/>
    <mergeCell ref="Q14:Q16"/>
    <mergeCell ref="A17:A19"/>
    <mergeCell ref="Q17:Q19"/>
    <mergeCell ref="A2:Q2"/>
    <mergeCell ref="A3:Q3"/>
    <mergeCell ref="A4:Q4"/>
    <mergeCell ref="A5:Q5"/>
    <mergeCell ref="A8:A10"/>
    <mergeCell ref="Q8:Q10"/>
  </mergeCells>
  <printOptions horizontalCentered="1" verticalCentered="1"/>
  <pageMargins left="0.15748031496062992" right="0.15748031496062992" top="0" bottom="0" header="0.51181102362204722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3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9.1796875" style="192" customWidth="1"/>
    <col min="2" max="3" width="7.7265625" style="191" customWidth="1"/>
    <col min="4" max="6" width="7.7265625" style="215" customWidth="1"/>
    <col min="7" max="7" width="8.1796875" style="215" customWidth="1"/>
    <col min="8" max="9" width="8.1796875" style="191" customWidth="1"/>
    <col min="10" max="10" width="8.26953125" style="215" bestFit="1" customWidth="1"/>
    <col min="11" max="11" width="20" style="192" customWidth="1"/>
    <col min="12" max="12" width="9.1796875" style="191"/>
    <col min="13" max="13" width="16.26953125" style="191" customWidth="1"/>
    <col min="14" max="16384" width="9.1796875" style="191"/>
  </cols>
  <sheetData>
    <row r="1" spans="1:11" ht="27.75" customHeight="1" x14ac:dyDescent="0.25">
      <c r="D1" s="193"/>
      <c r="E1" s="193"/>
      <c r="F1" s="193"/>
      <c r="G1" s="193"/>
      <c r="J1" s="193"/>
    </row>
    <row r="2" spans="1:11" s="214" customFormat="1" ht="22.5" customHeight="1" x14ac:dyDescent="0.25">
      <c r="A2" s="231" t="s">
        <v>214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1" s="214" customFormat="1" ht="20" x14ac:dyDescent="0.25">
      <c r="A3" s="482">
        <v>2012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</row>
    <row r="4" spans="1:11" s="214" customFormat="1" ht="17.5" x14ac:dyDescent="0.25">
      <c r="A4" s="229" t="s">
        <v>213</v>
      </c>
      <c r="B4" s="230"/>
      <c r="C4" s="230"/>
      <c r="D4" s="230"/>
      <c r="E4" s="230"/>
      <c r="F4" s="230"/>
      <c r="G4" s="230"/>
      <c r="H4" s="230"/>
      <c r="I4" s="230"/>
      <c r="J4" s="230"/>
      <c r="K4" s="229"/>
    </row>
    <row r="5" spans="1:11" ht="15.5" x14ac:dyDescent="0.25">
      <c r="A5" s="483">
        <v>2012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</row>
    <row r="6" spans="1:11" ht="15.5" x14ac:dyDescent="0.25">
      <c r="A6" s="190" t="s">
        <v>533</v>
      </c>
      <c r="B6" s="213"/>
      <c r="C6" s="213"/>
      <c r="D6" s="212"/>
      <c r="E6" s="212"/>
      <c r="F6" s="212"/>
      <c r="G6" s="212"/>
      <c r="H6" s="213"/>
      <c r="I6" s="213"/>
      <c r="J6" s="212"/>
      <c r="K6" s="189" t="s">
        <v>534</v>
      </c>
    </row>
    <row r="7" spans="1:11" ht="21.75" customHeight="1" thickBot="1" x14ac:dyDescent="0.3">
      <c r="A7" s="502" t="s">
        <v>212</v>
      </c>
      <c r="B7" s="530" t="s">
        <v>201</v>
      </c>
      <c r="C7" s="530"/>
      <c r="D7" s="530"/>
      <c r="E7" s="530" t="s">
        <v>211</v>
      </c>
      <c r="F7" s="530"/>
      <c r="G7" s="530"/>
      <c r="H7" s="513" t="s">
        <v>199</v>
      </c>
      <c r="I7" s="513"/>
      <c r="J7" s="513"/>
      <c r="K7" s="510" t="s">
        <v>210</v>
      </c>
    </row>
    <row r="8" spans="1:11" s="188" customFormat="1" ht="23.25" customHeight="1" thickTop="1" thickBot="1" x14ac:dyDescent="0.3">
      <c r="A8" s="503"/>
      <c r="B8" s="493" t="s">
        <v>196</v>
      </c>
      <c r="C8" s="493" t="s">
        <v>574</v>
      </c>
      <c r="D8" s="497" t="s">
        <v>170</v>
      </c>
      <c r="E8" s="493" t="s">
        <v>196</v>
      </c>
      <c r="F8" s="493" t="s">
        <v>574</v>
      </c>
      <c r="G8" s="497" t="s">
        <v>170</v>
      </c>
      <c r="H8" s="493" t="s">
        <v>196</v>
      </c>
      <c r="I8" s="493" t="s">
        <v>574</v>
      </c>
      <c r="J8" s="497" t="s">
        <v>194</v>
      </c>
      <c r="K8" s="511"/>
    </row>
    <row r="9" spans="1:11" s="195" customFormat="1" ht="23.25" customHeight="1" thickTop="1" x14ac:dyDescent="0.25">
      <c r="A9" s="504"/>
      <c r="B9" s="494"/>
      <c r="C9" s="494"/>
      <c r="D9" s="498"/>
      <c r="E9" s="494"/>
      <c r="F9" s="494"/>
      <c r="G9" s="498"/>
      <c r="H9" s="494"/>
      <c r="I9" s="494"/>
      <c r="J9" s="498" t="s">
        <v>193</v>
      </c>
      <c r="K9" s="512"/>
    </row>
    <row r="10" spans="1:11" s="195" customFormat="1" ht="25.15" customHeight="1" thickBot="1" x14ac:dyDescent="0.3">
      <c r="A10" s="183" t="s">
        <v>205</v>
      </c>
      <c r="B10" s="228">
        <v>87</v>
      </c>
      <c r="C10" s="228">
        <v>91</v>
      </c>
      <c r="D10" s="59">
        <f t="shared" ref="D10:D16" si="0">B10+C10</f>
        <v>178</v>
      </c>
      <c r="E10" s="228">
        <v>118</v>
      </c>
      <c r="F10" s="228">
        <v>129</v>
      </c>
      <c r="G10" s="59">
        <f t="shared" ref="G10:G16" si="1">E10+F10</f>
        <v>247</v>
      </c>
      <c r="H10" s="59">
        <f t="shared" ref="H10:I17" si="2">B10+E10</f>
        <v>205</v>
      </c>
      <c r="I10" s="59">
        <f t="shared" si="2"/>
        <v>220</v>
      </c>
      <c r="J10" s="59">
        <f t="shared" ref="J10:J17" si="3">H10+I10</f>
        <v>425</v>
      </c>
      <c r="K10" s="181" t="s">
        <v>205</v>
      </c>
    </row>
    <row r="11" spans="1:11" s="195" customFormat="1" ht="25.15" customHeight="1" thickTop="1" thickBot="1" x14ac:dyDescent="0.3">
      <c r="A11" s="51" t="s">
        <v>27</v>
      </c>
      <c r="B11" s="208">
        <v>736</v>
      </c>
      <c r="C11" s="208">
        <v>731</v>
      </c>
      <c r="D11" s="167">
        <f t="shared" si="0"/>
        <v>1467</v>
      </c>
      <c r="E11" s="208">
        <v>1062</v>
      </c>
      <c r="F11" s="208">
        <v>1039</v>
      </c>
      <c r="G11" s="167">
        <f t="shared" si="1"/>
        <v>2101</v>
      </c>
      <c r="H11" s="167">
        <f t="shared" si="2"/>
        <v>1798</v>
      </c>
      <c r="I11" s="167">
        <f t="shared" si="2"/>
        <v>1770</v>
      </c>
      <c r="J11" s="167">
        <f t="shared" si="3"/>
        <v>3568</v>
      </c>
      <c r="K11" s="179" t="s">
        <v>27</v>
      </c>
    </row>
    <row r="12" spans="1:11" s="195" customFormat="1" ht="25.15" customHeight="1" thickTop="1" thickBot="1" x14ac:dyDescent="0.3">
      <c r="A12" s="227" t="s">
        <v>28</v>
      </c>
      <c r="B12" s="226">
        <v>1161</v>
      </c>
      <c r="C12" s="226">
        <v>1045</v>
      </c>
      <c r="D12" s="59">
        <f t="shared" si="0"/>
        <v>2206</v>
      </c>
      <c r="E12" s="226">
        <v>2385</v>
      </c>
      <c r="F12" s="226">
        <v>2348</v>
      </c>
      <c r="G12" s="59">
        <f t="shared" si="1"/>
        <v>4733</v>
      </c>
      <c r="H12" s="59">
        <f t="shared" si="2"/>
        <v>3546</v>
      </c>
      <c r="I12" s="59">
        <f t="shared" si="2"/>
        <v>3393</v>
      </c>
      <c r="J12" s="59">
        <f t="shared" si="3"/>
        <v>6939</v>
      </c>
      <c r="K12" s="225" t="s">
        <v>28</v>
      </c>
    </row>
    <row r="13" spans="1:11" s="195" customFormat="1" ht="25.15" customHeight="1" thickTop="1" thickBot="1" x14ac:dyDescent="0.3">
      <c r="A13" s="51" t="s">
        <v>29</v>
      </c>
      <c r="B13" s="208">
        <v>889</v>
      </c>
      <c r="C13" s="208">
        <v>841</v>
      </c>
      <c r="D13" s="167">
        <f t="shared" si="0"/>
        <v>1730</v>
      </c>
      <c r="E13" s="208">
        <v>2424</v>
      </c>
      <c r="F13" s="208">
        <v>2214</v>
      </c>
      <c r="G13" s="167">
        <f t="shared" si="1"/>
        <v>4638</v>
      </c>
      <c r="H13" s="167">
        <f t="shared" si="2"/>
        <v>3313</v>
      </c>
      <c r="I13" s="167">
        <f t="shared" si="2"/>
        <v>3055</v>
      </c>
      <c r="J13" s="167">
        <f t="shared" si="3"/>
        <v>6368</v>
      </c>
      <c r="K13" s="179" t="s">
        <v>29</v>
      </c>
    </row>
    <row r="14" spans="1:11" s="195" customFormat="1" ht="25.15" customHeight="1" thickTop="1" thickBot="1" x14ac:dyDescent="0.3">
      <c r="A14" s="227" t="s">
        <v>30</v>
      </c>
      <c r="B14" s="226">
        <v>469</v>
      </c>
      <c r="C14" s="226">
        <v>517</v>
      </c>
      <c r="D14" s="59">
        <f t="shared" si="0"/>
        <v>986</v>
      </c>
      <c r="E14" s="226">
        <v>1063</v>
      </c>
      <c r="F14" s="226">
        <v>1072</v>
      </c>
      <c r="G14" s="59">
        <f t="shared" si="1"/>
        <v>2135</v>
      </c>
      <c r="H14" s="59">
        <f t="shared" si="2"/>
        <v>1532</v>
      </c>
      <c r="I14" s="59">
        <f t="shared" si="2"/>
        <v>1589</v>
      </c>
      <c r="J14" s="59">
        <f t="shared" si="3"/>
        <v>3121</v>
      </c>
      <c r="K14" s="225" t="s">
        <v>30</v>
      </c>
    </row>
    <row r="15" spans="1:11" s="195" customFormat="1" ht="25.15" customHeight="1" thickTop="1" thickBot="1" x14ac:dyDescent="0.3">
      <c r="A15" s="51" t="s">
        <v>31</v>
      </c>
      <c r="B15" s="208">
        <v>176</v>
      </c>
      <c r="C15" s="208">
        <v>169</v>
      </c>
      <c r="D15" s="167">
        <f t="shared" si="0"/>
        <v>345</v>
      </c>
      <c r="E15" s="208">
        <v>269</v>
      </c>
      <c r="F15" s="208">
        <v>278</v>
      </c>
      <c r="G15" s="167">
        <f t="shared" si="1"/>
        <v>547</v>
      </c>
      <c r="H15" s="167">
        <f t="shared" si="2"/>
        <v>445</v>
      </c>
      <c r="I15" s="167">
        <f t="shared" si="2"/>
        <v>447</v>
      </c>
      <c r="J15" s="167">
        <f t="shared" si="3"/>
        <v>892</v>
      </c>
      <c r="K15" s="179" t="s">
        <v>31</v>
      </c>
    </row>
    <row r="16" spans="1:11" s="195" customFormat="1" ht="25.15" customHeight="1" thickTop="1" thickBot="1" x14ac:dyDescent="0.3">
      <c r="A16" s="227" t="s">
        <v>209</v>
      </c>
      <c r="B16" s="226">
        <v>19</v>
      </c>
      <c r="C16" s="226">
        <v>22</v>
      </c>
      <c r="D16" s="59">
        <f t="shared" si="0"/>
        <v>41</v>
      </c>
      <c r="E16" s="226">
        <v>32</v>
      </c>
      <c r="F16" s="226">
        <v>37</v>
      </c>
      <c r="G16" s="59">
        <f t="shared" si="1"/>
        <v>69</v>
      </c>
      <c r="H16" s="59">
        <f t="shared" si="2"/>
        <v>51</v>
      </c>
      <c r="I16" s="59">
        <f t="shared" si="2"/>
        <v>59</v>
      </c>
      <c r="J16" s="59">
        <f t="shared" si="3"/>
        <v>110</v>
      </c>
      <c r="K16" s="225" t="s">
        <v>209</v>
      </c>
    </row>
    <row r="17" spans="1:11" s="195" customFormat="1" ht="25.15" customHeight="1" thickTop="1" x14ac:dyDescent="0.25">
      <c r="A17" s="224" t="s">
        <v>33</v>
      </c>
      <c r="B17" s="223">
        <v>0</v>
      </c>
      <c r="C17" s="223">
        <v>0</v>
      </c>
      <c r="D17" s="197">
        <v>0</v>
      </c>
      <c r="E17" s="223">
        <v>0</v>
      </c>
      <c r="F17" s="200">
        <v>0</v>
      </c>
      <c r="G17" s="197">
        <v>0</v>
      </c>
      <c r="H17" s="197">
        <f t="shared" si="2"/>
        <v>0</v>
      </c>
      <c r="I17" s="197">
        <f t="shared" si="2"/>
        <v>0</v>
      </c>
      <c r="J17" s="197">
        <f t="shared" si="3"/>
        <v>0</v>
      </c>
      <c r="K17" s="222" t="s">
        <v>34</v>
      </c>
    </row>
    <row r="18" spans="1:11" s="195" customFormat="1" ht="30" customHeight="1" x14ac:dyDescent="0.25">
      <c r="A18" s="221" t="s">
        <v>2</v>
      </c>
      <c r="B18" s="220">
        <f t="shared" ref="B18:J18" si="4">SUM(B10:B17)</f>
        <v>3537</v>
      </c>
      <c r="C18" s="220">
        <f t="shared" si="4"/>
        <v>3416</v>
      </c>
      <c r="D18" s="218">
        <f t="shared" si="4"/>
        <v>6953</v>
      </c>
      <c r="E18" s="220">
        <f t="shared" si="4"/>
        <v>7353</v>
      </c>
      <c r="F18" s="219">
        <f t="shared" si="4"/>
        <v>7117</v>
      </c>
      <c r="G18" s="218">
        <f t="shared" si="4"/>
        <v>14470</v>
      </c>
      <c r="H18" s="218">
        <f t="shared" si="4"/>
        <v>10890</v>
      </c>
      <c r="I18" s="218">
        <f t="shared" si="4"/>
        <v>10533</v>
      </c>
      <c r="J18" s="218">
        <f t="shared" si="4"/>
        <v>21423</v>
      </c>
      <c r="K18" s="217" t="s">
        <v>3</v>
      </c>
    </row>
    <row r="19" spans="1:11" ht="24" customHeight="1" x14ac:dyDescent="0.25">
      <c r="A19" s="216"/>
    </row>
    <row r="20" spans="1:11" ht="24" customHeight="1" x14ac:dyDescent="0.25">
      <c r="A20" s="194"/>
      <c r="K20" s="194"/>
    </row>
    <row r="21" spans="1:11" ht="24" customHeight="1" x14ac:dyDescent="0.25">
      <c r="A21" s="194"/>
      <c r="K21" s="194"/>
    </row>
    <row r="22" spans="1:11" ht="24" customHeight="1" x14ac:dyDescent="0.25">
      <c r="A22" s="191" t="s">
        <v>208</v>
      </c>
      <c r="B22" s="191" t="s">
        <v>207</v>
      </c>
      <c r="C22" s="191" t="s">
        <v>206</v>
      </c>
      <c r="D22" s="191"/>
      <c r="K22" s="194"/>
    </row>
    <row r="23" spans="1:11" ht="24" customHeight="1" x14ac:dyDescent="0.25">
      <c r="A23" s="188"/>
      <c r="B23" s="188"/>
      <c r="C23" s="188"/>
      <c r="D23" s="188"/>
      <c r="K23" s="194"/>
    </row>
    <row r="24" spans="1:11" ht="24" customHeight="1" x14ac:dyDescent="0.25">
      <c r="A24" s="195"/>
      <c r="B24" s="195"/>
      <c r="C24" s="195"/>
      <c r="D24" s="195"/>
      <c r="K24" s="194"/>
    </row>
    <row r="25" spans="1:11" ht="29.25" customHeight="1" x14ac:dyDescent="0.25">
      <c r="A25" s="195" t="str">
        <f>A10</f>
        <v>15 - 19</v>
      </c>
      <c r="B25" s="195"/>
      <c r="C25" s="195"/>
      <c r="D25" s="195"/>
    </row>
    <row r="26" spans="1:11" x14ac:dyDescent="0.25">
      <c r="A26" s="195" t="str">
        <f t="shared" ref="A26:A31" si="5">A11</f>
        <v>20 - 24</v>
      </c>
      <c r="B26" s="195"/>
      <c r="C26" s="195"/>
      <c r="D26" s="195"/>
    </row>
    <row r="27" spans="1:11" x14ac:dyDescent="0.25">
      <c r="A27" s="195" t="str">
        <f t="shared" si="5"/>
        <v>25 - 29</v>
      </c>
      <c r="B27" s="195"/>
      <c r="C27" s="195"/>
      <c r="D27" s="195"/>
    </row>
    <row r="28" spans="1:11" x14ac:dyDescent="0.25">
      <c r="A28" s="195" t="str">
        <f t="shared" si="5"/>
        <v>30 - 34</v>
      </c>
      <c r="B28" s="195"/>
      <c r="C28" s="195"/>
      <c r="D28" s="195"/>
    </row>
    <row r="29" spans="1:11" x14ac:dyDescent="0.25">
      <c r="A29" s="195" t="str">
        <f t="shared" si="5"/>
        <v>35 - 39</v>
      </c>
      <c r="B29" s="195"/>
      <c r="C29" s="195"/>
      <c r="D29" s="195"/>
    </row>
    <row r="30" spans="1:11" x14ac:dyDescent="0.25">
      <c r="A30" s="195" t="str">
        <f t="shared" si="5"/>
        <v>40 - 44</v>
      </c>
      <c r="B30" s="195"/>
      <c r="C30" s="195"/>
      <c r="D30" s="195"/>
    </row>
    <row r="31" spans="1:11" x14ac:dyDescent="0.25">
      <c r="A31" s="195" t="str">
        <f t="shared" si="5"/>
        <v>45+</v>
      </c>
      <c r="B31" s="195"/>
      <c r="C31" s="195"/>
      <c r="D31" s="195"/>
    </row>
    <row r="32" spans="1:11" ht="25" x14ac:dyDescent="0.25">
      <c r="A32" s="427" t="s">
        <v>528</v>
      </c>
      <c r="B32" s="195"/>
      <c r="C32" s="195"/>
      <c r="D32" s="195"/>
    </row>
    <row r="33" spans="1:11" x14ac:dyDescent="0.25">
      <c r="A33" s="195" t="s">
        <v>2</v>
      </c>
      <c r="B33" s="195"/>
      <c r="C33" s="195"/>
      <c r="D33" s="195"/>
      <c r="E33" s="191"/>
      <c r="F33" s="191"/>
      <c r="G33" s="191"/>
      <c r="J33" s="191"/>
      <c r="K33" s="191"/>
    </row>
  </sheetData>
  <mergeCells count="16">
    <mergeCell ref="I8:I9"/>
    <mergeCell ref="J8:J9"/>
    <mergeCell ref="A3:K3"/>
    <mergeCell ref="A5:K5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  <mergeCell ref="H8:H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rightToLeft="1" view="pageBreakPreview" zoomScaleNormal="100" zoomScaleSheetLayoutView="100" workbookViewId="0">
      <selection activeCell="D27" sqref="D27"/>
    </sheetView>
  </sheetViews>
  <sheetFormatPr defaultColWidth="9.1796875" defaultRowHeight="12.5" x14ac:dyDescent="0.25"/>
  <cols>
    <col min="1" max="1" width="18.7265625" style="192" customWidth="1"/>
    <col min="2" max="3" width="7.7265625" style="191" customWidth="1"/>
    <col min="4" max="5" width="8.7265625" style="193" customWidth="1"/>
    <col min="6" max="7" width="7.7265625" style="191" customWidth="1"/>
    <col min="8" max="9" width="8.7265625" style="193" customWidth="1"/>
    <col min="10" max="13" width="7.7265625" style="191" customWidth="1"/>
    <col min="14" max="14" width="8.7265625" style="193" customWidth="1"/>
    <col min="15" max="15" width="18.7265625" style="192" customWidth="1"/>
    <col min="16" max="16384" width="9.1796875" style="191"/>
  </cols>
  <sheetData>
    <row r="1" spans="1:15" s="214" customFormat="1" ht="22.5" customHeight="1" x14ac:dyDescent="0.25">
      <c r="A1" s="481" t="s">
        <v>419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s="214" customFormat="1" ht="20" x14ac:dyDescent="0.25">
      <c r="A2" s="482">
        <v>2011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</row>
    <row r="3" spans="1:15" s="214" customFormat="1" ht="17.5" x14ac:dyDescent="0.25">
      <c r="A3" s="501" t="s">
        <v>585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</row>
    <row r="4" spans="1:15" ht="15.5" x14ac:dyDescent="0.25">
      <c r="A4" s="483">
        <v>2011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</row>
    <row r="5" spans="1:15" ht="15.5" x14ac:dyDescent="0.25">
      <c r="A5" s="190" t="s">
        <v>420</v>
      </c>
      <c r="B5" s="213"/>
      <c r="C5" s="213"/>
      <c r="D5" s="212"/>
      <c r="E5" s="212"/>
      <c r="F5" s="213"/>
      <c r="G5" s="213"/>
      <c r="H5" s="212"/>
      <c r="I5" s="212"/>
      <c r="J5" s="213"/>
      <c r="K5" s="213"/>
      <c r="L5" s="213"/>
      <c r="M5" s="213"/>
      <c r="N5" s="212"/>
      <c r="O5" s="189" t="s">
        <v>421</v>
      </c>
    </row>
    <row r="6" spans="1:15" ht="21.75" customHeight="1" thickBot="1" x14ac:dyDescent="0.3">
      <c r="A6" s="502" t="s">
        <v>390</v>
      </c>
      <c r="B6" s="505" t="s">
        <v>234</v>
      </c>
      <c r="C6" s="506"/>
      <c r="D6" s="506"/>
      <c r="E6" s="507"/>
      <c r="F6" s="505" t="s">
        <v>233</v>
      </c>
      <c r="G6" s="506"/>
      <c r="H6" s="506"/>
      <c r="I6" s="507"/>
      <c r="J6" s="513" t="s">
        <v>232</v>
      </c>
      <c r="K6" s="513"/>
      <c r="L6" s="513"/>
      <c r="M6" s="513"/>
      <c r="N6" s="513"/>
      <c r="O6" s="510" t="s">
        <v>422</v>
      </c>
    </row>
    <row r="7" spans="1:15" s="188" customFormat="1" ht="19.5" customHeight="1" thickTop="1" thickBot="1" x14ac:dyDescent="0.3">
      <c r="A7" s="503"/>
      <c r="B7" s="493" t="s">
        <v>196</v>
      </c>
      <c r="C7" s="493" t="s">
        <v>574</v>
      </c>
      <c r="D7" s="497" t="s">
        <v>170</v>
      </c>
      <c r="E7" s="499" t="s">
        <v>197</v>
      </c>
      <c r="F7" s="493" t="s">
        <v>196</v>
      </c>
      <c r="G7" s="493" t="s">
        <v>574</v>
      </c>
      <c r="H7" s="497" t="s">
        <v>170</v>
      </c>
      <c r="I7" s="499" t="s">
        <v>197</v>
      </c>
      <c r="J7" s="531" t="s">
        <v>196</v>
      </c>
      <c r="K7" s="495" t="s">
        <v>195</v>
      </c>
      <c r="L7" s="493" t="s">
        <v>574</v>
      </c>
      <c r="M7" s="495" t="s">
        <v>575</v>
      </c>
      <c r="N7" s="497" t="s">
        <v>194</v>
      </c>
      <c r="O7" s="511"/>
    </row>
    <row r="8" spans="1:15" s="195" customFormat="1" ht="19.5" customHeight="1" thickTop="1" x14ac:dyDescent="0.25">
      <c r="A8" s="504"/>
      <c r="B8" s="494"/>
      <c r="C8" s="494"/>
      <c r="D8" s="498"/>
      <c r="E8" s="500"/>
      <c r="F8" s="494"/>
      <c r="G8" s="494"/>
      <c r="H8" s="498"/>
      <c r="I8" s="500"/>
      <c r="J8" s="532"/>
      <c r="K8" s="496"/>
      <c r="L8" s="494"/>
      <c r="M8" s="496"/>
      <c r="N8" s="498" t="s">
        <v>193</v>
      </c>
      <c r="O8" s="512"/>
    </row>
    <row r="9" spans="1:15" s="195" customFormat="1" ht="30" customHeight="1" thickBot="1" x14ac:dyDescent="0.3">
      <c r="A9" s="255" t="s">
        <v>360</v>
      </c>
      <c r="B9" s="254">
        <v>7</v>
      </c>
      <c r="C9" s="254">
        <v>8</v>
      </c>
      <c r="D9" s="62">
        <f>B9+C9</f>
        <v>15</v>
      </c>
      <c r="E9" s="385">
        <v>33.4</v>
      </c>
      <c r="F9" s="254">
        <v>29</v>
      </c>
      <c r="G9" s="254">
        <v>39</v>
      </c>
      <c r="H9" s="62">
        <f>F9+G9</f>
        <v>68</v>
      </c>
      <c r="I9" s="385">
        <f>H9/98*100</f>
        <v>69.387755102040813</v>
      </c>
      <c r="J9" s="62">
        <f>B9+F9</f>
        <v>36</v>
      </c>
      <c r="K9" s="385">
        <f>J9/$J$16%</f>
        <v>54.54545454545454</v>
      </c>
      <c r="L9" s="62">
        <f>C9+G9</f>
        <v>47</v>
      </c>
      <c r="M9" s="385">
        <f>L9/77*100</f>
        <v>61.038961038961034</v>
      </c>
      <c r="N9" s="62">
        <f>J9+L9</f>
        <v>83</v>
      </c>
      <c r="O9" s="387" t="s">
        <v>361</v>
      </c>
    </row>
    <row r="10" spans="1:15" s="195" customFormat="1" ht="30" customHeight="1" thickTop="1" thickBot="1" x14ac:dyDescent="0.3">
      <c r="A10" s="248" t="s">
        <v>42</v>
      </c>
      <c r="B10" s="208">
        <v>10</v>
      </c>
      <c r="C10" s="208">
        <v>8</v>
      </c>
      <c r="D10" s="251">
        <f t="shared" ref="D10:D15" si="0">B10+C10</f>
        <v>18</v>
      </c>
      <c r="E10" s="388">
        <f t="shared" ref="E10:E15" si="1">D10/$D$16%</f>
        <v>40</v>
      </c>
      <c r="F10" s="208">
        <v>13</v>
      </c>
      <c r="G10" s="208">
        <v>9</v>
      </c>
      <c r="H10" s="251">
        <f t="shared" ref="H10:H15" si="2">F10+G10</f>
        <v>22</v>
      </c>
      <c r="I10" s="388">
        <f t="shared" ref="I10:I15" si="3">H10/98*100</f>
        <v>22.448979591836736</v>
      </c>
      <c r="J10" s="251">
        <f t="shared" ref="J10:J15" si="4">B10+F10</f>
        <v>23</v>
      </c>
      <c r="K10" s="388">
        <v>34.9</v>
      </c>
      <c r="L10" s="251">
        <f t="shared" ref="L10:L15" si="5">C10+G10</f>
        <v>17</v>
      </c>
      <c r="M10" s="388">
        <f t="shared" ref="M10:M15" si="6">L10/77*100</f>
        <v>22.077922077922079</v>
      </c>
      <c r="N10" s="251">
        <f t="shared" ref="N10:N15" si="7">J10+L10</f>
        <v>40</v>
      </c>
      <c r="O10" s="391" t="s">
        <v>362</v>
      </c>
    </row>
    <row r="11" spans="1:15" s="195" customFormat="1" ht="30" customHeight="1" thickTop="1" thickBot="1" x14ac:dyDescent="0.3">
      <c r="A11" s="250" t="s">
        <v>43</v>
      </c>
      <c r="B11" s="226">
        <v>0</v>
      </c>
      <c r="C11" s="226">
        <v>1</v>
      </c>
      <c r="D11" s="62">
        <f t="shared" si="0"/>
        <v>1</v>
      </c>
      <c r="E11" s="385">
        <f t="shared" si="1"/>
        <v>2.2222222222222223</v>
      </c>
      <c r="F11" s="226">
        <v>1</v>
      </c>
      <c r="G11" s="226">
        <v>3</v>
      </c>
      <c r="H11" s="62">
        <f t="shared" si="2"/>
        <v>4</v>
      </c>
      <c r="I11" s="385">
        <f t="shared" si="3"/>
        <v>4.0816326530612246</v>
      </c>
      <c r="J11" s="62">
        <f t="shared" si="4"/>
        <v>1</v>
      </c>
      <c r="K11" s="385">
        <f t="shared" ref="K11:K15" si="8">J11/$J$16%</f>
        <v>1.5151515151515151</v>
      </c>
      <c r="L11" s="62">
        <f t="shared" si="5"/>
        <v>4</v>
      </c>
      <c r="M11" s="385">
        <f t="shared" si="6"/>
        <v>5.1948051948051948</v>
      </c>
      <c r="N11" s="62">
        <f t="shared" si="7"/>
        <v>5</v>
      </c>
      <c r="O11" s="390" t="s">
        <v>363</v>
      </c>
    </row>
    <row r="12" spans="1:15" s="195" customFormat="1" ht="30" customHeight="1" thickTop="1" thickBot="1" x14ac:dyDescent="0.3">
      <c r="A12" s="248" t="s">
        <v>364</v>
      </c>
      <c r="B12" s="208">
        <v>2</v>
      </c>
      <c r="C12" s="208">
        <v>4</v>
      </c>
      <c r="D12" s="251">
        <f t="shared" si="0"/>
        <v>6</v>
      </c>
      <c r="E12" s="388">
        <f t="shared" si="1"/>
        <v>13.333333333333332</v>
      </c>
      <c r="F12" s="208">
        <v>0</v>
      </c>
      <c r="G12" s="208">
        <v>1</v>
      </c>
      <c r="H12" s="251">
        <f t="shared" si="2"/>
        <v>1</v>
      </c>
      <c r="I12" s="388">
        <f t="shared" si="3"/>
        <v>1.0204081632653061</v>
      </c>
      <c r="J12" s="251">
        <f t="shared" si="4"/>
        <v>2</v>
      </c>
      <c r="K12" s="388">
        <f t="shared" si="8"/>
        <v>3.0303030303030303</v>
      </c>
      <c r="L12" s="251">
        <f t="shared" si="5"/>
        <v>5</v>
      </c>
      <c r="M12" s="388">
        <f t="shared" si="6"/>
        <v>6.4935064935064926</v>
      </c>
      <c r="N12" s="251">
        <f t="shared" si="7"/>
        <v>7</v>
      </c>
      <c r="O12" s="389" t="s">
        <v>365</v>
      </c>
    </row>
    <row r="13" spans="1:15" s="195" customFormat="1" ht="30" customHeight="1" thickTop="1" thickBot="1" x14ac:dyDescent="0.3">
      <c r="A13" s="250" t="s">
        <v>44</v>
      </c>
      <c r="B13" s="226">
        <v>1</v>
      </c>
      <c r="C13" s="226">
        <v>2</v>
      </c>
      <c r="D13" s="62">
        <f t="shared" si="0"/>
        <v>3</v>
      </c>
      <c r="E13" s="385">
        <f t="shared" si="1"/>
        <v>6.6666666666666661</v>
      </c>
      <c r="F13" s="226">
        <v>2</v>
      </c>
      <c r="G13" s="226">
        <v>1</v>
      </c>
      <c r="H13" s="62">
        <f t="shared" si="2"/>
        <v>3</v>
      </c>
      <c r="I13" s="385">
        <f t="shared" si="3"/>
        <v>3.0612244897959182</v>
      </c>
      <c r="J13" s="62">
        <f t="shared" si="4"/>
        <v>3</v>
      </c>
      <c r="K13" s="385">
        <v>4.5999999999999996</v>
      </c>
      <c r="L13" s="62">
        <f t="shared" si="5"/>
        <v>3</v>
      </c>
      <c r="M13" s="385">
        <f t="shared" si="6"/>
        <v>3.8961038961038961</v>
      </c>
      <c r="N13" s="62">
        <f t="shared" si="7"/>
        <v>6</v>
      </c>
      <c r="O13" s="390" t="s">
        <v>366</v>
      </c>
    </row>
    <row r="14" spans="1:15" s="195" customFormat="1" ht="30" customHeight="1" thickTop="1" thickBot="1" x14ac:dyDescent="0.3">
      <c r="A14" s="248" t="s">
        <v>45</v>
      </c>
      <c r="B14" s="208">
        <v>0</v>
      </c>
      <c r="C14" s="208">
        <v>1</v>
      </c>
      <c r="D14" s="251">
        <f t="shared" si="0"/>
        <v>1</v>
      </c>
      <c r="E14" s="388">
        <f t="shared" si="1"/>
        <v>2.2222222222222223</v>
      </c>
      <c r="F14" s="208">
        <v>0</v>
      </c>
      <c r="G14" s="208">
        <v>0</v>
      </c>
      <c r="H14" s="251">
        <f t="shared" si="2"/>
        <v>0</v>
      </c>
      <c r="I14" s="388">
        <f t="shared" si="3"/>
        <v>0</v>
      </c>
      <c r="J14" s="251">
        <f t="shared" si="4"/>
        <v>0</v>
      </c>
      <c r="K14" s="388">
        <f t="shared" si="8"/>
        <v>0</v>
      </c>
      <c r="L14" s="251">
        <f t="shared" si="5"/>
        <v>1</v>
      </c>
      <c r="M14" s="388">
        <f t="shared" si="6"/>
        <v>1.2987012987012987</v>
      </c>
      <c r="N14" s="251">
        <f t="shared" si="7"/>
        <v>1</v>
      </c>
      <c r="O14" s="389" t="s">
        <v>367</v>
      </c>
    </row>
    <row r="15" spans="1:15" s="195" customFormat="1" ht="30" customHeight="1" thickTop="1" x14ac:dyDescent="0.25">
      <c r="A15" s="250" t="s">
        <v>368</v>
      </c>
      <c r="B15" s="268">
        <v>1</v>
      </c>
      <c r="C15" s="268">
        <v>0</v>
      </c>
      <c r="D15" s="63">
        <f t="shared" si="0"/>
        <v>1</v>
      </c>
      <c r="E15" s="424">
        <f t="shared" si="1"/>
        <v>2.2222222222222223</v>
      </c>
      <c r="F15" s="268">
        <v>0</v>
      </c>
      <c r="G15" s="268">
        <v>0</v>
      </c>
      <c r="H15" s="63">
        <f t="shared" si="2"/>
        <v>0</v>
      </c>
      <c r="I15" s="424">
        <f t="shared" si="3"/>
        <v>0</v>
      </c>
      <c r="J15" s="63">
        <f t="shared" si="4"/>
        <v>1</v>
      </c>
      <c r="K15" s="424">
        <f t="shared" si="8"/>
        <v>1.5151515151515151</v>
      </c>
      <c r="L15" s="63">
        <f t="shared" si="5"/>
        <v>0</v>
      </c>
      <c r="M15" s="424">
        <f t="shared" si="6"/>
        <v>0</v>
      </c>
      <c r="N15" s="63">
        <f t="shared" si="7"/>
        <v>1</v>
      </c>
      <c r="O15" s="425" t="s">
        <v>169</v>
      </c>
    </row>
    <row r="16" spans="1:15" s="195" customFormat="1" ht="30" customHeight="1" x14ac:dyDescent="0.25">
      <c r="A16" s="273" t="s">
        <v>2</v>
      </c>
      <c r="B16" s="264">
        <f t="shared" ref="B16:N16" si="9">SUM(B9:B15)</f>
        <v>21</v>
      </c>
      <c r="C16" s="264">
        <f t="shared" si="9"/>
        <v>24</v>
      </c>
      <c r="D16" s="264">
        <f t="shared" si="9"/>
        <v>45</v>
      </c>
      <c r="E16" s="392">
        <v>100</v>
      </c>
      <c r="F16" s="264">
        <f t="shared" si="9"/>
        <v>45</v>
      </c>
      <c r="G16" s="264">
        <f t="shared" si="9"/>
        <v>53</v>
      </c>
      <c r="H16" s="264">
        <f t="shared" si="9"/>
        <v>98</v>
      </c>
      <c r="I16" s="392">
        <f>SUM(I9:I15)</f>
        <v>99.999999999999986</v>
      </c>
      <c r="J16" s="264">
        <f t="shared" si="9"/>
        <v>66</v>
      </c>
      <c r="K16" s="392">
        <v>100</v>
      </c>
      <c r="L16" s="264">
        <f t="shared" si="9"/>
        <v>77</v>
      </c>
      <c r="M16" s="392">
        <f>SUM(M9:M15)</f>
        <v>100</v>
      </c>
      <c r="N16" s="264">
        <f t="shared" si="9"/>
        <v>143</v>
      </c>
      <c r="O16" s="426" t="s">
        <v>3</v>
      </c>
    </row>
    <row r="17" spans="1:15" ht="24" customHeight="1" x14ac:dyDescent="0.25">
      <c r="A17" s="216"/>
    </row>
    <row r="18" spans="1:15" ht="24" customHeight="1" x14ac:dyDescent="0.25">
      <c r="A18" s="194"/>
      <c r="O18" s="194"/>
    </row>
    <row r="19" spans="1:15" ht="24" customHeight="1" x14ac:dyDescent="0.25">
      <c r="A19" s="194"/>
      <c r="O19" s="194"/>
    </row>
    <row r="20" spans="1:15" ht="24" customHeight="1" x14ac:dyDescent="0.25">
      <c r="A20" s="194"/>
      <c r="O20" s="194"/>
    </row>
    <row r="21" spans="1:15" ht="24" customHeight="1" x14ac:dyDescent="0.25">
      <c r="A21" s="195"/>
      <c r="B21" s="427" t="s">
        <v>423</v>
      </c>
      <c r="C21" s="427" t="s">
        <v>424</v>
      </c>
      <c r="O21" s="194"/>
    </row>
    <row r="22" spans="1:15" ht="24" customHeight="1" x14ac:dyDescent="0.25">
      <c r="A22" s="283" t="s">
        <v>425</v>
      </c>
      <c r="B22" s="195">
        <f t="shared" ref="B22:B28" si="10">SUM(D9)</f>
        <v>15</v>
      </c>
      <c r="C22" s="195">
        <f t="shared" ref="C22:C28" si="11">SUM(H9)</f>
        <v>68</v>
      </c>
      <c r="O22" s="194"/>
    </row>
    <row r="23" spans="1:15" ht="29.25" customHeight="1" x14ac:dyDescent="0.25">
      <c r="A23" s="428" t="s">
        <v>426</v>
      </c>
      <c r="B23" s="195">
        <f t="shared" si="10"/>
        <v>18</v>
      </c>
      <c r="C23" s="195">
        <f t="shared" si="11"/>
        <v>22</v>
      </c>
    </row>
    <row r="24" spans="1:15" ht="25" x14ac:dyDescent="0.25">
      <c r="A24" s="428" t="s">
        <v>427</v>
      </c>
      <c r="B24" s="195">
        <f t="shared" si="10"/>
        <v>1</v>
      </c>
      <c r="C24" s="195">
        <f t="shared" si="11"/>
        <v>4</v>
      </c>
    </row>
    <row r="25" spans="1:15" ht="25" x14ac:dyDescent="0.25">
      <c r="A25" s="428" t="s">
        <v>428</v>
      </c>
      <c r="B25" s="195">
        <f t="shared" si="10"/>
        <v>6</v>
      </c>
      <c r="C25" s="195">
        <f t="shared" si="11"/>
        <v>1</v>
      </c>
    </row>
    <row r="26" spans="1:15" ht="25" x14ac:dyDescent="0.25">
      <c r="A26" s="283" t="s">
        <v>429</v>
      </c>
      <c r="B26" s="195">
        <f t="shared" si="10"/>
        <v>3</v>
      </c>
      <c r="C26" s="195">
        <f t="shared" si="11"/>
        <v>3</v>
      </c>
    </row>
    <row r="27" spans="1:15" ht="25" x14ac:dyDescent="0.25">
      <c r="A27" s="283" t="s">
        <v>430</v>
      </c>
      <c r="B27" s="195">
        <f t="shared" si="10"/>
        <v>1</v>
      </c>
      <c r="C27" s="195">
        <f t="shared" si="11"/>
        <v>0</v>
      </c>
    </row>
    <row r="28" spans="1:15" ht="25" x14ac:dyDescent="0.25">
      <c r="A28" s="283" t="s">
        <v>431</v>
      </c>
      <c r="B28" s="195">
        <f t="shared" si="10"/>
        <v>1</v>
      </c>
      <c r="C28" s="195">
        <f t="shared" si="11"/>
        <v>0</v>
      </c>
    </row>
    <row r="29" spans="1:15" x14ac:dyDescent="0.25">
      <c r="A29" s="195"/>
      <c r="B29" s="195"/>
      <c r="C29" s="195"/>
    </row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rightToLeft="1" view="pageBreakPreview" zoomScaleNormal="100" workbookViewId="0">
      <selection activeCell="D27" sqref="D27"/>
    </sheetView>
  </sheetViews>
  <sheetFormatPr defaultColWidth="9.1796875" defaultRowHeight="12.5" x14ac:dyDescent="0.25"/>
  <cols>
    <col min="1" max="1" width="18" style="192" customWidth="1"/>
    <col min="2" max="3" width="7" style="191" customWidth="1"/>
    <col min="4" max="4" width="7" style="193" customWidth="1"/>
    <col min="5" max="6" width="7" style="191" customWidth="1"/>
    <col min="7" max="7" width="7" style="193" customWidth="1"/>
    <col min="8" max="9" width="7" style="191" customWidth="1"/>
    <col min="10" max="10" width="7" style="193" customWidth="1"/>
    <col min="11" max="11" width="19.26953125" style="192" customWidth="1"/>
    <col min="12" max="16384" width="9.1796875" style="191"/>
  </cols>
  <sheetData>
    <row r="1" spans="1:11" ht="27.75" customHeight="1" x14ac:dyDescent="0.25"/>
    <row r="2" spans="1:11" s="214" customFormat="1" ht="22.5" customHeight="1" x14ac:dyDescent="0.25">
      <c r="A2" s="481" t="s">
        <v>432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1" s="214" customFormat="1" ht="20" x14ac:dyDescent="0.25">
      <c r="A3" s="482">
        <v>2011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</row>
    <row r="4" spans="1:11" s="214" customFormat="1" ht="17.5" x14ac:dyDescent="0.25">
      <c r="A4" s="501" t="s">
        <v>586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</row>
    <row r="5" spans="1:11" ht="15.5" x14ac:dyDescent="0.25">
      <c r="A5" s="483">
        <v>2011</v>
      </c>
      <c r="B5" s="483"/>
      <c r="C5" s="483"/>
      <c r="D5" s="483"/>
      <c r="E5" s="483"/>
      <c r="F5" s="483"/>
      <c r="G5" s="483"/>
      <c r="H5" s="483"/>
      <c r="I5" s="483"/>
      <c r="J5" s="483"/>
      <c r="K5" s="483"/>
    </row>
    <row r="6" spans="1:11" ht="15.5" x14ac:dyDescent="0.25">
      <c r="A6" s="190" t="s">
        <v>433</v>
      </c>
      <c r="B6" s="213"/>
      <c r="C6" s="213"/>
      <c r="D6" s="212"/>
      <c r="E6" s="213"/>
      <c r="F6" s="213"/>
      <c r="G6" s="212"/>
      <c r="H6" s="213"/>
      <c r="I6" s="213"/>
      <c r="J6" s="212"/>
      <c r="K6" s="189" t="s">
        <v>434</v>
      </c>
    </row>
    <row r="7" spans="1:11" ht="21.75" customHeight="1" thickBot="1" x14ac:dyDescent="0.3">
      <c r="A7" s="502" t="s">
        <v>435</v>
      </c>
      <c r="B7" s="530" t="s">
        <v>234</v>
      </c>
      <c r="C7" s="530"/>
      <c r="D7" s="530"/>
      <c r="E7" s="530" t="s">
        <v>233</v>
      </c>
      <c r="F7" s="530"/>
      <c r="G7" s="530"/>
      <c r="H7" s="513" t="s">
        <v>232</v>
      </c>
      <c r="I7" s="513"/>
      <c r="J7" s="513"/>
      <c r="K7" s="510" t="s">
        <v>436</v>
      </c>
    </row>
    <row r="8" spans="1:11" s="188" customFormat="1" ht="18" customHeight="1" thickTop="1" thickBot="1" x14ac:dyDescent="0.3">
      <c r="A8" s="503"/>
      <c r="B8" s="533" t="s">
        <v>437</v>
      </c>
      <c r="C8" s="533" t="s">
        <v>574</v>
      </c>
      <c r="D8" s="535" t="s">
        <v>352</v>
      </c>
      <c r="E8" s="533" t="s">
        <v>437</v>
      </c>
      <c r="F8" s="533" t="s">
        <v>574</v>
      </c>
      <c r="G8" s="535" t="s">
        <v>352</v>
      </c>
      <c r="H8" s="533" t="s">
        <v>437</v>
      </c>
      <c r="I8" s="533" t="s">
        <v>574</v>
      </c>
      <c r="J8" s="535" t="s">
        <v>352</v>
      </c>
      <c r="K8" s="511"/>
    </row>
    <row r="9" spans="1:11" s="195" customFormat="1" ht="30" customHeight="1" thickTop="1" x14ac:dyDescent="0.25">
      <c r="A9" s="504"/>
      <c r="B9" s="534"/>
      <c r="C9" s="534"/>
      <c r="D9" s="536"/>
      <c r="E9" s="534"/>
      <c r="F9" s="534"/>
      <c r="G9" s="536"/>
      <c r="H9" s="534"/>
      <c r="I9" s="534"/>
      <c r="J9" s="536"/>
      <c r="K9" s="512"/>
    </row>
    <row r="10" spans="1:11" s="195" customFormat="1" ht="30" customHeight="1" thickBot="1" x14ac:dyDescent="0.3">
      <c r="A10" s="255" t="s">
        <v>4</v>
      </c>
      <c r="B10" s="254">
        <v>3</v>
      </c>
      <c r="C10" s="254">
        <v>1</v>
      </c>
      <c r="D10" s="62">
        <f>B10+C10</f>
        <v>4</v>
      </c>
      <c r="E10" s="254">
        <v>7</v>
      </c>
      <c r="F10" s="254">
        <v>4</v>
      </c>
      <c r="G10" s="62">
        <f>E10+F10</f>
        <v>11</v>
      </c>
      <c r="H10" s="62">
        <f>B10+E10</f>
        <v>10</v>
      </c>
      <c r="I10" s="62">
        <f>F10+C10</f>
        <v>5</v>
      </c>
      <c r="J10" s="62">
        <f>H10+I10</f>
        <v>15</v>
      </c>
      <c r="K10" s="253" t="s">
        <v>5</v>
      </c>
    </row>
    <row r="11" spans="1:11" s="195" customFormat="1" ht="30" customHeight="1" thickTop="1" thickBot="1" x14ac:dyDescent="0.3">
      <c r="A11" s="248" t="s">
        <v>6</v>
      </c>
      <c r="B11" s="208">
        <v>2</v>
      </c>
      <c r="C11" s="208">
        <v>0</v>
      </c>
      <c r="D11" s="251">
        <f t="shared" ref="D11:D21" si="0">B11+C11</f>
        <v>2</v>
      </c>
      <c r="E11" s="208">
        <v>0</v>
      </c>
      <c r="F11" s="208">
        <v>2</v>
      </c>
      <c r="G11" s="251">
        <f t="shared" ref="G11:G21" si="1">E11+F11</f>
        <v>2</v>
      </c>
      <c r="H11" s="251">
        <f t="shared" ref="H11:H21" si="2">B11+E11</f>
        <v>2</v>
      </c>
      <c r="I11" s="251">
        <f t="shared" ref="I11:I21" si="3">F11+C11</f>
        <v>2</v>
      </c>
      <c r="J11" s="251">
        <f t="shared" ref="J11:J21" si="4">H11+I11</f>
        <v>4</v>
      </c>
      <c r="K11" s="246" t="s">
        <v>7</v>
      </c>
    </row>
    <row r="12" spans="1:11" s="195" customFormat="1" ht="30" customHeight="1" thickTop="1" thickBot="1" x14ac:dyDescent="0.3">
      <c r="A12" s="250" t="s">
        <v>8</v>
      </c>
      <c r="B12" s="226">
        <v>2</v>
      </c>
      <c r="C12" s="226">
        <v>2</v>
      </c>
      <c r="D12" s="62">
        <f t="shared" si="0"/>
        <v>4</v>
      </c>
      <c r="E12" s="226">
        <v>2</v>
      </c>
      <c r="F12" s="226">
        <v>2</v>
      </c>
      <c r="G12" s="62">
        <f t="shared" si="1"/>
        <v>4</v>
      </c>
      <c r="H12" s="62">
        <f t="shared" si="2"/>
        <v>4</v>
      </c>
      <c r="I12" s="62">
        <f t="shared" si="3"/>
        <v>4</v>
      </c>
      <c r="J12" s="62">
        <f t="shared" si="4"/>
        <v>8</v>
      </c>
      <c r="K12" s="249" t="s">
        <v>9</v>
      </c>
    </row>
    <row r="13" spans="1:11" s="195" customFormat="1" ht="30" customHeight="1" thickTop="1" thickBot="1" x14ac:dyDescent="0.3">
      <c r="A13" s="248" t="s">
        <v>582</v>
      </c>
      <c r="B13" s="208">
        <v>0</v>
      </c>
      <c r="C13" s="208">
        <v>0</v>
      </c>
      <c r="D13" s="251">
        <f t="shared" si="0"/>
        <v>0</v>
      </c>
      <c r="E13" s="208">
        <v>0</v>
      </c>
      <c r="F13" s="208">
        <v>6</v>
      </c>
      <c r="G13" s="251">
        <f t="shared" si="1"/>
        <v>6</v>
      </c>
      <c r="H13" s="251">
        <f t="shared" si="2"/>
        <v>0</v>
      </c>
      <c r="I13" s="251">
        <f t="shared" si="3"/>
        <v>6</v>
      </c>
      <c r="J13" s="251">
        <f t="shared" si="4"/>
        <v>6</v>
      </c>
      <c r="K13" s="246" t="s">
        <v>10</v>
      </c>
    </row>
    <row r="14" spans="1:11" s="195" customFormat="1" ht="30" customHeight="1" thickTop="1" thickBot="1" x14ac:dyDescent="0.3">
      <c r="A14" s="250" t="s">
        <v>11</v>
      </c>
      <c r="B14" s="226">
        <v>0</v>
      </c>
      <c r="C14" s="226">
        <v>4</v>
      </c>
      <c r="D14" s="62">
        <f t="shared" si="0"/>
        <v>4</v>
      </c>
      <c r="E14" s="226">
        <v>8</v>
      </c>
      <c r="F14" s="226">
        <v>4</v>
      </c>
      <c r="G14" s="62">
        <f t="shared" si="1"/>
        <v>12</v>
      </c>
      <c r="H14" s="62">
        <f t="shared" si="2"/>
        <v>8</v>
      </c>
      <c r="I14" s="62">
        <f t="shared" si="3"/>
        <v>8</v>
      </c>
      <c r="J14" s="62">
        <f t="shared" si="4"/>
        <v>16</v>
      </c>
      <c r="K14" s="249" t="s">
        <v>12</v>
      </c>
    </row>
    <row r="15" spans="1:11" s="195" customFormat="1" ht="30" customHeight="1" thickTop="1" thickBot="1" x14ac:dyDescent="0.3">
      <c r="A15" s="248" t="s">
        <v>13</v>
      </c>
      <c r="B15" s="208">
        <v>4</v>
      </c>
      <c r="C15" s="208">
        <v>4</v>
      </c>
      <c r="D15" s="251">
        <f t="shared" si="0"/>
        <v>8</v>
      </c>
      <c r="E15" s="208">
        <v>3</v>
      </c>
      <c r="F15" s="208">
        <v>1</v>
      </c>
      <c r="G15" s="251">
        <f t="shared" si="1"/>
        <v>4</v>
      </c>
      <c r="H15" s="251">
        <f t="shared" si="2"/>
        <v>7</v>
      </c>
      <c r="I15" s="251">
        <f t="shared" si="3"/>
        <v>5</v>
      </c>
      <c r="J15" s="251">
        <f t="shared" si="4"/>
        <v>12</v>
      </c>
      <c r="K15" s="246" t="s">
        <v>14</v>
      </c>
    </row>
    <row r="16" spans="1:11" s="195" customFormat="1" ht="30" customHeight="1" thickTop="1" thickBot="1" x14ac:dyDescent="0.3">
      <c r="A16" s="250" t="s">
        <v>15</v>
      </c>
      <c r="B16" s="226">
        <v>3</v>
      </c>
      <c r="C16" s="226">
        <v>4</v>
      </c>
      <c r="D16" s="62">
        <f t="shared" si="0"/>
        <v>7</v>
      </c>
      <c r="E16" s="226">
        <v>3</v>
      </c>
      <c r="F16" s="226">
        <v>5</v>
      </c>
      <c r="G16" s="62">
        <f t="shared" si="1"/>
        <v>8</v>
      </c>
      <c r="H16" s="62">
        <f t="shared" si="2"/>
        <v>6</v>
      </c>
      <c r="I16" s="62">
        <f t="shared" si="3"/>
        <v>9</v>
      </c>
      <c r="J16" s="62">
        <f t="shared" si="4"/>
        <v>15</v>
      </c>
      <c r="K16" s="249" t="s">
        <v>16</v>
      </c>
    </row>
    <row r="17" spans="1:11" s="195" customFormat="1" ht="30" customHeight="1" thickTop="1" thickBot="1" x14ac:dyDescent="0.3">
      <c r="A17" s="248" t="s">
        <v>17</v>
      </c>
      <c r="B17" s="208">
        <v>0</v>
      </c>
      <c r="C17" s="208">
        <v>0</v>
      </c>
      <c r="D17" s="251">
        <f t="shared" si="0"/>
        <v>0</v>
      </c>
      <c r="E17" s="208">
        <v>3</v>
      </c>
      <c r="F17" s="208">
        <v>9</v>
      </c>
      <c r="G17" s="251">
        <f t="shared" si="1"/>
        <v>12</v>
      </c>
      <c r="H17" s="251">
        <f t="shared" si="2"/>
        <v>3</v>
      </c>
      <c r="I17" s="251">
        <f t="shared" si="3"/>
        <v>9</v>
      </c>
      <c r="J17" s="251">
        <f t="shared" si="4"/>
        <v>12</v>
      </c>
      <c r="K17" s="246" t="s">
        <v>18</v>
      </c>
    </row>
    <row r="18" spans="1:11" s="195" customFormat="1" ht="30" customHeight="1" thickTop="1" thickBot="1" x14ac:dyDescent="0.3">
      <c r="A18" s="250" t="s">
        <v>19</v>
      </c>
      <c r="B18" s="226">
        <v>0</v>
      </c>
      <c r="C18" s="226">
        <v>2</v>
      </c>
      <c r="D18" s="62">
        <f t="shared" si="0"/>
        <v>2</v>
      </c>
      <c r="E18" s="226">
        <v>3</v>
      </c>
      <c r="F18" s="226">
        <v>4</v>
      </c>
      <c r="G18" s="62">
        <f t="shared" si="1"/>
        <v>7</v>
      </c>
      <c r="H18" s="62">
        <f t="shared" si="2"/>
        <v>3</v>
      </c>
      <c r="I18" s="62">
        <f t="shared" si="3"/>
        <v>6</v>
      </c>
      <c r="J18" s="62">
        <f t="shared" si="4"/>
        <v>9</v>
      </c>
      <c r="K18" s="249" t="s">
        <v>20</v>
      </c>
    </row>
    <row r="19" spans="1:11" s="195" customFormat="1" ht="30" customHeight="1" thickTop="1" thickBot="1" x14ac:dyDescent="0.3">
      <c r="A19" s="248" t="s">
        <v>21</v>
      </c>
      <c r="B19" s="208">
        <v>2</v>
      </c>
      <c r="C19" s="208">
        <v>5</v>
      </c>
      <c r="D19" s="251">
        <f t="shared" si="0"/>
        <v>7</v>
      </c>
      <c r="E19" s="208">
        <v>5</v>
      </c>
      <c r="F19" s="208">
        <v>7</v>
      </c>
      <c r="G19" s="251">
        <f t="shared" si="1"/>
        <v>12</v>
      </c>
      <c r="H19" s="251">
        <f t="shared" si="2"/>
        <v>7</v>
      </c>
      <c r="I19" s="251">
        <f t="shared" si="3"/>
        <v>12</v>
      </c>
      <c r="J19" s="251">
        <f t="shared" si="4"/>
        <v>19</v>
      </c>
      <c r="K19" s="246" t="s">
        <v>22</v>
      </c>
    </row>
    <row r="20" spans="1:11" s="195" customFormat="1" ht="30" customHeight="1" thickTop="1" thickBot="1" x14ac:dyDescent="0.3">
      <c r="A20" s="250" t="s">
        <v>23</v>
      </c>
      <c r="B20" s="226">
        <v>2</v>
      </c>
      <c r="C20" s="226">
        <v>2</v>
      </c>
      <c r="D20" s="62">
        <f t="shared" si="0"/>
        <v>4</v>
      </c>
      <c r="E20" s="226">
        <v>6</v>
      </c>
      <c r="F20" s="226">
        <v>2</v>
      </c>
      <c r="G20" s="62">
        <f t="shared" si="1"/>
        <v>8</v>
      </c>
      <c r="H20" s="62">
        <f t="shared" si="2"/>
        <v>8</v>
      </c>
      <c r="I20" s="62">
        <f t="shared" si="3"/>
        <v>4</v>
      </c>
      <c r="J20" s="62">
        <f t="shared" si="4"/>
        <v>12</v>
      </c>
      <c r="K20" s="249" t="s">
        <v>24</v>
      </c>
    </row>
    <row r="21" spans="1:11" s="195" customFormat="1" ht="30" customHeight="1" thickTop="1" x14ac:dyDescent="0.25">
      <c r="A21" s="248" t="s">
        <v>25</v>
      </c>
      <c r="B21" s="223">
        <v>3</v>
      </c>
      <c r="C21" s="200">
        <v>0</v>
      </c>
      <c r="D21" s="322">
        <f t="shared" si="0"/>
        <v>3</v>
      </c>
      <c r="E21" s="200">
        <v>5</v>
      </c>
      <c r="F21" s="200">
        <v>7</v>
      </c>
      <c r="G21" s="322">
        <f t="shared" si="1"/>
        <v>12</v>
      </c>
      <c r="H21" s="322">
        <f t="shared" si="2"/>
        <v>8</v>
      </c>
      <c r="I21" s="322">
        <f t="shared" si="3"/>
        <v>7</v>
      </c>
      <c r="J21" s="322">
        <f t="shared" si="4"/>
        <v>15</v>
      </c>
      <c r="K21" s="321" t="s">
        <v>26</v>
      </c>
    </row>
    <row r="22" spans="1:11" s="195" customFormat="1" ht="30" customHeight="1" x14ac:dyDescent="0.25">
      <c r="A22" s="245" t="s">
        <v>2</v>
      </c>
      <c r="B22" s="65">
        <f t="shared" ref="B22:G22" si="5">SUM(B10:B21)</f>
        <v>21</v>
      </c>
      <c r="C22" s="319">
        <f t="shared" si="5"/>
        <v>24</v>
      </c>
      <c r="D22" s="319">
        <f t="shared" si="5"/>
        <v>45</v>
      </c>
      <c r="E22" s="319">
        <f t="shared" si="5"/>
        <v>45</v>
      </c>
      <c r="F22" s="319">
        <f t="shared" si="5"/>
        <v>53</v>
      </c>
      <c r="G22" s="319">
        <f t="shared" si="5"/>
        <v>98</v>
      </c>
      <c r="H22" s="319">
        <f>SUM(H10:H21)</f>
        <v>66</v>
      </c>
      <c r="I22" s="319">
        <f>SUM(I10:I21)</f>
        <v>77</v>
      </c>
      <c r="J22" s="319">
        <f>SUM(J10:J21)</f>
        <v>143</v>
      </c>
      <c r="K22" s="318" t="s">
        <v>3</v>
      </c>
    </row>
    <row r="23" spans="1:11" ht="24" customHeight="1" x14ac:dyDescent="0.25">
      <c r="A23" s="216"/>
    </row>
    <row r="24" spans="1:11" ht="24" customHeight="1" x14ac:dyDescent="0.25">
      <c r="A24" s="194"/>
      <c r="K24" s="194"/>
    </row>
    <row r="25" spans="1:11" ht="24" customHeight="1" x14ac:dyDescent="0.25">
      <c r="A25" s="194"/>
      <c r="K25" s="194"/>
    </row>
    <row r="26" spans="1:11" ht="24" customHeight="1" x14ac:dyDescent="0.25">
      <c r="A26" s="194"/>
      <c r="K26" s="194"/>
    </row>
    <row r="27" spans="1:11" ht="24" customHeight="1" x14ac:dyDescent="0.25">
      <c r="A27" s="427" t="s">
        <v>438</v>
      </c>
      <c r="K27" s="194"/>
    </row>
    <row r="28" spans="1:11" ht="24" customHeight="1" x14ac:dyDescent="0.25">
      <c r="A28" s="427" t="s">
        <v>439</v>
      </c>
      <c r="K28" s="194"/>
    </row>
    <row r="29" spans="1:11" ht="29.25" customHeight="1" x14ac:dyDescent="0.25">
      <c r="A29" s="427" t="s">
        <v>440</v>
      </c>
    </row>
    <row r="30" spans="1:11" ht="25" x14ac:dyDescent="0.25">
      <c r="A30" s="427" t="s">
        <v>441</v>
      </c>
    </row>
    <row r="31" spans="1:11" ht="25" x14ac:dyDescent="0.25">
      <c r="A31" s="427" t="s">
        <v>222</v>
      </c>
    </row>
    <row r="32" spans="1:11" ht="25" x14ac:dyDescent="0.25">
      <c r="A32" s="427" t="s">
        <v>442</v>
      </c>
    </row>
    <row r="33" spans="1:1" ht="25" x14ac:dyDescent="0.25">
      <c r="A33" s="427" t="s">
        <v>443</v>
      </c>
    </row>
    <row r="34" spans="1:1" ht="25" x14ac:dyDescent="0.25">
      <c r="A34" s="427" t="s">
        <v>444</v>
      </c>
    </row>
    <row r="35" spans="1:1" ht="25" x14ac:dyDescent="0.25">
      <c r="A35" s="427" t="s">
        <v>445</v>
      </c>
    </row>
    <row r="36" spans="1:1" ht="25" x14ac:dyDescent="0.25">
      <c r="A36" s="427" t="s">
        <v>446</v>
      </c>
    </row>
    <row r="37" spans="1:1" ht="25" x14ac:dyDescent="0.25">
      <c r="A37" s="427" t="s">
        <v>447</v>
      </c>
    </row>
    <row r="38" spans="1:1" ht="25" x14ac:dyDescent="0.25">
      <c r="A38" s="427" t="s">
        <v>448</v>
      </c>
    </row>
  </sheetData>
  <mergeCells count="18">
    <mergeCell ref="F8:F9"/>
    <mergeCell ref="G8:G9"/>
    <mergeCell ref="H8:H9"/>
    <mergeCell ref="A2:K2"/>
    <mergeCell ref="A3:K3"/>
    <mergeCell ref="A4:K4"/>
    <mergeCell ref="A5:K5"/>
    <mergeCell ref="A7:A9"/>
    <mergeCell ref="B7:D7"/>
    <mergeCell ref="E7:G7"/>
    <mergeCell ref="H7:J7"/>
    <mergeCell ref="K7:K9"/>
    <mergeCell ref="B8:B9"/>
    <mergeCell ref="I8:I9"/>
    <mergeCell ref="J8:J9"/>
    <mergeCell ref="C8:C9"/>
    <mergeCell ref="D8:D9"/>
    <mergeCell ref="E8:E9"/>
  </mergeCells>
  <printOptions horizontalCentered="1" verticalCentered="1"/>
  <pageMargins left="0" right="0" top="0" bottom="0" header="0.51181102362204722" footer="0.51181102362204722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السنوية_الإحصاءات الحيوية 2012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السنوية_الإحصاءات الحيوية 2012</Description_Ar>
    <Enabled xmlns="1b323878-974e-4c19-bf08-965c80d4ad54">true</Enabled>
    <PublishingDate xmlns="1b323878-974e-4c19-bf08-965c80d4ad54">2016-10-30T06:30:05+00:00</PublishingDate>
    <CategoryDescription xmlns="http://schemas.microsoft.com/sharepoint.v3">Annual Statistical Abstract _Chapter 3 (Vital Statistics) 2012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921C25-B358-4B75-8E03-7C1845582F7D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728B1FBB-6E73-415E-B5AD-7C18563F0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597EC1-743B-4F48-A904-3A546A7FC62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67" baseType="lpstr">
      <vt:lpstr>التقديم</vt:lpstr>
      <vt:lpstr>المقدمة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Gr_26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'47'!Print_Area</vt:lpstr>
      <vt:lpstr>'48'!Print_Area</vt:lpstr>
      <vt:lpstr>'51'!Print_Area</vt:lpstr>
      <vt:lpstr>'52'!Print_Area</vt:lpstr>
      <vt:lpstr>'54'!Print_Area</vt:lpstr>
      <vt:lpstr>'55'!Print_Area</vt:lpstr>
      <vt:lpstr>'58'!Print_Area</vt:lpstr>
      <vt:lpstr>'59'!Print_Area</vt:lpstr>
      <vt:lpstr>'60'!Print_Area</vt:lpstr>
      <vt:lpstr>'61'!Print_Area</vt:lpstr>
      <vt:lpstr>'63'!Print_Area</vt:lpstr>
      <vt:lpstr>التقديم!Print_Area</vt:lpstr>
      <vt:lpstr>'46'!Print_Titles</vt:lpstr>
    </vt:vector>
  </TitlesOfParts>
  <Company>P.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 _Chapter 3 (Vital Statistics) 2012</dc:title>
  <dc:creator>jalmedfa</dc:creator>
  <cp:lastModifiedBy>Fatima Tayeb</cp:lastModifiedBy>
  <cp:lastPrinted>2014-07-15T06:48:39Z</cp:lastPrinted>
  <dcterms:created xsi:type="dcterms:W3CDTF">2002-07-31T05:19:06Z</dcterms:created>
  <dcterms:modified xsi:type="dcterms:W3CDTF">2025-02-14T07:50:50Z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Annual Statistical Abstract _Chapter 3 (Vital Statistics) 2012</vt:lpwstr>
  </property>
  <property fmtid="{D5CDD505-2E9C-101B-9397-08002B2CF9AE}" pid="5" name="Hashtags">
    <vt:lpwstr>58;#StatisticalAbstract|c2f418c2-a295-4bd1-af99-d5d586494613</vt:lpwstr>
  </property>
</Properties>
</file>