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drawings/drawing5.xml" ContentType="application/vnd.openxmlformats-officedocument.drawingml.chartshapes+xml"/>
  <Override PartName="/xl/drawings/drawing41.xml" ContentType="application/vnd.openxmlformats-officedocument.drawingml.chartshapes+xml"/>
  <Override PartName="/xl/drawings/drawing36.xml" ContentType="application/vnd.openxmlformats-officedocument.drawingml.chartshapes+xml"/>
  <Override PartName="/xl/drawings/drawing48.xml" ContentType="application/vnd.openxmlformats-officedocument.drawingml.chartshapes+xml"/>
  <Override PartName="/xl/drawings/drawing26.xml" ContentType="application/vnd.openxmlformats-officedocument.drawingml.chartshapes+xml"/>
  <Override PartName="/xl/drawings/drawing23.xml" ContentType="application/vnd.openxmlformats-officedocument.drawingml.chartshapes+xml"/>
  <Override PartName="/xl/drawings/drawing20.xml" ContentType="application/vnd.openxmlformats-officedocument.drawingml.chartshapes+xml"/>
  <Override PartName="/xl/drawings/drawing14.xml" ContentType="application/vnd.openxmlformats-officedocument.drawingml.chartshapes+xml"/>
  <Override PartName="/xl/drawings/drawing30.xml" ContentType="application/vnd.openxmlformats-officedocument.drawingml.chartshapes+xml"/>
  <Override PartName="/xl/drawings/drawing11.xml" ContentType="application/vnd.openxmlformats-officedocument.drawingml.chartshapes+xml"/>
  <Override PartName="/xl/workbook.xml" ContentType="application/vnd.openxmlformats-officedocument.spreadsheetml.sheet.main+xml"/>
  <Override PartName="/xl/worksheets/sheet17.xml" ContentType="application/vnd.openxmlformats-officedocument.spreadsheetml.worksheet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worksheets/sheet10.xml" ContentType="application/vnd.openxmlformats-officedocument.spreadsheetml.worksheet+xml"/>
  <Override PartName="/xl/drawings/drawing49.xml" ContentType="application/vnd.openxmlformats-officedocument.drawing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drawings/drawing43.xml" ContentType="application/vnd.openxmlformats-officedocument.drawing+xml"/>
  <Override PartName="/xl/charts/chart10.xml" ContentType="application/vnd.openxmlformats-officedocument.drawingml.chart+xml"/>
  <Override PartName="/xl/drawings/drawing42.xml" ContentType="application/vnd.openxmlformats-officedocument.drawing+xml"/>
  <Override PartName="/xl/chartsheets/sheet5.xml" ContentType="application/vnd.openxmlformats-officedocument.spreadsheetml.chartsheet+xml"/>
  <Override PartName="/xl/charts/chart6.xml" ContentType="application/vnd.openxmlformats-officedocument.drawingml.chart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4.xml" ContentType="application/vnd.openxmlformats-officedocument.drawing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22.xml" ContentType="application/vnd.openxmlformats-officedocument.drawing+xml"/>
  <Override PartName="/xl/drawings/drawing3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9.xml" ContentType="application/vnd.openxmlformats-officedocument.drawing+xml"/>
  <Override PartName="/xl/drawings/drawing31.xml" ContentType="application/vnd.openxmlformats-officedocument.drawing+xml"/>
  <Override PartName="/xl/drawings/drawing2.xml" ContentType="application/vnd.openxmlformats-officedocument.drawing+xml"/>
  <Override PartName="/xl/worksheets/sheet13.xml" ContentType="application/vnd.openxmlformats-officedocument.spreadsheetml.worksheet+xml"/>
  <Override PartName="/xl/charts/chart7.xml" ContentType="application/vnd.openxmlformats-officedocument.drawingml.chart+xml"/>
  <Override PartName="/xl/drawings/drawing29.xml" ContentType="application/vnd.openxmlformats-officedocument.drawing+xml"/>
  <Override PartName="/xl/charts/chart1.xml" ContentType="application/vnd.openxmlformats-officedocument.drawingml.chart+xml"/>
  <Override PartName="/xl/drawings/drawing21.xml" ContentType="application/vnd.openxmlformats-officedocument.drawing+xml"/>
  <Override PartName="/xl/chartsheets/sheet7.xml" ContentType="application/vnd.openxmlformats-officedocument.spreadsheetml.chartsheet+xml"/>
  <Override PartName="/xl/worksheets/sheet15.xml" ContentType="application/vnd.openxmlformats-officedocument.spreadsheetml.worksheet+xml"/>
  <Override PartName="/xl/charts/chart3.xml" ContentType="application/vnd.openxmlformats-officedocument.drawingml.chart+xml"/>
  <Override PartName="/xl/drawings/drawing13.xml" ContentType="application/vnd.openxmlformats-officedocument.drawing+xml"/>
  <Override PartName="/xl/drawings/drawing8.xml" ContentType="application/vnd.openxmlformats-officedocument.drawing+xml"/>
  <Override PartName="/xl/drawings/drawing12.xml" ContentType="application/vnd.openxmlformats-officedocument.drawing+xml"/>
  <Override PartName="/xl/worksheets/sheet16.xml" ContentType="application/vnd.openxmlformats-officedocument.spreadsheetml.worksheet+xml"/>
  <Override PartName="/xl/charts/chart2.xml" ContentType="application/vnd.openxmlformats-officedocument.drawingml.chart+xml"/>
  <Override PartName="/xl/drawings/drawing10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hartsheets/sheet6.xml" ContentType="application/vnd.openxmlformats-officedocument.spreadsheetml.chartsheet+xml"/>
  <Override PartName="/xl/charts/chart4.xml" ContentType="application/vnd.openxmlformats-officedocument.drawingml.chart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6.xml" ContentType="application/vnd.openxmlformats-officedocument.drawing+xml"/>
  <Override PartName="/xl/drawings/drawing17.xml" ContentType="application/vnd.openxmlformats-officedocument.drawing+xml"/>
  <Override PartName="/xl/drawings/drawing7.xml" ContentType="application/vnd.openxmlformats-officedocument.drawing+xml"/>
  <Override PartName="/xl/drawings/drawing33.xml" ContentType="application/vnd.openxmlformats-officedocument.drawing+xml"/>
  <Override PartName="/xl/drawings/drawing32.xml" ContentType="application/vnd.openxmlformats-officedocument.drawing+xml"/>
  <Override PartName="/xl/drawings/drawing34.xml" ContentType="application/vnd.openxmlformats-officedocument.drawing+xml"/>
  <Override PartName="/xl/chartsheets/sheet9.xml" ContentType="application/vnd.openxmlformats-officedocument.spreadsheetml.chart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drawings/drawing39.xml" ContentType="application/vnd.openxmlformats-officedocument.drawing+xml"/>
  <Override PartName="/xl/worksheets/sheet27.xml" ContentType="application/vnd.openxmlformats-officedocument.spreadsheetml.worksheet+xml"/>
  <Override PartName="/xl/drawings/drawing1.xml" ContentType="application/vnd.openxmlformats-officedocument.drawing+xml"/>
  <Override PartName="/xl/chartsheets/sheet10.xml" ContentType="application/vnd.openxmlformats-officedocument.spreadsheetml.chartsheet+xml"/>
  <Override PartName="/xl/drawings/drawing40.xml" ContentType="application/vnd.openxmlformats-officedocument.drawing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chartsheets/sheet8.xml" ContentType="application/vnd.openxmlformats-officedocument.spreadsheetml.chartsheet+xml"/>
  <Override PartName="/xl/charts/chart9.xml" ContentType="application/vnd.openxmlformats-officedocument.drawingml.chart+xml"/>
  <Override PartName="/xl/worksheets/sheet2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drawings/drawing35.xml" ContentType="application/vnd.openxmlformats-officedocument.drawing+xml"/>
  <Override PartName="/xl/worksheets/sheet30.xml" ContentType="application/vnd.openxmlformats-officedocument.spreadsheetml.worksheet+xml"/>
  <Override PartName="/xl/styles.xml" ContentType="application/vnd.openxmlformats-officedocument.spreadsheetml.styles+xml"/>
  <Override PartName="/xl/drawings/drawing37.xml" ContentType="application/vnd.openxmlformats-officedocument.drawing+xml"/>
  <Override PartName="/xl/sharedStrings.xml" ContentType="application/vnd.openxmlformats-officedocument.spreadsheetml.sharedStrings+xml"/>
  <Override PartName="/xl/chartsheets/sheet4.xml" ContentType="application/vnd.openxmlformats-officedocument.spreadsheetml.chartsheet+xml"/>
  <Override PartName="/xl/charts/chart8.xml" ContentType="application/vnd.openxmlformats-officedocument.drawingml.chart+xml"/>
  <Override PartName="/xl/drawings/drawing38.xml" ContentType="application/vnd.openxmlformats-officedocument.drawing+xml"/>
  <Override PartName="/xl/theme/theme1.xml" ContentType="application/vnd.openxmlformats-officedocument.theme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connections.xml" ContentType="application/vnd.openxmlformats-officedocument.spreadsheetml.connections+xml"/>
  <Override PartName="/xl/queryTables/queryTable6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2.xml" ContentType="application/vnd.openxmlformats-officedocument.spreadsheetml.table+xml"/>
  <Override PartName="/xl/tables/table8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Relationship Id="rId5" Type="http://schemas.microsoft.com/office/2020/02/relationships/classificationlabels" Target="docMetadata/LabelInfo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105" windowWidth="15600" windowHeight="5520" tabRatio="730" firstSheet="12" activeTab="25"/>
  </bookViews>
  <sheets>
    <sheet name="Cover" sheetId="48" r:id="rId1"/>
    <sheet name="تقديم" sheetId="49" r:id="rId2"/>
    <sheet name="34" sheetId="50" r:id="rId3"/>
    <sheet name="Gr_17" sheetId="51" r:id="rId4"/>
    <sheet name="35" sheetId="52" r:id="rId5"/>
    <sheet name="36" sheetId="64" r:id="rId6"/>
    <sheet name="37" sheetId="65" r:id="rId7"/>
    <sheet name="38" sheetId="54" r:id="rId8"/>
    <sheet name="Gr_18" sheetId="53" r:id="rId9"/>
    <sheet name="39" sheetId="67" r:id="rId10"/>
    <sheet name="Gr_19" sheetId="68" r:id="rId11"/>
    <sheet name="40" sheetId="69" r:id="rId12"/>
    <sheet name="41" sheetId="70" r:id="rId13"/>
    <sheet name="42" sheetId="71" r:id="rId14"/>
    <sheet name="43" sheetId="55" r:id="rId15"/>
    <sheet name="Gr_20" sheetId="56" r:id="rId16"/>
    <sheet name="44" sheetId="57" r:id="rId17"/>
    <sheet name="Gr_21" sheetId="59" r:id="rId18"/>
    <sheet name="45" sheetId="58" r:id="rId19"/>
    <sheet name="Gr_22" sheetId="72" r:id="rId20"/>
    <sheet name="46" sheetId="73" r:id="rId21"/>
    <sheet name="47" sheetId="60" r:id="rId22"/>
    <sheet name="Gr_23" sheetId="61" r:id="rId23"/>
    <sheet name="48" sheetId="74" r:id="rId24"/>
    <sheet name="49" sheetId="62" r:id="rId25"/>
    <sheet name="50" sheetId="63" r:id="rId26"/>
    <sheet name="51" sheetId="39" r:id="rId27"/>
    <sheet name="Gr_24" sheetId="40" r:id="rId28"/>
    <sheet name="52" sheetId="37" r:id="rId29"/>
    <sheet name="53" sheetId="36" r:id="rId30"/>
    <sheet name="54" sheetId="35" r:id="rId31"/>
    <sheet name="Gr_25" sheetId="47" r:id="rId32"/>
    <sheet name="55" sheetId="44" r:id="rId33"/>
    <sheet name="56" sheetId="45" r:id="rId34"/>
    <sheet name="57" sheetId="46" r:id="rId35"/>
    <sheet name="58" sheetId="30" r:id="rId36"/>
    <sheet name="59" sheetId="29" r:id="rId37"/>
    <sheet name="Gr_26" sheetId="43" r:id="rId38"/>
    <sheet name="60" sheetId="27" r:id="rId39"/>
    <sheet name="61" sheetId="26" r:id="rId40"/>
    <sheet name="62" sheetId="25" r:id="rId41"/>
    <sheet name="63" sheetId="24" r:id="rId42"/>
  </sheets>
  <externalReferences>
    <externalReference r:id="rId43"/>
    <externalReference r:id="rId44"/>
  </externalReferences>
  <definedNames>
    <definedName name="Default__XLS_TAB_23" localSheetId="36" hidden="1">'59'!$B$9:$G$20</definedName>
    <definedName name="Default__XLS_TAB_25_3" localSheetId="39" hidden="1">'61'!$B$10:$F$23</definedName>
    <definedName name="Default__XLS_TAB_26_2" localSheetId="38" hidden="1">'60'!$B$10:$F$20</definedName>
    <definedName name="Default__XLS_TAB_6" localSheetId="28" hidden="1">'52'!$A$8:$H$16</definedName>
    <definedName name="Default__XLS_TAB_6" localSheetId="35" hidden="1">'58'!$A$8:$H$16</definedName>
    <definedName name="Default__XLS_TAB_7" localSheetId="29" hidden="1">'53'!$B$9:$G$20</definedName>
    <definedName name="Default__XLS_TAB_8" localSheetId="30" hidden="1">'54'!$B$10:$H$15</definedName>
    <definedName name="_xlnm.Print_Area" localSheetId="2">'34'!$A$1:$E$18</definedName>
    <definedName name="_xlnm.Print_Area" localSheetId="4">'35'!$A$1:$O$18</definedName>
    <definedName name="_xlnm.Print_Area" localSheetId="5">'36'!$A$1:$O$17</definedName>
    <definedName name="_xlnm.Print_Area" localSheetId="6">'37'!$A$1:$Q$33</definedName>
    <definedName name="_xlnm.Print_Area" localSheetId="7">'38'!$A$1:$N$18</definedName>
    <definedName name="_xlnm.Print_Area" localSheetId="9">'39'!$A$1:$O$17</definedName>
    <definedName name="_xlnm.Print_Area" localSheetId="11">'40'!$A$1:$K$22</definedName>
    <definedName name="_xlnm.Print_Area" localSheetId="12">'41'!$A$1:$K$18</definedName>
    <definedName name="_xlnm.Print_Area" localSheetId="13">'42'!$A$1:$O$17</definedName>
    <definedName name="_xlnm.Print_Area" localSheetId="14">'43'!$A$1:$K$21</definedName>
    <definedName name="_xlnm.Print_Area" localSheetId="16">'44'!$A$1:$K$35</definedName>
    <definedName name="_xlnm.Print_Area" localSheetId="18">'45'!$A$1:$M$27</definedName>
    <definedName name="_xlnm.Print_Area" localSheetId="21">'47'!$A$1:$K$19</definedName>
    <definedName name="_xlnm.Print_Area" localSheetId="23">'48'!$A$1:$K$17</definedName>
    <definedName name="_xlnm.Print_Area" localSheetId="26">'51'!$A$1:$H$14</definedName>
    <definedName name="_xlnm.Print_Area" localSheetId="28">'52'!$A$1:$H$16</definedName>
    <definedName name="_xlnm.Print_Area" localSheetId="30">'54'!$A$1:$I$16</definedName>
    <definedName name="_xlnm.Print_Area" localSheetId="32">'55'!$A$1:$Q$16</definedName>
    <definedName name="_xlnm.Print_Area" localSheetId="35">'58'!$A$1:$H$16</definedName>
    <definedName name="_xlnm.Print_Area" localSheetId="36">'59'!$A$1:$H$21</definedName>
    <definedName name="_xlnm.Print_Area" localSheetId="38">'60'!$A$1:$G$21</definedName>
    <definedName name="_xlnm.Print_Area" localSheetId="39">'61'!$A$1:$G$24</definedName>
    <definedName name="_xlnm.Print_Area" localSheetId="41">'63'!$A$1:$N$24</definedName>
    <definedName name="_xlnm.Print_Area" localSheetId="0">Cover!$A$1:$H$21</definedName>
    <definedName name="_xlnm.Print_Titles" localSheetId="20">'46'!$1:$7</definedName>
  </definedNames>
  <calcPr calcId="145621"/>
</workbook>
</file>

<file path=xl/calcChain.xml><?xml version="1.0" encoding="utf-8"?>
<calcChain xmlns="http://schemas.openxmlformats.org/spreadsheetml/2006/main">
  <c r="D8" i="73" l="1"/>
  <c r="G8" i="73"/>
  <c r="H8" i="73"/>
  <c r="I8" i="73"/>
  <c r="J8" i="73"/>
  <c r="D9" i="73"/>
  <c r="G9" i="73"/>
  <c r="H9" i="73"/>
  <c r="I9" i="73"/>
  <c r="J9" i="73"/>
  <c r="D10" i="73"/>
  <c r="G10" i="73"/>
  <c r="H10" i="73"/>
  <c r="I10" i="73"/>
  <c r="D11" i="73"/>
  <c r="G11" i="73"/>
  <c r="H11" i="73"/>
  <c r="I11" i="73"/>
  <c r="J11" i="73"/>
  <c r="D12" i="73"/>
  <c r="G12" i="73"/>
  <c r="H12" i="73"/>
  <c r="J12" i="73" s="1"/>
  <c r="I12" i="73"/>
  <c r="D13" i="73"/>
  <c r="G13" i="73"/>
  <c r="H13" i="73"/>
  <c r="I13" i="73"/>
  <c r="J13" i="73"/>
  <c r="D14" i="73"/>
  <c r="G14" i="73"/>
  <c r="H14" i="73"/>
  <c r="I14" i="73"/>
  <c r="J14" i="73"/>
  <c r="D15" i="73"/>
  <c r="G15" i="73"/>
  <c r="H15" i="73"/>
  <c r="I15" i="73"/>
  <c r="J10" i="73" l="1"/>
  <c r="J15" i="73"/>
  <c r="B33" i="50" l="1"/>
  <c r="C33" i="50"/>
  <c r="D33" i="50"/>
  <c r="B25" i="50"/>
  <c r="C25" i="50"/>
  <c r="D25" i="50"/>
  <c r="B26" i="50"/>
  <c r="C26" i="50"/>
  <c r="D26" i="50"/>
  <c r="B27" i="50"/>
  <c r="C27" i="50"/>
  <c r="D27" i="50"/>
  <c r="B28" i="50"/>
  <c r="C28" i="50"/>
  <c r="D28" i="50"/>
  <c r="B29" i="50"/>
  <c r="C29" i="50"/>
  <c r="D29" i="50"/>
  <c r="B30" i="50"/>
  <c r="C30" i="50"/>
  <c r="D30" i="50"/>
  <c r="B31" i="50"/>
  <c r="C31" i="50"/>
  <c r="D31" i="50"/>
  <c r="B32" i="50"/>
  <c r="C32" i="50"/>
  <c r="D32" i="50"/>
  <c r="A25" i="50"/>
  <c r="A26" i="50"/>
  <c r="A27" i="50"/>
  <c r="A28" i="50"/>
  <c r="A29" i="50"/>
  <c r="A30" i="50"/>
  <c r="A31" i="50"/>
  <c r="A32" i="50"/>
  <c r="A33" i="50"/>
  <c r="A24" i="50"/>
  <c r="B17" i="70" l="1"/>
  <c r="B22" i="67"/>
  <c r="C21" i="69"/>
  <c r="D21" i="69"/>
  <c r="E21" i="69"/>
  <c r="F21" i="69"/>
  <c r="G21" i="69"/>
  <c r="H21" i="69"/>
  <c r="I21" i="69"/>
  <c r="J21" i="69"/>
  <c r="B21" i="69"/>
  <c r="I9" i="69"/>
  <c r="H9" i="69"/>
  <c r="J9" i="69" s="1"/>
  <c r="G9" i="69"/>
  <c r="D9" i="69"/>
  <c r="D9" i="67"/>
  <c r="H9" i="67"/>
  <c r="J9" i="67"/>
  <c r="L9" i="67"/>
  <c r="D10" i="67"/>
  <c r="H10" i="67"/>
  <c r="J10" i="67"/>
  <c r="L10" i="67"/>
  <c r="D11" i="67"/>
  <c r="H11" i="67"/>
  <c r="J11" i="67"/>
  <c r="L11" i="67"/>
  <c r="D12" i="67"/>
  <c r="H12" i="67"/>
  <c r="J12" i="67"/>
  <c r="L12" i="67"/>
  <c r="D13" i="67"/>
  <c r="H13" i="67"/>
  <c r="J13" i="67"/>
  <c r="L13" i="67"/>
  <c r="D14" i="67"/>
  <c r="H14" i="67"/>
  <c r="J14" i="67"/>
  <c r="L14" i="67"/>
  <c r="D15" i="67"/>
  <c r="H15" i="67"/>
  <c r="J15" i="67"/>
  <c r="L15" i="67"/>
  <c r="N15" i="67"/>
  <c r="B16" i="67"/>
  <c r="C16" i="67"/>
  <c r="F16" i="67"/>
  <c r="G16" i="67"/>
  <c r="N14" i="67" l="1"/>
  <c r="I14" i="67"/>
  <c r="H16" i="67"/>
  <c r="N13" i="67"/>
  <c r="L16" i="67"/>
  <c r="M14" i="67" s="1"/>
  <c r="N11" i="67"/>
  <c r="N9" i="67"/>
  <c r="D16" i="67"/>
  <c r="E15" i="67" s="1"/>
  <c r="N10" i="67"/>
  <c r="I15" i="67"/>
  <c r="I9" i="67"/>
  <c r="I10" i="67"/>
  <c r="I11" i="67"/>
  <c r="I12" i="67"/>
  <c r="M11" i="67"/>
  <c r="M12" i="67"/>
  <c r="I13" i="67"/>
  <c r="E11" i="67"/>
  <c r="E12" i="67"/>
  <c r="E13" i="67"/>
  <c r="J16" i="67"/>
  <c r="K11" i="67" s="1"/>
  <c r="M9" i="67"/>
  <c r="N12" i="67"/>
  <c r="M13" i="67" l="1"/>
  <c r="M10" i="67"/>
  <c r="M16" i="67" s="1"/>
  <c r="M15" i="67"/>
  <c r="E9" i="67"/>
  <c r="E14" i="67"/>
  <c r="N16" i="67"/>
  <c r="E10" i="67"/>
  <c r="E16" i="67"/>
  <c r="K13" i="67"/>
  <c r="K14" i="67"/>
  <c r="K15" i="67"/>
  <c r="K9" i="67"/>
  <c r="K10" i="67"/>
  <c r="I16" i="67"/>
  <c r="K12" i="67"/>
  <c r="K16" i="67" l="1"/>
  <c r="F16" i="73" l="1"/>
  <c r="E16" i="73"/>
  <c r="C16" i="73"/>
  <c r="B16" i="73"/>
  <c r="D16" i="73"/>
  <c r="G26" i="58"/>
  <c r="F26" i="58"/>
  <c r="D26" i="58"/>
  <c r="C26" i="58"/>
  <c r="J25" i="58"/>
  <c r="K25" i="58" s="1"/>
  <c r="I25" i="58"/>
  <c r="H25" i="58"/>
  <c r="J24" i="58"/>
  <c r="K24" i="58" s="1"/>
  <c r="I24" i="58"/>
  <c r="H24" i="58"/>
  <c r="E24" i="58"/>
  <c r="J23" i="58"/>
  <c r="K23" i="58" s="1"/>
  <c r="I23" i="58"/>
  <c r="H23" i="58"/>
  <c r="E23" i="58"/>
  <c r="J22" i="58"/>
  <c r="K22" i="58" s="1"/>
  <c r="I22" i="58"/>
  <c r="H22" i="58"/>
  <c r="E22" i="58"/>
  <c r="J21" i="58"/>
  <c r="K21" i="58" s="1"/>
  <c r="I21" i="58"/>
  <c r="H21" i="58"/>
  <c r="E21" i="58"/>
  <c r="J20" i="58"/>
  <c r="K20" i="58" s="1"/>
  <c r="I20" i="58"/>
  <c r="H20" i="58"/>
  <c r="E20" i="58"/>
  <c r="K19" i="58"/>
  <c r="J19" i="58"/>
  <c r="I19" i="58"/>
  <c r="H19" i="58"/>
  <c r="E19" i="58"/>
  <c r="J18" i="58"/>
  <c r="K18" i="58" s="1"/>
  <c r="I18" i="58"/>
  <c r="H18" i="58"/>
  <c r="E18" i="58"/>
  <c r="J17" i="58"/>
  <c r="K17" i="58" s="1"/>
  <c r="I17" i="58"/>
  <c r="H17" i="58"/>
  <c r="E17" i="58"/>
  <c r="J16" i="58"/>
  <c r="K16" i="58" s="1"/>
  <c r="I16" i="58"/>
  <c r="H16" i="58"/>
  <c r="E16" i="58"/>
  <c r="J15" i="58"/>
  <c r="K15" i="58" s="1"/>
  <c r="I15" i="58"/>
  <c r="H15" i="58"/>
  <c r="E15" i="58"/>
  <c r="E26" i="58" s="1"/>
  <c r="J14" i="58"/>
  <c r="K14" i="58" s="1"/>
  <c r="I14" i="58"/>
  <c r="H14" i="58"/>
  <c r="E14" i="58"/>
  <c r="J13" i="58"/>
  <c r="K13" i="58" s="1"/>
  <c r="I13" i="58"/>
  <c r="H13" i="58"/>
  <c r="E13" i="58"/>
  <c r="J12" i="58"/>
  <c r="K12" i="58" s="1"/>
  <c r="I12" i="58"/>
  <c r="H12" i="58"/>
  <c r="E12" i="58"/>
  <c r="K11" i="58"/>
  <c r="J11" i="58"/>
  <c r="I11" i="58"/>
  <c r="H11" i="58"/>
  <c r="E11" i="58"/>
  <c r="J10" i="58"/>
  <c r="J26" i="58" s="1"/>
  <c r="I10" i="58"/>
  <c r="I26" i="58" s="1"/>
  <c r="H10" i="58"/>
  <c r="H26" i="58" s="1"/>
  <c r="E10" i="58"/>
  <c r="G16" i="73" l="1"/>
  <c r="I16" i="73"/>
  <c r="H16" i="73"/>
  <c r="K10" i="58"/>
  <c r="K26" i="58" s="1"/>
  <c r="J16" i="73" l="1"/>
  <c r="B16" i="37"/>
  <c r="G8" i="37"/>
  <c r="D8" i="37"/>
  <c r="D11" i="39"/>
  <c r="D10" i="39"/>
  <c r="D36" i="63"/>
  <c r="D11" i="63"/>
  <c r="G10" i="62"/>
  <c r="D10" i="62"/>
  <c r="I9" i="74"/>
  <c r="H9" i="74"/>
  <c r="J9" i="74"/>
  <c r="D9" i="74"/>
  <c r="D10" i="60"/>
  <c r="D45" i="57"/>
  <c r="D9" i="55"/>
  <c r="D9" i="71"/>
  <c r="G16" i="70"/>
  <c r="G15" i="70"/>
  <c r="G14" i="70"/>
  <c r="G13" i="70"/>
  <c r="G12" i="70"/>
  <c r="G11" i="70"/>
  <c r="G10" i="70"/>
  <c r="G9" i="70"/>
  <c r="D10" i="70"/>
  <c r="D11" i="70"/>
  <c r="D12" i="70"/>
  <c r="D13" i="70"/>
  <c r="D14" i="70"/>
  <c r="D15" i="70"/>
  <c r="D16" i="70"/>
  <c r="D9" i="70"/>
  <c r="G20" i="69"/>
  <c r="G19" i="69"/>
  <c r="G18" i="69"/>
  <c r="G17" i="69"/>
  <c r="G16" i="69"/>
  <c r="G15" i="69"/>
  <c r="G14" i="69"/>
  <c r="G13" i="69"/>
  <c r="G12" i="69"/>
  <c r="G11" i="69"/>
  <c r="G10" i="69"/>
  <c r="D10" i="69"/>
  <c r="D11" i="69"/>
  <c r="D12" i="69"/>
  <c r="D13" i="69"/>
  <c r="D14" i="69"/>
  <c r="D15" i="69"/>
  <c r="D16" i="69"/>
  <c r="D17" i="69"/>
  <c r="D18" i="69"/>
  <c r="D19" i="69"/>
  <c r="D20" i="69"/>
  <c r="C22" i="67"/>
  <c r="D9" i="54"/>
  <c r="C31" i="65"/>
  <c r="C12" i="65"/>
  <c r="C9" i="65"/>
  <c r="D9" i="64"/>
  <c r="M9" i="52"/>
  <c r="K9" i="52"/>
  <c r="I9" i="52"/>
  <c r="E9" i="52"/>
  <c r="D9" i="52"/>
  <c r="D12" i="37" l="1"/>
  <c r="G9" i="37"/>
  <c r="G10" i="37"/>
  <c r="G11" i="37"/>
  <c r="G12" i="37"/>
  <c r="G13" i="37"/>
  <c r="G14" i="37"/>
  <c r="G15" i="37"/>
  <c r="D9" i="37"/>
  <c r="D10" i="37"/>
  <c r="D11" i="37"/>
  <c r="D13" i="37"/>
  <c r="D14" i="37"/>
  <c r="D15" i="37"/>
  <c r="G10" i="36"/>
  <c r="G11" i="36"/>
  <c r="G12" i="36"/>
  <c r="G13" i="36"/>
  <c r="G14" i="36"/>
  <c r="G15" i="36"/>
  <c r="G16" i="36"/>
  <c r="G17" i="36"/>
  <c r="G18" i="36"/>
  <c r="G19" i="36"/>
  <c r="G20" i="36"/>
  <c r="D10" i="36"/>
  <c r="D11" i="36"/>
  <c r="D12" i="36"/>
  <c r="D13" i="36"/>
  <c r="D14" i="36"/>
  <c r="D15" i="36"/>
  <c r="D16" i="36"/>
  <c r="D17" i="36"/>
  <c r="D18" i="36"/>
  <c r="D19" i="36"/>
  <c r="D20" i="36"/>
  <c r="D9" i="36"/>
  <c r="G9" i="36"/>
  <c r="P11" i="44"/>
  <c r="P12" i="44"/>
  <c r="P13" i="44"/>
  <c r="P14" i="44"/>
  <c r="P15" i="44"/>
  <c r="P10" i="44"/>
  <c r="M11" i="45" l="1"/>
  <c r="M16" i="45" s="1"/>
  <c r="M12" i="45"/>
  <c r="M13" i="45"/>
  <c r="M14" i="45"/>
  <c r="M15" i="45"/>
  <c r="M10" i="45"/>
  <c r="B24" i="46"/>
  <c r="M11" i="46"/>
  <c r="M12" i="46"/>
  <c r="M13" i="46"/>
  <c r="M14" i="46"/>
  <c r="M15" i="46"/>
  <c r="M16" i="46"/>
  <c r="M17" i="46"/>
  <c r="M18" i="46"/>
  <c r="M19" i="46"/>
  <c r="M20" i="46"/>
  <c r="M21" i="46"/>
  <c r="M22" i="46"/>
  <c r="M23" i="46"/>
  <c r="M10" i="46"/>
  <c r="G9" i="30"/>
  <c r="G10" i="30"/>
  <c r="G11" i="30"/>
  <c r="G12" i="30"/>
  <c r="G13" i="30"/>
  <c r="G14" i="30"/>
  <c r="G15" i="30"/>
  <c r="G8" i="30"/>
  <c r="D9" i="30"/>
  <c r="D10" i="30"/>
  <c r="D11" i="30"/>
  <c r="D12" i="30"/>
  <c r="D13" i="30"/>
  <c r="D14" i="30"/>
  <c r="D15" i="30"/>
  <c r="D8" i="30"/>
  <c r="G10" i="29"/>
  <c r="G11" i="29"/>
  <c r="G12" i="29"/>
  <c r="G13" i="29"/>
  <c r="G14" i="29"/>
  <c r="G15" i="29"/>
  <c r="G16" i="29"/>
  <c r="G17" i="29"/>
  <c r="G18" i="29"/>
  <c r="G19" i="29"/>
  <c r="G20" i="29"/>
  <c r="G9" i="29"/>
  <c r="D10" i="29"/>
  <c r="D11" i="29"/>
  <c r="D12" i="29"/>
  <c r="D13" i="29"/>
  <c r="D14" i="29"/>
  <c r="D15" i="29"/>
  <c r="D16" i="29"/>
  <c r="D17" i="29"/>
  <c r="D18" i="29"/>
  <c r="D19" i="29"/>
  <c r="D20" i="29"/>
  <c r="D9" i="29"/>
  <c r="H11" i="35"/>
  <c r="H12" i="35"/>
  <c r="H13" i="35"/>
  <c r="H14" i="35"/>
  <c r="H15" i="35"/>
  <c r="H10" i="35"/>
  <c r="M10" i="24"/>
  <c r="F11" i="25"/>
  <c r="F12" i="25"/>
  <c r="F13" i="25"/>
  <c r="F14" i="25"/>
  <c r="F15" i="25"/>
  <c r="F10" i="25"/>
  <c r="M11" i="24" l="1"/>
  <c r="M12" i="24"/>
  <c r="M13" i="24"/>
  <c r="M14" i="24"/>
  <c r="M15" i="24"/>
  <c r="M16" i="24"/>
  <c r="M17" i="24"/>
  <c r="M18" i="24"/>
  <c r="M19" i="24"/>
  <c r="M20" i="24"/>
  <c r="M21" i="24"/>
  <c r="M22" i="24"/>
  <c r="M23" i="24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10" i="26"/>
  <c r="F11" i="27"/>
  <c r="F12" i="27"/>
  <c r="F13" i="27"/>
  <c r="F14" i="27"/>
  <c r="F15" i="27"/>
  <c r="F16" i="27"/>
  <c r="F17" i="27"/>
  <c r="F18" i="27"/>
  <c r="F19" i="27"/>
  <c r="F20" i="27"/>
  <c r="F10" i="27"/>
  <c r="C21" i="27"/>
  <c r="D21" i="27"/>
  <c r="E21" i="27"/>
  <c r="B21" i="27"/>
  <c r="B21" i="29"/>
  <c r="C24" i="46"/>
  <c r="D24" i="46"/>
  <c r="E24" i="46"/>
  <c r="F24" i="46"/>
  <c r="G24" i="46"/>
  <c r="H24" i="46"/>
  <c r="I24" i="46"/>
  <c r="J24" i="46"/>
  <c r="K24" i="46"/>
  <c r="L24" i="46"/>
  <c r="M24" i="46"/>
  <c r="F21" i="27" l="1"/>
  <c r="C16" i="45"/>
  <c r="D16" i="45"/>
  <c r="E16" i="45"/>
  <c r="F16" i="45"/>
  <c r="G16" i="45"/>
  <c r="H16" i="45"/>
  <c r="I16" i="45"/>
  <c r="J16" i="45"/>
  <c r="K16" i="45"/>
  <c r="L16" i="45"/>
  <c r="B16" i="45"/>
  <c r="M24" i="24" l="1"/>
  <c r="L24" i="24"/>
  <c r="K24" i="24"/>
  <c r="J24" i="24"/>
  <c r="I24" i="24"/>
  <c r="H24" i="24"/>
  <c r="G24" i="24"/>
  <c r="F24" i="24"/>
  <c r="E24" i="24"/>
  <c r="D24" i="24"/>
  <c r="C24" i="24"/>
  <c r="B24" i="24"/>
  <c r="F16" i="25"/>
  <c r="E16" i="25"/>
  <c r="D16" i="25"/>
  <c r="C16" i="25"/>
  <c r="B16" i="25"/>
  <c r="F24" i="26"/>
  <c r="E24" i="26"/>
  <c r="D24" i="26"/>
  <c r="C24" i="26"/>
  <c r="B24" i="26"/>
  <c r="G21" i="29"/>
  <c r="F21" i="29"/>
  <c r="E21" i="29"/>
  <c r="D21" i="29"/>
  <c r="C21" i="29"/>
  <c r="G16" i="30"/>
  <c r="F16" i="30"/>
  <c r="E16" i="30"/>
  <c r="D16" i="30"/>
  <c r="C16" i="30"/>
  <c r="B16" i="30"/>
  <c r="H16" i="35"/>
  <c r="G16" i="35"/>
  <c r="F16" i="35"/>
  <c r="E16" i="35"/>
  <c r="D16" i="35"/>
  <c r="C16" i="35"/>
  <c r="B16" i="35"/>
  <c r="G21" i="36"/>
  <c r="F21" i="36"/>
  <c r="E21" i="36"/>
  <c r="D21" i="36"/>
  <c r="C21" i="36"/>
  <c r="B21" i="36"/>
  <c r="B36" i="63" l="1"/>
  <c r="D58" i="57" l="1"/>
  <c r="D46" i="57"/>
  <c r="B28" i="55"/>
  <c r="C28" i="55"/>
  <c r="B29" i="55"/>
  <c r="C29" i="55"/>
  <c r="B30" i="55"/>
  <c r="C30" i="55"/>
  <c r="B31" i="55"/>
  <c r="C31" i="55"/>
  <c r="C32" i="55"/>
  <c r="B33" i="55"/>
  <c r="C33" i="55"/>
  <c r="B34" i="55"/>
  <c r="C34" i="55"/>
  <c r="B35" i="55"/>
  <c r="C35" i="55"/>
  <c r="B36" i="55"/>
  <c r="C36" i="55"/>
  <c r="B37" i="55"/>
  <c r="C37" i="55"/>
  <c r="B38" i="55"/>
  <c r="C38" i="55"/>
  <c r="B23" i="67"/>
  <c r="C23" i="67"/>
  <c r="B24" i="67"/>
  <c r="C24" i="67"/>
  <c r="B25" i="67"/>
  <c r="C25" i="67"/>
  <c r="B26" i="67"/>
  <c r="C26" i="67"/>
  <c r="B27" i="67"/>
  <c r="C27" i="67"/>
  <c r="B28" i="67"/>
  <c r="C28" i="67"/>
  <c r="P9" i="54"/>
  <c r="P10" i="54"/>
  <c r="P11" i="54"/>
  <c r="P12" i="54"/>
  <c r="P13" i="54"/>
  <c r="P14" i="54"/>
  <c r="P15" i="54"/>
  <c r="P16" i="54"/>
  <c r="P17" i="54"/>
  <c r="D31" i="65"/>
  <c r="E31" i="65"/>
  <c r="F31" i="65"/>
  <c r="G31" i="65"/>
  <c r="H31" i="65"/>
  <c r="I31" i="65"/>
  <c r="J31" i="65"/>
  <c r="K31" i="65"/>
  <c r="L31" i="65"/>
  <c r="M31" i="65"/>
  <c r="N31" i="65"/>
  <c r="O31" i="65"/>
  <c r="D32" i="65"/>
  <c r="E32" i="65"/>
  <c r="F32" i="65"/>
  <c r="G32" i="65"/>
  <c r="H32" i="65"/>
  <c r="I32" i="65"/>
  <c r="J32" i="65"/>
  <c r="K32" i="65"/>
  <c r="L32" i="65"/>
  <c r="M32" i="65"/>
  <c r="N32" i="65"/>
  <c r="O32" i="65"/>
  <c r="D33" i="65"/>
  <c r="E33" i="65"/>
  <c r="F33" i="65"/>
  <c r="G33" i="65"/>
  <c r="H33" i="65"/>
  <c r="I33" i="65"/>
  <c r="J33" i="65"/>
  <c r="K33" i="65"/>
  <c r="L33" i="65"/>
  <c r="M33" i="65"/>
  <c r="N33" i="65"/>
  <c r="O33" i="65"/>
  <c r="C32" i="65"/>
  <c r="C33" i="65"/>
  <c r="C17" i="64"/>
  <c r="D17" i="64"/>
  <c r="F17" i="64"/>
  <c r="G17" i="64"/>
  <c r="H17" i="64"/>
  <c r="J17" i="64"/>
  <c r="L17" i="64"/>
  <c r="N17" i="64"/>
  <c r="C22" i="62"/>
  <c r="D22" i="62"/>
  <c r="E22" i="62"/>
  <c r="F22" i="62"/>
  <c r="G22" i="62"/>
  <c r="I22" i="62"/>
  <c r="C17" i="70"/>
  <c r="D17" i="70"/>
  <c r="E17" i="70"/>
  <c r="F17" i="70"/>
  <c r="G17" i="70"/>
  <c r="B30" i="67" l="1"/>
  <c r="C30" i="67"/>
  <c r="C36" i="63"/>
  <c r="E36" i="63"/>
  <c r="F36" i="63"/>
  <c r="I35" i="63"/>
  <c r="J35" i="63" s="1"/>
  <c r="G35" i="63"/>
  <c r="D35" i="63"/>
  <c r="H35" i="63"/>
  <c r="C35" i="57"/>
  <c r="F35" i="57"/>
  <c r="I35" i="57"/>
  <c r="B35" i="57"/>
  <c r="G34" i="57"/>
  <c r="J34" i="57" s="1"/>
  <c r="E14" i="57"/>
  <c r="E35" i="57" s="1"/>
  <c r="F14" i="57"/>
  <c r="I14" i="57"/>
  <c r="I34" i="57"/>
  <c r="D34" i="57"/>
  <c r="H34" i="57"/>
  <c r="K10" i="54"/>
  <c r="L10" i="54"/>
  <c r="M10" i="54"/>
  <c r="K11" i="54"/>
  <c r="L11" i="54"/>
  <c r="M11" i="54" s="1"/>
  <c r="K12" i="54"/>
  <c r="L12" i="54"/>
  <c r="K13" i="54"/>
  <c r="L13" i="54"/>
  <c r="M13" i="54"/>
  <c r="K14" i="54"/>
  <c r="L14" i="54"/>
  <c r="M14" i="54" s="1"/>
  <c r="K15" i="54"/>
  <c r="L15" i="54"/>
  <c r="M15" i="54" s="1"/>
  <c r="K16" i="54"/>
  <c r="L16" i="54"/>
  <c r="M16" i="54" s="1"/>
  <c r="K17" i="54"/>
  <c r="L17" i="54"/>
  <c r="M17" i="54"/>
  <c r="M9" i="54"/>
  <c r="L9" i="54"/>
  <c r="K9" i="54"/>
  <c r="J16" i="54"/>
  <c r="E18" i="54"/>
  <c r="F18" i="54"/>
  <c r="G10" i="54"/>
  <c r="G11" i="54"/>
  <c r="G12" i="54"/>
  <c r="G13" i="54"/>
  <c r="G14" i="54"/>
  <c r="G15" i="54"/>
  <c r="G16" i="54"/>
  <c r="G17" i="54"/>
  <c r="G9" i="54"/>
  <c r="G18" i="54" s="1"/>
  <c r="D16" i="54"/>
  <c r="D30" i="67" l="1"/>
  <c r="M12" i="54"/>
  <c r="C18" i="54"/>
  <c r="L18" i="54" s="1"/>
  <c r="H18" i="54"/>
  <c r="I18" i="54"/>
  <c r="B18" i="54"/>
  <c r="D30" i="65"/>
  <c r="E30" i="65"/>
  <c r="F30" i="65"/>
  <c r="G30" i="65"/>
  <c r="H30" i="65"/>
  <c r="I30" i="65"/>
  <c r="J30" i="65"/>
  <c r="K30" i="65"/>
  <c r="L30" i="65"/>
  <c r="M30" i="65"/>
  <c r="N30" i="65"/>
  <c r="D27" i="65"/>
  <c r="E27" i="65"/>
  <c r="F27" i="65"/>
  <c r="G27" i="65"/>
  <c r="H27" i="65"/>
  <c r="I27" i="65"/>
  <c r="J27" i="65"/>
  <c r="K27" i="65"/>
  <c r="L27" i="65"/>
  <c r="M27" i="65"/>
  <c r="N27" i="65"/>
  <c r="D24" i="65"/>
  <c r="E24" i="65"/>
  <c r="F24" i="65"/>
  <c r="G24" i="65"/>
  <c r="H24" i="65"/>
  <c r="I24" i="65"/>
  <c r="J24" i="65"/>
  <c r="K24" i="65"/>
  <c r="L24" i="65"/>
  <c r="M24" i="65"/>
  <c r="N24" i="65"/>
  <c r="D21" i="65"/>
  <c r="E21" i="65"/>
  <c r="F21" i="65"/>
  <c r="G21" i="65"/>
  <c r="H21" i="65"/>
  <c r="I21" i="65"/>
  <c r="J21" i="65"/>
  <c r="K21" i="65"/>
  <c r="L21" i="65"/>
  <c r="M21" i="65"/>
  <c r="N21" i="65"/>
  <c r="D18" i="65"/>
  <c r="E18" i="65"/>
  <c r="F18" i="65"/>
  <c r="G18" i="65"/>
  <c r="H18" i="65"/>
  <c r="I18" i="65"/>
  <c r="J18" i="65"/>
  <c r="K18" i="65"/>
  <c r="L18" i="65"/>
  <c r="M18" i="65"/>
  <c r="N18" i="65"/>
  <c r="D15" i="65"/>
  <c r="E15" i="65"/>
  <c r="F15" i="65"/>
  <c r="G15" i="65"/>
  <c r="H15" i="65"/>
  <c r="I15" i="65"/>
  <c r="J15" i="65"/>
  <c r="K15" i="65"/>
  <c r="L15" i="65"/>
  <c r="M15" i="65"/>
  <c r="N15" i="65"/>
  <c r="D12" i="65"/>
  <c r="E12" i="65"/>
  <c r="F12" i="65"/>
  <c r="G12" i="65"/>
  <c r="H12" i="65"/>
  <c r="I12" i="65"/>
  <c r="J12" i="65"/>
  <c r="K12" i="65"/>
  <c r="L12" i="65"/>
  <c r="M12" i="65"/>
  <c r="N12" i="65"/>
  <c r="D9" i="65"/>
  <c r="E9" i="65"/>
  <c r="F9" i="65"/>
  <c r="G9" i="65"/>
  <c r="H9" i="65"/>
  <c r="I9" i="65"/>
  <c r="J9" i="65"/>
  <c r="K9" i="65"/>
  <c r="L9" i="65"/>
  <c r="M9" i="65"/>
  <c r="C30" i="65"/>
  <c r="O28" i="65"/>
  <c r="C27" i="65"/>
  <c r="C24" i="65"/>
  <c r="C21" i="65"/>
  <c r="C18" i="65"/>
  <c r="C15" i="65"/>
  <c r="D18" i="50"/>
  <c r="K18" i="54" l="1"/>
  <c r="M18" i="54" s="1"/>
  <c r="N9" i="65"/>
  <c r="C21" i="35" l="1"/>
  <c r="B21" i="35"/>
  <c r="C20" i="35"/>
  <c r="B20" i="35"/>
  <c r="G14" i="39"/>
  <c r="D14" i="39"/>
  <c r="C33" i="58"/>
  <c r="H18" i="52"/>
  <c r="D18" i="52"/>
  <c r="J18" i="52"/>
  <c r="L18" i="52"/>
  <c r="A26" i="54"/>
  <c r="A27" i="54"/>
  <c r="A28" i="54"/>
  <c r="A29" i="54"/>
  <c r="A30" i="54"/>
  <c r="A31" i="54"/>
  <c r="A25" i="54"/>
  <c r="N18" i="52" l="1"/>
  <c r="E18" i="52" s="1"/>
  <c r="M18" i="52"/>
  <c r="F17" i="74"/>
  <c r="E17" i="74"/>
  <c r="C17" i="74"/>
  <c r="B17" i="74"/>
  <c r="I16" i="74"/>
  <c r="H16" i="74"/>
  <c r="G16" i="74"/>
  <c r="D16" i="74"/>
  <c r="I15" i="74"/>
  <c r="H15" i="74"/>
  <c r="G15" i="74"/>
  <c r="D15" i="74"/>
  <c r="I14" i="74"/>
  <c r="H14" i="74"/>
  <c r="G14" i="74"/>
  <c r="D14" i="74"/>
  <c r="I13" i="74"/>
  <c r="H13" i="74"/>
  <c r="G13" i="74"/>
  <c r="D13" i="74"/>
  <c r="I12" i="74"/>
  <c r="H12" i="74"/>
  <c r="G12" i="74"/>
  <c r="D12" i="74"/>
  <c r="I11" i="74"/>
  <c r="H11" i="74"/>
  <c r="G11" i="74"/>
  <c r="D11" i="74"/>
  <c r="I10" i="74"/>
  <c r="H10" i="74"/>
  <c r="G10" i="74"/>
  <c r="D10" i="74"/>
  <c r="G9" i="74"/>
  <c r="G17" i="71"/>
  <c r="F17" i="71"/>
  <c r="C17" i="71"/>
  <c r="B17" i="71"/>
  <c r="L16" i="71"/>
  <c r="J16" i="71"/>
  <c r="H16" i="71"/>
  <c r="D16" i="71"/>
  <c r="L15" i="71"/>
  <c r="J15" i="71"/>
  <c r="H15" i="71"/>
  <c r="D15" i="71"/>
  <c r="L14" i="71"/>
  <c r="J14" i="71"/>
  <c r="H14" i="71"/>
  <c r="D14" i="71"/>
  <c r="L13" i="71"/>
  <c r="J13" i="71"/>
  <c r="H13" i="71"/>
  <c r="D13" i="71"/>
  <c r="L12" i="71"/>
  <c r="J12" i="71"/>
  <c r="H12" i="71"/>
  <c r="D12" i="71"/>
  <c r="L11" i="71"/>
  <c r="J11" i="71"/>
  <c r="H11" i="71"/>
  <c r="D11" i="71"/>
  <c r="L10" i="71"/>
  <c r="J10" i="71"/>
  <c r="H10" i="71"/>
  <c r="D10" i="71"/>
  <c r="L9" i="71"/>
  <c r="J9" i="71"/>
  <c r="H9" i="71"/>
  <c r="I16" i="70"/>
  <c r="H16" i="70"/>
  <c r="I15" i="70"/>
  <c r="H15" i="70"/>
  <c r="I14" i="70"/>
  <c r="H14" i="70"/>
  <c r="J14" i="70" s="1"/>
  <c r="I13" i="70"/>
  <c r="H13" i="70"/>
  <c r="J13" i="70" s="1"/>
  <c r="I12" i="70"/>
  <c r="H12" i="70"/>
  <c r="I11" i="70"/>
  <c r="H11" i="70"/>
  <c r="I10" i="70"/>
  <c r="H10" i="70"/>
  <c r="J10" i="70" s="1"/>
  <c r="I9" i="70"/>
  <c r="H9" i="70"/>
  <c r="I20" i="69"/>
  <c r="H20" i="69"/>
  <c r="I19" i="69"/>
  <c r="H19" i="69"/>
  <c r="I18" i="69"/>
  <c r="H18" i="69"/>
  <c r="J18" i="69" s="1"/>
  <c r="I17" i="69"/>
  <c r="H17" i="69"/>
  <c r="I16" i="69"/>
  <c r="H16" i="69"/>
  <c r="J16" i="69" s="1"/>
  <c r="I15" i="69"/>
  <c r="H15" i="69"/>
  <c r="I14" i="69"/>
  <c r="H14" i="69"/>
  <c r="J14" i="69" s="1"/>
  <c r="I13" i="69"/>
  <c r="H13" i="69"/>
  <c r="I12" i="69"/>
  <c r="H12" i="69"/>
  <c r="J12" i="69" s="1"/>
  <c r="I11" i="69"/>
  <c r="H11" i="69"/>
  <c r="I10" i="69"/>
  <c r="H10" i="69"/>
  <c r="J12" i="70" l="1"/>
  <c r="J16" i="70"/>
  <c r="I17" i="70"/>
  <c r="J9" i="70"/>
  <c r="H17" i="70"/>
  <c r="J11" i="70"/>
  <c r="J15" i="70"/>
  <c r="J20" i="69"/>
  <c r="J13" i="69"/>
  <c r="J17" i="69"/>
  <c r="J10" i="69"/>
  <c r="J11" i="69"/>
  <c r="J15" i="69"/>
  <c r="J19" i="69"/>
  <c r="G17" i="74"/>
  <c r="J16" i="74"/>
  <c r="J15" i="74"/>
  <c r="J14" i="74"/>
  <c r="J13" i="74"/>
  <c r="K18" i="52"/>
  <c r="I18" i="52"/>
  <c r="N11" i="71"/>
  <c r="H17" i="74"/>
  <c r="J17" i="74" s="1"/>
  <c r="J12" i="74"/>
  <c r="J10" i="74"/>
  <c r="J11" i="74"/>
  <c r="I17" i="74"/>
  <c r="H17" i="71"/>
  <c r="I9" i="71" s="1"/>
  <c r="N15" i="71"/>
  <c r="L17" i="71"/>
  <c r="M9" i="71" s="1"/>
  <c r="N10" i="71"/>
  <c r="N14" i="71"/>
  <c r="D17" i="71"/>
  <c r="N12" i="71"/>
  <c r="N16" i="71"/>
  <c r="D17" i="74"/>
  <c r="N9" i="71"/>
  <c r="N13" i="71"/>
  <c r="J17" i="71"/>
  <c r="K9" i="71" s="1"/>
  <c r="J17" i="70" l="1"/>
  <c r="E12" i="71"/>
  <c r="E9" i="71"/>
  <c r="E10" i="71"/>
  <c r="I16" i="71"/>
  <c r="I12" i="71"/>
  <c r="E15" i="71"/>
  <c r="E11" i="71"/>
  <c r="M16" i="71"/>
  <c r="M12" i="71"/>
  <c r="K15" i="71"/>
  <c r="K11" i="71"/>
  <c r="I15" i="71"/>
  <c r="I11" i="71"/>
  <c r="E14" i="71"/>
  <c r="M15" i="71"/>
  <c r="M11" i="71"/>
  <c r="K14" i="71"/>
  <c r="I14" i="71"/>
  <c r="I10" i="71"/>
  <c r="E13" i="71"/>
  <c r="M14" i="71"/>
  <c r="M10" i="71"/>
  <c r="K13" i="71"/>
  <c r="K10" i="71"/>
  <c r="I13" i="71"/>
  <c r="E16" i="71"/>
  <c r="M13" i="71"/>
  <c r="K16" i="71"/>
  <c r="K12" i="71"/>
  <c r="N17" i="71"/>
  <c r="K17" i="71" l="1"/>
  <c r="I17" i="71"/>
  <c r="M17" i="71"/>
  <c r="E17" i="71"/>
  <c r="O29" i="65"/>
  <c r="O30" i="65" s="1"/>
  <c r="O26" i="65"/>
  <c r="O25" i="65"/>
  <c r="O23" i="65"/>
  <c r="O22" i="65"/>
  <c r="O20" i="65"/>
  <c r="O19" i="65"/>
  <c r="O17" i="65"/>
  <c r="O16" i="65"/>
  <c r="O14" i="65"/>
  <c r="O13" i="65"/>
  <c r="O11" i="65"/>
  <c r="O10" i="65"/>
  <c r="O8" i="65"/>
  <c r="O7" i="65"/>
  <c r="B17" i="64"/>
  <c r="L16" i="64"/>
  <c r="J16" i="64"/>
  <c r="H16" i="64"/>
  <c r="D16" i="64"/>
  <c r="L15" i="64"/>
  <c r="J15" i="64"/>
  <c r="H15" i="64"/>
  <c r="D15" i="64"/>
  <c r="L14" i="64"/>
  <c r="J14" i="64"/>
  <c r="H14" i="64"/>
  <c r="D14" i="64"/>
  <c r="L13" i="64"/>
  <c r="J13" i="64"/>
  <c r="H13" i="64"/>
  <c r="D13" i="64"/>
  <c r="L12" i="64"/>
  <c r="J12" i="64"/>
  <c r="H12" i="64"/>
  <c r="D12" i="64"/>
  <c r="L11" i="64"/>
  <c r="J11" i="64"/>
  <c r="H11" i="64"/>
  <c r="D11" i="64"/>
  <c r="L10" i="64"/>
  <c r="J10" i="64"/>
  <c r="H10" i="64"/>
  <c r="D10" i="64"/>
  <c r="L9" i="64"/>
  <c r="J9" i="64"/>
  <c r="H9" i="64"/>
  <c r="O27" i="65" l="1"/>
  <c r="O24" i="65"/>
  <c r="O21" i="65"/>
  <c r="O18" i="65"/>
  <c r="O15" i="65"/>
  <c r="O12" i="65"/>
  <c r="O9" i="65"/>
  <c r="I9" i="64"/>
  <c r="I10" i="64"/>
  <c r="I11" i="64"/>
  <c r="I12" i="64"/>
  <c r="I13" i="64"/>
  <c r="I14" i="64"/>
  <c r="I15" i="64"/>
  <c r="I16" i="64"/>
  <c r="N14" i="64"/>
  <c r="N10" i="64"/>
  <c r="N13" i="64"/>
  <c r="N9" i="64"/>
  <c r="N12" i="64"/>
  <c r="N16" i="64"/>
  <c r="N11" i="64"/>
  <c r="N15" i="64"/>
  <c r="E15" i="64"/>
  <c r="I17" i="64" l="1"/>
  <c r="M10" i="64"/>
  <c r="M12" i="64"/>
  <c r="M16" i="64"/>
  <c r="E11" i="64"/>
  <c r="M11" i="64"/>
  <c r="E10" i="64"/>
  <c r="K16" i="64"/>
  <c r="M9" i="64"/>
  <c r="E12" i="64"/>
  <c r="E16" i="64"/>
  <c r="E9" i="64"/>
  <c r="E17" i="64" s="1"/>
  <c r="K14" i="64"/>
  <c r="M15" i="64"/>
  <c r="K13" i="64"/>
  <c r="K15" i="64"/>
  <c r="E13" i="64"/>
  <c r="K9" i="64"/>
  <c r="K17" i="64" s="1"/>
  <c r="E14" i="64"/>
  <c r="M14" i="64"/>
  <c r="K12" i="64"/>
  <c r="M13" i="64"/>
  <c r="K10" i="64"/>
  <c r="K11" i="64"/>
  <c r="M17" i="64" l="1"/>
  <c r="C16" i="37"/>
  <c r="E16" i="37"/>
  <c r="F16" i="37"/>
  <c r="D16" i="37" l="1"/>
  <c r="G16" i="37"/>
  <c r="G11" i="63" l="1"/>
  <c r="H11" i="63"/>
  <c r="I11" i="63"/>
  <c r="D12" i="63"/>
  <c r="G12" i="63"/>
  <c r="H12" i="63"/>
  <c r="I12" i="63"/>
  <c r="D13" i="63"/>
  <c r="G13" i="63"/>
  <c r="H13" i="63"/>
  <c r="I13" i="63"/>
  <c r="D14" i="63"/>
  <c r="G14" i="63"/>
  <c r="H14" i="63"/>
  <c r="H36" i="63" s="1"/>
  <c r="I14" i="63"/>
  <c r="D15" i="63"/>
  <c r="G15" i="63"/>
  <c r="H15" i="63"/>
  <c r="I15" i="63"/>
  <c r="D16" i="63"/>
  <c r="G16" i="63"/>
  <c r="H16" i="63"/>
  <c r="I16" i="63"/>
  <c r="D17" i="63"/>
  <c r="G17" i="63"/>
  <c r="H17" i="63"/>
  <c r="I17" i="63"/>
  <c r="D18" i="63"/>
  <c r="G18" i="63"/>
  <c r="H18" i="63"/>
  <c r="I18" i="63"/>
  <c r="D19" i="63"/>
  <c r="G19" i="63"/>
  <c r="H19" i="63"/>
  <c r="I19" i="63"/>
  <c r="D20" i="63"/>
  <c r="G20" i="63"/>
  <c r="H20" i="63"/>
  <c r="I20" i="63"/>
  <c r="D21" i="63"/>
  <c r="G21" i="63"/>
  <c r="H21" i="63"/>
  <c r="I21" i="63"/>
  <c r="D24" i="63"/>
  <c r="G24" i="63"/>
  <c r="H24" i="63"/>
  <c r="I24" i="63"/>
  <c r="D25" i="63"/>
  <c r="G25" i="63"/>
  <c r="H25" i="63"/>
  <c r="I25" i="63"/>
  <c r="D26" i="63"/>
  <c r="G26" i="63"/>
  <c r="H26" i="63"/>
  <c r="I26" i="63"/>
  <c r="D27" i="63"/>
  <c r="G27" i="63"/>
  <c r="H27" i="63"/>
  <c r="I27" i="63"/>
  <c r="D28" i="63"/>
  <c r="G28" i="63"/>
  <c r="H28" i="63"/>
  <c r="I28" i="63"/>
  <c r="D29" i="63"/>
  <c r="G29" i="63"/>
  <c r="H29" i="63"/>
  <c r="I29" i="63"/>
  <c r="D30" i="63"/>
  <c r="G30" i="63"/>
  <c r="H30" i="63"/>
  <c r="I30" i="63"/>
  <c r="D31" i="63"/>
  <c r="G31" i="63"/>
  <c r="H31" i="63"/>
  <c r="I31" i="63"/>
  <c r="D32" i="63"/>
  <c r="G32" i="63"/>
  <c r="H32" i="63"/>
  <c r="I32" i="63"/>
  <c r="D33" i="63"/>
  <c r="G33" i="63"/>
  <c r="H33" i="63"/>
  <c r="I33" i="63"/>
  <c r="D34" i="63"/>
  <c r="G34" i="63"/>
  <c r="H34" i="63"/>
  <c r="I34" i="63"/>
  <c r="H10" i="62"/>
  <c r="I10" i="62"/>
  <c r="D11" i="62"/>
  <c r="G11" i="62"/>
  <c r="H11" i="62"/>
  <c r="I11" i="62"/>
  <c r="D12" i="62"/>
  <c r="G12" i="62"/>
  <c r="H12" i="62"/>
  <c r="I12" i="62"/>
  <c r="D13" i="62"/>
  <c r="G13" i="62"/>
  <c r="H13" i="62"/>
  <c r="I13" i="62"/>
  <c r="D14" i="62"/>
  <c r="G14" i="62"/>
  <c r="H14" i="62"/>
  <c r="I14" i="62"/>
  <c r="D15" i="62"/>
  <c r="G15" i="62"/>
  <c r="H15" i="62"/>
  <c r="I15" i="62"/>
  <c r="D16" i="62"/>
  <c r="G16" i="62"/>
  <c r="H16" i="62"/>
  <c r="I16" i="62"/>
  <c r="D17" i="62"/>
  <c r="G17" i="62"/>
  <c r="H17" i="62"/>
  <c r="I17" i="62"/>
  <c r="D18" i="62"/>
  <c r="G18" i="62"/>
  <c r="H18" i="62"/>
  <c r="I18" i="62"/>
  <c r="D19" i="62"/>
  <c r="G19" i="62"/>
  <c r="H19" i="62"/>
  <c r="I19" i="62"/>
  <c r="D20" i="62"/>
  <c r="G20" i="62"/>
  <c r="H20" i="62"/>
  <c r="I20" i="62"/>
  <c r="D21" i="62"/>
  <c r="G21" i="62"/>
  <c r="H21" i="62"/>
  <c r="I21" i="62"/>
  <c r="B22" i="62"/>
  <c r="D19" i="60"/>
  <c r="G19" i="60"/>
  <c r="H19" i="60"/>
  <c r="I19" i="60"/>
  <c r="G10" i="60"/>
  <c r="J10" i="60" s="1"/>
  <c r="H10" i="60"/>
  <c r="I10" i="60"/>
  <c r="D11" i="60"/>
  <c r="G11" i="60"/>
  <c r="H11" i="60"/>
  <c r="I11" i="60"/>
  <c r="D12" i="60"/>
  <c r="G12" i="60"/>
  <c r="H12" i="60"/>
  <c r="I12" i="60"/>
  <c r="D13" i="60"/>
  <c r="G13" i="60"/>
  <c r="H13" i="60"/>
  <c r="I13" i="60"/>
  <c r="D14" i="60"/>
  <c r="G14" i="60"/>
  <c r="J14" i="60" s="1"/>
  <c r="H14" i="60"/>
  <c r="I14" i="60"/>
  <c r="D15" i="60"/>
  <c r="G15" i="60"/>
  <c r="J15" i="60" s="1"/>
  <c r="H15" i="60"/>
  <c r="I15" i="60"/>
  <c r="D16" i="60"/>
  <c r="G16" i="60"/>
  <c r="H16" i="60"/>
  <c r="I16" i="60"/>
  <c r="D17" i="60"/>
  <c r="G17" i="60"/>
  <c r="H17" i="60"/>
  <c r="I17" i="60"/>
  <c r="D18" i="60"/>
  <c r="G18" i="60"/>
  <c r="J18" i="60" s="1"/>
  <c r="H18" i="60"/>
  <c r="I18" i="60"/>
  <c r="C40" i="58"/>
  <c r="D40" i="58"/>
  <c r="C30" i="58"/>
  <c r="D30" i="58"/>
  <c r="C42" i="58"/>
  <c r="D42" i="58"/>
  <c r="C32" i="58"/>
  <c r="D32" i="58"/>
  <c r="C41" i="58"/>
  <c r="D41" i="58"/>
  <c r="C31" i="58"/>
  <c r="D31" i="58"/>
  <c r="C34" i="58"/>
  <c r="D34" i="58"/>
  <c r="C38" i="58"/>
  <c r="D38" i="58"/>
  <c r="C43" i="58"/>
  <c r="D44" i="58"/>
  <c r="C35" i="58"/>
  <c r="D35" i="58"/>
  <c r="C45" i="58"/>
  <c r="D45" i="58"/>
  <c r="C39" i="58"/>
  <c r="D39" i="58"/>
  <c r="C37" i="58"/>
  <c r="D37" i="58"/>
  <c r="C29" i="58"/>
  <c r="D29" i="58"/>
  <c r="D33" i="58"/>
  <c r="D9" i="57"/>
  <c r="G9" i="57"/>
  <c r="G14" i="57" s="1"/>
  <c r="H9" i="57"/>
  <c r="H14" i="57" s="1"/>
  <c r="I9" i="57"/>
  <c r="D10" i="57"/>
  <c r="G10" i="57"/>
  <c r="H10" i="57"/>
  <c r="I10" i="57"/>
  <c r="D11" i="57"/>
  <c r="G11" i="57"/>
  <c r="H11" i="57"/>
  <c r="I11" i="57"/>
  <c r="D12" i="57"/>
  <c r="G12" i="57"/>
  <c r="H12" i="57"/>
  <c r="I12" i="57"/>
  <c r="D13" i="57"/>
  <c r="G13" i="57"/>
  <c r="H13" i="57"/>
  <c r="I13" i="57"/>
  <c r="B14" i="57"/>
  <c r="C14" i="57"/>
  <c r="D15" i="57"/>
  <c r="G15" i="57"/>
  <c r="E46" i="57" s="1"/>
  <c r="H15" i="57"/>
  <c r="I15" i="57"/>
  <c r="D16" i="57"/>
  <c r="G16" i="57"/>
  <c r="H16" i="57"/>
  <c r="I16" i="57"/>
  <c r="D17" i="57"/>
  <c r="D48" i="57" s="1"/>
  <c r="G17" i="57"/>
  <c r="H17" i="57"/>
  <c r="I17" i="57"/>
  <c r="D18" i="57"/>
  <c r="D49" i="57" s="1"/>
  <c r="G18" i="57"/>
  <c r="E49" i="57" s="1"/>
  <c r="H18" i="57"/>
  <c r="I18" i="57"/>
  <c r="D19" i="57"/>
  <c r="G19" i="57"/>
  <c r="J19" i="57" s="1"/>
  <c r="H19" i="57"/>
  <c r="I19" i="57"/>
  <c r="D20" i="57"/>
  <c r="G20" i="57"/>
  <c r="H20" i="57"/>
  <c r="I20" i="57"/>
  <c r="D21" i="57"/>
  <c r="G21" i="57"/>
  <c r="E52" i="57" s="1"/>
  <c r="H21" i="57"/>
  <c r="I21" i="57"/>
  <c r="D22" i="57"/>
  <c r="G22" i="57"/>
  <c r="E53" i="57" s="1"/>
  <c r="H22" i="57"/>
  <c r="I22" i="57"/>
  <c r="D23" i="57"/>
  <c r="G23" i="57"/>
  <c r="E54" i="57" s="1"/>
  <c r="H23" i="57"/>
  <c r="I23" i="57"/>
  <c r="D24" i="57"/>
  <c r="G24" i="57"/>
  <c r="H24" i="57"/>
  <c r="I24" i="57"/>
  <c r="D25" i="57"/>
  <c r="D35" i="57" s="1"/>
  <c r="G25" i="57"/>
  <c r="H25" i="57"/>
  <c r="H35" i="57" s="1"/>
  <c r="I25" i="57"/>
  <c r="D26" i="57"/>
  <c r="G26" i="57"/>
  <c r="E57" i="57" s="1"/>
  <c r="H26" i="57"/>
  <c r="I26" i="57"/>
  <c r="D27" i="57"/>
  <c r="G27" i="57"/>
  <c r="H27" i="57"/>
  <c r="I27" i="57"/>
  <c r="D28" i="57"/>
  <c r="G28" i="57"/>
  <c r="H28" i="57"/>
  <c r="I28" i="57"/>
  <c r="D29" i="57"/>
  <c r="G29" i="57"/>
  <c r="H29" i="57"/>
  <c r="I29" i="57"/>
  <c r="D30" i="57"/>
  <c r="G30" i="57"/>
  <c r="H30" i="57"/>
  <c r="I30" i="57"/>
  <c r="D31" i="57"/>
  <c r="G31" i="57"/>
  <c r="H31" i="57"/>
  <c r="I31" i="57"/>
  <c r="D32" i="57"/>
  <c r="G32" i="57"/>
  <c r="H32" i="57"/>
  <c r="I32" i="57"/>
  <c r="D33" i="57"/>
  <c r="G33" i="57"/>
  <c r="H33" i="57"/>
  <c r="I33" i="57"/>
  <c r="D47" i="57"/>
  <c r="E48" i="57"/>
  <c r="D50" i="57"/>
  <c r="E50" i="57"/>
  <c r="D51" i="57"/>
  <c r="D52" i="57"/>
  <c r="D53" i="57"/>
  <c r="D54" i="57"/>
  <c r="D55" i="57"/>
  <c r="D57" i="57"/>
  <c r="G9" i="55"/>
  <c r="H9" i="55"/>
  <c r="B27" i="55" s="1"/>
  <c r="I9" i="55"/>
  <c r="D10" i="55"/>
  <c r="G10" i="55"/>
  <c r="H10" i="55"/>
  <c r="I10" i="55"/>
  <c r="D11" i="55"/>
  <c r="G11" i="55"/>
  <c r="H11" i="55"/>
  <c r="I11" i="55"/>
  <c r="D12" i="55"/>
  <c r="G12" i="55"/>
  <c r="H12" i="55"/>
  <c r="I12" i="55"/>
  <c r="D13" i="55"/>
  <c r="G13" i="55"/>
  <c r="H13" i="55"/>
  <c r="I13" i="55"/>
  <c r="D14" i="55"/>
  <c r="G14" i="55"/>
  <c r="H14" i="55"/>
  <c r="B32" i="55" s="1"/>
  <c r="I14" i="55"/>
  <c r="D15" i="55"/>
  <c r="G15" i="55"/>
  <c r="H15" i="55"/>
  <c r="I15" i="55"/>
  <c r="D16" i="55"/>
  <c r="G16" i="55"/>
  <c r="H16" i="55"/>
  <c r="I16" i="55"/>
  <c r="D17" i="55"/>
  <c r="G17" i="55"/>
  <c r="H17" i="55"/>
  <c r="I17" i="55"/>
  <c r="D18" i="55"/>
  <c r="G18" i="55"/>
  <c r="H18" i="55"/>
  <c r="I18" i="55"/>
  <c r="D19" i="55"/>
  <c r="G19" i="55"/>
  <c r="H19" i="55"/>
  <c r="I19" i="55"/>
  <c r="D20" i="55"/>
  <c r="G20" i="55"/>
  <c r="H20" i="55"/>
  <c r="I20" i="55"/>
  <c r="B21" i="55"/>
  <c r="C21" i="55"/>
  <c r="E21" i="55"/>
  <c r="F21" i="55"/>
  <c r="C27" i="55"/>
  <c r="J9" i="54"/>
  <c r="D10" i="54"/>
  <c r="J10" i="54"/>
  <c r="D11" i="54"/>
  <c r="J11" i="54"/>
  <c r="D12" i="54"/>
  <c r="J12" i="54"/>
  <c r="D13" i="54"/>
  <c r="J13" i="54"/>
  <c r="D14" i="54"/>
  <c r="J14" i="54"/>
  <c r="D15" i="54"/>
  <c r="J15" i="54"/>
  <c r="H9" i="52"/>
  <c r="J9" i="52"/>
  <c r="L9" i="52"/>
  <c r="D10" i="52"/>
  <c r="H10" i="52"/>
  <c r="J10" i="52"/>
  <c r="L10" i="52"/>
  <c r="D11" i="52"/>
  <c r="H11" i="52"/>
  <c r="J11" i="52"/>
  <c r="L11" i="52"/>
  <c r="D12" i="52"/>
  <c r="H12" i="52"/>
  <c r="J12" i="52"/>
  <c r="L12" i="52"/>
  <c r="D13" i="52"/>
  <c r="H13" i="52"/>
  <c r="J13" i="52"/>
  <c r="L13" i="52"/>
  <c r="D14" i="52"/>
  <c r="H14" i="52"/>
  <c r="J14" i="52"/>
  <c r="L14" i="52"/>
  <c r="D15" i="52"/>
  <c r="H15" i="52"/>
  <c r="J15" i="52"/>
  <c r="L15" i="52"/>
  <c r="D16" i="52"/>
  <c r="H16" i="52"/>
  <c r="J16" i="52"/>
  <c r="L16" i="52"/>
  <c r="D17" i="52"/>
  <c r="H17" i="52"/>
  <c r="J17" i="52"/>
  <c r="L17" i="52"/>
  <c r="B24" i="50"/>
  <c r="C24" i="50"/>
  <c r="D24" i="50"/>
  <c r="J10" i="62" l="1"/>
  <c r="J22" i="62" s="1"/>
  <c r="H22" i="62"/>
  <c r="E45" i="57"/>
  <c r="E60" i="57" s="1"/>
  <c r="G35" i="57"/>
  <c r="D56" i="57"/>
  <c r="D60" i="57" s="1"/>
  <c r="F60" i="57" s="1"/>
  <c r="D36" i="58"/>
  <c r="I36" i="63"/>
  <c r="G36" i="63"/>
  <c r="J34" i="63"/>
  <c r="J33" i="63"/>
  <c r="J31" i="63"/>
  <c r="J27" i="63"/>
  <c r="J26" i="63"/>
  <c r="J25" i="63"/>
  <c r="J11" i="63"/>
  <c r="J20" i="62"/>
  <c r="J13" i="62"/>
  <c r="J30" i="57"/>
  <c r="J25" i="57"/>
  <c r="J23" i="57"/>
  <c r="J24" i="57"/>
  <c r="J11" i="57"/>
  <c r="J18" i="54"/>
  <c r="D18" i="54"/>
  <c r="J21" i="63"/>
  <c r="J19" i="63"/>
  <c r="J18" i="63"/>
  <c r="J17" i="63"/>
  <c r="J15" i="63"/>
  <c r="J14" i="63"/>
  <c r="C36" i="58"/>
  <c r="J27" i="57"/>
  <c r="J21" i="57"/>
  <c r="J20" i="57"/>
  <c r="E58" i="57"/>
  <c r="J9" i="55"/>
  <c r="J17" i="57"/>
  <c r="J16" i="57"/>
  <c r="J15" i="57"/>
  <c r="J28" i="63"/>
  <c r="J30" i="63"/>
  <c r="J29" i="63"/>
  <c r="J24" i="63"/>
  <c r="J32" i="63"/>
  <c r="J12" i="63"/>
  <c r="J16" i="63"/>
  <c r="J20" i="63"/>
  <c r="J13" i="63"/>
  <c r="J18" i="62"/>
  <c r="J16" i="62"/>
  <c r="J12" i="62"/>
  <c r="J11" i="62"/>
  <c r="J19" i="62"/>
  <c r="J17" i="62"/>
  <c r="J21" i="62"/>
  <c r="J15" i="62"/>
  <c r="J14" i="62"/>
  <c r="J17" i="60"/>
  <c r="J16" i="60"/>
  <c r="J13" i="60"/>
  <c r="J19" i="60"/>
  <c r="J11" i="60"/>
  <c r="J12" i="60"/>
  <c r="E56" i="57"/>
  <c r="J31" i="57"/>
  <c r="J22" i="57"/>
  <c r="J26" i="57"/>
  <c r="J18" i="57"/>
  <c r="J10" i="57"/>
  <c r="J33" i="57"/>
  <c r="J32" i="57"/>
  <c r="J29" i="57"/>
  <c r="J28" i="57"/>
  <c r="D14" i="57"/>
  <c r="J9" i="57"/>
  <c r="J13" i="57"/>
  <c r="J12" i="57"/>
  <c r="G21" i="55"/>
  <c r="J19" i="55"/>
  <c r="J17" i="55"/>
  <c r="J16" i="55"/>
  <c r="J15" i="55"/>
  <c r="J13" i="55"/>
  <c r="J20" i="55"/>
  <c r="J14" i="55"/>
  <c r="J18" i="55"/>
  <c r="J12" i="55"/>
  <c r="J11" i="55"/>
  <c r="H21" i="55"/>
  <c r="I21" i="55"/>
  <c r="D21" i="55"/>
  <c r="N16" i="52"/>
  <c r="I16" i="52" s="1"/>
  <c r="N12" i="52"/>
  <c r="M12" i="52" s="1"/>
  <c r="N9" i="52"/>
  <c r="K16" i="52"/>
  <c r="K12" i="52"/>
  <c r="N17" i="52"/>
  <c r="I17" i="52" s="1"/>
  <c r="N15" i="52"/>
  <c r="I15" i="52" s="1"/>
  <c r="N14" i="52"/>
  <c r="K14" i="52" s="1"/>
  <c r="N13" i="52"/>
  <c r="K13" i="52" s="1"/>
  <c r="N11" i="52"/>
  <c r="I11" i="52" s="1"/>
  <c r="N10" i="52"/>
  <c r="I10" i="52" s="1"/>
  <c r="E14" i="52"/>
  <c r="E12" i="52"/>
  <c r="E55" i="57"/>
  <c r="E51" i="57"/>
  <c r="E47" i="57"/>
  <c r="J10" i="55"/>
  <c r="M15" i="52"/>
  <c r="D12" i="39"/>
  <c r="D13" i="39"/>
  <c r="J36" i="63" l="1"/>
  <c r="J21" i="55"/>
  <c r="K15" i="52"/>
  <c r="M16" i="52"/>
  <c r="E15" i="52"/>
  <c r="J14" i="57"/>
  <c r="J35" i="57" s="1"/>
  <c r="E16" i="52"/>
  <c r="K11" i="52"/>
  <c r="I12" i="52"/>
  <c r="M10" i="52"/>
  <c r="M11" i="52"/>
  <c r="E11" i="52"/>
  <c r="E10" i="52"/>
  <c r="M14" i="52"/>
  <c r="I14" i="52"/>
  <c r="K10" i="52"/>
  <c r="M13" i="52"/>
  <c r="M17" i="52"/>
  <c r="I13" i="52"/>
  <c r="K17" i="52"/>
  <c r="E13" i="52"/>
  <c r="E17" i="52"/>
  <c r="B30" i="29"/>
  <c r="C30" i="29"/>
  <c r="B31" i="29"/>
  <c r="C31" i="29"/>
  <c r="B32" i="29"/>
  <c r="C32" i="29"/>
  <c r="B33" i="29"/>
  <c r="C33" i="29"/>
  <c r="B34" i="29"/>
  <c r="C34" i="29"/>
  <c r="B35" i="29"/>
  <c r="C35" i="29"/>
  <c r="B36" i="29"/>
  <c r="C36" i="29"/>
  <c r="B37" i="29"/>
  <c r="C37" i="29"/>
  <c r="B38" i="29"/>
  <c r="C38" i="29"/>
  <c r="B39" i="29"/>
  <c r="C39" i="29"/>
  <c r="B40" i="29"/>
  <c r="C40" i="29"/>
  <c r="C29" i="29"/>
  <c r="B29" i="29"/>
  <c r="B16" i="44"/>
  <c r="C16" i="44"/>
  <c r="D16" i="44"/>
  <c r="E16" i="44"/>
  <c r="F16" i="44"/>
  <c r="G16" i="44"/>
  <c r="H16" i="44"/>
  <c r="I16" i="44"/>
  <c r="J16" i="44"/>
  <c r="K16" i="44"/>
  <c r="L16" i="44"/>
  <c r="M16" i="44"/>
  <c r="N16" i="44"/>
  <c r="O16" i="44"/>
  <c r="B22" i="35"/>
  <c r="B23" i="35"/>
  <c r="B24" i="35"/>
  <c r="B25" i="35"/>
  <c r="C22" i="35"/>
  <c r="C23" i="35"/>
  <c r="C24" i="35"/>
  <c r="C25" i="35"/>
  <c r="G10" i="39"/>
  <c r="G11" i="39"/>
  <c r="G12" i="39"/>
  <c r="G13" i="39"/>
  <c r="P16" i="44" l="1"/>
  <c r="C26" i="35"/>
  <c r="B26" i="35"/>
  <c r="F20" i="35" s="1"/>
  <c r="F21" i="35" l="1"/>
  <c r="F25" i="35"/>
  <c r="F23" i="35"/>
  <c r="F22" i="35"/>
  <c r="F24" i="35"/>
</calcChain>
</file>

<file path=xl/connections.xml><?xml version="1.0" encoding="utf-8"?>
<connections xmlns="http://schemas.openxmlformats.org/spreadsheetml/2006/main">
  <connection id="1" name="(Default) XLS_TAB_23" type="1" refreshedVersion="3" minRefreshableVersion="3" savePassword="1" saveData="1">
    <dbPr connection="DSN=VITAL_DB;UID=md_qry;PWD=md4421;SERVER=DEV;" command="SELECT   X.M_QTRI_COUNT,_x000d__x000a_           X.M_NQTRI_COUNT,_x000d__x000a_           X.M_QTRI_TOT_COUNT,_x000d__x000a_           X.W_QTRI_COUNT,_x000d__x000a_           X.W_NQTRI_COUNT,_x000d__x000a_           X.W_QTRI_TOT_COUNT_x000d__x000a_    FROM   XLS_TAB_23 X_x000d__x000a_   WHERE   X.BULLTEN_YEAR = ?_x000d__x000a_ORDER BY   X.ROW_ORDER"/>
    <parameters count="1">
      <parameter name="Parameter1" parameterType="cell" refreshOnChange="1" cell="'P:\نشرات\الزواج والطلاق\2013\[Bulletin_Marriages_Divorces_DB_2013.xlsx]Sheet1'!$B$1"/>
    </parameters>
  </connection>
  <connection id="2" name="(Default) XLS_TAB_25_3" type="1" refreshedVersion="3" minRefreshableVersion="3" savePassword="1" saveData="1">
    <dbPr connection="DSN=VITAL_DB;UID=md_qry;PWD=md4421;SERVER=DEV;" command="SELECT  _x000d__x000a_           X.BAAN_SMALLERQATAR,_x000d__x000a_           X.RAJEE,_x000d__x000a_           X.KHULLA,_x000d__x000a_           X.BAAN_GREATER,_x000d__x000a_           X.TOTAL_x000d__x000a_    FROM   MIGRATE.XLS_TAB_25 X_x000d__x000a_   WHERE   X.BULLTEN_YEAR = ? AND X.CAT_QATRI_NQATRI_TOT=3_x000d__x000a_   ORDER BY   X.ROW_ORDER"/>
    <parameters count="1">
      <parameter name="Parameter1" parameterType="cell" refreshOnChange="1" cell="'P:\نشرات\الزواج والطلاق\2013\[Bulletin_Marriages_Divorces_DB_2013.xlsx]Sheet1'!$B$1"/>
    </parameters>
  </connection>
  <connection id="3" name="(Default) XLS_TAB_26_22" type="1" refreshedVersion="3" minRefreshableVersion="3" savePassword="1" saveData="1">
    <dbPr connection="DSN=VITAL_DB;UID=md_qry;PWD=md4421;SERVER=DEV;" command="SELECT   X.BAAN_SMALLERQATAR,_x000d__x000a_           X.RAJEE,_x000d__x000a_           X.KHULLA,_x000d__x000a_           X.BAAN_GREATER,_x000d__x000a_           X.TOTAL_x000d__x000a_    FROM   XLS_TAB_26 X_x000d__x000a_   WHERE   X.BULLTEN_YEAR = ? AND X.CAT_QATRI_NQATRI_TOT = 3_x000d__x000a_ORDER BY   X.ROW_ORDER"/>
    <parameters count="1">
      <parameter name="Parameter1" parameterType="cell" refreshOnChange="1" cell="'P:\نشرات\الزواج والطلاق\2013\[Bulletin_Marriages_Divorces_DB_2013.xlsx]Sheet1'!$B$1"/>
    </parameters>
  </connection>
  <connection id="4" name="(Default) XLS_TAB_6" type="1" refreshedVersion="3" savePassword="1" saveData="1">
    <dbPr connection="DSN=VITAL_DB;UID=md_qry;PWD=md4421;SERVER=DEV;" command="SELECT   _x000d__x000a_         X.AREA_AR,_x000d__x000a_         X.M_QTRI_COUNT,_x000d__x000a_         X.M_NQTRI_COUNT,_x000d__x000a_         X.M_QTRI_TOT_COUNT,_x000d__x000a_         X.W_QTRI_COUNT,_x000d__x000a_         X.W_NQTRI_COUNT,_x000d__x000a_         X.W_QTRI_TOT_COUNT,_x000d__x000a_         X.AREA_ENG_x000d__x000a_  FROM  XLS_TAB_6 X_x000d__x000a_ WHERE   BULLTEN_YEAR = ?_x000d__x000a_ORDER BY X.ROW_ORDER"/>
    <parameters count="1">
      <parameter name="Parameter1" parameterType="cell" refreshOnChange="1" cell="'D:\نشرات\الزواج والطلاق\2012\[Bulletin_Marriages_Divorces_DB_2012.xlsx]Sheet1'!$B$1"/>
    </parameters>
  </connection>
  <connection id="5" name="(Default) XLS_TAB_61" type="1" refreshedVersion="3" savePassword="1" saveData="1">
    <dbPr connection="DSN=VITAL_DB;UID=md_qry;PWD=md4421;SERVER=DEV;" command="SELECT   _x000d__x000a_         X.AREA_AR,_x000d__x000a_         X.M_QTRI_COUNT,_x000d__x000a_         X.M_NQTRI_COUNT,_x000d__x000a_         X.M_QTRI_TOT_COUNT,_x000d__x000a_         X.W_QTRI_COUNT,_x000d__x000a_         X.W_NQTRI_COUNT,_x000d__x000a_         X.W_QTRI_TOT_COUNT,_x000d__x000a_         X.AREA_ENG_x000d__x000a_  FROM  XLS_TAB_6 X_x000d__x000a_ WHERE   BULLTEN_YEAR = ?_x000d__x000a_ORDER BY X.ROW_ORDER"/>
    <parameters count="1">
      <parameter name="Parameter1" parameterType="cell" refreshOnChange="1" cell="'D:\نشرات\الزواج والطلاق\2012\[Bulletin_Marriages_Divorces_DB_2012.xlsx]Sheet1'!$B$1"/>
    </parameters>
  </connection>
  <connection id="6" name="(Default) XLS_TAB_7" type="1" refreshedVersion="3" savePassword="1" saveData="1">
    <dbPr connection="DSN=VITAL_DB;UID=md_qry;PWD=md4421;SERVER=DEV;" command="SELECT   X.M_QTRI_COUNT,_x000d__x000a_         X.M_NQTRI_COUNT,_x000d__x000a_         X.M_QTRI_TOT_COUNT,_x000d__x000a_         X.W_QTRI_COUNT,_x000d__x000a_         X.W_NQTRI_COUNT,_x000d__x000a_         X.W_QTRI_TOT_COUNT_x000d__x000a_  FROM   XLS_TAB_7 X_x000d__x000a_  where  X.BULLTEN_YEAR=?_x000d__x000a_ORDER BY X.ROW_ORDER"/>
    <parameters count="1">
      <parameter name="Parameter1" parameterType="cell" refreshOnChange="1" cell="'P:\نشرات\الزواج والطلاق\2013\[Bulletin_Marriages_Divorces_DB_2013.xlsx]Sheet1'!$B$1"/>
    </parameters>
  </connection>
  <connection id="7" name="(Default) XLS_TAB_8" type="1" refreshedVersion="3" minRefreshableVersion="3" savePassword="1" saveData="1">
    <dbPr connection="DSN=VITAL_DB;UID=md_qry;PWD=md4421;SERVER=DEV;" command="SELECT   _x000d__x000a_         X.QATAR,_x000d__x000a_         X.OTHER_G_C_C_COUNTRIES,_x000d__x000a_         X.OTHER_ARAB_COUNTRIES,_x000d__x000a_         X.ASIAN_COUNTRIES,_x000d__x000a_         X.EUROPEAN_COUNTRIES,_x000d__x000a_         X.OTHER_COUNTRIES,_x000d__x000a_         X.TOTAL,_x000d__x000a_         X.ROW_ORDER      _x000d__x000a_  FROM   XLS_TAB_8 X_x000d__x000a_  WHERE X.BULLTEN_YEAR=?_x000d__x000a_  ORDER BY X.ROW_ORDER"/>
    <parameters count="1">
      <parameter name="Parameter1" parameterType="cell" refreshOnChange="1" cell="'P:\نشرات\الزواج والطلاق\2013\[Bulletin_Marriages_Divorces_DB_2013.xlsx]Sheet1'!$B$1"/>
    </parameters>
  </connection>
</connections>
</file>

<file path=xl/sharedStrings.xml><?xml version="1.0" encoding="utf-8"?>
<sst xmlns="http://schemas.openxmlformats.org/spreadsheetml/2006/main" count="1316" uniqueCount="605">
  <si>
    <t>المجموع</t>
  </si>
  <si>
    <t>Total</t>
  </si>
  <si>
    <t xml:space="preserve">المجموع  </t>
  </si>
  <si>
    <t xml:space="preserve">Total  </t>
  </si>
  <si>
    <t xml:space="preserve">  يناير</t>
  </si>
  <si>
    <t xml:space="preserve">  January</t>
  </si>
  <si>
    <t xml:space="preserve">  فبراير</t>
  </si>
  <si>
    <t xml:space="preserve">  February</t>
  </si>
  <si>
    <t xml:space="preserve">  مارس</t>
  </si>
  <si>
    <t xml:space="preserve">  March</t>
  </si>
  <si>
    <t xml:space="preserve">  April</t>
  </si>
  <si>
    <t xml:space="preserve">  مايو</t>
  </si>
  <si>
    <t xml:space="preserve">  May</t>
  </si>
  <si>
    <t xml:space="preserve">  يونيو</t>
  </si>
  <si>
    <t xml:space="preserve">  June</t>
  </si>
  <si>
    <t xml:space="preserve">  يوليو</t>
  </si>
  <si>
    <t xml:space="preserve">  July</t>
  </si>
  <si>
    <t xml:space="preserve">  أغسطس</t>
  </si>
  <si>
    <t xml:space="preserve">  August</t>
  </si>
  <si>
    <t xml:space="preserve">  سبتمبر</t>
  </si>
  <si>
    <t xml:space="preserve">  September</t>
  </si>
  <si>
    <t xml:space="preserve">  أكتوبر</t>
  </si>
  <si>
    <t xml:space="preserve">  October</t>
  </si>
  <si>
    <t xml:space="preserve">  نوفمبر</t>
  </si>
  <si>
    <t xml:space="preserve">  November</t>
  </si>
  <si>
    <t xml:space="preserve">  ديسمبر</t>
  </si>
  <si>
    <t xml:space="preserve">  December</t>
  </si>
  <si>
    <t>20 - 24</t>
  </si>
  <si>
    <t>25 - 29</t>
  </si>
  <si>
    <t>30 - 34</t>
  </si>
  <si>
    <t>35 - 39</t>
  </si>
  <si>
    <t>40 - 44</t>
  </si>
  <si>
    <t>45 - 49</t>
  </si>
  <si>
    <t>غير مبين</t>
  </si>
  <si>
    <t>Not Stated</t>
  </si>
  <si>
    <t>50 - 54</t>
  </si>
  <si>
    <t>55 - 59</t>
  </si>
  <si>
    <t>60 - 64</t>
  </si>
  <si>
    <t>65 - 69</t>
  </si>
  <si>
    <t>70 - 74</t>
  </si>
  <si>
    <t>عقود الزواج وإشهادات الطلاق المسجلة حسب جنسية الزوج</t>
  </si>
  <si>
    <t xml:space="preserve">REGISTERED MARRIAGES AND DIVORCES BY HUSBAND'S NATIONALITY </t>
  </si>
  <si>
    <t>الريان</t>
  </si>
  <si>
    <t>الوكرة</t>
  </si>
  <si>
    <t>الخور</t>
  </si>
  <si>
    <t>الشمال</t>
  </si>
  <si>
    <t>عقود الزواج حسب جنسية الزوج والزوجة والشهر</t>
  </si>
  <si>
    <t xml:space="preserve">  قطر</t>
  </si>
  <si>
    <t xml:space="preserve">  QATAR</t>
  </si>
  <si>
    <t xml:space="preserve"> بقية دول مجلس التعاون لدول الخليج العربية</t>
  </si>
  <si>
    <t xml:space="preserve">  باقي الدول العربية</t>
  </si>
  <si>
    <t xml:space="preserve">  Other Arab Countries</t>
  </si>
  <si>
    <t xml:space="preserve">  دول أسيوية</t>
  </si>
  <si>
    <t xml:space="preserve">  Asian Countries</t>
  </si>
  <si>
    <t xml:space="preserve">  دول أوروبية</t>
  </si>
  <si>
    <t xml:space="preserve">  European Countries</t>
  </si>
  <si>
    <t xml:space="preserve">  دول أخرى</t>
  </si>
  <si>
    <t xml:space="preserve">  Other Countries</t>
  </si>
  <si>
    <t>عقود الزواج حسب فئة عمر الزوج وجنسيته</t>
  </si>
  <si>
    <t>MARRIAGES BY HUSBAND'S AGE GROUP AND HIS NATIONALITY</t>
  </si>
  <si>
    <t>24-20</t>
  </si>
  <si>
    <t>29-25</t>
  </si>
  <si>
    <t>34-30</t>
  </si>
  <si>
    <t>39-35</t>
  </si>
  <si>
    <t>44-40</t>
  </si>
  <si>
    <t>49-45</t>
  </si>
  <si>
    <t>54-50</t>
  </si>
  <si>
    <t>59-55</t>
  </si>
  <si>
    <t xml:space="preserve">  بقية دول مجلس التعاون </t>
  </si>
  <si>
    <t>عقود الزواج حسب فئة عمر الزوجة وجنسيتها</t>
  </si>
  <si>
    <t>MARRIAGES BY WIFE'S AGE GROUP AND HER NATIONALITY</t>
  </si>
  <si>
    <t>عقود الزواج حسب فئة عمر الزوجة والزوج</t>
  </si>
  <si>
    <t>MARRIAGES BY AGE GROUP OF WIFE AND HUSBAND</t>
  </si>
  <si>
    <t>75  +</t>
  </si>
  <si>
    <t>إشهادات الطلاق حسب جنسية الزوج والزوجة والشهر</t>
  </si>
  <si>
    <t>إشهادات الطلاق حسب نوع الطلاق وفئة عمر الزوجة</t>
  </si>
  <si>
    <t>DIVORCES BY TYPE OF DIVORCE AND WIFE'S AGE GROUP</t>
  </si>
  <si>
    <t>60 +</t>
  </si>
  <si>
    <t>إشهادات الطلاق حسب نوع الطلاق وفئة عمر الزوج</t>
  </si>
  <si>
    <t>75 +</t>
  </si>
  <si>
    <t>إشهادات الطلاق حسب نوع الطلاق وجنسية الزوج</t>
  </si>
  <si>
    <t xml:space="preserve">DIVORCES BY TYPE OF DIVORCE AND NATIONALITY OF HUSBAND </t>
  </si>
  <si>
    <t>إشهادات الطلاق حسب فئة عمر الزوجة والزوج</t>
  </si>
  <si>
    <t>DIVORCES BY AGE GROUP OF WIFE AND HUSBAND</t>
  </si>
  <si>
    <t xml:space="preserve">                 الجنسية 
 الشهر</t>
  </si>
  <si>
    <t>الشهور</t>
  </si>
  <si>
    <t xml:space="preserve">  يناير
Jan</t>
  </si>
  <si>
    <t>فبراير  
Feb</t>
  </si>
  <si>
    <t xml:space="preserve">مارس 
 Mar  </t>
  </si>
  <si>
    <t xml:space="preserve">ابريل 
 Apr  </t>
  </si>
  <si>
    <t xml:space="preserve">مايو 
 May  </t>
  </si>
  <si>
    <t xml:space="preserve">يونيو  
Jun  </t>
  </si>
  <si>
    <t xml:space="preserve">يوليو  
July  </t>
  </si>
  <si>
    <t>أغسطس  
Aug</t>
  </si>
  <si>
    <t xml:space="preserve">سبتمبر  
Sep  </t>
  </si>
  <si>
    <t xml:space="preserve">أكتوبر  
Oct  </t>
  </si>
  <si>
    <t xml:space="preserve">نوفمبر 
 Nov  </t>
  </si>
  <si>
    <t xml:space="preserve">ديسمبر  
Dec  </t>
  </si>
  <si>
    <t xml:space="preserve">MARRIAGES BY NATIONALITY OF HUSBAND,
NATIONALITY OF WIFE AND MONTH </t>
  </si>
  <si>
    <t xml:space="preserve">                           جنسية الزوجة 
  جنسية الزوج </t>
  </si>
  <si>
    <t xml:space="preserve">                                       Nationality of Wife
  Nationality of Husband </t>
  </si>
  <si>
    <t>+60</t>
  </si>
  <si>
    <t xml:space="preserve">                      Nationality 
  Month</t>
  </si>
  <si>
    <t xml:space="preserve">               نوع الطلاق
 فئات عمر
 الزوجة (بالسنوات)</t>
  </si>
  <si>
    <r>
      <t xml:space="preserve">رجعي
</t>
    </r>
    <r>
      <rPr>
        <b/>
        <sz val="9"/>
        <rFont val="Arial"/>
        <family val="2"/>
      </rPr>
      <t>Rajee</t>
    </r>
  </si>
  <si>
    <r>
      <t xml:space="preserve">خلع
</t>
    </r>
    <r>
      <rPr>
        <b/>
        <sz val="9"/>
        <rFont val="Arial"/>
        <family val="2"/>
      </rPr>
      <t>Khulla</t>
    </r>
  </si>
  <si>
    <r>
      <t xml:space="preserve">بينونة كبرى
</t>
    </r>
    <r>
      <rPr>
        <b/>
        <sz val="9"/>
        <rFont val="Arial"/>
        <family val="2"/>
      </rPr>
      <t>Greater Bann</t>
    </r>
  </si>
  <si>
    <t xml:space="preserve">             Type of Divorce
 Age Group
 of Wife (in Years)</t>
  </si>
  <si>
    <t xml:space="preserve">         فئة عمر الزوجة
              (بالسنوات)
 فئة عمر
 الزوج (بالسنوات)</t>
  </si>
  <si>
    <t xml:space="preserve">           Age Group of Wife
                           (in Years)
 Age Group of
 Husband (in Years)</t>
  </si>
  <si>
    <t xml:space="preserve">                     Type of Divorce
 Nationality of Husband</t>
  </si>
  <si>
    <t>الجنسية Nationality</t>
  </si>
  <si>
    <t>جنسية الزوج Nationality of Husband</t>
  </si>
  <si>
    <t>جنسية الزوجة Nationality of Wife</t>
  </si>
  <si>
    <t>قطر
Qatar</t>
  </si>
  <si>
    <t>باقي الدول العربية
Other Arabs Countries</t>
  </si>
  <si>
    <t>دول أسيوية
Asian Countries</t>
  </si>
  <si>
    <t>دول أخرى
Other Countries</t>
  </si>
  <si>
    <t>64-60</t>
  </si>
  <si>
    <t>69-65</t>
  </si>
  <si>
    <t>74-70</t>
  </si>
  <si>
    <t xml:space="preserve"> + 75</t>
  </si>
  <si>
    <t xml:space="preserve">                            Age Group of 
                                   Husband
                                  (in Years) 
 Nationality of Husband </t>
  </si>
  <si>
    <t xml:space="preserve"> QATAR</t>
  </si>
  <si>
    <t xml:space="preserve"> Other CCASG Countries</t>
  </si>
  <si>
    <t xml:space="preserve">Total </t>
  </si>
  <si>
    <t xml:space="preserve">                     فئة عمر الزوجة
                          (بالسنوات) 
 جنسية الزوجة</t>
  </si>
  <si>
    <t xml:space="preserve">          فئة عمر الزوجة
              (بالسنوات)
  فئة عمر الزوج
  (بالسنوات)</t>
  </si>
  <si>
    <t xml:space="preserve">          Age Group of Wife
                         (in Years)
  Age Group of
  Husband (in Years)</t>
  </si>
  <si>
    <t>These indicators can be used as markers of programs being made towards reaching objectives set by countries to improve the social and economical situation of the society.</t>
  </si>
  <si>
    <t>هذا وتستخدم المؤشـرات التي توفرها الإحصاءات الحيوية كمعـالم لبلوغ الأهداف القصيرة والبعيدة لتحسين الأوضاع الإجتماعية والاقتصادية لكافة أفراد المجتمع .</t>
  </si>
  <si>
    <t xml:space="preserve">Through Vital statistics we can adopt indicators reflecting rate, trend of population, characteristics and growth as well as the demographic behavior of the society. </t>
  </si>
  <si>
    <t>تعتبر الإحصاءات الحيوية أحد الأركان الأساسية للإحصاءات السكانية ، كما ويعتبر التحليل الديموغرافي أحد أهم الإستخدامات التي تعتبر ضرورية للقيام بتخطيط التنمية الاقتصادية  والاجتماعية .</t>
  </si>
  <si>
    <t>VITAL STATISTICS</t>
  </si>
  <si>
    <t>الإحصاءات الحيوية</t>
  </si>
  <si>
    <r>
      <t xml:space="preserve">إشهادات الطلاق </t>
    </r>
    <r>
      <rPr>
        <b/>
        <sz val="8"/>
        <rFont val="Arial"/>
        <family val="2"/>
      </rPr>
      <t>Divorces</t>
    </r>
  </si>
  <si>
    <r>
      <t xml:space="preserve">عقود الزواج </t>
    </r>
    <r>
      <rPr>
        <b/>
        <sz val="8"/>
        <rFont val="Arial"/>
        <family val="2"/>
      </rPr>
      <t>Marriages</t>
    </r>
  </si>
  <si>
    <r>
      <t xml:space="preserve">قطري
</t>
    </r>
    <r>
      <rPr>
        <b/>
        <sz val="8"/>
        <rFont val="Arial"/>
        <family val="2"/>
      </rPr>
      <t>Qatari</t>
    </r>
  </si>
  <si>
    <r>
      <t xml:space="preserve">غير قطري
</t>
    </r>
    <r>
      <rPr>
        <b/>
        <sz val="8"/>
        <rFont val="Arial"/>
        <family val="2"/>
      </rPr>
      <t>Non Qatari</t>
    </r>
  </si>
  <si>
    <r>
      <t xml:space="preserve">جنسية الزوج </t>
    </r>
    <r>
      <rPr>
        <b/>
        <sz val="8"/>
        <rFont val="Arial"/>
        <family val="2"/>
      </rPr>
      <t>Nationality of Husband</t>
    </r>
  </si>
  <si>
    <r>
      <t xml:space="preserve">جنسية الزوجة </t>
    </r>
    <r>
      <rPr>
        <b/>
        <sz val="8"/>
        <rFont val="Arial"/>
        <family val="2"/>
      </rPr>
      <t>Nationality of Wife</t>
    </r>
  </si>
  <si>
    <t xml:space="preserve">          الجنسية 
 السنة                     </t>
  </si>
  <si>
    <t>يناير</t>
  </si>
  <si>
    <r>
      <t xml:space="preserve">قطر
</t>
    </r>
    <r>
      <rPr>
        <b/>
        <sz val="8"/>
        <rFont val="Arial"/>
        <family val="2"/>
      </rPr>
      <t>Qatar</t>
    </r>
  </si>
  <si>
    <r>
      <t xml:space="preserve">بقية دول مجلس التعاون
</t>
    </r>
    <r>
      <rPr>
        <b/>
        <sz val="8"/>
        <rFont val="Arial"/>
        <family val="2"/>
      </rPr>
      <t>Other CCASG Countries</t>
    </r>
  </si>
  <si>
    <r>
      <t xml:space="preserve">باقي الدول العربية
</t>
    </r>
    <r>
      <rPr>
        <b/>
        <sz val="8"/>
        <rFont val="Arial"/>
        <family val="2"/>
      </rPr>
      <t>Other Arab Countries</t>
    </r>
  </si>
  <si>
    <t xml:space="preserve">                 فئة عمر الزوج
                      (بالسنوات) 
 جنسية الزوج</t>
  </si>
  <si>
    <t>فبراير</t>
  </si>
  <si>
    <t>مارس</t>
  </si>
  <si>
    <t>مايو</t>
  </si>
  <si>
    <t>يونيو</t>
  </si>
  <si>
    <t>يوليو</t>
  </si>
  <si>
    <t>أغسطس</t>
  </si>
  <si>
    <t>سبتمبر</t>
  </si>
  <si>
    <t>أكتوبر</t>
  </si>
  <si>
    <t>نوفمبر</t>
  </si>
  <si>
    <t>ديسمبر</t>
  </si>
  <si>
    <t>المواليد والوفيات والزواج والطلاق</t>
  </si>
  <si>
    <t>Vital Statistics is considered as one the main pillars of population statistics. Demographic analysis is a prerequisite to planning for economic and social development.</t>
  </si>
  <si>
    <t xml:space="preserve">مصادر البيانات : </t>
  </si>
  <si>
    <t>The Source of the data:</t>
  </si>
  <si>
    <t>Presented in this chapter are the Annual Vital Statistics Reports Published by The Qatar Statistics Authority.</t>
  </si>
  <si>
    <t>دول أوروبية
Europan Countries</t>
  </si>
  <si>
    <t xml:space="preserve">                              Age Group of 
                                      Husband
                                     (in Years) 
 Nationality of Husband </t>
  </si>
  <si>
    <t xml:space="preserve">                        نوع الطلاق
 جنسية الزوج </t>
  </si>
  <si>
    <t>Al Daayen</t>
  </si>
  <si>
    <r>
      <t xml:space="preserve">المجموع
</t>
    </r>
    <r>
      <rPr>
        <b/>
        <sz val="8"/>
        <rFont val="Arial"/>
        <family val="2"/>
      </rPr>
      <t>Total</t>
    </r>
  </si>
  <si>
    <t xml:space="preserve">                        Nationality  
 Year</t>
  </si>
  <si>
    <t xml:space="preserve">                             الجنسية 
 السنة                    </t>
  </si>
  <si>
    <t>باقي دول مجلس التعاون
Other G.C.C. Countries</t>
  </si>
  <si>
    <r>
      <t xml:space="preserve">        Nationality</t>
    </r>
    <r>
      <rPr>
        <b/>
        <sz val="9"/>
        <rFont val="Arial"/>
        <family val="2"/>
      </rPr>
      <t xml:space="preserve"> 
 Year</t>
    </r>
  </si>
  <si>
    <r>
      <t>غير مبين</t>
    </r>
    <r>
      <rPr>
        <b/>
        <sz val="9"/>
        <rFont val="Arial"/>
        <family val="2"/>
      </rPr>
      <t xml:space="preserve">
</t>
    </r>
    <r>
      <rPr>
        <b/>
        <sz val="8"/>
        <rFont val="Arial"/>
        <family val="2"/>
      </rPr>
      <t>N.S.</t>
    </r>
  </si>
  <si>
    <r>
      <t>غير مبين</t>
    </r>
    <r>
      <rPr>
        <b/>
        <sz val="9"/>
        <rFont val="Arial"/>
        <family val="2"/>
      </rPr>
      <t xml:space="preserve">
N.S.</t>
    </r>
  </si>
  <si>
    <r>
      <t>قبل الدخول
(بينونة صغري)</t>
    </r>
    <r>
      <rPr>
        <b/>
        <sz val="11"/>
        <rFont val="Arial"/>
        <family val="2"/>
      </rPr>
      <t xml:space="preserve">
</t>
    </r>
    <r>
      <rPr>
        <b/>
        <sz val="9"/>
        <rFont val="Arial"/>
        <family val="2"/>
      </rPr>
      <t>Smaller</t>
    </r>
  </si>
  <si>
    <r>
      <t xml:space="preserve">المجموع
</t>
    </r>
    <r>
      <rPr>
        <b/>
        <sz val="9"/>
        <rFont val="Arial"/>
        <family val="2"/>
      </rPr>
      <t>Total</t>
    </r>
  </si>
  <si>
    <t xml:space="preserve">عقود الزواج حسب جنسية الزوجة والزوج </t>
  </si>
  <si>
    <t xml:space="preserve">MARRIAGES BY NATIONALITY OF  WIFE AND HUSBAND,  </t>
  </si>
  <si>
    <t>الزيادة الطبيعية  Natural Increase</t>
  </si>
  <si>
    <t>الوفيات  Deaths</t>
  </si>
  <si>
    <t>Year السنة</t>
  </si>
  <si>
    <t>Year</t>
  </si>
  <si>
    <r>
      <t xml:space="preserve">الزيادة الطبيعية
</t>
    </r>
    <r>
      <rPr>
        <b/>
        <sz val="8"/>
        <rFont val="Arial"/>
        <family val="2"/>
      </rPr>
      <t>Natural Increase</t>
    </r>
  </si>
  <si>
    <r>
      <t xml:space="preserve">الوفيات
</t>
    </r>
    <r>
      <rPr>
        <b/>
        <sz val="8"/>
        <rFont val="Arial"/>
        <family val="2"/>
      </rPr>
      <t>Deaths</t>
    </r>
  </si>
  <si>
    <r>
      <t xml:space="preserve">المواليد
</t>
    </r>
    <r>
      <rPr>
        <b/>
        <sz val="8"/>
        <rFont val="Arial"/>
        <family val="2"/>
      </rPr>
      <t>Births</t>
    </r>
  </si>
  <si>
    <t>السنة</t>
  </si>
  <si>
    <t>REGISTERED VITAL EVENTS</t>
  </si>
  <si>
    <t>الواقعات الحيوية المسجلة</t>
  </si>
  <si>
    <t>G.Total</t>
  </si>
  <si>
    <r>
      <t xml:space="preserve">المجموع العام
</t>
    </r>
    <r>
      <rPr>
        <b/>
        <sz val="8"/>
        <rFont val="Arial"/>
        <family val="2"/>
      </rPr>
      <t>G.Total</t>
    </r>
  </si>
  <si>
    <r>
      <t xml:space="preserve">نسبة الذكور
</t>
    </r>
    <r>
      <rPr>
        <b/>
        <sz val="8"/>
        <rFont val="Arial"/>
        <family val="2"/>
      </rPr>
      <t>% Male</t>
    </r>
  </si>
  <si>
    <r>
      <t xml:space="preserve">ذكور
</t>
    </r>
    <r>
      <rPr>
        <b/>
        <sz val="8"/>
        <rFont val="Arial"/>
        <family val="2"/>
      </rPr>
      <t>M</t>
    </r>
  </si>
  <si>
    <t>%</t>
  </si>
  <si>
    <t xml:space="preserve">                      Nationality 
                       &amp; Gender
 Year</t>
  </si>
  <si>
    <r>
      <t xml:space="preserve">المجموع  </t>
    </r>
    <r>
      <rPr>
        <b/>
        <sz val="8"/>
        <rFont val="Arial"/>
        <family val="2"/>
      </rPr>
      <t>Total</t>
    </r>
  </si>
  <si>
    <r>
      <t xml:space="preserve">غير قطريين </t>
    </r>
    <r>
      <rPr>
        <b/>
        <sz val="8"/>
        <rFont val="Arial"/>
        <family val="2"/>
      </rPr>
      <t>Non-Qataris</t>
    </r>
  </si>
  <si>
    <r>
      <t xml:space="preserve">قطريون </t>
    </r>
    <r>
      <rPr>
        <b/>
        <sz val="8"/>
        <rFont val="Arial"/>
        <family val="2"/>
      </rPr>
      <t>Qataris</t>
    </r>
  </si>
  <si>
    <t xml:space="preserve">             الجنسية والنوع
 السنة</t>
  </si>
  <si>
    <t>REGISTERED LIVE BIRTHS BY NATIONALITY AND GENDER</t>
  </si>
  <si>
    <t>المواليد أحياء المسجلون حسب الجنسية والنوع</t>
  </si>
  <si>
    <t>15 - 19</t>
  </si>
  <si>
    <t>غير قطريين Non-Qataris</t>
  </si>
  <si>
    <t>قطريون Qataris</t>
  </si>
  <si>
    <t>فئة عمرالأم (بالسنوات)</t>
  </si>
  <si>
    <t xml:space="preserve">                         Nationality 
                          &amp; Gender
  Age Group
  of Mother
  (in Years)</t>
  </si>
  <si>
    <t xml:space="preserve">           الجنسية والنوع
 فئة عمرالأم
 (بالسنوات)</t>
  </si>
  <si>
    <t>REGISTERED LIVE BIRTHS BY NATIONALITY , GENDER AND AGE GROUP OF MOTHER</t>
  </si>
  <si>
    <t>المواليد أحياء المسجلون حسب الجنسية والنوع وفئة عمر الأم</t>
  </si>
  <si>
    <t>ديسمير
  Dec</t>
  </si>
  <si>
    <t>نوفمبر
  Nov</t>
  </si>
  <si>
    <t>أكتوبر
  Oct</t>
  </si>
  <si>
    <t>سبتمبر
  Sep</t>
  </si>
  <si>
    <t>اغسطس
Aug</t>
  </si>
  <si>
    <t>يوليو
Jul</t>
  </si>
  <si>
    <t>يونيو
Jun</t>
  </si>
  <si>
    <t>مايو
May</t>
  </si>
  <si>
    <t>ابريل
Apr</t>
  </si>
  <si>
    <t>مارس
Mar</t>
  </si>
  <si>
    <t>فبراير
Feb</t>
  </si>
  <si>
    <t>يناير
Jan</t>
  </si>
  <si>
    <t>إناث Females</t>
  </si>
  <si>
    <t>ذكور Males</t>
  </si>
  <si>
    <t>الشهر Month</t>
  </si>
  <si>
    <r>
      <t>المجموع</t>
    </r>
    <r>
      <rPr>
        <b/>
        <sz val="12"/>
        <rFont val="Arial"/>
        <family val="2"/>
      </rPr>
      <t xml:space="preserve">
</t>
    </r>
    <r>
      <rPr>
        <b/>
        <sz val="8"/>
        <rFont val="Arial"/>
        <family val="2"/>
      </rPr>
      <t>Total</t>
    </r>
  </si>
  <si>
    <t xml:space="preserve">                         Nationality
                          &amp; Gender  
   Month</t>
  </si>
  <si>
    <t>المجموع  Total</t>
  </si>
  <si>
    <r>
      <t xml:space="preserve">غير قطريين </t>
    </r>
    <r>
      <rPr>
        <b/>
        <sz val="9"/>
        <rFont val="Arial"/>
        <family val="2"/>
      </rPr>
      <t>Non-Qataris</t>
    </r>
  </si>
  <si>
    <r>
      <t xml:space="preserve">قطريون </t>
    </r>
    <r>
      <rPr>
        <b/>
        <sz val="9"/>
        <rFont val="Arial"/>
        <family val="2"/>
      </rPr>
      <t>Qataris</t>
    </r>
  </si>
  <si>
    <t xml:space="preserve">             الجنسية والنوع
  الشهر</t>
  </si>
  <si>
    <t>REGISTERED DEATHS BY NATIONALITY , GENDER AND MONTH</t>
  </si>
  <si>
    <t>الوفيات المسجلة حسب الجنسية والنوع والشهر</t>
  </si>
  <si>
    <t>65+</t>
  </si>
  <si>
    <t>60-64</t>
  </si>
  <si>
    <t>55-59</t>
  </si>
  <si>
    <t>50-54</t>
  </si>
  <si>
    <t>45-49</t>
  </si>
  <si>
    <t>40-44</t>
  </si>
  <si>
    <t>35-39</t>
  </si>
  <si>
    <t>30-34</t>
  </si>
  <si>
    <t>25-29</t>
  </si>
  <si>
    <t>20-24</t>
  </si>
  <si>
    <t>15-19</t>
  </si>
  <si>
    <t>10-14</t>
  </si>
  <si>
    <t>5-9</t>
  </si>
  <si>
    <t>0-4</t>
  </si>
  <si>
    <t>95+</t>
  </si>
  <si>
    <t>95 +</t>
  </si>
  <si>
    <t>90-94</t>
  </si>
  <si>
    <t xml:space="preserve"> 90 - 94</t>
  </si>
  <si>
    <t>85-89</t>
  </si>
  <si>
    <t xml:space="preserve"> 85 - 89</t>
  </si>
  <si>
    <t>80-84</t>
  </si>
  <si>
    <t xml:space="preserve"> 80 - 84</t>
  </si>
  <si>
    <t>75-79</t>
  </si>
  <si>
    <t xml:space="preserve"> 75 - 79</t>
  </si>
  <si>
    <t>70-74</t>
  </si>
  <si>
    <t xml:space="preserve"> 70 - 74</t>
  </si>
  <si>
    <t>65-69</t>
  </si>
  <si>
    <t xml:space="preserve"> 65 - 69</t>
  </si>
  <si>
    <t xml:space="preserve"> 60 - 64</t>
  </si>
  <si>
    <t xml:space="preserve"> 55 - 59</t>
  </si>
  <si>
    <t xml:space="preserve"> 50 - 54</t>
  </si>
  <si>
    <t xml:space="preserve"> 45 - 49</t>
  </si>
  <si>
    <t xml:space="preserve"> 40 - 44</t>
  </si>
  <si>
    <t xml:space="preserve"> 35 - 39</t>
  </si>
  <si>
    <t xml:space="preserve"> 30 - 34</t>
  </si>
  <si>
    <t xml:space="preserve"> 25 - 29</t>
  </si>
  <si>
    <t xml:space="preserve"> 20 - 24</t>
  </si>
  <si>
    <t xml:space="preserve"> 15 - 19</t>
  </si>
  <si>
    <t xml:space="preserve"> 10 - 14</t>
  </si>
  <si>
    <t xml:space="preserve"> 5 - 9</t>
  </si>
  <si>
    <t>Under 1 Year</t>
  </si>
  <si>
    <t>اقل من عام</t>
  </si>
  <si>
    <t xml:space="preserve">                         Nationality
                          &amp; Gender
 Age Group
 (in Years)</t>
  </si>
  <si>
    <t>REGISTERED DEATHS BY NATIONALITY , GENDER AND AGE GROUP</t>
  </si>
  <si>
    <t>الوفيات المسجلة حسب الجنسية والنوع وفئة العمر</t>
  </si>
  <si>
    <t>(V01-Y98)</t>
  </si>
  <si>
    <t>External causes of mortality</t>
  </si>
  <si>
    <t>(R00-R99)</t>
  </si>
  <si>
    <t>Symptoms, signs and abnormal clinical and laboratory findings, not elsewhere classified</t>
  </si>
  <si>
    <t>(Q00-Q99)</t>
  </si>
  <si>
    <t>Congenital malformations, deformations and chromosomal abnormalities</t>
  </si>
  <si>
    <t xml:space="preserve">التشوهات والعهات والشذوذات الصبغوية (شذوذات  الكروموسومات) </t>
  </si>
  <si>
    <t>(P00-P96)</t>
  </si>
  <si>
    <t>Certain conditions originating in perinatal period</t>
  </si>
  <si>
    <t xml:space="preserve">حالات معينة تنشا في الفترة حول الولادة </t>
  </si>
  <si>
    <t>(O00-O99)</t>
  </si>
  <si>
    <t>Pregnancy, childbirth and the puerperium</t>
  </si>
  <si>
    <t xml:space="preserve">الحمل والولادة  والنفاس </t>
  </si>
  <si>
    <t>(N00-N99)</t>
  </si>
  <si>
    <t>Diseases of the genitourinary system</t>
  </si>
  <si>
    <t>(M00-M99)</t>
  </si>
  <si>
    <t>Diseases of the musculoskeletal system and conective tissue</t>
  </si>
  <si>
    <t>(L00-L99)</t>
  </si>
  <si>
    <t>Diseases of the skin and subcutaneous tissue</t>
  </si>
  <si>
    <t>(K00-K93)</t>
  </si>
  <si>
    <t>Diseases of the digestive system</t>
  </si>
  <si>
    <t>(J00-J99)</t>
  </si>
  <si>
    <t>Diseases of the respiratory system</t>
  </si>
  <si>
    <t>(I00-I99)</t>
  </si>
  <si>
    <t>Diseases of the circulatory system</t>
  </si>
  <si>
    <t>(G00-G99)</t>
  </si>
  <si>
    <t>Diseases of the  nervous system</t>
  </si>
  <si>
    <t>(E00-F90)</t>
  </si>
  <si>
    <t>Endocrine, nutritional and metabolic diseases</t>
  </si>
  <si>
    <t>(D50-D89)</t>
  </si>
  <si>
    <t>Diseases of the blood and blood-forming organs &amp; certain disorders involving the immune mechanism</t>
  </si>
  <si>
    <t>(C00-D48)</t>
  </si>
  <si>
    <t xml:space="preserve"> Neoplasms</t>
  </si>
  <si>
    <t>(A00-B99)</t>
  </si>
  <si>
    <t xml:space="preserve">Certain infectious and parasitic diseases </t>
  </si>
  <si>
    <r>
      <t xml:space="preserve">غير قطريين
</t>
    </r>
    <r>
      <rPr>
        <b/>
        <sz val="8"/>
        <rFont val="Arial"/>
        <family val="2"/>
      </rPr>
      <t>Non-Qataris</t>
    </r>
  </si>
  <si>
    <r>
      <t xml:space="preserve">قطريون
</t>
    </r>
    <r>
      <rPr>
        <b/>
        <sz val="8"/>
        <rFont val="Arial"/>
        <family val="2"/>
      </rPr>
      <t>Qataris</t>
    </r>
  </si>
  <si>
    <t>REGISTERED DEATHS BY NATIONALITY , GENDER AND CAUSE OF DEATH ( ICD - 10 BASIC LIST )</t>
  </si>
  <si>
    <t>الوفيات المسجلة حسب الجنسية والنوع وسبب الوفاة (المراجعة العاشرة القائمة الأساسية)</t>
  </si>
  <si>
    <t xml:space="preserve">                      Nationality 
                       &amp; Gender
  Year</t>
  </si>
  <si>
    <t xml:space="preserve">             الجنسية والنوع
 السنة </t>
  </si>
  <si>
    <t>REGISTERED   INFANT  DEATHS (UNDER ONE YEAR) BY NATIONALITY AND GENDER</t>
  </si>
  <si>
    <t xml:space="preserve"> وفيات الأطفال  الرضع (أقل من عام) المسجلة حسب الجنسية والعمر</t>
  </si>
  <si>
    <t>المجموع العام
G.Total</t>
  </si>
  <si>
    <r>
      <t xml:space="preserve">ذكور
</t>
    </r>
    <r>
      <rPr>
        <b/>
        <sz val="9"/>
        <rFont val="Arial"/>
        <family val="2"/>
      </rPr>
      <t>M</t>
    </r>
  </si>
  <si>
    <r>
      <t>المجموع</t>
    </r>
    <r>
      <rPr>
        <b/>
        <sz val="12"/>
        <rFont val="Arial"/>
        <family val="2"/>
      </rPr>
      <t xml:space="preserve">
</t>
    </r>
    <r>
      <rPr>
        <b/>
        <sz val="9"/>
        <rFont val="Arial"/>
        <family val="2"/>
      </rPr>
      <t>Total</t>
    </r>
  </si>
  <si>
    <t xml:space="preserve">                        Nationality
                         &amp; Gender
  Month</t>
  </si>
  <si>
    <r>
      <t xml:space="preserve">المجموع  </t>
    </r>
    <r>
      <rPr>
        <b/>
        <sz val="9"/>
        <rFont val="Arial"/>
        <family val="2"/>
      </rPr>
      <t>Total</t>
    </r>
  </si>
  <si>
    <t xml:space="preserve">             الجنسية والنوع
 الشهر </t>
  </si>
  <si>
    <t>وفيات الأطفال الرضع (أقل من عام) المسجلة حسب الجنسية والنوع والشهر</t>
  </si>
  <si>
    <r>
      <t>11-</t>
    </r>
    <r>
      <rPr>
        <b/>
        <sz val="8"/>
        <rFont val="Arial"/>
        <family val="2"/>
      </rPr>
      <t>Under 1 Year</t>
    </r>
  </si>
  <si>
    <r>
      <t xml:space="preserve">11 - </t>
    </r>
    <r>
      <rPr>
        <b/>
        <sz val="10"/>
        <rFont val="Arial"/>
        <family val="2"/>
      </rPr>
      <t>أقل من عام</t>
    </r>
  </si>
  <si>
    <t>العمر بالشهر</t>
  </si>
  <si>
    <t xml:space="preserve"> 28 - 29</t>
  </si>
  <si>
    <t xml:space="preserve"> 21 - 27</t>
  </si>
  <si>
    <t xml:space="preserve"> 14 - 20</t>
  </si>
  <si>
    <t xml:space="preserve"> 7   - 13</t>
  </si>
  <si>
    <t>Under 1 Day</t>
  </si>
  <si>
    <t>أقل من يوم</t>
  </si>
  <si>
    <t>Age in Days</t>
  </si>
  <si>
    <t>العمر بالأيام</t>
  </si>
  <si>
    <t xml:space="preserve">                      Nationality
                        &amp; Gender
  Age</t>
  </si>
  <si>
    <t xml:space="preserve">             الجنسية والنوع
 العمر </t>
  </si>
  <si>
    <t>REGISTERED INFANT DEATHS (UNDER ONE YEAR) BY NATIONALITY, GENDER AND AGE</t>
  </si>
  <si>
    <t>وفيات الأطفال الرضع (أقل من عام) المسجلة حسب الجنسية والنوع والعمر</t>
  </si>
  <si>
    <t xml:space="preserve">                                              Nationality &amp; Gender
  Cause of Death</t>
  </si>
  <si>
    <t xml:space="preserve">                                       الجنسية والنوع
  سبب الوفاة</t>
  </si>
  <si>
    <t>المجموع
Total</t>
  </si>
  <si>
    <t>البلدية
مكان إقامة الزوج</t>
  </si>
  <si>
    <r>
      <t xml:space="preserve">Municipality
</t>
    </r>
    <r>
      <rPr>
        <sz val="10"/>
        <rFont val="Arial"/>
        <family val="2"/>
      </rPr>
      <t>Place of Husband Resident</t>
    </r>
  </si>
  <si>
    <r>
      <t>قطريون</t>
    </r>
    <r>
      <rPr>
        <b/>
        <sz val="8"/>
        <rFont val="Arial"/>
        <family val="2"/>
      </rPr>
      <t xml:space="preserve"> 
Qatari</t>
    </r>
  </si>
  <si>
    <r>
      <t>غير قطريين</t>
    </r>
    <r>
      <rPr>
        <b/>
        <sz val="8"/>
        <rFont val="Arial"/>
        <family val="2"/>
      </rPr>
      <t xml:space="preserve">
Non-Qatari</t>
    </r>
  </si>
  <si>
    <r>
      <t>المجموع</t>
    </r>
    <r>
      <rPr>
        <b/>
        <sz val="8"/>
        <rFont val="Arial"/>
        <family val="2"/>
      </rPr>
      <t xml:space="preserve">
Total</t>
    </r>
  </si>
  <si>
    <r>
      <t>قطريات</t>
    </r>
    <r>
      <rPr>
        <b/>
        <sz val="8"/>
        <rFont val="Arial"/>
        <family val="2"/>
      </rPr>
      <t xml:space="preserve"> 
Qatari</t>
    </r>
  </si>
  <si>
    <r>
      <t>غير قطريات</t>
    </r>
    <r>
      <rPr>
        <b/>
        <sz val="8"/>
        <rFont val="Arial"/>
        <family val="2"/>
      </rPr>
      <t xml:space="preserve">
Non-Qatari</t>
    </r>
  </si>
  <si>
    <t>الدوحة</t>
  </si>
  <si>
    <t>Doha</t>
  </si>
  <si>
    <t>Al Rayyan</t>
  </si>
  <si>
    <t>Al Wakra</t>
  </si>
  <si>
    <t>ام صلال</t>
  </si>
  <si>
    <t>Umm Salal</t>
  </si>
  <si>
    <t>Al Khor</t>
  </si>
  <si>
    <t>Al Shamal</t>
  </si>
  <si>
    <t>الظعاين</t>
  </si>
  <si>
    <t>خارج قطر</t>
  </si>
  <si>
    <t>OUTSIDE QATAR</t>
  </si>
  <si>
    <r>
      <t xml:space="preserve">جنسية الزوج
</t>
    </r>
    <r>
      <rPr>
        <sz val="11"/>
        <rFont val="Arial"/>
        <family val="2"/>
      </rPr>
      <t>Nationality of Husband</t>
    </r>
  </si>
  <si>
    <r>
      <t xml:space="preserve">جنسية الزوجة
</t>
    </r>
    <r>
      <rPr>
        <sz val="11"/>
        <rFont val="Arial"/>
        <family val="2"/>
      </rPr>
      <t>Nationality of Wife</t>
    </r>
  </si>
  <si>
    <t xml:space="preserve">  Other G.C.C Countries</t>
  </si>
  <si>
    <t>DIVORCES BY NATIONALITY OF HUSBAND, NATIONALITY
OF WIFE AND PLACE OF HUSBAND'S RESIDENCE</t>
  </si>
  <si>
    <t>إشهادات الطلاق حسب جنسية الزوج والزوجة ومكان إقامة الزوج</t>
  </si>
  <si>
    <t>MARRIAGES BY NATIONALITY OF HUSBAND, NATIONALITY OF WIFE 
AND PLACE OF HUSBAND'S RESIDENCE</t>
  </si>
  <si>
    <r>
      <t>بينونة صغرى</t>
    </r>
    <r>
      <rPr>
        <sz val="10"/>
        <rFont val="Arial"/>
        <family val="2"/>
      </rPr>
      <t xml:space="preserve">
Minor irrevocable divorce </t>
    </r>
  </si>
  <si>
    <r>
      <t>رجعي</t>
    </r>
    <r>
      <rPr>
        <sz val="10"/>
        <rFont val="Arial"/>
        <family val="2"/>
      </rPr>
      <t xml:space="preserve">
Revocable divorce </t>
    </r>
  </si>
  <si>
    <r>
      <t>خلع</t>
    </r>
    <r>
      <rPr>
        <sz val="10"/>
        <rFont val="Arial"/>
        <family val="2"/>
      </rPr>
      <t xml:space="preserve">
Divorce against compensation</t>
    </r>
  </si>
  <si>
    <r>
      <t>بينونة كبرى</t>
    </r>
    <r>
      <rPr>
        <sz val="10"/>
        <rFont val="Arial"/>
        <family val="2"/>
      </rPr>
      <t xml:space="preserve">
Major irrevocable divorce </t>
    </r>
  </si>
  <si>
    <t>DIVORCES BY NATIONALITY OF HUSBAND, NATIONALITY 
OF WIFE AND MONTH</t>
  </si>
  <si>
    <t>DIVORCES BY TYPE OF DIVORCE AND HUSBAND'S 
AGE GROUP</t>
  </si>
  <si>
    <t xml:space="preserve"> </t>
  </si>
  <si>
    <t xml:space="preserve">                             Type of Divorce
 Age Group
 of Husband (in Years)</t>
  </si>
  <si>
    <t xml:space="preserve">                      نوع الطلاق
 فئات عمر
 الزوج (بالسنوات)</t>
  </si>
  <si>
    <t>المواليد أحياء المسجلون حسب الجنسية والنوع والبلدية</t>
  </si>
  <si>
    <t>جدول (36)</t>
  </si>
  <si>
    <t>TABLE (36)</t>
  </si>
  <si>
    <t xml:space="preserve">            الجنسية والنوع
  البلدية</t>
  </si>
  <si>
    <t>Outside Qatar</t>
  </si>
  <si>
    <t>المواليد أحياء المسجلون حسب الشهر والبلدية والنوع</t>
  </si>
  <si>
    <t>جدول (37)</t>
  </si>
  <si>
    <t>TABLE (37)</t>
  </si>
  <si>
    <t xml:space="preserve">                   الشهر
  البلدية</t>
  </si>
  <si>
    <t>النوع</t>
  </si>
  <si>
    <r>
      <t xml:space="preserve">  </t>
    </r>
    <r>
      <rPr>
        <b/>
        <sz val="10"/>
        <rFont val="Arial"/>
        <family val="2"/>
      </rPr>
      <t xml:space="preserve">يناير
</t>
    </r>
    <r>
      <rPr>
        <b/>
        <sz val="7"/>
        <rFont val="Arial"/>
        <family val="2"/>
      </rPr>
      <t>January</t>
    </r>
  </si>
  <si>
    <r>
      <t xml:space="preserve">  </t>
    </r>
    <r>
      <rPr>
        <b/>
        <sz val="10"/>
        <rFont val="Arial"/>
        <family val="2"/>
      </rPr>
      <t>فبراير</t>
    </r>
    <r>
      <rPr>
        <b/>
        <sz val="8"/>
        <rFont val="Arial"/>
        <family val="2"/>
      </rPr>
      <t xml:space="preserve">  </t>
    </r>
    <r>
      <rPr>
        <b/>
        <sz val="7"/>
        <rFont val="Arial"/>
        <family val="2"/>
      </rPr>
      <t>February</t>
    </r>
  </si>
  <si>
    <r>
      <t xml:space="preserve">  </t>
    </r>
    <r>
      <rPr>
        <b/>
        <sz val="10"/>
        <rFont val="Arial"/>
        <family val="2"/>
      </rPr>
      <t>مارس</t>
    </r>
    <r>
      <rPr>
        <b/>
        <sz val="8"/>
        <rFont val="Arial"/>
        <family val="2"/>
      </rPr>
      <t xml:space="preserve">  </t>
    </r>
    <r>
      <rPr>
        <b/>
        <sz val="7"/>
        <rFont val="Arial"/>
        <family val="2"/>
      </rPr>
      <t>March</t>
    </r>
  </si>
  <si>
    <r>
      <rPr>
        <b/>
        <sz val="10"/>
        <rFont val="Arial"/>
        <family val="2"/>
      </rPr>
      <t xml:space="preserve">ابريل
</t>
    </r>
    <r>
      <rPr>
        <b/>
        <sz val="7"/>
        <rFont val="Arial"/>
        <family val="2"/>
      </rPr>
      <t>April</t>
    </r>
  </si>
  <si>
    <r>
      <rPr>
        <b/>
        <sz val="10"/>
        <rFont val="Arial"/>
        <family val="2"/>
      </rPr>
      <t xml:space="preserve">مايو
</t>
    </r>
    <r>
      <rPr>
        <b/>
        <sz val="7"/>
        <rFont val="Arial"/>
        <family val="2"/>
      </rPr>
      <t>May</t>
    </r>
  </si>
  <si>
    <r>
      <rPr>
        <b/>
        <sz val="10"/>
        <rFont val="Arial"/>
        <family val="2"/>
      </rPr>
      <t xml:space="preserve">يونيو
</t>
    </r>
    <r>
      <rPr>
        <b/>
        <sz val="7"/>
        <rFont val="Arial"/>
        <family val="2"/>
      </rPr>
      <t>June</t>
    </r>
  </si>
  <si>
    <r>
      <t xml:space="preserve">  </t>
    </r>
    <r>
      <rPr>
        <b/>
        <sz val="10"/>
        <rFont val="Arial"/>
        <family val="2"/>
      </rPr>
      <t xml:space="preserve">يوليو
</t>
    </r>
    <r>
      <rPr>
        <b/>
        <sz val="7"/>
        <rFont val="Arial"/>
        <family val="2"/>
      </rPr>
      <t>July</t>
    </r>
  </si>
  <si>
    <r>
      <t xml:space="preserve">  </t>
    </r>
    <r>
      <rPr>
        <b/>
        <sz val="10"/>
        <rFont val="Arial"/>
        <family val="2"/>
      </rPr>
      <t>أغسطس</t>
    </r>
    <r>
      <rPr>
        <b/>
        <sz val="8"/>
        <rFont val="Arial"/>
        <family val="2"/>
      </rPr>
      <t xml:space="preserve">  </t>
    </r>
    <r>
      <rPr>
        <b/>
        <sz val="7"/>
        <rFont val="Arial"/>
        <family val="2"/>
      </rPr>
      <t>August</t>
    </r>
  </si>
  <si>
    <r>
      <t xml:space="preserve">  </t>
    </r>
    <r>
      <rPr>
        <b/>
        <sz val="10"/>
        <rFont val="Arial"/>
        <family val="2"/>
      </rPr>
      <t>سبتمبر</t>
    </r>
    <r>
      <rPr>
        <b/>
        <sz val="8"/>
        <rFont val="Arial"/>
        <family val="2"/>
      </rPr>
      <t xml:space="preserve">  </t>
    </r>
    <r>
      <rPr>
        <b/>
        <sz val="7"/>
        <rFont val="Arial"/>
        <family val="2"/>
      </rPr>
      <t>September</t>
    </r>
  </si>
  <si>
    <r>
      <t xml:space="preserve">  </t>
    </r>
    <r>
      <rPr>
        <b/>
        <sz val="10"/>
        <rFont val="Arial"/>
        <family val="2"/>
      </rPr>
      <t>أكتوبر</t>
    </r>
    <r>
      <rPr>
        <b/>
        <sz val="8"/>
        <rFont val="Arial"/>
        <family val="2"/>
      </rPr>
      <t xml:space="preserve">  </t>
    </r>
    <r>
      <rPr>
        <b/>
        <sz val="7"/>
        <rFont val="Arial"/>
        <family val="2"/>
      </rPr>
      <t>October</t>
    </r>
  </si>
  <si>
    <r>
      <t xml:space="preserve">  </t>
    </r>
    <r>
      <rPr>
        <b/>
        <sz val="10"/>
        <rFont val="Arial"/>
        <family val="2"/>
      </rPr>
      <t>نوفمبر</t>
    </r>
    <r>
      <rPr>
        <b/>
        <sz val="8"/>
        <rFont val="Arial"/>
        <family val="2"/>
      </rPr>
      <t xml:space="preserve">  </t>
    </r>
    <r>
      <rPr>
        <b/>
        <sz val="7"/>
        <rFont val="Arial"/>
        <family val="2"/>
      </rPr>
      <t>November</t>
    </r>
  </si>
  <si>
    <r>
      <t xml:space="preserve">  </t>
    </r>
    <r>
      <rPr>
        <b/>
        <sz val="10"/>
        <rFont val="Arial"/>
        <family val="2"/>
      </rPr>
      <t>ديسمبر</t>
    </r>
    <r>
      <rPr>
        <b/>
        <sz val="8"/>
        <rFont val="Arial"/>
        <family val="2"/>
      </rPr>
      <t xml:space="preserve">  </t>
    </r>
    <r>
      <rPr>
        <b/>
        <sz val="7"/>
        <rFont val="Arial"/>
        <family val="2"/>
      </rPr>
      <t>December</t>
    </r>
  </si>
  <si>
    <r>
      <rPr>
        <b/>
        <sz val="10"/>
        <rFont val="Arial"/>
        <family val="2"/>
      </rPr>
      <t>المجموع</t>
    </r>
    <r>
      <rPr>
        <b/>
        <sz val="8"/>
        <rFont val="Arial"/>
        <family val="2"/>
      </rPr>
      <t xml:space="preserve">
Total</t>
    </r>
  </si>
  <si>
    <t>Gender</t>
  </si>
  <si>
    <t xml:space="preserve">                    Month
  Municipality</t>
  </si>
  <si>
    <t>ذكور</t>
  </si>
  <si>
    <t>M</t>
  </si>
  <si>
    <t>F</t>
  </si>
  <si>
    <t>مجموع</t>
  </si>
  <si>
    <t>T</t>
  </si>
  <si>
    <t>واقعات الولادة الميتة المسجلة حسب الجنسية والنوع والبلدية</t>
  </si>
  <si>
    <t>جدول (39)</t>
  </si>
  <si>
    <t>TABLE (39)</t>
  </si>
  <si>
    <t>قطريون
Qataris</t>
  </si>
  <si>
    <t>غير قطريين
Non-Qataris</t>
  </si>
  <si>
    <t>الدوحة
Doha</t>
  </si>
  <si>
    <t>الريان 
Al Rayyan</t>
  </si>
  <si>
    <t>الوكرة
Al Wakra'a</t>
  </si>
  <si>
    <t>أم صلال
Umm Slal</t>
  </si>
  <si>
    <t>الخور
Al Khor</t>
  </si>
  <si>
    <t>الشمال
Al shamal</t>
  </si>
  <si>
    <t>الظعاين
Al Dayyen</t>
  </si>
  <si>
    <t>واقعات الولادة الميتة المسجلة حسب الجنسية والنوع والشهر</t>
  </si>
  <si>
    <t>جدول (40)</t>
  </si>
  <si>
    <t>TABLE (40)</t>
  </si>
  <si>
    <t xml:space="preserve">           الجنسية والنوع
  الشهر</t>
  </si>
  <si>
    <t xml:space="preserve">                   Nationality
                       &amp; Gender  
 Month</t>
  </si>
  <si>
    <t>ذكور
M</t>
  </si>
  <si>
    <t>يناير
January</t>
  </si>
  <si>
    <t>فبراير
February</t>
  </si>
  <si>
    <t>مارس
March</t>
  </si>
  <si>
    <t>ابريل
April</t>
  </si>
  <si>
    <t>يونيو
June</t>
  </si>
  <si>
    <t>يوليو
July</t>
  </si>
  <si>
    <t>أغسطس
August</t>
  </si>
  <si>
    <t>سبتمبر
September</t>
  </si>
  <si>
    <t>أكتوبر
October</t>
  </si>
  <si>
    <t>نوفمبر
November</t>
  </si>
  <si>
    <t>ديسمبر
December</t>
  </si>
  <si>
    <t>واقعات الولادة الميتة المسجلة حسب الجنسية والنوع وفئة عمرالام</t>
  </si>
  <si>
    <t>جدول (41)</t>
  </si>
  <si>
    <t>TABLE (41)</t>
  </si>
  <si>
    <t>فئة عمرالأم
(بالسنوات)</t>
  </si>
  <si>
    <t>Age Group  of Mother
(in Years)</t>
  </si>
  <si>
    <t xml:space="preserve">45 + </t>
  </si>
  <si>
    <t>الوفيات المسجلة حسب الجنسية والنوع والبلدية</t>
  </si>
  <si>
    <t>جدول (42)</t>
  </si>
  <si>
    <t>TABLE (42)</t>
  </si>
  <si>
    <t xml:space="preserve">            الجنسية والنوع
  البلدية</t>
  </si>
  <si>
    <t xml:space="preserve">                       Nationality
                        &amp; Gender  
 Municipality</t>
  </si>
  <si>
    <t xml:space="preserve">  Doha</t>
  </si>
  <si>
    <t xml:space="preserve">  ALRayyan</t>
  </si>
  <si>
    <t xml:space="preserve">  ALWakra</t>
  </si>
  <si>
    <t xml:space="preserve">  Umm Salal</t>
  </si>
  <si>
    <t xml:space="preserve">  ALKhor</t>
  </si>
  <si>
    <t xml:space="preserve">  ALShamal</t>
  </si>
  <si>
    <t>Registered Deaths By Nationality, Gender And Cause Of Injury, Poisoning
And   External Causes</t>
  </si>
  <si>
    <t>جدول (46)</t>
  </si>
  <si>
    <t>TABLE (46)</t>
  </si>
  <si>
    <t xml:space="preserve">            الاصابة والتسمم</t>
  </si>
  <si>
    <r>
      <t xml:space="preserve">قطريون
</t>
    </r>
    <r>
      <rPr>
        <b/>
        <sz val="8"/>
        <rFont val="Arial"/>
        <family val="2"/>
      </rPr>
      <t>Qataris</t>
    </r>
    <r>
      <rPr>
        <sz val="10"/>
        <rFont val="Arial"/>
        <family val="2"/>
      </rPr>
      <t xml:space="preserve"> </t>
    </r>
  </si>
  <si>
    <r>
      <t xml:space="preserve">غير قطريين
</t>
    </r>
    <r>
      <rPr>
        <b/>
        <sz val="8"/>
        <rFont val="Arial"/>
        <family val="2"/>
      </rPr>
      <t>Non-Qataris</t>
    </r>
    <r>
      <rPr>
        <b/>
        <sz val="10"/>
        <rFont val="Arial"/>
        <family val="2"/>
      </rPr>
      <t xml:space="preserve">  </t>
    </r>
  </si>
  <si>
    <r>
      <rPr>
        <b/>
        <sz val="8"/>
        <rFont val="Arial"/>
        <family val="2"/>
      </rPr>
      <t>Total</t>
    </r>
    <r>
      <rPr>
        <sz val="10"/>
        <rFont val="Arial"/>
        <family val="2"/>
      </rPr>
      <t xml:space="preserve">  </t>
    </r>
    <r>
      <rPr>
        <b/>
        <sz val="10"/>
        <rFont val="Arial"/>
        <family val="2"/>
      </rPr>
      <t>المجموع</t>
    </r>
  </si>
  <si>
    <t>Cause of Injury &amp; Poisoning</t>
  </si>
  <si>
    <r>
      <t xml:space="preserve">مجموع
</t>
    </r>
    <r>
      <rPr>
        <b/>
        <sz val="8"/>
        <rFont val="Arial"/>
        <family val="2"/>
      </rPr>
      <t>T</t>
    </r>
  </si>
  <si>
    <t>وفيات الأطفال الرضع (أقل من عام) المسجلة حسب الجنسية والنوع والبلدية</t>
  </si>
  <si>
    <t>Registered Infant Deaths (Under One Year) By Nationality, Gender And Municipality</t>
  </si>
  <si>
    <t>جدول (48)</t>
  </si>
  <si>
    <t>TABLE (48)</t>
  </si>
  <si>
    <t xml:space="preserve">            الجنسية والنوع
 البلدية</t>
  </si>
  <si>
    <t xml:space="preserve">                       Nationality
                        &amp; Gender
  Municipality</t>
  </si>
  <si>
    <t xml:space="preserve">  الدوحة</t>
  </si>
  <si>
    <t xml:space="preserve">  الريان</t>
  </si>
  <si>
    <t xml:space="preserve">  الوكرة</t>
  </si>
  <si>
    <t xml:space="preserve">  أم صلال</t>
  </si>
  <si>
    <t xml:space="preserve">  الخور</t>
  </si>
  <si>
    <t xml:space="preserve">  الشمال</t>
  </si>
  <si>
    <t>الحمل والولادة  والنفاس Pregnancy, childbirth and the puerperium</t>
  </si>
  <si>
    <t>حالات معينة تنشا في الفترة حول الولادة Certain conditions originating in perinatal period</t>
  </si>
  <si>
    <t>التشوهات والعهات والشذوذات الصبغوية (شذوذات  الكروموسومات) Congenital malformations, deformations and chromosomal abnormalities</t>
  </si>
  <si>
    <t>أخرى
Other</t>
  </si>
  <si>
    <t>الاسباب الخارجية  للوفاة
 External causes of mortality</t>
  </si>
  <si>
    <r>
      <t xml:space="preserve">غير مبين
 </t>
    </r>
    <r>
      <rPr>
        <b/>
        <sz val="8"/>
        <color indexed="10"/>
        <rFont val="Arial"/>
        <family val="2"/>
        <charset val="178"/>
      </rPr>
      <t>Not Stated</t>
    </r>
  </si>
  <si>
    <t>جدول (34)</t>
  </si>
  <si>
    <t>TABLE (34)</t>
  </si>
  <si>
    <t>جدول  (35)</t>
  </si>
  <si>
    <t>TABLE (35)</t>
  </si>
  <si>
    <t>جدول (38)</t>
  </si>
  <si>
    <t>TABLE (38)</t>
  </si>
  <si>
    <t>جدول (43)</t>
  </si>
  <si>
    <t>TABLE (43)</t>
  </si>
  <si>
    <t>TABLE (44)</t>
  </si>
  <si>
    <t>جدول (44)</t>
  </si>
  <si>
    <t>جدول (45)</t>
  </si>
  <si>
    <t>TABLE (45)</t>
  </si>
  <si>
    <t>TABLE (47)</t>
  </si>
  <si>
    <t>جدول (47)</t>
  </si>
  <si>
    <t>جدول (49)</t>
  </si>
  <si>
    <t>TABLE (49)</t>
  </si>
  <si>
    <t>جدول (50)</t>
  </si>
  <si>
    <t>TABLE (50)</t>
  </si>
  <si>
    <t>جدول رقم (51)</t>
  </si>
  <si>
    <t>TABLE (51)</t>
  </si>
  <si>
    <t>جدول (52)</t>
  </si>
  <si>
    <t>TABLE (52)</t>
  </si>
  <si>
    <t>جدول (53)</t>
  </si>
  <si>
    <t>TABLE (53)</t>
  </si>
  <si>
    <t>جدول (54)</t>
  </si>
  <si>
    <t>TABLE (54)</t>
  </si>
  <si>
    <t>جدول (55)</t>
  </si>
  <si>
    <t>TABLE (55)</t>
  </si>
  <si>
    <t>جدول (56)</t>
  </si>
  <si>
    <t>TABLE (56)</t>
  </si>
  <si>
    <t>جدول (57)</t>
  </si>
  <si>
    <t>TABLE (57)</t>
  </si>
  <si>
    <t>TABLE (58)</t>
  </si>
  <si>
    <t>جدول (58)</t>
  </si>
  <si>
    <t>جدول (59)</t>
  </si>
  <si>
    <t>TABLE (59)</t>
  </si>
  <si>
    <t>جدول (60)</t>
  </si>
  <si>
    <t>TABLE (60)</t>
  </si>
  <si>
    <t xml:space="preserve">TABLE (61) </t>
  </si>
  <si>
    <t>جدول (61)</t>
  </si>
  <si>
    <t>جدول (62)</t>
  </si>
  <si>
    <t>TABLE (62)</t>
  </si>
  <si>
    <t>TABLE (63)</t>
  </si>
  <si>
    <t>جدول (63)</t>
  </si>
  <si>
    <t>المواليد أحياء Births</t>
  </si>
  <si>
    <t>إناث
F</t>
  </si>
  <si>
    <t>نسبة الإناث
%Female</t>
  </si>
  <si>
    <t>إناث</t>
  </si>
  <si>
    <r>
      <t xml:space="preserve">دول أسيوية
</t>
    </r>
    <r>
      <rPr>
        <b/>
        <sz val="8"/>
        <rFont val="Arial"/>
        <family val="2"/>
      </rPr>
      <t>Asian Countries</t>
    </r>
  </si>
  <si>
    <r>
      <t xml:space="preserve">دول أوروبية
</t>
    </r>
    <r>
      <rPr>
        <b/>
        <sz val="8"/>
        <rFont val="Arial"/>
        <family val="2"/>
      </rPr>
      <t>European Countries</t>
    </r>
  </si>
  <si>
    <r>
      <t xml:space="preserve">دول أخرى
</t>
    </r>
    <r>
      <rPr>
        <b/>
        <sz val="8"/>
        <rFont val="Arial"/>
        <family val="2"/>
      </rPr>
      <t>Other Countries</t>
    </r>
  </si>
  <si>
    <r>
      <t>غير مبين</t>
    </r>
    <r>
      <rPr>
        <b/>
        <sz val="9"/>
        <rFont val="Arial"/>
        <family val="2"/>
      </rPr>
      <t xml:space="preserve">
N.S</t>
    </r>
  </si>
  <si>
    <t>البيانات المنشورة في هذا الفصل نشرة الإحصاءات الحيوية التي تصدرها وزارة التخطيط التنموي والإحصاء</t>
  </si>
  <si>
    <t xml:space="preserve">  أبريل</t>
  </si>
  <si>
    <t>أم صلال</t>
  </si>
  <si>
    <r>
      <t xml:space="preserve">نسبة الإناث
</t>
    </r>
    <r>
      <rPr>
        <b/>
        <sz val="8"/>
        <rFont val="Arial"/>
        <family val="2"/>
      </rPr>
      <t>% Female</t>
    </r>
  </si>
  <si>
    <t>REGISTERED FOETAL DEATHS BY NATIONALITY, GENDER AND MUNICIPALITY</t>
  </si>
  <si>
    <t>REGISTERED FOETAL DEATHS BY NATIONALITY, GENDER AND MONTH</t>
  </si>
  <si>
    <t>REGISTERED FOETAL DEATHS BY NATIONALITY, GENDER 
AND AGE GROUP OF MOTHER</t>
  </si>
  <si>
    <t>REGISTERED DEATHS BY NATIONALITY, GENDER AND MUNICIPALITY</t>
  </si>
  <si>
    <t xml:space="preserve">أمراض معدية وطفيلية </t>
  </si>
  <si>
    <t xml:space="preserve"> أمراض الغدد الصماء والتغذية </t>
  </si>
  <si>
    <t>أمراض الجهاز العصبي</t>
  </si>
  <si>
    <t>أمراض الجهاز الدوري</t>
  </si>
  <si>
    <t>أمراض الجهاز التنفسي</t>
  </si>
  <si>
    <t>أمراض الجهاز الهضمي</t>
  </si>
  <si>
    <t xml:space="preserve">أمراض الجلد  والنسيج الخلوي تحت الجلد </t>
  </si>
  <si>
    <t xml:space="preserve">أمراض الجهاز العضلي الهيكلي والنسيج الضام </t>
  </si>
  <si>
    <t xml:space="preserve">أمراض الجهاز البولي التناسلي </t>
  </si>
  <si>
    <t>أمراض الجهاز الدوري
Diseases of the circulatory system</t>
  </si>
  <si>
    <t xml:space="preserve"> أمراض الغدد الصماء والتغذية
 Endocrine, nutritional and metabolic diseases</t>
  </si>
  <si>
    <t>أمراض الجهاز التنفسي
Diseases of the respiratory system</t>
  </si>
  <si>
    <t>أمراض الجهاز البولي التناسلي
 Diseases of the genitourinary system</t>
  </si>
  <si>
    <t>أمراض الجهاز الهضميDiseases of the digestive system</t>
  </si>
  <si>
    <t xml:space="preserve">أمراض معدية وطفيلية Certain infectious and parasitic diseases </t>
  </si>
  <si>
    <t>أمراض الجهاز العصبيDiseases of the  nervous system</t>
  </si>
  <si>
    <t>أمراض الجلد  والنسيج الخلوي تحت الجلد Diseases of the skin and subcutaneous tissue</t>
  </si>
  <si>
    <t>أمراض الجهاز العضلي الهيكلي والنسيج الضام Diseases of the musculoskeletal system and conective tissue</t>
  </si>
  <si>
    <t>الأورام</t>
  </si>
  <si>
    <t xml:space="preserve">الأسباب الخارجية  للوفاة </t>
  </si>
  <si>
    <t xml:space="preserve">الأعراض والعلامات والنتائج  السريرية  والمعملية التي لم تصنف في مكان آخر </t>
  </si>
  <si>
    <t>الأعراض والعلامات والنتائج  السريرية  والمعملية التي لم تصنف في مكان اخر
 Symptoms, signs and abnormal clinical and laboratory findings, not elsewhere classified</t>
  </si>
  <si>
    <t>الأورام
 Neoplasms</t>
  </si>
  <si>
    <t>أمراض الدم وأعضاء تكوين الدم واضطرابات معينة تتضمن اجهزة المناعةDiseases of the blood and blood-forming organs &amp; certain disorders involving the immune mechanism</t>
  </si>
  <si>
    <t>أمراض الدم وأعضاء تكوين الدم واضطرابات معينة تتضمن اجهزة المناعة</t>
  </si>
  <si>
    <t>الوفيات المسجلة حسب الجنسية والنوع وسبب الاصابة والتسمم و الأسباب الخارجية</t>
  </si>
  <si>
    <t>عقود الزواج حسب جنسية الزوج والزوجة ومكان إقامة الزوج</t>
  </si>
  <si>
    <t>أبريل</t>
  </si>
  <si>
    <t>2004 - 2013</t>
  </si>
  <si>
    <t>2009 - 2013</t>
  </si>
  <si>
    <t>REGISTERED INFANT DEATHS (UNDER ONE YEAR) 
BY NATIONALITY, GENDER AND MONTH</t>
  </si>
  <si>
    <t>50+</t>
  </si>
  <si>
    <r>
      <t xml:space="preserve">عرب اخرون </t>
    </r>
    <r>
      <rPr>
        <b/>
        <sz val="8"/>
        <rFont val="Arial"/>
        <family val="2"/>
      </rPr>
      <t>Other Arabs</t>
    </r>
  </si>
  <si>
    <r>
      <t xml:space="preserve">اناث
</t>
    </r>
    <r>
      <rPr>
        <b/>
        <sz val="8"/>
        <rFont val="Arial"/>
        <family val="2"/>
      </rPr>
      <t>F</t>
    </r>
  </si>
  <si>
    <r>
      <t xml:space="preserve">اجانب </t>
    </r>
    <r>
      <rPr>
        <b/>
        <sz val="8"/>
        <rFont val="Arial"/>
        <family val="2"/>
      </rPr>
      <t>Foreigners</t>
    </r>
  </si>
  <si>
    <t xml:space="preserve">                    Nationality
                        &amp; Gender  
 Municipality</t>
  </si>
  <si>
    <r>
      <t xml:space="preserve">المجموع العام
</t>
    </r>
    <r>
      <rPr>
        <b/>
        <sz val="9"/>
        <rFont val="Arial"/>
        <family val="2"/>
      </rPr>
      <t>G.Total</t>
    </r>
  </si>
  <si>
    <t>BIRTHS AND DEATHS, MARRIAGES
AND DIVORCES</t>
  </si>
  <si>
    <t>REGISTERED LIVE BIRTHS BY NATIONALITY, GENDER AND MUNICIPALITY</t>
  </si>
  <si>
    <t>REGISTERED LIVE BIRTHS BY MONTH NATIONALITY, GENDER AND MUNICIPALITY</t>
  </si>
  <si>
    <t xml:space="preserve">                         Nationality 
                          &amp; Gender
 Municipality</t>
  </si>
  <si>
    <t xml:space="preserve">            الجنسية والنوع
  فئة
 العمر (بالسنوات)</t>
  </si>
  <si>
    <t>بيانات 2013 لم ترد من المصدر</t>
  </si>
  <si>
    <t>Data of 2013 not received from the source</t>
  </si>
  <si>
    <t>بيانات 2012 و 2013 غير متوفرة من المصدر</t>
  </si>
  <si>
    <t>Data of 2012 &amp; 2013 not available form the source</t>
  </si>
  <si>
    <t>(VO1-99)Transport accidents</t>
  </si>
  <si>
    <t>(w00-19)Falls</t>
  </si>
  <si>
    <t>(W65-74) Accidental Drowning/ Submersi on</t>
  </si>
  <si>
    <t>(X00-09)Exposure to smoke, fire and flames</t>
  </si>
  <si>
    <t>(X40-49)Accidental poisoning by and exposure to noxious substances</t>
  </si>
  <si>
    <t>(X60-84) Intentional self harm</t>
  </si>
  <si>
    <t>(X85-Y09)Assault</t>
  </si>
  <si>
    <t>(W20-Y89) All other external causes</t>
  </si>
  <si>
    <t>حوادث المواصلات</t>
  </si>
  <si>
    <t>السقوط</t>
  </si>
  <si>
    <t>الغرق / الغطس</t>
  </si>
  <si>
    <t>التعرض للدخان والحريق واللهب</t>
  </si>
  <si>
    <t>التسمم بسبب التعرض لمواد سامة</t>
  </si>
  <si>
    <t>الإضرار المتعمد بالنفس</t>
  </si>
  <si>
    <t>الاعتداء</t>
  </si>
  <si>
    <t>كافة الأسباب الخارجية الأخرى</t>
  </si>
  <si>
    <t xml:space="preserve">واعتماداً على الإحصاءات الحيوية يمكن التوصل إلى مؤشرات عن معدل واتجاه النمو السكاني بالإضافة إلى التعرف على الخصائص والسلوك الديموغرافي للمجتمع بشكل عام .  </t>
  </si>
  <si>
    <t>ويشمل هذا الفصل بيانات عن الواقعات الحيوية للسكان الخاصة بالمواليد أحياء، المواليد موتى, الوفيات ، وفيات الرضع ، الزواج والطلاق .</t>
  </si>
  <si>
    <t>This chapter contains data on live births, foetal deaths, deaths, infant deaths, marriages and divorces.</t>
  </si>
  <si>
    <t>Age in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</si>
</sst>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49">
    <font>
      <sz val="10"/>
      <name val="Arial"/>
      <charset val="178"/>
    </font>
    <font>
      <sz val="10"/>
      <name val="Arial"/>
      <family val="2"/>
    </font>
    <font>
      <b/>
      <sz val="12"/>
      <name val="Arial"/>
      <family val="2"/>
      <charset val="178"/>
    </font>
    <font>
      <sz val="10"/>
      <name val="Arial"/>
      <family val="2"/>
      <charset val="178"/>
    </font>
    <font>
      <b/>
      <sz val="11"/>
      <name val="Arial"/>
      <family val="2"/>
      <charset val="178"/>
    </font>
    <font>
      <sz val="8"/>
      <name val="Arial"/>
      <family val="2"/>
      <charset val="178"/>
    </font>
    <font>
      <sz val="8"/>
      <name val="Arial"/>
      <family val="2"/>
    </font>
    <font>
      <b/>
      <sz val="10"/>
      <name val="Arial"/>
      <family val="2"/>
    </font>
    <font>
      <b/>
      <sz val="12"/>
      <color indexed="10"/>
      <name val="Arial"/>
      <family val="2"/>
      <charset val="178"/>
    </font>
    <font>
      <b/>
      <sz val="10"/>
      <color indexed="10"/>
      <name val="Arial"/>
      <family val="2"/>
      <charset val="178"/>
    </font>
    <font>
      <b/>
      <sz val="12"/>
      <name val="Arial"/>
      <family val="2"/>
    </font>
    <font>
      <b/>
      <sz val="8"/>
      <name val="Arial"/>
      <family val="2"/>
    </font>
    <font>
      <b/>
      <sz val="14"/>
      <color indexed="12"/>
      <name val="Arial"/>
      <family val="2"/>
    </font>
    <font>
      <b/>
      <sz val="12"/>
      <color indexed="12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8"/>
      <color indexed="10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b/>
      <sz val="48"/>
      <color indexed="12"/>
      <name val="AGA Arabesque Desktop"/>
      <charset val="2"/>
    </font>
    <font>
      <b/>
      <sz val="14"/>
      <name val="Traditional Arabic"/>
      <family val="1"/>
    </font>
    <font>
      <b/>
      <sz val="14"/>
      <color indexed="10"/>
      <name val="Traditional Arabic"/>
      <family val="1"/>
    </font>
    <font>
      <b/>
      <sz val="14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4"/>
      <color indexed="10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  <charset val="178"/>
    </font>
    <font>
      <sz val="10"/>
      <color indexed="10"/>
      <name val="Arial"/>
      <family val="2"/>
      <charset val="178"/>
    </font>
    <font>
      <sz val="14"/>
      <name val="Arial"/>
      <family val="2"/>
      <charset val="178"/>
    </font>
    <font>
      <b/>
      <sz val="8"/>
      <color indexed="10"/>
      <name val="Arial"/>
      <family val="2"/>
      <charset val="178"/>
    </font>
    <font>
      <sz val="12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sz val="11"/>
      <name val="Calibri"/>
      <family val="2"/>
    </font>
    <font>
      <sz val="12"/>
      <name val="Calibri"/>
      <family val="2"/>
      <scheme val="minor"/>
    </font>
    <font>
      <b/>
      <sz val="16"/>
      <name val="Sakkal Majalla"/>
    </font>
    <font>
      <b/>
      <sz val="10"/>
      <name val="Arial Rounded MT Bold"/>
      <family val="2"/>
    </font>
    <font>
      <b/>
      <sz val="22"/>
      <name val="Sakkal Majalla"/>
    </font>
    <font>
      <sz val="22"/>
      <name val="Arial"/>
      <family val="2"/>
    </font>
    <font>
      <b/>
      <sz val="16"/>
      <name val="Arial Rounded MT Bold"/>
      <family val="2"/>
    </font>
    <font>
      <b/>
      <sz val="13"/>
      <name val="Sakkal Majalla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CE1"/>
        <bgColor indexed="64"/>
      </patternFill>
    </fill>
  </fills>
  <borders count="107">
    <border>
      <left/>
      <right/>
      <top/>
      <bottom/>
      <diagonal/>
    </border>
    <border diagonalUp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 diagonalDown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/>
    </border>
    <border>
      <left style="medium">
        <color indexed="60"/>
      </left>
      <right style="medium">
        <color indexed="60"/>
      </right>
      <top/>
      <bottom/>
      <diagonal/>
    </border>
    <border>
      <left/>
      <right/>
      <top style="medium">
        <color indexed="60"/>
      </top>
      <bottom style="medium">
        <color indexed="60"/>
      </bottom>
      <diagonal/>
    </border>
    <border>
      <left/>
      <right/>
      <top style="medium">
        <color indexed="60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n">
        <color indexed="64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n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thick">
        <color theme="0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 style="thin">
        <color indexed="64"/>
      </top>
      <bottom style="thin">
        <color indexed="64"/>
      </bottom>
      <diagonal/>
    </border>
    <border diagonalDown="1">
      <left style="thick">
        <color theme="0"/>
      </left>
      <right style="thick">
        <color theme="0"/>
      </right>
      <top style="thin">
        <color indexed="64"/>
      </top>
      <bottom style="thick">
        <color theme="0"/>
      </bottom>
      <diagonal style="thick">
        <color theme="0"/>
      </diagonal>
    </border>
    <border diagonalDown="1"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 style="thick">
        <color theme="0"/>
      </diagonal>
    </border>
    <border diagonalDown="1">
      <left style="thick">
        <color theme="0"/>
      </left>
      <right style="thick">
        <color theme="0"/>
      </right>
      <top style="thick">
        <color theme="0"/>
      </top>
      <bottom style="thin">
        <color indexed="64"/>
      </bottom>
      <diagonal style="thick">
        <color theme="0"/>
      </diagonal>
    </border>
    <border diagonalUp="1">
      <left style="thick">
        <color theme="0"/>
      </left>
      <right style="thick">
        <color theme="0"/>
      </right>
      <top style="thin">
        <color indexed="64"/>
      </top>
      <bottom style="thick">
        <color theme="0"/>
      </bottom>
      <diagonal style="thick">
        <color theme="0"/>
      </diagonal>
    </border>
    <border diagonalUp="1"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 style="thick">
        <color theme="0"/>
      </diagonal>
    </border>
    <border diagonalUp="1">
      <left style="thick">
        <color theme="0"/>
      </left>
      <right style="thick">
        <color theme="0"/>
      </right>
      <top style="thick">
        <color theme="0"/>
      </top>
      <bottom style="thin">
        <color indexed="64"/>
      </bottom>
      <diagonal style="thick">
        <color theme="0"/>
      </diagonal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n">
        <color indexed="64"/>
      </bottom>
      <diagonal/>
    </border>
    <border>
      <left style="thick">
        <color theme="0"/>
      </left>
      <right/>
      <top style="thin">
        <color indexed="64"/>
      </top>
      <bottom style="thick">
        <color theme="0"/>
      </bottom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 diagonalUp="1">
      <left style="thick">
        <color theme="0"/>
      </left>
      <right style="thick">
        <color theme="0"/>
      </right>
      <top style="thick">
        <color theme="0"/>
      </top>
      <bottom/>
      <diagonal style="thick">
        <color theme="0"/>
      </diagonal>
    </border>
    <border diagonalDown="1">
      <left style="thick">
        <color theme="0"/>
      </left>
      <right style="thick">
        <color theme="0"/>
      </right>
      <top style="thick">
        <color theme="0"/>
      </top>
      <bottom/>
      <diagonal style="thick">
        <color theme="0"/>
      </diagonal>
    </border>
    <border>
      <left/>
      <right style="medium">
        <color theme="0"/>
      </right>
      <top style="thin">
        <color indexed="64"/>
      </top>
      <bottom/>
      <diagonal/>
    </border>
    <border>
      <left style="medium">
        <color theme="0"/>
      </left>
      <right/>
      <top style="thin">
        <color indexed="64"/>
      </top>
      <bottom/>
      <diagonal/>
    </border>
    <border>
      <left/>
      <right style="medium">
        <color theme="0"/>
      </right>
      <top/>
      <bottom style="thin">
        <color indexed="64"/>
      </bottom>
      <diagonal/>
    </border>
    <border>
      <left style="medium">
        <color theme="0"/>
      </left>
      <right/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/>
      <bottom style="thin">
        <color indexed="64"/>
      </bottom>
      <diagonal/>
    </border>
    <border>
      <left style="medium">
        <color indexed="60"/>
      </left>
      <right/>
      <top/>
      <bottom style="thin">
        <color indexed="64"/>
      </bottom>
      <diagonal/>
    </border>
    <border>
      <left/>
      <right style="medium">
        <color indexed="60"/>
      </right>
      <top style="thin">
        <color indexed="64"/>
      </top>
      <bottom style="thin">
        <color indexed="64"/>
      </bottom>
      <diagonal/>
    </border>
    <border>
      <left style="medium">
        <color indexed="60"/>
      </left>
      <right/>
      <top style="thin">
        <color indexed="64"/>
      </top>
      <bottom style="thin">
        <color indexed="64"/>
      </bottom>
      <diagonal/>
    </border>
    <border>
      <left style="medium">
        <color indexed="60"/>
      </left>
      <right/>
      <top/>
      <bottom/>
      <diagonal/>
    </border>
    <border>
      <left/>
      <right style="medium">
        <color indexed="60"/>
      </right>
      <top/>
      <bottom/>
      <diagonal/>
    </border>
    <border>
      <left style="medium">
        <color indexed="60"/>
      </left>
      <right/>
      <top style="thin">
        <color indexed="64"/>
      </top>
      <bottom/>
      <diagonal/>
    </border>
    <border>
      <left/>
      <right style="medium">
        <color indexed="60"/>
      </right>
      <top style="thin">
        <color indexed="64"/>
      </top>
      <bottom/>
      <diagonal/>
    </border>
    <border>
      <left/>
      <right style="medium">
        <color indexed="60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thin">
        <color indexed="64"/>
      </bottom>
      <diagonal/>
    </border>
    <border>
      <left/>
      <right style="medium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/>
      <diagonal/>
    </border>
    <border>
      <left style="thick">
        <color theme="0"/>
      </left>
      <right/>
      <top/>
      <bottom style="thin">
        <color indexed="64"/>
      </bottom>
      <diagonal/>
    </border>
    <border>
      <left/>
      <right style="thick">
        <color theme="0"/>
      </right>
      <top/>
      <bottom style="thin">
        <color indexed="64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 style="thin">
        <color indexed="64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n">
        <color theme="1"/>
      </bottom>
      <diagonal/>
    </border>
    <border>
      <left style="medium">
        <color theme="0"/>
      </left>
      <right/>
      <top style="thin">
        <color auto="1"/>
      </top>
      <bottom style="thin">
        <color auto="1"/>
      </bottom>
      <diagonal/>
    </border>
    <border>
      <left/>
      <right style="medium">
        <color theme="0"/>
      </right>
      <top style="thin">
        <color indexed="64"/>
      </top>
      <bottom style="medium">
        <color theme="0"/>
      </bottom>
      <diagonal/>
    </border>
    <border>
      <left style="medium">
        <color theme="0"/>
      </left>
      <right/>
      <top style="thin">
        <color indexed="64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 style="thin">
        <color indexed="64"/>
      </bottom>
      <diagonal/>
    </border>
    <border diagonalUp="1"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 style="thick">
        <color theme="0"/>
      </diagonal>
    </border>
    <border diagonalDown="1"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 style="thick">
        <color theme="0"/>
      </diagonal>
    </border>
    <border>
      <left/>
      <right style="thick">
        <color theme="0"/>
      </right>
      <top style="thin">
        <color indexed="64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rgb="FFFFFFFF"/>
      </right>
      <top/>
      <bottom/>
      <diagonal/>
    </border>
    <border>
      <left style="thick">
        <color theme="0"/>
      </left>
      <right style="thick">
        <color rgb="FFFFFFFF"/>
      </right>
      <top/>
      <bottom style="thick">
        <color rgb="FFFFFFFF"/>
      </bottom>
      <diagonal/>
    </border>
    <border>
      <left style="thick">
        <color theme="0"/>
      </left>
      <right style="thick">
        <color rgb="FFFFFFFF"/>
      </right>
      <top style="thick">
        <color rgb="FFFFFFFF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 style="thin">
        <color indexed="64"/>
      </bottom>
      <diagonal/>
    </border>
    <border>
      <left/>
      <right style="medium">
        <color indexed="60"/>
      </right>
      <top style="thin">
        <color indexed="64"/>
      </top>
      <bottom style="thick">
        <color theme="0"/>
      </bottom>
      <diagonal/>
    </border>
    <border>
      <left style="medium">
        <color indexed="60"/>
      </left>
      <right/>
      <top style="thin">
        <color indexed="64"/>
      </top>
      <bottom style="thick">
        <color theme="0"/>
      </bottom>
      <diagonal/>
    </border>
    <border>
      <left/>
      <right style="medium">
        <color indexed="60"/>
      </right>
      <top style="thick">
        <color theme="0"/>
      </top>
      <bottom style="thick">
        <color theme="0"/>
      </bottom>
      <diagonal/>
    </border>
    <border>
      <left style="medium">
        <color indexed="60"/>
      </left>
      <right/>
      <top style="thick">
        <color theme="0"/>
      </top>
      <bottom style="thick">
        <color theme="0"/>
      </bottom>
      <diagonal/>
    </border>
    <border>
      <left/>
      <right style="medium">
        <color indexed="60"/>
      </right>
      <top style="thick">
        <color theme="0"/>
      </top>
      <bottom/>
      <diagonal/>
    </border>
    <border>
      <left style="medium">
        <color indexed="60"/>
      </left>
      <right/>
      <top style="thick">
        <color theme="0"/>
      </top>
      <bottom style="thin">
        <color auto="1"/>
      </bottom>
      <diagonal/>
    </border>
    <border>
      <left style="thick">
        <color theme="0"/>
      </left>
      <right style="thick">
        <color theme="0"/>
      </right>
      <top style="thin">
        <color theme="1"/>
      </top>
      <bottom style="thick">
        <color theme="0"/>
      </bottom>
      <diagonal/>
    </border>
    <border>
      <left style="thick">
        <color theme="0"/>
      </left>
      <right/>
      <top style="thin">
        <color theme="1"/>
      </top>
      <bottom style="thick">
        <color theme="0"/>
      </bottom>
      <diagonal/>
    </border>
    <border>
      <left/>
      <right style="medium">
        <color indexed="60"/>
      </right>
      <top/>
      <bottom style="thick">
        <color theme="0"/>
      </bottom>
      <diagonal/>
    </border>
    <border>
      <left/>
      <right/>
      <top style="thin">
        <color indexed="64"/>
      </top>
      <bottom/>
      <diagonal/>
    </border>
    <border>
      <left style="medium">
        <color theme="0"/>
      </left>
      <right style="medium">
        <color theme="0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thin">
        <color theme="1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theme="1"/>
      </top>
      <bottom style="thin">
        <color indexed="64"/>
      </bottom>
      <diagonal/>
    </border>
    <border>
      <left style="thick">
        <color theme="0"/>
      </left>
      <right/>
      <top style="thin">
        <color theme="1"/>
      </top>
      <bottom style="thin">
        <color theme="1"/>
      </bottom>
      <diagonal/>
    </border>
    <border>
      <left style="thick">
        <color theme="0"/>
      </left>
      <right style="thick">
        <color theme="0"/>
      </right>
      <top style="thin">
        <color theme="1"/>
      </top>
      <bottom style="thin">
        <color theme="1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 style="medium">
        <color theme="0"/>
      </bottom>
      <diagonal/>
    </border>
    <border>
      <left style="thick">
        <color theme="0"/>
      </left>
      <right style="thick">
        <color theme="0"/>
      </right>
      <top style="medium">
        <color theme="0"/>
      </top>
      <bottom style="medium">
        <color theme="0"/>
      </bottom>
      <diagonal/>
    </border>
    <border>
      <left style="thick">
        <color theme="0"/>
      </left>
      <right style="thick">
        <color theme="0"/>
      </right>
      <top style="medium">
        <color theme="0"/>
      </top>
      <bottom/>
      <diagonal/>
    </border>
    <border>
      <left/>
      <right style="medium">
        <color theme="0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thin">
        <color theme="1"/>
      </top>
      <bottom style="thin">
        <color theme="1"/>
      </bottom>
      <diagonal/>
    </border>
  </borders>
  <cellStyleXfs count="35">
    <xf numFmtId="0" fontId="0" fillId="0" borderId="0"/>
    <xf numFmtId="0" fontId="12" fillId="0" borderId="0" applyAlignment="0">
      <alignment horizontal="centerContinuous" vertical="center"/>
    </xf>
    <xf numFmtId="0" fontId="12" fillId="0" borderId="0" applyAlignment="0">
      <alignment horizontal="centerContinuous" vertical="center"/>
    </xf>
    <xf numFmtId="0" fontId="13" fillId="0" borderId="0" applyAlignment="0">
      <alignment horizontal="centerContinuous" vertical="center"/>
    </xf>
    <xf numFmtId="0" fontId="13" fillId="0" borderId="0" applyAlignment="0">
      <alignment horizontal="centerContinuous" vertical="center"/>
    </xf>
    <xf numFmtId="0" fontId="14" fillId="2" borderId="1">
      <alignment horizontal="right" vertical="center" wrapText="1"/>
    </xf>
    <xf numFmtId="0" fontId="10" fillId="2" borderId="1">
      <alignment horizontal="right" vertical="center" wrapText="1"/>
    </xf>
    <xf numFmtId="1" fontId="15" fillId="2" borderId="2">
      <alignment horizontal="left" vertical="center" wrapText="1"/>
    </xf>
    <xf numFmtId="1" fontId="2" fillId="2" borderId="3">
      <alignment horizontal="center" vertical="center"/>
    </xf>
    <xf numFmtId="0" fontId="4" fillId="2" borderId="3">
      <alignment horizontal="center" vertical="center" wrapText="1"/>
    </xf>
    <xf numFmtId="0" fontId="11" fillId="2" borderId="3">
      <alignment horizontal="center" vertical="center" wrapText="1"/>
    </xf>
    <xf numFmtId="0" fontId="1" fillId="0" borderId="0">
      <alignment horizontal="center" vertical="center" readingOrder="2"/>
    </xf>
    <xf numFmtId="0" fontId="28" fillId="0" borderId="0">
      <alignment horizontal="center" vertical="center" readingOrder="2"/>
    </xf>
    <xf numFmtId="0" fontId="5" fillId="0" borderId="0">
      <alignment horizontal="left" vertical="center"/>
    </xf>
    <xf numFmtId="0" fontId="19" fillId="0" borderId="0"/>
    <xf numFmtId="0" fontId="19" fillId="0" borderId="0"/>
    <xf numFmtId="0" fontId="9" fillId="0" borderId="0">
      <alignment horizontal="right" vertical="center"/>
    </xf>
    <xf numFmtId="0" fontId="16" fillId="0" borderId="0">
      <alignment horizontal="left" vertical="center"/>
    </xf>
    <xf numFmtId="0" fontId="14" fillId="0" borderId="0">
      <alignment horizontal="right" vertical="center"/>
    </xf>
    <xf numFmtId="0" fontId="10" fillId="0" borderId="0">
      <alignment horizontal="right" vertical="center"/>
    </xf>
    <xf numFmtId="0" fontId="1" fillId="0" borderId="0">
      <alignment horizontal="left" vertical="center"/>
    </xf>
    <xf numFmtId="0" fontId="19" fillId="0" borderId="0">
      <alignment horizontal="left" vertical="center"/>
    </xf>
    <xf numFmtId="0" fontId="19" fillId="0" borderId="0">
      <alignment horizontal="left" vertical="center"/>
    </xf>
    <xf numFmtId="0" fontId="28" fillId="0" borderId="0">
      <alignment horizontal="left" vertical="center"/>
    </xf>
    <xf numFmtId="0" fontId="8" fillId="2" borderId="3" applyAlignment="0">
      <alignment horizontal="center" vertical="center"/>
    </xf>
    <xf numFmtId="0" fontId="9" fillId="0" borderId="4">
      <alignment horizontal="right" vertical="center" indent="1"/>
    </xf>
    <xf numFmtId="0" fontId="14" fillId="2" borderId="4">
      <alignment horizontal="right" vertical="center" wrapText="1" indent="1" readingOrder="2"/>
    </xf>
    <xf numFmtId="0" fontId="10" fillId="2" borderId="4">
      <alignment horizontal="right" vertical="center" wrapText="1" indent="1" readingOrder="2"/>
    </xf>
    <xf numFmtId="0" fontId="3" fillId="0" borderId="4">
      <alignment horizontal="right" vertical="center" indent="1"/>
    </xf>
    <xf numFmtId="0" fontId="3" fillId="2" borderId="4">
      <alignment horizontal="left" vertical="center" wrapText="1" indent="1"/>
    </xf>
    <xf numFmtId="0" fontId="3" fillId="0" borderId="5">
      <alignment horizontal="left" vertical="center"/>
    </xf>
    <xf numFmtId="0" fontId="3" fillId="0" borderId="6">
      <alignment horizontal="left" vertical="center"/>
    </xf>
    <xf numFmtId="0" fontId="1" fillId="0" borderId="0"/>
    <xf numFmtId="0" fontId="1" fillId="0" borderId="0">
      <alignment horizontal="left" vertical="center"/>
    </xf>
    <xf numFmtId="0" fontId="8" fillId="2" borderId="3" applyAlignment="0">
      <alignment horizontal="center" vertical="center"/>
    </xf>
  </cellStyleXfs>
  <cellXfs count="659">
    <xf numFmtId="0" fontId="0" fillId="0" borderId="0" xfId="0"/>
    <xf numFmtId="1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vertical="center"/>
    </xf>
    <xf numFmtId="1" fontId="1" fillId="0" borderId="0" xfId="0" applyNumberFormat="1" applyFont="1" applyBorder="1" applyAlignment="1">
      <alignment horizontal="right" vertical="center"/>
    </xf>
    <xf numFmtId="1" fontId="1" fillId="0" borderId="0" xfId="0" applyNumberFormat="1" applyFont="1" applyBorder="1" applyAlignment="1">
      <alignment horizontal="left" vertical="center"/>
    </xf>
    <xf numFmtId="1" fontId="10" fillId="0" borderId="0" xfId="0" applyNumberFormat="1" applyFont="1" applyBorder="1" applyAlignment="1">
      <alignment vertical="center" readingOrder="2"/>
    </xf>
    <xf numFmtId="0" fontId="19" fillId="0" borderId="0" xfId="14"/>
    <xf numFmtId="0" fontId="19" fillId="0" borderId="0" xfId="15"/>
    <xf numFmtId="0" fontId="20" fillId="0" borderId="0" xfId="15" applyFont="1" applyAlignment="1">
      <alignment horizontal="center" vertical="center" wrapText="1"/>
    </xf>
    <xf numFmtId="0" fontId="21" fillId="0" borderId="0" xfId="15" applyFont="1" applyAlignment="1">
      <alignment horizontal="center" vertical="center" wrapText="1"/>
    </xf>
    <xf numFmtId="0" fontId="19" fillId="0" borderId="0" xfId="14" applyAlignment="1">
      <alignment vertical="center"/>
    </xf>
    <xf numFmtId="0" fontId="19" fillId="0" borderId="0" xfId="14" applyFont="1" applyAlignment="1">
      <alignment horizontal="justify" vertical="center"/>
    </xf>
    <xf numFmtId="0" fontId="22" fillId="0" borderId="0" xfId="14" applyFont="1" applyAlignment="1">
      <alignment vertical="center"/>
    </xf>
    <xf numFmtId="0" fontId="23" fillId="0" borderId="0" xfId="14" applyFont="1" applyAlignment="1">
      <alignment vertical="top"/>
    </xf>
    <xf numFmtId="0" fontId="24" fillId="0" borderId="0" xfId="14" applyFont="1" applyFill="1" applyAlignment="1">
      <alignment vertical="top"/>
    </xf>
    <xf numFmtId="0" fontId="24" fillId="0" borderId="0" xfId="14" applyFont="1" applyAlignment="1">
      <alignment vertical="center"/>
    </xf>
    <xf numFmtId="0" fontId="24" fillId="0" borderId="0" xfId="14" applyFont="1" applyAlignment="1">
      <alignment vertical="top"/>
    </xf>
    <xf numFmtId="0" fontId="19" fillId="0" borderId="0" xfId="14" applyFont="1" applyBorder="1" applyAlignment="1">
      <alignment horizontal="justify" vertical="center"/>
    </xf>
    <xf numFmtId="0" fontId="19" fillId="0" borderId="0" xfId="14" applyFont="1" applyAlignment="1">
      <alignment vertical="center"/>
    </xf>
    <xf numFmtId="0" fontId="25" fillId="0" borderId="0" xfId="14" applyFont="1" applyAlignment="1">
      <alignment vertical="center"/>
    </xf>
    <xf numFmtId="0" fontId="13" fillId="0" borderId="0" xfId="14" applyFont="1" applyAlignment="1">
      <alignment horizontal="center" vertical="center"/>
    </xf>
    <xf numFmtId="0" fontId="7" fillId="0" borderId="0" xfId="20" applyFont="1">
      <alignment horizontal="left" vertical="center"/>
    </xf>
    <xf numFmtId="0" fontId="10" fillId="0" borderId="0" xfId="18" applyFont="1">
      <alignment horizontal="right" vertical="center"/>
    </xf>
    <xf numFmtId="1" fontId="10" fillId="0" borderId="0" xfId="0" applyNumberFormat="1" applyFont="1" applyBorder="1" applyAlignment="1">
      <alignment horizontal="centerContinuous" vertical="center"/>
    </xf>
    <xf numFmtId="0" fontId="7" fillId="4" borderId="17" xfId="26" applyFont="1" applyFill="1" applyBorder="1">
      <alignment horizontal="right" vertical="center" wrapText="1" indent="1" readingOrder="2"/>
    </xf>
    <xf numFmtId="0" fontId="7" fillId="4" borderId="16" xfId="26" applyFont="1" applyFill="1" applyBorder="1">
      <alignment horizontal="right" vertical="center" wrapText="1" indent="1" readingOrder="2"/>
    </xf>
    <xf numFmtId="0" fontId="7" fillId="3" borderId="16" xfId="26" applyFont="1" applyFill="1" applyBorder="1">
      <alignment horizontal="right" vertical="center" wrapText="1" indent="1" readingOrder="2"/>
    </xf>
    <xf numFmtId="0" fontId="7" fillId="3" borderId="19" xfId="26" applyFont="1" applyFill="1" applyBorder="1">
      <alignment horizontal="right" vertical="center" wrapText="1" indent="1" readingOrder="2"/>
    </xf>
    <xf numFmtId="1" fontId="26" fillId="4" borderId="17" xfId="0" applyNumberFormat="1" applyFont="1" applyFill="1" applyBorder="1" applyAlignment="1">
      <alignment horizontal="center" vertical="center"/>
    </xf>
    <xf numFmtId="1" fontId="26" fillId="3" borderId="16" xfId="0" applyNumberFormat="1" applyFont="1" applyFill="1" applyBorder="1" applyAlignment="1">
      <alignment horizontal="center" vertical="center"/>
    </xf>
    <xf numFmtId="1" fontId="6" fillId="4" borderId="17" xfId="0" applyNumberFormat="1" applyFont="1" applyFill="1" applyBorder="1" applyAlignment="1">
      <alignment horizontal="left" vertical="center" indent="1"/>
    </xf>
    <xf numFmtId="1" fontId="6" fillId="3" borderId="16" xfId="0" applyNumberFormat="1" applyFont="1" applyFill="1" applyBorder="1" applyAlignment="1">
      <alignment horizontal="left" vertical="center" indent="1"/>
    </xf>
    <xf numFmtId="1" fontId="6" fillId="4" borderId="16" xfId="0" applyNumberFormat="1" applyFont="1" applyFill="1" applyBorder="1" applyAlignment="1">
      <alignment horizontal="left" vertical="center" indent="1"/>
    </xf>
    <xf numFmtId="1" fontId="6" fillId="4" borderId="19" xfId="0" applyNumberFormat="1" applyFont="1" applyFill="1" applyBorder="1" applyAlignment="1">
      <alignment horizontal="left" vertical="center" indent="1"/>
    </xf>
    <xf numFmtId="0" fontId="17" fillId="4" borderId="17" xfId="26" applyFont="1" applyFill="1" applyBorder="1" applyAlignment="1">
      <alignment horizontal="center" vertical="center" wrapText="1" readingOrder="2"/>
    </xf>
    <xf numFmtId="0" fontId="17" fillId="3" borderId="16" xfId="26" applyFont="1" applyFill="1" applyBorder="1" applyAlignment="1">
      <alignment horizontal="center" vertical="center" wrapText="1" readingOrder="2"/>
    </xf>
    <xf numFmtId="0" fontId="17" fillId="3" borderId="19" xfId="26" applyFont="1" applyFill="1" applyBorder="1" applyAlignment="1">
      <alignment horizontal="center" vertical="center" wrapText="1" readingOrder="2"/>
    </xf>
    <xf numFmtId="1" fontId="26" fillId="3" borderId="19" xfId="0" applyNumberFormat="1" applyFont="1" applyFill="1" applyBorder="1" applyAlignment="1">
      <alignment horizontal="center" vertical="center"/>
    </xf>
    <xf numFmtId="0" fontId="6" fillId="4" borderId="16" xfId="29" applyFont="1" applyFill="1" applyBorder="1">
      <alignment horizontal="left" vertical="center" wrapText="1" indent="1"/>
    </xf>
    <xf numFmtId="0" fontId="6" fillId="3" borderId="16" xfId="29" applyFont="1" applyFill="1" applyBorder="1">
      <alignment horizontal="left" vertical="center" wrapText="1" indent="1"/>
    </xf>
    <xf numFmtId="0" fontId="6" fillId="4" borderId="17" xfId="29" applyFont="1" applyFill="1" applyBorder="1">
      <alignment horizontal="left" vertical="center" wrapText="1" indent="1"/>
    </xf>
    <xf numFmtId="0" fontId="17" fillId="4" borderId="16" xfId="26" applyFont="1" applyFill="1" applyBorder="1" applyAlignment="1">
      <alignment horizontal="center" vertical="center" wrapText="1" readingOrder="2"/>
    </xf>
    <xf numFmtId="0" fontId="7" fillId="3" borderId="19" xfId="26" applyFont="1" applyFill="1" applyBorder="1" applyAlignment="1">
      <alignment horizontal="center" vertical="center" wrapText="1" readingOrder="2"/>
    </xf>
    <xf numFmtId="0" fontId="7" fillId="4" borderId="17" xfId="26" applyFont="1" applyFill="1" applyBorder="1" applyAlignment="1">
      <alignment horizontal="right" vertical="center" wrapText="1" indent="1" readingOrder="2"/>
    </xf>
    <xf numFmtId="0" fontId="7" fillId="3" borderId="16" xfId="26" applyFont="1" applyFill="1" applyBorder="1" applyAlignment="1">
      <alignment horizontal="right" vertical="center" wrapText="1" indent="1" readingOrder="2"/>
    </xf>
    <xf numFmtId="0" fontId="7" fillId="4" borderId="16" xfId="26" applyFont="1" applyFill="1" applyBorder="1" applyAlignment="1">
      <alignment horizontal="right" vertical="center" wrapText="1" indent="1" readingOrder="2"/>
    </xf>
    <xf numFmtId="0" fontId="7" fillId="3" borderId="19" xfId="26" applyFont="1" applyFill="1" applyBorder="1" applyAlignment="1">
      <alignment horizontal="right" vertical="center" wrapText="1" indent="1" readingOrder="2"/>
    </xf>
    <xf numFmtId="0" fontId="27" fillId="0" borderId="0" xfId="14" applyFont="1" applyAlignment="1">
      <alignment vertical="top" wrapText="1"/>
    </xf>
    <xf numFmtId="0" fontId="18" fillId="0" borderId="0" xfId="14" applyFont="1" applyBorder="1" applyAlignment="1">
      <alignment horizontal="justify" vertical="top" wrapText="1"/>
    </xf>
    <xf numFmtId="0" fontId="10" fillId="3" borderId="16" xfId="27" applyFont="1" applyFill="1" applyBorder="1" applyAlignment="1">
      <alignment horizontal="center" vertical="center" wrapText="1" readingOrder="2"/>
    </xf>
    <xf numFmtId="1" fontId="6" fillId="3" borderId="21" xfId="0" applyNumberFormat="1" applyFont="1" applyFill="1" applyBorder="1" applyAlignment="1">
      <alignment horizontal="left" vertical="center" indent="1"/>
    </xf>
    <xf numFmtId="0" fontId="7" fillId="4" borderId="17" xfId="27" applyFont="1" applyFill="1" applyBorder="1">
      <alignment horizontal="right" vertical="center" wrapText="1" indent="1" readingOrder="2"/>
    </xf>
    <xf numFmtId="0" fontId="7" fillId="3" borderId="16" xfId="27" applyFont="1" applyFill="1" applyBorder="1">
      <alignment horizontal="right" vertical="center" wrapText="1" indent="1" readingOrder="2"/>
    </xf>
    <xf numFmtId="0" fontId="7" fillId="4" borderId="16" xfId="27" applyFont="1" applyFill="1" applyBorder="1">
      <alignment horizontal="right" vertical="center" wrapText="1" indent="1" readingOrder="2"/>
    </xf>
    <xf numFmtId="0" fontId="7" fillId="4" borderId="19" xfId="27" applyFont="1" applyFill="1" applyBorder="1">
      <alignment horizontal="right" vertical="center" wrapText="1" indent="1" readingOrder="2"/>
    </xf>
    <xf numFmtId="0" fontId="7" fillId="3" borderId="21" xfId="27" applyFont="1" applyFill="1" applyBorder="1">
      <alignment horizontal="right" vertical="center" wrapText="1" indent="1" readingOrder="2"/>
    </xf>
    <xf numFmtId="0" fontId="6" fillId="3" borderId="19" xfId="29" applyFont="1" applyFill="1" applyBorder="1">
      <alignment horizontal="left" vertical="center" wrapText="1" indent="1"/>
    </xf>
    <xf numFmtId="3" fontId="7" fillId="4" borderId="17" xfId="25" applyNumberFormat="1" applyFont="1" applyFill="1" applyBorder="1">
      <alignment horizontal="right" vertical="center" indent="1"/>
    </xf>
    <xf numFmtId="3" fontId="7" fillId="3" borderId="16" xfId="25" applyNumberFormat="1" applyFont="1" applyFill="1" applyBorder="1">
      <alignment horizontal="right" vertical="center" indent="1"/>
    </xf>
    <xf numFmtId="3" fontId="7" fillId="4" borderId="16" xfId="25" applyNumberFormat="1" applyFont="1" applyFill="1" applyBorder="1">
      <alignment horizontal="right" vertical="center" indent="1"/>
    </xf>
    <xf numFmtId="3" fontId="7" fillId="4" borderId="20" xfId="25" applyNumberFormat="1" applyFont="1" applyFill="1" applyBorder="1">
      <alignment horizontal="right" vertical="center" indent="1"/>
    </xf>
    <xf numFmtId="3" fontId="7" fillId="4" borderId="18" xfId="25" applyNumberFormat="1" applyFont="1" applyFill="1" applyBorder="1">
      <alignment horizontal="right" vertical="center" indent="1"/>
    </xf>
    <xf numFmtId="3" fontId="7" fillId="4" borderId="18" xfId="28" applyNumberFormat="1" applyFont="1" applyFill="1" applyBorder="1">
      <alignment horizontal="right" vertical="center" indent="1"/>
    </xf>
    <xf numFmtId="0" fontId="24" fillId="0" borderId="0" xfId="1" applyFont="1" applyAlignment="1">
      <alignment vertical="center"/>
    </xf>
    <xf numFmtId="0" fontId="10" fillId="0" borderId="0" xfId="3" applyFont="1" applyAlignment="1">
      <alignment vertical="center"/>
    </xf>
    <xf numFmtId="1" fontId="7" fillId="0" borderId="0" xfId="0" applyNumberFormat="1" applyFont="1" applyBorder="1" applyAlignment="1">
      <alignment horizontal="center" vertical="center"/>
    </xf>
    <xf numFmtId="1" fontId="29" fillId="0" borderId="0" xfId="0" applyNumberFormat="1" applyFont="1" applyBorder="1" applyAlignment="1">
      <alignment vertical="center"/>
    </xf>
    <xf numFmtId="1" fontId="10" fillId="0" borderId="0" xfId="0" applyNumberFormat="1" applyFont="1" applyBorder="1" applyAlignment="1">
      <alignment horizontal="center" vertical="center"/>
    </xf>
    <xf numFmtId="1" fontId="7" fillId="0" borderId="0" xfId="0" applyNumberFormat="1" applyFont="1" applyBorder="1" applyAlignment="1">
      <alignment horizontal="left" vertical="center"/>
    </xf>
    <xf numFmtId="0" fontId="1" fillId="0" borderId="0" xfId="20" applyFont="1">
      <alignment horizontal="left" vertical="center"/>
    </xf>
    <xf numFmtId="0" fontId="7" fillId="4" borderId="18" xfId="24" applyFont="1" applyFill="1" applyBorder="1" applyAlignment="1">
      <alignment horizontal="center" vertical="center"/>
    </xf>
    <xf numFmtId="3" fontId="7" fillId="4" borderId="18" xfId="24" applyNumberFormat="1" applyFont="1" applyFill="1" applyBorder="1" applyAlignment="1">
      <alignment horizontal="center" vertical="center"/>
    </xf>
    <xf numFmtId="0" fontId="11" fillId="4" borderId="18" xfId="24" applyFont="1" applyFill="1" applyBorder="1" applyAlignment="1">
      <alignment horizontal="center" vertical="center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 applyAlignment="1">
      <alignment wrapText="1"/>
    </xf>
    <xf numFmtId="0" fontId="1" fillId="0" borderId="0" xfId="0" applyFont="1" applyBorder="1"/>
    <xf numFmtId="164" fontId="1" fillId="0" borderId="0" xfId="0" applyNumberFormat="1" applyFont="1" applyBorder="1" applyAlignment="1">
      <alignment vertical="center"/>
    </xf>
    <xf numFmtId="0" fontId="1" fillId="0" borderId="12" xfId="0" applyFont="1" applyBorder="1" applyAlignment="1">
      <alignment wrapText="1"/>
    </xf>
    <xf numFmtId="0" fontId="1" fillId="0" borderId="13" xfId="0" applyFont="1" applyBorder="1"/>
    <xf numFmtId="0" fontId="7" fillId="4" borderId="18" xfId="24" applyFont="1" applyFill="1" applyBorder="1" applyAlignment="1">
      <alignment horizontal="center" vertical="center" readingOrder="2"/>
    </xf>
    <xf numFmtId="0" fontId="1" fillId="0" borderId="0" xfId="0" applyFont="1"/>
    <xf numFmtId="1" fontId="11" fillId="4" borderId="18" xfId="24" applyNumberFormat="1" applyFont="1" applyFill="1" applyBorder="1" applyAlignment="1">
      <alignment horizontal="center" vertical="center"/>
    </xf>
    <xf numFmtId="0" fontId="1" fillId="4" borderId="17" xfId="29" applyFont="1" applyFill="1" applyBorder="1" applyAlignment="1">
      <alignment horizontal="center" vertical="center" wrapText="1"/>
    </xf>
    <xf numFmtId="0" fontId="1" fillId="3" borderId="16" xfId="29" applyFont="1" applyFill="1" applyBorder="1" applyAlignment="1">
      <alignment horizontal="center" vertical="center" wrapText="1"/>
    </xf>
    <xf numFmtId="0" fontId="1" fillId="4" borderId="16" xfId="29" applyFont="1" applyFill="1" applyBorder="1" applyAlignment="1">
      <alignment horizontal="center" vertical="center" wrapText="1"/>
    </xf>
    <xf numFmtId="0" fontId="6" fillId="3" borderId="19" xfId="29" applyFont="1" applyFill="1" applyBorder="1" applyAlignment="1">
      <alignment horizontal="center" vertical="center" wrapText="1"/>
    </xf>
    <xf numFmtId="0" fontId="1" fillId="3" borderId="19" xfId="29" applyFont="1" applyFill="1" applyBorder="1" applyAlignment="1">
      <alignment horizontal="center" vertical="center" wrapText="1"/>
    </xf>
    <xf numFmtId="0" fontId="6" fillId="4" borderId="17" xfId="29" applyFont="1" applyFill="1" applyBorder="1" applyAlignment="1">
      <alignment horizontal="left" vertical="center" wrapText="1" indent="1"/>
    </xf>
    <xf numFmtId="0" fontId="6" fillId="3" borderId="16" xfId="29" applyFont="1" applyFill="1" applyBorder="1" applyAlignment="1">
      <alignment horizontal="left" vertical="center" wrapText="1" indent="1"/>
    </xf>
    <xf numFmtId="0" fontId="6" fillId="4" borderId="16" xfId="29" applyFont="1" applyFill="1" applyBorder="1" applyAlignment="1">
      <alignment horizontal="left" vertical="center" wrapText="1" indent="1"/>
    </xf>
    <xf numFmtId="0" fontId="6" fillId="3" borderId="19" xfId="29" applyFont="1" applyFill="1" applyBorder="1" applyAlignment="1">
      <alignment horizontal="left" vertical="center" wrapText="1" indent="1"/>
    </xf>
    <xf numFmtId="3" fontId="1" fillId="0" borderId="11" xfId="0" applyNumberFormat="1" applyFont="1" applyBorder="1"/>
    <xf numFmtId="0" fontId="7" fillId="3" borderId="18" xfId="24" applyFont="1" applyFill="1" applyBorder="1" applyAlignment="1">
      <alignment horizontal="center" vertical="center" readingOrder="2"/>
    </xf>
    <xf numFmtId="0" fontId="11" fillId="3" borderId="18" xfId="24" applyFont="1" applyFill="1" applyBorder="1" applyAlignment="1">
      <alignment horizontal="center" vertical="center"/>
    </xf>
    <xf numFmtId="0" fontId="17" fillId="0" borderId="16" xfId="26" applyFont="1" applyFill="1" applyBorder="1" applyAlignment="1">
      <alignment horizontal="center" vertical="center" wrapText="1" readingOrder="2"/>
    </xf>
    <xf numFmtId="0" fontId="1" fillId="0" borderId="16" xfId="29" applyFont="1" applyFill="1" applyBorder="1" applyAlignment="1">
      <alignment horizontal="center" vertical="center" wrapText="1"/>
    </xf>
    <xf numFmtId="0" fontId="7" fillId="0" borderId="19" xfId="26" applyFont="1" applyFill="1" applyBorder="1" applyAlignment="1">
      <alignment horizontal="center" vertical="center" wrapText="1" readingOrder="2"/>
    </xf>
    <xf numFmtId="0" fontId="6" fillId="0" borderId="19" xfId="29" applyFont="1" applyFill="1" applyBorder="1" applyAlignment="1">
      <alignment horizontal="center" vertical="center" wrapText="1"/>
    </xf>
    <xf numFmtId="0" fontId="17" fillId="4" borderId="20" xfId="26" applyFont="1" applyFill="1" applyBorder="1" applyAlignment="1">
      <alignment horizontal="center" vertical="center" wrapText="1" readingOrder="2"/>
    </xf>
    <xf numFmtId="0" fontId="1" fillId="4" borderId="20" xfId="29" applyFont="1" applyFill="1" applyBorder="1" applyAlignment="1">
      <alignment horizontal="center" vertical="center" wrapText="1"/>
    </xf>
    <xf numFmtId="0" fontId="7" fillId="3" borderId="34" xfId="29" applyFont="1" applyFill="1" applyBorder="1" applyAlignment="1">
      <alignment horizontal="center" vertical="center" wrapText="1"/>
    </xf>
    <xf numFmtId="3" fontId="30" fillId="4" borderId="23" xfId="28" applyNumberFormat="1" applyFont="1" applyFill="1" applyBorder="1" applyAlignment="1">
      <alignment horizontal="right" vertical="center" indent="1"/>
    </xf>
    <xf numFmtId="3" fontId="1" fillId="0" borderId="44" xfId="28" applyNumberFormat="1" applyFont="1" applyFill="1" applyBorder="1" applyAlignment="1">
      <alignment horizontal="right" vertical="center" indent="1"/>
    </xf>
    <xf numFmtId="3" fontId="1" fillId="0" borderId="43" xfId="28" applyNumberFormat="1" applyFont="1" applyFill="1" applyBorder="1" applyAlignment="1">
      <alignment horizontal="right" vertical="center" indent="1"/>
    </xf>
    <xf numFmtId="3" fontId="7" fillId="0" borderId="45" xfId="28" applyNumberFormat="1" applyFont="1" applyFill="1" applyBorder="1" applyAlignment="1">
      <alignment horizontal="right" vertical="center" indent="1"/>
    </xf>
    <xf numFmtId="3" fontId="1" fillId="0" borderId="42" xfId="28" applyNumberFormat="1" applyFont="1" applyFill="1" applyBorder="1" applyAlignment="1">
      <alignment horizontal="right" vertical="center" indent="1"/>
    </xf>
    <xf numFmtId="3" fontId="1" fillId="0" borderId="46" xfId="28" applyNumberFormat="1" applyFont="1" applyFill="1" applyBorder="1" applyAlignment="1">
      <alignment horizontal="right" vertical="center" indent="1"/>
    </xf>
    <xf numFmtId="3" fontId="1" fillId="0" borderId="44" xfId="28" applyNumberFormat="1" applyFont="1" applyFill="1" applyBorder="1">
      <alignment horizontal="right" vertical="center" indent="1"/>
    </xf>
    <xf numFmtId="3" fontId="1" fillId="0" borderId="43" xfId="28" applyNumberFormat="1" applyFont="1" applyFill="1" applyBorder="1">
      <alignment horizontal="right" vertical="center" indent="1"/>
    </xf>
    <xf numFmtId="3" fontId="7" fillId="0" borderId="45" xfId="28" applyNumberFormat="1" applyFont="1" applyFill="1" applyBorder="1">
      <alignment horizontal="right" vertical="center" indent="1"/>
    </xf>
    <xf numFmtId="3" fontId="1" fillId="0" borderId="38" xfId="28" applyNumberFormat="1" applyFont="1" applyFill="1" applyBorder="1">
      <alignment horizontal="right" vertical="center" indent="1"/>
    </xf>
    <xf numFmtId="3" fontId="1" fillId="0" borderId="23" xfId="28" applyNumberFormat="1" applyFont="1" applyFill="1" applyBorder="1">
      <alignment horizontal="right" vertical="center" indent="1"/>
    </xf>
    <xf numFmtId="3" fontId="1" fillId="0" borderId="47" xfId="28" applyNumberFormat="1" applyFont="1" applyFill="1" applyBorder="1">
      <alignment horizontal="right" vertical="center" indent="1"/>
    </xf>
    <xf numFmtId="3" fontId="1" fillId="0" borderId="25" xfId="28" applyNumberFormat="1" applyFont="1" applyFill="1" applyBorder="1">
      <alignment horizontal="right" vertical="center" indent="1"/>
    </xf>
    <xf numFmtId="0" fontId="10" fillId="0" borderId="20" xfId="27" applyFont="1" applyFill="1" applyBorder="1" applyAlignment="1">
      <alignment horizontal="center" vertical="center" wrapText="1" readingOrder="2"/>
    </xf>
    <xf numFmtId="3" fontId="7" fillId="0" borderId="20" xfId="25" applyNumberFormat="1" applyFont="1" applyFill="1" applyBorder="1">
      <alignment horizontal="right" vertical="center" indent="1"/>
    </xf>
    <xf numFmtId="0" fontId="7" fillId="4" borderId="51" xfId="27" applyFont="1" applyFill="1" applyBorder="1">
      <alignment horizontal="right" vertical="center" wrapText="1" indent="1" readingOrder="2"/>
    </xf>
    <xf numFmtId="0" fontId="6" fillId="4" borderId="52" xfId="29" applyFont="1" applyFill="1" applyBorder="1">
      <alignment horizontal="left" vertical="center" wrapText="1" indent="1"/>
    </xf>
    <xf numFmtId="0" fontId="7" fillId="3" borderId="42" xfId="27" applyFont="1" applyFill="1" applyBorder="1">
      <alignment horizontal="right" vertical="center" wrapText="1" indent="1" readingOrder="2"/>
    </xf>
    <xf numFmtId="0" fontId="6" fillId="3" borderId="41" xfId="29" applyFont="1" applyFill="1" applyBorder="1">
      <alignment horizontal="left" vertical="center" wrapText="1" indent="1"/>
    </xf>
    <xf numFmtId="0" fontId="7" fillId="4" borderId="42" xfId="27" applyFont="1" applyFill="1" applyBorder="1">
      <alignment horizontal="right" vertical="center" wrapText="1" indent="1" readingOrder="2"/>
    </xf>
    <xf numFmtId="0" fontId="6" fillId="4" borderId="41" xfId="29" applyFont="1" applyFill="1" applyBorder="1">
      <alignment horizontal="left" vertical="center" wrapText="1" indent="1"/>
    </xf>
    <xf numFmtId="0" fontId="7" fillId="3" borderId="53" xfId="27" applyFont="1" applyFill="1" applyBorder="1">
      <alignment horizontal="right" vertical="center" wrapText="1" indent="1" readingOrder="2"/>
    </xf>
    <xf numFmtId="0" fontId="6" fillId="3" borderId="54" xfId="29" applyFont="1" applyFill="1" applyBorder="1">
      <alignment horizontal="left" vertical="center" wrapText="1" indent="1"/>
    </xf>
    <xf numFmtId="3" fontId="1" fillId="0" borderId="0" xfId="0" applyNumberFormat="1" applyFont="1" applyBorder="1"/>
    <xf numFmtId="3" fontId="7" fillId="3" borderId="17" xfId="25" applyNumberFormat="1" applyFont="1" applyFill="1" applyBorder="1">
      <alignment horizontal="right" vertical="center" indent="1"/>
    </xf>
    <xf numFmtId="3" fontId="7" fillId="3" borderId="21" xfId="25" applyNumberFormat="1" applyFont="1" applyFill="1" applyBorder="1">
      <alignment horizontal="right" vertical="center" indent="1"/>
    </xf>
    <xf numFmtId="0" fontId="3" fillId="0" borderId="0" xfId="32" applyFont="1" applyAlignment="1">
      <alignment vertical="center"/>
    </xf>
    <xf numFmtId="0" fontId="3" fillId="0" borderId="0" xfId="32" applyFont="1" applyAlignment="1">
      <alignment horizontal="left" vertical="center"/>
    </xf>
    <xf numFmtId="0" fontId="1" fillId="0" borderId="0" xfId="32" applyAlignment="1">
      <alignment horizontal="center"/>
    </xf>
    <xf numFmtId="0" fontId="1" fillId="0" borderId="0" xfId="32" applyAlignment="1">
      <alignment horizontal="center" vertical="center" wrapText="1"/>
    </xf>
    <xf numFmtId="0" fontId="1" fillId="0" borderId="0" xfId="32" applyAlignment="1">
      <alignment horizontal="center" vertical="center"/>
    </xf>
    <xf numFmtId="0" fontId="3" fillId="0" borderId="0" xfId="31" applyBorder="1">
      <alignment horizontal="left" vertical="center"/>
    </xf>
    <xf numFmtId="0" fontId="3" fillId="3" borderId="0" xfId="29" applyFill="1" applyBorder="1" applyAlignment="1">
      <alignment horizontal="center" vertical="center" wrapText="1"/>
    </xf>
    <xf numFmtId="3" fontId="3" fillId="3" borderId="0" xfId="28" applyNumberFormat="1" applyFill="1" applyBorder="1">
      <alignment horizontal="right" vertical="center" indent="1"/>
    </xf>
    <xf numFmtId="0" fontId="10" fillId="3" borderId="0" xfId="27" applyFill="1" applyBorder="1" applyAlignment="1">
      <alignment horizontal="center" vertical="center" wrapText="1" readingOrder="2"/>
    </xf>
    <xf numFmtId="0" fontId="7" fillId="3" borderId="16" xfId="29" applyFont="1" applyFill="1" applyBorder="1" applyAlignment="1">
      <alignment horizontal="center" vertical="center" wrapText="1"/>
    </xf>
    <xf numFmtId="3" fontId="3" fillId="3" borderId="16" xfId="28" applyNumberFormat="1" applyFill="1" applyBorder="1">
      <alignment horizontal="right" vertical="center" indent="1"/>
    </xf>
    <xf numFmtId="0" fontId="10" fillId="3" borderId="16" xfId="27" applyFill="1" applyBorder="1" applyAlignment="1">
      <alignment horizontal="center" vertical="center" wrapText="1" readingOrder="2"/>
    </xf>
    <xf numFmtId="0" fontId="7" fillId="4" borderId="17" xfId="29" applyFont="1" applyFill="1" applyBorder="1" applyAlignment="1">
      <alignment horizontal="center" vertical="center" wrapText="1"/>
    </xf>
    <xf numFmtId="3" fontId="3" fillId="4" borderId="17" xfId="28" applyNumberFormat="1" applyFill="1" applyBorder="1">
      <alignment horizontal="right" vertical="center" indent="1"/>
    </xf>
    <xf numFmtId="0" fontId="10" fillId="4" borderId="17" xfId="27" applyFill="1" applyBorder="1" applyAlignment="1">
      <alignment horizontal="center" vertical="center" wrapText="1" readingOrder="2"/>
    </xf>
    <xf numFmtId="0" fontId="3" fillId="0" borderId="0" xfId="32" applyFont="1" applyAlignment="1">
      <alignment horizontal="center" vertical="center"/>
    </xf>
    <xf numFmtId="0" fontId="12" fillId="0" borderId="0" xfId="1" applyAlignment="1">
      <alignment vertical="center"/>
    </xf>
    <xf numFmtId="0" fontId="31" fillId="0" borderId="0" xfId="32" applyFont="1" applyAlignment="1">
      <alignment horizontal="center" vertical="center"/>
    </xf>
    <xf numFmtId="164" fontId="3" fillId="0" borderId="0" xfId="32" applyNumberFormat="1" applyFont="1" applyAlignment="1">
      <alignment vertical="center"/>
    </xf>
    <xf numFmtId="1" fontId="31" fillId="0" borderId="0" xfId="32" applyNumberFormat="1" applyFont="1" applyAlignment="1">
      <alignment horizontal="center" vertical="center"/>
    </xf>
    <xf numFmtId="0" fontId="7" fillId="0" borderId="0" xfId="33" applyFont="1">
      <alignment horizontal="left" vertical="center"/>
    </xf>
    <xf numFmtId="0" fontId="10" fillId="0" borderId="0" xfId="19" applyFont="1">
      <alignment horizontal="right" vertical="center"/>
    </xf>
    <xf numFmtId="1" fontId="3" fillId="0" borderId="0" xfId="32" applyNumberFormat="1" applyFont="1" applyBorder="1" applyAlignment="1">
      <alignment vertical="center"/>
    </xf>
    <xf numFmtId="1" fontId="3" fillId="0" borderId="0" xfId="32" applyNumberFormat="1" applyFont="1" applyBorder="1" applyAlignment="1">
      <alignment horizontal="left" vertical="center"/>
    </xf>
    <xf numFmtId="1" fontId="32" fillId="0" borderId="0" xfId="32" applyNumberFormat="1" applyFont="1" applyBorder="1" applyAlignment="1">
      <alignment vertical="center"/>
    </xf>
    <xf numFmtId="1" fontId="3" fillId="0" borderId="0" xfId="32" applyNumberFormat="1" applyFont="1" applyBorder="1" applyAlignment="1">
      <alignment horizontal="right" vertical="center"/>
    </xf>
    <xf numFmtId="1" fontId="3" fillId="0" borderId="0" xfId="32" applyNumberFormat="1" applyFont="1" applyBorder="1" applyAlignment="1">
      <alignment horizontal="center" vertical="center"/>
    </xf>
    <xf numFmtId="0" fontId="7" fillId="3" borderId="15" xfId="29" applyFont="1" applyFill="1" applyBorder="1" applyAlignment="1">
      <alignment horizontal="center" vertical="center" wrapText="1"/>
    </xf>
    <xf numFmtId="3" fontId="7" fillId="3" borderId="15" xfId="25" applyNumberFormat="1" applyFont="1" applyFill="1" applyBorder="1">
      <alignment horizontal="right" vertical="center" indent="1"/>
    </xf>
    <xf numFmtId="165" fontId="7" fillId="3" borderId="55" xfId="25" applyNumberFormat="1" applyFont="1" applyFill="1" applyBorder="1">
      <alignment horizontal="right" vertical="center" indent="1"/>
    </xf>
    <xf numFmtId="3" fontId="7" fillId="3" borderId="55" xfId="25" applyNumberFormat="1" applyFont="1" applyFill="1" applyBorder="1">
      <alignment horizontal="right" vertical="center" indent="1"/>
    </xf>
    <xf numFmtId="3" fontId="1" fillId="3" borderId="15" xfId="28" applyNumberFormat="1" applyFont="1" applyFill="1" applyBorder="1">
      <alignment horizontal="right" vertical="center" indent="1"/>
    </xf>
    <xf numFmtId="0" fontId="10" fillId="3" borderId="15" xfId="27" applyFont="1" applyFill="1" applyBorder="1" applyAlignment="1">
      <alignment horizontal="center" vertical="center" wrapText="1" readingOrder="2"/>
    </xf>
    <xf numFmtId="0" fontId="7" fillId="0" borderId="17" xfId="29" applyFont="1" applyFill="1" applyBorder="1" applyAlignment="1">
      <alignment horizontal="center" vertical="center" wrapText="1"/>
    </xf>
    <xf numFmtId="3" fontId="7" fillId="0" borderId="17" xfId="25" applyNumberFormat="1" applyFont="1" applyFill="1" applyBorder="1">
      <alignment horizontal="right" vertical="center" indent="1"/>
    </xf>
    <xf numFmtId="165" fontId="7" fillId="0" borderId="17" xfId="25" applyNumberFormat="1" applyFont="1" applyFill="1" applyBorder="1">
      <alignment horizontal="right" vertical="center" indent="1"/>
    </xf>
    <xf numFmtId="3" fontId="1" fillId="0" borderId="17" xfId="28" applyNumberFormat="1" applyFont="1" applyFill="1" applyBorder="1">
      <alignment horizontal="right" vertical="center" indent="1"/>
    </xf>
    <xf numFmtId="0" fontId="10" fillId="0" borderId="17" xfId="27" applyFont="1" applyFill="1" applyBorder="1" applyAlignment="1">
      <alignment horizontal="center" vertical="center" wrapText="1" readingOrder="2"/>
    </xf>
    <xf numFmtId="165" fontId="7" fillId="3" borderId="17" xfId="25" applyNumberFormat="1" applyFont="1" applyFill="1" applyBorder="1">
      <alignment horizontal="right" vertical="center" indent="1"/>
    </xf>
    <xf numFmtId="3" fontId="1" fillId="3" borderId="16" xfId="28" applyNumberFormat="1" applyFont="1" applyFill="1" applyBorder="1">
      <alignment horizontal="right" vertical="center" indent="1"/>
    </xf>
    <xf numFmtId="0" fontId="7" fillId="0" borderId="20" xfId="29" applyFont="1" applyFill="1" applyBorder="1" applyAlignment="1">
      <alignment horizontal="center" vertical="center" wrapText="1"/>
    </xf>
    <xf numFmtId="165" fontId="7" fillId="0" borderId="20" xfId="25" applyNumberFormat="1" applyFont="1" applyFill="1" applyBorder="1">
      <alignment horizontal="right" vertical="center" indent="1"/>
    </xf>
    <xf numFmtId="3" fontId="1" fillId="0" borderId="20" xfId="28" applyNumberFormat="1" applyFont="1" applyFill="1" applyBorder="1">
      <alignment horizontal="right" vertical="center" indent="1"/>
    </xf>
    <xf numFmtId="1" fontId="31" fillId="0" borderId="0" xfId="32" applyNumberFormat="1" applyFont="1" applyBorder="1" applyAlignment="1">
      <alignment horizontal="center" vertical="center"/>
    </xf>
    <xf numFmtId="1" fontId="8" fillId="0" borderId="0" xfId="32" applyNumberFormat="1" applyFont="1" applyBorder="1" applyAlignment="1">
      <alignment horizontal="centerContinuous" vertical="center"/>
    </xf>
    <xf numFmtId="1" fontId="2" fillId="0" borderId="0" xfId="32" applyNumberFormat="1" applyFont="1" applyBorder="1" applyAlignment="1">
      <alignment horizontal="centerContinuous" vertical="center"/>
    </xf>
    <xf numFmtId="1" fontId="33" fillId="0" borderId="0" xfId="32" applyNumberFormat="1" applyFont="1" applyBorder="1" applyAlignment="1">
      <alignment vertical="center"/>
    </xf>
    <xf numFmtId="1" fontId="18" fillId="0" borderId="0" xfId="32" applyNumberFormat="1" applyFont="1" applyBorder="1" applyAlignment="1">
      <alignment vertical="center"/>
    </xf>
    <xf numFmtId="1" fontId="3" fillId="0" borderId="0" xfId="32" applyNumberFormat="1" applyFont="1" applyBorder="1" applyAlignment="1">
      <alignment horizontal="right" vertical="center" readingOrder="2"/>
    </xf>
    <xf numFmtId="3" fontId="7" fillId="0" borderId="55" xfId="28" applyNumberFormat="1" applyFont="1" applyFill="1" applyBorder="1">
      <alignment horizontal="right" vertical="center" indent="1"/>
    </xf>
    <xf numFmtId="3" fontId="1" fillId="3" borderId="19" xfId="28" applyNumberFormat="1" applyFont="1" applyFill="1" applyBorder="1">
      <alignment horizontal="right" vertical="center" indent="1"/>
    </xf>
    <xf numFmtId="0" fontId="7" fillId="3" borderId="19" xfId="27" applyFont="1" applyFill="1" applyBorder="1" applyAlignment="1">
      <alignment horizontal="center" vertical="center" wrapText="1" readingOrder="2"/>
    </xf>
    <xf numFmtId="0" fontId="7" fillId="4" borderId="16" xfId="29" applyFont="1" applyFill="1" applyBorder="1" applyAlignment="1">
      <alignment horizontal="center" vertical="center" wrapText="1"/>
    </xf>
    <xf numFmtId="3" fontId="1" fillId="4" borderId="16" xfId="28" applyNumberFormat="1" applyFont="1" applyFill="1" applyBorder="1">
      <alignment horizontal="right" vertical="center" indent="1"/>
    </xf>
    <xf numFmtId="0" fontId="10" fillId="4" borderId="16" xfId="27" applyFont="1" applyFill="1" applyBorder="1" applyAlignment="1">
      <alignment horizontal="center" vertical="center" wrapText="1" readingOrder="2"/>
    </xf>
    <xf numFmtId="3" fontId="1" fillId="4" borderId="17" xfId="28" applyNumberFormat="1" applyFont="1" applyFill="1" applyBorder="1">
      <alignment horizontal="right" vertical="center" indent="1"/>
    </xf>
    <xf numFmtId="0" fontId="10" fillId="4" borderId="17" xfId="27" applyFont="1" applyFill="1" applyBorder="1" applyAlignment="1">
      <alignment horizontal="center" vertical="center" wrapText="1" readingOrder="2"/>
    </xf>
    <xf numFmtId="0" fontId="10" fillId="0" borderId="0" xfId="3" applyFont="1" applyAlignment="1">
      <alignment horizontal="centerContinuous" vertical="center" readingOrder="2"/>
    </xf>
    <xf numFmtId="0" fontId="10" fillId="0" borderId="0" xfId="3" applyFont="1" applyAlignment="1">
      <alignment horizontal="centerContinuous" vertical="center"/>
    </xf>
    <xf numFmtId="1" fontId="1" fillId="0" borderId="0" xfId="32" applyNumberFormat="1" applyFont="1" applyBorder="1" applyAlignment="1">
      <alignment vertical="center"/>
    </xf>
    <xf numFmtId="1" fontId="1" fillId="0" borderId="0" xfId="32" applyNumberFormat="1" applyFont="1" applyBorder="1" applyAlignment="1">
      <alignment horizontal="left" vertical="center"/>
    </xf>
    <xf numFmtId="3" fontId="35" fillId="0" borderId="10" xfId="0" applyNumberFormat="1" applyFont="1" applyBorder="1" applyAlignment="1">
      <alignment vertical="center"/>
    </xf>
    <xf numFmtId="0" fontId="35" fillId="0" borderId="10" xfId="0" applyFont="1" applyBorder="1" applyAlignment="1">
      <alignment vertical="center"/>
    </xf>
    <xf numFmtId="0" fontId="35" fillId="0" borderId="10" xfId="0" applyFont="1" applyBorder="1" applyAlignment="1">
      <alignment vertical="center" wrapText="1"/>
    </xf>
    <xf numFmtId="1" fontId="1" fillId="0" borderId="0" xfId="32" applyNumberFormat="1" applyFont="1" applyBorder="1" applyAlignment="1">
      <alignment horizontal="right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1" fontId="1" fillId="0" borderId="0" xfId="32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1" fontId="1" fillId="0" borderId="0" xfId="32" applyNumberFormat="1" applyFont="1" applyBorder="1" applyAlignment="1">
      <alignment horizontal="right" vertical="center" readingOrder="2"/>
    </xf>
    <xf numFmtId="0" fontId="11" fillId="4" borderId="58" xfId="24" applyFont="1" applyFill="1" applyBorder="1" applyAlignment="1">
      <alignment horizontal="center" vertical="center"/>
    </xf>
    <xf numFmtId="0" fontId="7" fillId="4" borderId="57" xfId="24" applyFont="1" applyFill="1" applyBorder="1" applyAlignment="1">
      <alignment horizontal="center" vertical="center"/>
    </xf>
    <xf numFmtId="0" fontId="11" fillId="3" borderId="59" xfId="29" applyFont="1" applyFill="1" applyBorder="1">
      <alignment horizontal="left" vertical="center" wrapText="1" indent="1"/>
    </xf>
    <xf numFmtId="3" fontId="7" fillId="3" borderId="22" xfId="25" applyNumberFormat="1" applyFont="1" applyFill="1" applyBorder="1">
      <alignment horizontal="right" vertical="center" indent="1"/>
    </xf>
    <xf numFmtId="0" fontId="7" fillId="3" borderId="60" xfId="27" applyFont="1" applyFill="1" applyBorder="1">
      <alignment horizontal="right" vertical="center" wrapText="1" indent="1" readingOrder="2"/>
    </xf>
    <xf numFmtId="0" fontId="11" fillId="4" borderId="59" xfId="29" applyFont="1" applyFill="1" applyBorder="1">
      <alignment horizontal="left" vertical="center" wrapText="1" indent="1"/>
    </xf>
    <xf numFmtId="0" fontId="7" fillId="4" borderId="60" xfId="27" applyFont="1" applyFill="1" applyBorder="1">
      <alignment horizontal="right" vertical="center" wrapText="1" indent="1" readingOrder="2"/>
    </xf>
    <xf numFmtId="3" fontId="7" fillId="3" borderId="20" xfId="25" applyNumberFormat="1" applyFont="1" applyFill="1" applyBorder="1">
      <alignment horizontal="right" vertical="center" indent="1"/>
    </xf>
    <xf numFmtId="1" fontId="7" fillId="0" borderId="0" xfId="32" applyNumberFormat="1" applyFont="1" applyBorder="1" applyAlignment="1">
      <alignment horizontal="center" vertical="center"/>
    </xf>
    <xf numFmtId="0" fontId="11" fillId="4" borderId="61" xfId="29" applyFont="1" applyFill="1" applyBorder="1">
      <alignment horizontal="left" vertical="center" wrapText="1" indent="1"/>
    </xf>
    <xf numFmtId="3" fontId="1" fillId="4" borderId="20" xfId="28" applyNumberFormat="1" applyFont="1" applyFill="1" applyBorder="1">
      <alignment horizontal="right" vertical="center" indent="1"/>
    </xf>
    <xf numFmtId="0" fontId="7" fillId="4" borderId="62" xfId="27" applyFont="1" applyFill="1" applyBorder="1">
      <alignment horizontal="right" vertical="center" wrapText="1" indent="1" readingOrder="2"/>
    </xf>
    <xf numFmtId="1" fontId="29" fillId="0" borderId="0" xfId="32" applyNumberFormat="1" applyFont="1" applyBorder="1" applyAlignment="1">
      <alignment vertical="center"/>
    </xf>
    <xf numFmtId="1" fontId="10" fillId="0" borderId="0" xfId="32" applyNumberFormat="1" applyFont="1" applyBorder="1" applyAlignment="1">
      <alignment horizontal="centerContinuous" vertical="center"/>
    </xf>
    <xf numFmtId="0" fontId="1" fillId="4" borderId="59" xfId="29" applyFont="1" applyFill="1" applyBorder="1" applyAlignment="1">
      <alignment horizontal="center" vertical="center" wrapText="1"/>
    </xf>
    <xf numFmtId="3" fontId="7" fillId="3" borderId="55" xfId="9" applyNumberFormat="1" applyFont="1" applyFill="1" applyBorder="1" applyAlignment="1">
      <alignment vertical="center" wrapText="1"/>
    </xf>
    <xf numFmtId="0" fontId="7" fillId="3" borderId="55" xfId="9" applyFont="1" applyFill="1" applyBorder="1" applyAlignment="1">
      <alignment vertical="center" wrapText="1"/>
    </xf>
    <xf numFmtId="0" fontId="1" fillId="3" borderId="59" xfId="29" applyFont="1" applyFill="1" applyBorder="1" applyAlignment="1">
      <alignment horizontal="center" vertical="center" wrapText="1"/>
    </xf>
    <xf numFmtId="0" fontId="7" fillId="3" borderId="22" xfId="9" applyFont="1" applyFill="1" applyBorder="1" applyAlignment="1">
      <alignment horizontal="center" vertical="center" wrapText="1"/>
    </xf>
    <xf numFmtId="0" fontId="11" fillId="3" borderId="58" xfId="24" applyFont="1" applyFill="1" applyBorder="1" applyAlignment="1">
      <alignment horizontal="center" vertical="center"/>
    </xf>
    <xf numFmtId="3" fontId="7" fillId="3" borderId="55" xfId="28" applyNumberFormat="1" applyFont="1" applyFill="1" applyBorder="1">
      <alignment horizontal="right" vertical="center" indent="1"/>
    </xf>
    <xf numFmtId="0" fontId="7" fillId="3" borderId="63" xfId="24" applyFont="1" applyFill="1" applyBorder="1" applyAlignment="1">
      <alignment horizontal="center" vertical="center"/>
    </xf>
    <xf numFmtId="0" fontId="7" fillId="4" borderId="59" xfId="29" applyFont="1" applyFill="1" applyBorder="1" applyAlignment="1">
      <alignment horizontal="center" vertical="center" wrapText="1"/>
    </xf>
    <xf numFmtId="3" fontId="7" fillId="4" borderId="55" xfId="25" applyNumberFormat="1" applyFont="1" applyFill="1" applyBorder="1">
      <alignment horizontal="right" vertical="center" indent="1"/>
    </xf>
    <xf numFmtId="3" fontId="1" fillId="4" borderId="15" xfId="28" applyNumberFormat="1" applyFont="1" applyFill="1" applyBorder="1">
      <alignment horizontal="right" vertical="center" indent="1"/>
    </xf>
    <xf numFmtId="0" fontId="7" fillId="3" borderId="59" xfId="29" applyFont="1" applyFill="1" applyBorder="1" applyAlignment="1">
      <alignment horizontal="center" vertical="center" wrapText="1"/>
    </xf>
    <xf numFmtId="0" fontId="17" fillId="3" borderId="60" xfId="27" applyFont="1" applyFill="1" applyBorder="1" applyAlignment="1">
      <alignment horizontal="center" vertical="center" wrapText="1" readingOrder="2"/>
    </xf>
    <xf numFmtId="0" fontId="17" fillId="4" borderId="60" xfId="27" applyFont="1" applyFill="1" applyBorder="1" applyAlignment="1">
      <alignment horizontal="center" vertical="center" wrapText="1" readingOrder="2"/>
    </xf>
    <xf numFmtId="0" fontId="7" fillId="3" borderId="57" xfId="24" applyFont="1" applyFill="1" applyBorder="1" applyAlignment="1">
      <alignment horizontal="center" vertical="center"/>
    </xf>
    <xf numFmtId="3" fontId="7" fillId="4" borderId="15" xfId="25" applyNumberFormat="1" applyFont="1" applyFill="1" applyBorder="1">
      <alignment horizontal="right" vertical="center" indent="1"/>
    </xf>
    <xf numFmtId="0" fontId="11" fillId="4" borderId="61" xfId="29" applyFont="1" applyFill="1" applyBorder="1" applyAlignment="1">
      <alignment horizontal="center" vertical="center" wrapText="1"/>
    </xf>
    <xf numFmtId="0" fontId="7" fillId="4" borderId="62" xfId="27" applyFont="1" applyFill="1" applyBorder="1" applyAlignment="1">
      <alignment horizontal="center" vertical="center" wrapText="1" readingOrder="2"/>
    </xf>
    <xf numFmtId="164" fontId="1" fillId="0" borderId="0" xfId="32" applyNumberFormat="1" applyFont="1" applyAlignment="1">
      <alignment vertical="center"/>
    </xf>
    <xf numFmtId="164" fontId="7" fillId="0" borderId="0" xfId="32" applyNumberFormat="1" applyFont="1" applyAlignment="1">
      <alignment vertical="center"/>
    </xf>
    <xf numFmtId="164" fontId="1" fillId="0" borderId="0" xfId="32" applyNumberFormat="1" applyFont="1" applyAlignment="1">
      <alignment horizontal="left" vertical="center"/>
    </xf>
    <xf numFmtId="164" fontId="1" fillId="0" borderId="0" xfId="32" applyNumberFormat="1" applyFont="1" applyAlignment="1">
      <alignment horizontal="center" vertical="center"/>
    </xf>
    <xf numFmtId="164" fontId="7" fillId="0" borderId="0" xfId="32" applyNumberFormat="1" applyFont="1" applyAlignment="1">
      <alignment horizontal="right" vertical="center" wrapText="1"/>
    </xf>
    <xf numFmtId="1" fontId="7" fillId="0" borderId="0" xfId="32" applyNumberFormat="1" applyFont="1" applyAlignment="1">
      <alignment vertical="center"/>
    </xf>
    <xf numFmtId="0" fontId="1" fillId="0" borderId="0" xfId="0" applyFont="1" applyAlignment="1">
      <alignment vertical="center" wrapText="1"/>
    </xf>
    <xf numFmtId="3" fontId="26" fillId="0" borderId="0" xfId="0" applyNumberFormat="1" applyFont="1" applyAlignment="1"/>
    <xf numFmtId="1" fontId="1" fillId="0" borderId="0" xfId="32" applyNumberFormat="1" applyFont="1" applyBorder="1" applyAlignment="1">
      <alignment horizontal="center" vertical="center" wrapText="1"/>
    </xf>
    <xf numFmtId="164" fontId="1" fillId="0" borderId="0" xfId="32" applyNumberFormat="1" applyFont="1" applyAlignment="1">
      <alignment vertical="center" wrapText="1"/>
    </xf>
    <xf numFmtId="164" fontId="7" fillId="0" borderId="0" xfId="32" applyNumberFormat="1" applyFont="1" applyAlignment="1">
      <alignment vertical="center" wrapText="1"/>
    </xf>
    <xf numFmtId="164" fontId="1" fillId="0" borderId="0" xfId="32" applyNumberFormat="1" applyFont="1" applyAlignment="1">
      <alignment horizontal="left" vertical="center" wrapText="1"/>
    </xf>
    <xf numFmtId="164" fontId="1" fillId="0" borderId="0" xfId="32" applyNumberFormat="1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164" fontId="1" fillId="0" borderId="64" xfId="32" applyNumberFormat="1" applyFont="1" applyBorder="1" applyAlignment="1">
      <alignment horizontal="center" vertical="center"/>
    </xf>
    <xf numFmtId="1" fontId="1" fillId="0" borderId="64" xfId="32" applyNumberFormat="1" applyFont="1" applyBorder="1" applyAlignment="1">
      <alignment horizontal="center" vertical="center"/>
    </xf>
    <xf numFmtId="164" fontId="7" fillId="0" borderId="64" xfId="32" applyNumberFormat="1" applyFont="1" applyBorder="1" applyAlignment="1">
      <alignment horizontal="center" vertical="center" wrapText="1"/>
    </xf>
    <xf numFmtId="164" fontId="1" fillId="0" borderId="65" xfId="32" applyNumberFormat="1" applyFont="1" applyBorder="1" applyAlignment="1">
      <alignment vertical="center"/>
    </xf>
    <xf numFmtId="1" fontId="1" fillId="3" borderId="41" xfId="32" applyNumberFormat="1" applyFont="1" applyFill="1" applyBorder="1" applyAlignment="1">
      <alignment horizontal="center" vertical="center"/>
    </xf>
    <xf numFmtId="0" fontId="11" fillId="3" borderId="46" xfId="24" applyFont="1" applyFill="1" applyBorder="1" applyAlignment="1">
      <alignment horizontal="center" vertical="center"/>
    </xf>
    <xf numFmtId="3" fontId="7" fillId="3" borderId="46" xfId="28" applyNumberFormat="1" applyFont="1" applyFill="1" applyBorder="1" applyAlignment="1">
      <alignment horizontal="right" vertical="center" indent="1"/>
    </xf>
    <xf numFmtId="1" fontId="1" fillId="3" borderId="42" xfId="32" applyNumberFormat="1" applyFont="1" applyFill="1" applyBorder="1" applyAlignment="1">
      <alignment horizontal="center" vertical="center"/>
    </xf>
    <xf numFmtId="0" fontId="11" fillId="4" borderId="41" xfId="29" applyFont="1" applyFill="1" applyBorder="1">
      <alignment horizontal="left" vertical="center" wrapText="1" indent="1"/>
    </xf>
    <xf numFmtId="3" fontId="7" fillId="4" borderId="66" xfId="25" applyNumberFormat="1" applyFont="1" applyFill="1" applyBorder="1" applyAlignment="1">
      <alignment horizontal="right" vertical="center" indent="1"/>
    </xf>
    <xf numFmtId="3" fontId="1" fillId="4" borderId="46" xfId="28" applyNumberFormat="1" applyFont="1" applyFill="1" applyBorder="1" applyAlignment="1">
      <alignment horizontal="right" vertical="center" indent="1"/>
    </xf>
    <xf numFmtId="1" fontId="1" fillId="3" borderId="0" xfId="32" applyNumberFormat="1" applyFont="1" applyFill="1" applyBorder="1" applyAlignment="1">
      <alignment horizontal="center" vertical="center"/>
    </xf>
    <xf numFmtId="0" fontId="11" fillId="3" borderId="19" xfId="29" applyFont="1" applyFill="1" applyBorder="1">
      <alignment horizontal="left" vertical="center" wrapText="1" indent="1"/>
    </xf>
    <xf numFmtId="3" fontId="7" fillId="3" borderId="20" xfId="25" applyNumberFormat="1" applyFont="1" applyFill="1" applyBorder="1" applyAlignment="1">
      <alignment horizontal="right" vertical="center" indent="1"/>
    </xf>
    <xf numFmtId="3" fontId="1" fillId="3" borderId="19" xfId="28" applyNumberFormat="1" applyFont="1" applyFill="1" applyBorder="1" applyAlignment="1">
      <alignment horizontal="right" vertical="center" indent="1"/>
    </xf>
    <xf numFmtId="0" fontId="7" fillId="3" borderId="25" xfId="27" applyFont="1" applyFill="1" applyBorder="1">
      <alignment horizontal="right" vertical="center" wrapText="1" indent="1" readingOrder="2"/>
    </xf>
    <xf numFmtId="0" fontId="11" fillId="4" borderId="16" xfId="29" applyFont="1" applyFill="1" applyBorder="1">
      <alignment horizontal="left" vertical="center" wrapText="1" indent="1"/>
    </xf>
    <xf numFmtId="3" fontId="7" fillId="4" borderId="20" xfId="25" applyNumberFormat="1" applyFont="1" applyFill="1" applyBorder="1" applyAlignment="1">
      <alignment horizontal="right" vertical="center" indent="1"/>
    </xf>
    <xf numFmtId="3" fontId="1" fillId="4" borderId="16" xfId="28" applyNumberFormat="1" applyFont="1" applyFill="1" applyBorder="1" applyAlignment="1">
      <alignment horizontal="right" vertical="center" indent="1"/>
    </xf>
    <xf numFmtId="0" fontId="7" fillId="4" borderId="23" xfId="27" applyFont="1" applyFill="1" applyBorder="1">
      <alignment horizontal="right" vertical="center" wrapText="1" indent="1" readingOrder="2"/>
    </xf>
    <xf numFmtId="0" fontId="11" fillId="3" borderId="16" xfId="29" applyFont="1" applyFill="1" applyBorder="1">
      <alignment horizontal="left" vertical="center" wrapText="1" indent="1"/>
    </xf>
    <xf numFmtId="3" fontId="1" fillId="3" borderId="16" xfId="28" applyNumberFormat="1" applyFont="1" applyFill="1" applyBorder="1" applyAlignment="1">
      <alignment horizontal="right" vertical="center" indent="1"/>
    </xf>
    <xf numFmtId="0" fontId="7" fillId="3" borderId="23" xfId="27" applyFont="1" applyFill="1" applyBorder="1">
      <alignment horizontal="right" vertical="center" wrapText="1" indent="1" readingOrder="2"/>
    </xf>
    <xf numFmtId="0" fontId="11" fillId="4" borderId="20" xfId="29" applyFont="1" applyFill="1" applyBorder="1">
      <alignment horizontal="left" vertical="center" wrapText="1" indent="1"/>
    </xf>
    <xf numFmtId="3" fontId="1" fillId="4" borderId="20" xfId="28" applyNumberFormat="1" applyFont="1" applyFill="1" applyBorder="1" applyAlignment="1">
      <alignment horizontal="right" vertical="center" indent="1"/>
    </xf>
    <xf numFmtId="0" fontId="7" fillId="4" borderId="24" xfId="27" applyFont="1" applyFill="1" applyBorder="1">
      <alignment horizontal="right" vertical="center" wrapText="1" indent="1" readingOrder="2"/>
    </xf>
    <xf numFmtId="0" fontId="7" fillId="3" borderId="56" xfId="29" applyFont="1" applyFill="1" applyBorder="1" applyAlignment="1">
      <alignment horizontal="center" vertical="center" wrapText="1"/>
    </xf>
    <xf numFmtId="0" fontId="10" fillId="3" borderId="63" xfId="27" applyFont="1" applyFill="1" applyBorder="1" applyAlignment="1">
      <alignment horizontal="center" vertical="center" wrapText="1" readingOrder="2"/>
    </xf>
    <xf numFmtId="0" fontId="7" fillId="0" borderId="59" xfId="29" applyFont="1" applyFill="1" applyBorder="1" applyAlignment="1">
      <alignment horizontal="center" vertical="center" wrapText="1"/>
    </xf>
    <xf numFmtId="0" fontId="10" fillId="0" borderId="60" xfId="27" applyFont="1" applyFill="1" applyBorder="1" applyAlignment="1">
      <alignment horizontal="center" vertical="center" wrapText="1" readingOrder="2"/>
    </xf>
    <xf numFmtId="0" fontId="10" fillId="3" borderId="60" xfId="27" applyFont="1" applyFill="1" applyBorder="1" applyAlignment="1">
      <alignment horizontal="center" vertical="center" wrapText="1" readingOrder="2"/>
    </xf>
    <xf numFmtId="0" fontId="7" fillId="0" borderId="61" xfId="29" applyFont="1" applyFill="1" applyBorder="1" applyAlignment="1">
      <alignment horizontal="center" vertical="center" wrapText="1"/>
    </xf>
    <xf numFmtId="0" fontId="10" fillId="0" borderId="62" xfId="27" applyFont="1" applyFill="1" applyBorder="1" applyAlignment="1">
      <alignment horizontal="center" vertical="center" wrapText="1" readingOrder="2"/>
    </xf>
    <xf numFmtId="0" fontId="11" fillId="4" borderId="56" xfId="24" applyFont="1" applyFill="1" applyBorder="1" applyAlignment="1">
      <alignment horizontal="center" vertical="center"/>
    </xf>
    <xf numFmtId="3" fontId="7" fillId="4" borderId="55" xfId="28" applyNumberFormat="1" applyFont="1" applyFill="1" applyBorder="1">
      <alignment horizontal="right" vertical="center" indent="1"/>
    </xf>
    <xf numFmtId="0" fontId="7" fillId="4" borderId="63" xfId="24" applyFont="1" applyFill="1" applyBorder="1" applyAlignment="1">
      <alignment horizontal="center" vertical="center"/>
    </xf>
    <xf numFmtId="0" fontId="11" fillId="3" borderId="56" xfId="29" applyFont="1" applyFill="1" applyBorder="1">
      <alignment horizontal="left" vertical="center" wrapText="1" indent="1"/>
    </xf>
    <xf numFmtId="3" fontId="7" fillId="3" borderId="18" xfId="25" applyNumberFormat="1" applyFont="1" applyFill="1" applyBorder="1">
      <alignment horizontal="right" vertical="center" indent="1"/>
    </xf>
    <xf numFmtId="0" fontId="7" fillId="3" borderId="63" xfId="27" applyFont="1" applyFill="1" applyBorder="1">
      <alignment horizontal="right" vertical="center" wrapText="1" indent="1" readingOrder="2"/>
    </xf>
    <xf numFmtId="0" fontId="11" fillId="0" borderId="58" xfId="24" applyFont="1" applyFill="1" applyBorder="1" applyAlignment="1">
      <alignment horizontal="center" vertical="center"/>
    </xf>
    <xf numFmtId="0" fontId="7" fillId="0" borderId="63" xfId="24" applyFont="1" applyFill="1" applyBorder="1" applyAlignment="1">
      <alignment horizontal="center" vertical="center"/>
    </xf>
    <xf numFmtId="0" fontId="11" fillId="3" borderId="59" xfId="29" applyFont="1" applyFill="1" applyBorder="1" applyAlignment="1">
      <alignment horizontal="center" vertical="center" wrapText="1"/>
    </xf>
    <xf numFmtId="3" fontId="1" fillId="0" borderId="16" xfId="28" applyNumberFormat="1" applyFont="1" applyFill="1" applyBorder="1">
      <alignment horizontal="right" vertical="center" indent="1"/>
    </xf>
    <xf numFmtId="0" fontId="7" fillId="3" borderId="59" xfId="29" applyFont="1" applyFill="1" applyBorder="1" applyAlignment="1">
      <alignment horizontal="left" vertical="center" wrapText="1" indent="1"/>
    </xf>
    <xf numFmtId="3" fontId="1" fillId="3" borderId="17" xfId="28" applyNumberFormat="1" applyFont="1" applyFill="1" applyBorder="1">
      <alignment horizontal="right" vertical="center" indent="1"/>
    </xf>
    <xf numFmtId="0" fontId="10" fillId="3" borderId="60" xfId="27" applyFont="1" applyFill="1" applyBorder="1" applyAlignment="1">
      <alignment horizontal="right" vertical="center" wrapText="1" indent="1" readingOrder="2"/>
    </xf>
    <xf numFmtId="0" fontId="10" fillId="4" borderId="60" xfId="27" applyFont="1" applyFill="1" applyBorder="1" applyAlignment="1">
      <alignment horizontal="center" vertical="center" wrapText="1" readingOrder="2"/>
    </xf>
    <xf numFmtId="0" fontId="7" fillId="3" borderId="60" xfId="27" applyFont="1" applyFill="1" applyBorder="1" applyAlignment="1">
      <alignment horizontal="center" vertical="center" wrapText="1" readingOrder="2"/>
    </xf>
    <xf numFmtId="0" fontId="7" fillId="4" borderId="61" xfId="29" applyFont="1" applyFill="1" applyBorder="1" applyAlignment="1">
      <alignment horizontal="left" vertical="center" wrapText="1" indent="1"/>
    </xf>
    <xf numFmtId="0" fontId="10" fillId="4" borderId="62" xfId="27" applyFont="1" applyFill="1" applyBorder="1" applyAlignment="1">
      <alignment horizontal="right" vertical="center" wrapText="1" indent="1" readingOrder="2"/>
    </xf>
    <xf numFmtId="0" fontId="10" fillId="4" borderId="20" xfId="27" applyFill="1" applyBorder="1" applyAlignment="1">
      <alignment horizontal="center" vertical="center" wrapText="1" readingOrder="2"/>
    </xf>
    <xf numFmtId="3" fontId="3" fillId="4" borderId="20" xfId="28" applyNumberFormat="1" applyFill="1" applyBorder="1">
      <alignment horizontal="right" vertical="center" indent="1"/>
    </xf>
    <xf numFmtId="0" fontId="7" fillId="4" borderId="20" xfId="29" applyFont="1" applyFill="1" applyBorder="1" applyAlignment="1">
      <alignment horizontal="center" vertical="center" wrapText="1"/>
    </xf>
    <xf numFmtId="0" fontId="10" fillId="3" borderId="72" xfId="27" applyFill="1" applyBorder="1" applyAlignment="1">
      <alignment horizontal="center" vertical="center" wrapText="1" readingOrder="2"/>
    </xf>
    <xf numFmtId="3" fontId="3" fillId="3" borderId="72" xfId="28" applyNumberFormat="1" applyFill="1" applyBorder="1">
      <alignment horizontal="right" vertical="center" indent="1"/>
    </xf>
    <xf numFmtId="0" fontId="7" fillId="3" borderId="72" xfId="29" applyFont="1" applyFill="1" applyBorder="1" applyAlignment="1">
      <alignment horizontal="center" vertical="center" wrapText="1"/>
    </xf>
    <xf numFmtId="0" fontId="10" fillId="4" borderId="0" xfId="3" applyFont="1" applyFill="1" applyAlignment="1">
      <alignment horizontal="centerContinuous" vertical="center"/>
    </xf>
    <xf numFmtId="0" fontId="10" fillId="4" borderId="0" xfId="3" applyFont="1" applyFill="1" applyAlignment="1">
      <alignment horizontal="centerContinuous" vertical="center" readingOrder="2"/>
    </xf>
    <xf numFmtId="0" fontId="10" fillId="4" borderId="0" xfId="19" applyFont="1" applyFill="1">
      <alignment horizontal="right" vertical="center"/>
    </xf>
    <xf numFmtId="1" fontId="10" fillId="4" borderId="0" xfId="32" applyNumberFormat="1" applyFont="1" applyFill="1" applyBorder="1" applyAlignment="1">
      <alignment horizontal="centerContinuous" vertical="center"/>
    </xf>
    <xf numFmtId="0" fontId="7" fillId="4" borderId="0" xfId="33" applyFont="1" applyFill="1">
      <alignment horizontal="left" vertical="center"/>
    </xf>
    <xf numFmtId="0" fontId="10" fillId="4" borderId="0" xfId="3" applyFont="1" applyFill="1" applyAlignment="1">
      <alignment horizontal="center" vertical="center"/>
    </xf>
    <xf numFmtId="164" fontId="1" fillId="0" borderId="73" xfId="32" applyNumberFormat="1" applyFont="1" applyBorder="1" applyAlignment="1">
      <alignment vertical="center"/>
    </xf>
    <xf numFmtId="0" fontId="10" fillId="4" borderId="0" xfId="18" applyFont="1" applyFill="1">
      <alignment horizontal="right" vertical="center"/>
    </xf>
    <xf numFmtId="1" fontId="10" fillId="4" borderId="0" xfId="0" applyNumberFormat="1" applyFont="1" applyFill="1" applyBorder="1" applyAlignment="1">
      <alignment horizontal="centerContinuous" vertical="center"/>
    </xf>
    <xf numFmtId="0" fontId="7" fillId="4" borderId="0" xfId="20" applyFont="1" applyFill="1">
      <alignment horizontal="left" vertical="center"/>
    </xf>
    <xf numFmtId="1" fontId="10" fillId="4" borderId="0" xfId="0" applyNumberFormat="1" applyFont="1" applyFill="1" applyBorder="1" applyAlignment="1">
      <alignment horizontal="right" vertical="center"/>
    </xf>
    <xf numFmtId="1" fontId="10" fillId="4" borderId="0" xfId="0" applyNumberFormat="1" applyFont="1" applyFill="1" applyBorder="1" applyAlignment="1">
      <alignment horizontal="center" vertical="center"/>
    </xf>
    <xf numFmtId="1" fontId="7" fillId="4" borderId="0" xfId="0" applyNumberFormat="1" applyFont="1" applyFill="1" applyBorder="1" applyAlignment="1">
      <alignment horizontal="left" vertical="center"/>
    </xf>
    <xf numFmtId="0" fontId="17" fillId="3" borderId="40" xfId="32" applyFont="1" applyFill="1" applyBorder="1" applyAlignment="1">
      <alignment horizontal="center" vertical="center" wrapText="1"/>
    </xf>
    <xf numFmtId="0" fontId="36" fillId="4" borderId="44" xfId="27" applyFont="1" applyFill="1" applyBorder="1" applyAlignment="1">
      <alignment horizontal="right" vertical="center" wrapText="1" indent="1" readingOrder="2"/>
    </xf>
    <xf numFmtId="3" fontId="30" fillId="4" borderId="43" xfId="28" applyNumberFormat="1" applyFont="1" applyFill="1" applyBorder="1" applyAlignment="1">
      <alignment horizontal="right" vertical="center" indent="1"/>
    </xf>
    <xf numFmtId="0" fontId="30" fillId="4" borderId="45" xfId="27" applyFont="1" applyFill="1" applyBorder="1" applyAlignment="1">
      <alignment horizontal="left" vertical="center" wrapText="1" indent="1" readingOrder="2"/>
    </xf>
    <xf numFmtId="0" fontId="36" fillId="0" borderId="38" xfId="27" applyFont="1" applyFill="1" applyBorder="1" applyAlignment="1">
      <alignment horizontal="right" vertical="center" wrapText="1" indent="1" readingOrder="2"/>
    </xf>
    <xf numFmtId="3" fontId="30" fillId="0" borderId="23" xfId="28" applyNumberFormat="1" applyFont="1" applyFill="1" applyBorder="1" applyAlignment="1">
      <alignment horizontal="right" vertical="center" indent="1"/>
    </xf>
    <xf numFmtId="0" fontId="30" fillId="0" borderId="39" xfId="27" applyFont="1" applyFill="1" applyBorder="1" applyAlignment="1">
      <alignment horizontal="left" vertical="center" wrapText="1" indent="1" readingOrder="2"/>
    </xf>
    <xf numFmtId="0" fontId="36" fillId="4" borderId="38" xfId="27" applyFont="1" applyFill="1" applyBorder="1" applyAlignment="1">
      <alignment horizontal="right" vertical="center" wrapText="1" indent="1" readingOrder="2"/>
    </xf>
    <xf numFmtId="0" fontId="30" fillId="4" borderId="39" xfId="27" applyFont="1" applyFill="1" applyBorder="1" applyAlignment="1">
      <alignment horizontal="left" vertical="center" wrapText="1" indent="1" readingOrder="2"/>
    </xf>
    <xf numFmtId="0" fontId="36" fillId="0" borderId="47" xfId="27" applyFont="1" applyFill="1" applyBorder="1" applyAlignment="1">
      <alignment horizontal="right" vertical="center" wrapText="1" indent="1" readingOrder="2"/>
    </xf>
    <xf numFmtId="3" fontId="30" fillId="0" borderId="25" xfId="28" applyNumberFormat="1" applyFont="1" applyFill="1" applyBorder="1" applyAlignment="1">
      <alignment horizontal="right" vertical="center" indent="1"/>
    </xf>
    <xf numFmtId="0" fontId="30" fillId="0" borderId="48" xfId="27" applyFont="1" applyFill="1" applyBorder="1" applyAlignment="1">
      <alignment horizontal="left" vertical="center" wrapText="1" indent="1" readingOrder="2"/>
    </xf>
    <xf numFmtId="0" fontId="36" fillId="0" borderId="65" xfId="26" applyFont="1" applyFill="1" applyBorder="1" applyAlignment="1">
      <alignment horizontal="right" vertical="center" wrapText="1" indent="1" readingOrder="2"/>
    </xf>
    <xf numFmtId="3" fontId="37" fillId="0" borderId="73" xfId="28" applyNumberFormat="1" applyFont="1" applyFill="1" applyBorder="1" applyAlignment="1">
      <alignment horizontal="right" vertical="center" indent="1"/>
    </xf>
    <xf numFmtId="0" fontId="37" fillId="0" borderId="73" xfId="26" applyFont="1" applyFill="1" applyBorder="1" applyAlignment="1">
      <alignment horizontal="left" vertical="center" wrapText="1" indent="1" readingOrder="2"/>
    </xf>
    <xf numFmtId="0" fontId="1" fillId="0" borderId="0" xfId="14" applyFont="1" applyAlignment="1">
      <alignment vertical="center"/>
    </xf>
    <xf numFmtId="164" fontId="7" fillId="4" borderId="17" xfId="25" applyNumberFormat="1" applyFont="1" applyFill="1" applyBorder="1">
      <alignment horizontal="right" vertical="center" indent="1"/>
    </xf>
    <xf numFmtId="0" fontId="11" fillId="5" borderId="22" xfId="0" applyFont="1" applyFill="1" applyBorder="1" applyAlignment="1">
      <alignment horizontal="left" vertical="center" wrapText="1" indent="1"/>
    </xf>
    <xf numFmtId="164" fontId="7" fillId="3" borderId="17" xfId="25" applyNumberFormat="1" applyFont="1" applyFill="1" applyBorder="1">
      <alignment horizontal="right" vertical="center" indent="1"/>
    </xf>
    <xf numFmtId="0" fontId="11" fillId="5" borderId="21" xfId="0" applyFont="1" applyFill="1" applyBorder="1" applyAlignment="1">
      <alignment horizontal="left" vertical="center" wrapText="1" indent="1"/>
    </xf>
    <xf numFmtId="0" fontId="11" fillId="3" borderId="21" xfId="0" applyFont="1" applyFill="1" applyBorder="1" applyAlignment="1">
      <alignment horizontal="left" vertical="center" wrapText="1" indent="1"/>
    </xf>
    <xf numFmtId="164" fontId="7" fillId="4" borderId="18" xfId="25" applyNumberFormat="1" applyFont="1" applyFill="1" applyBorder="1">
      <alignment horizontal="right" vertical="center" indent="1"/>
    </xf>
    <xf numFmtId="0" fontId="7" fillId="3" borderId="78" xfId="6" applyFont="1" applyFill="1" applyBorder="1">
      <alignment horizontal="right" vertical="center" wrapText="1"/>
    </xf>
    <xf numFmtId="0" fontId="7" fillId="3" borderId="18" xfId="6" applyFont="1" applyFill="1" applyBorder="1" applyAlignment="1">
      <alignment horizontal="center" vertical="center" wrapText="1"/>
    </xf>
    <xf numFmtId="0" fontId="11" fillId="3" borderId="18" xfId="29" applyFont="1" applyFill="1" applyBorder="1" applyAlignment="1">
      <alignment horizontal="center" vertical="center" wrapText="1"/>
    </xf>
    <xf numFmtId="0" fontId="11" fillId="3" borderId="18" xfId="6" applyFont="1" applyFill="1" applyBorder="1" applyAlignment="1">
      <alignment horizontal="center" vertical="center" wrapText="1"/>
    </xf>
    <xf numFmtId="1" fontId="6" fillId="3" borderId="79" xfId="7" applyFont="1" applyFill="1" applyBorder="1" applyAlignment="1">
      <alignment horizontal="left" vertical="center" wrapText="1"/>
    </xf>
    <xf numFmtId="0" fontId="7" fillId="4" borderId="20" xfId="27" applyFont="1" applyFill="1" applyBorder="1" applyAlignment="1">
      <alignment horizontal="center" vertical="center" wrapText="1" readingOrder="2"/>
    </xf>
    <xf numFmtId="0" fontId="7" fillId="4" borderId="17" xfId="25" applyFont="1" applyFill="1" applyBorder="1" applyAlignment="1">
      <alignment horizontal="center" vertical="center"/>
    </xf>
    <xf numFmtId="0" fontId="3" fillId="4" borderId="17" xfId="28" applyFont="1" applyFill="1" applyBorder="1" applyAlignment="1">
      <alignment horizontal="center" vertical="center"/>
    </xf>
    <xf numFmtId="0" fontId="11" fillId="4" borderId="20" xfId="27" applyFont="1" applyFill="1" applyBorder="1" applyAlignment="1">
      <alignment horizontal="center" vertical="center" wrapText="1" readingOrder="2"/>
    </xf>
    <xf numFmtId="0" fontId="40" fillId="0" borderId="0" xfId="0" applyFont="1" applyAlignment="1">
      <alignment vertical="center" wrapText="1"/>
    </xf>
    <xf numFmtId="0" fontId="7" fillId="4" borderId="16" xfId="27" applyFont="1" applyFill="1" applyBorder="1" applyAlignment="1">
      <alignment horizontal="center" vertical="center" wrapText="1" readingOrder="2"/>
    </xf>
    <xf numFmtId="0" fontId="7" fillId="4" borderId="16" xfId="25" applyFont="1" applyFill="1" applyBorder="1" applyAlignment="1">
      <alignment horizontal="center" vertical="center"/>
    </xf>
    <xf numFmtId="0" fontId="3" fillId="4" borderId="16" xfId="28" applyFont="1" applyFill="1" applyBorder="1" applyAlignment="1">
      <alignment horizontal="center" vertical="center"/>
    </xf>
    <xf numFmtId="0" fontId="11" fillId="4" borderId="16" xfId="27" applyFont="1" applyFill="1" applyBorder="1" applyAlignment="1">
      <alignment horizontal="center" vertical="center" wrapText="1" readingOrder="2"/>
    </xf>
    <xf numFmtId="0" fontId="7" fillId="3" borderId="16" xfId="27" applyFont="1" applyFill="1" applyBorder="1" applyAlignment="1">
      <alignment horizontal="center" vertical="center" wrapText="1" readingOrder="2"/>
    </xf>
    <xf numFmtId="0" fontId="7" fillId="3" borderId="16" xfId="25" applyFont="1" applyFill="1" applyBorder="1" applyAlignment="1">
      <alignment horizontal="center" vertical="center"/>
    </xf>
    <xf numFmtId="0" fontId="3" fillId="3" borderId="16" xfId="28" applyFont="1" applyFill="1" applyBorder="1" applyAlignment="1">
      <alignment horizontal="center" vertical="center"/>
    </xf>
    <xf numFmtId="0" fontId="11" fillId="3" borderId="16" xfId="27" applyFont="1" applyFill="1" applyBorder="1" applyAlignment="1">
      <alignment horizontal="center" vertical="center" wrapText="1" readingOrder="2"/>
    </xf>
    <xf numFmtId="0" fontId="11" fillId="3" borderId="19" xfId="27" applyFont="1" applyFill="1" applyBorder="1" applyAlignment="1">
      <alignment horizontal="center" vertical="center" wrapText="1" readingOrder="2"/>
    </xf>
    <xf numFmtId="3" fontId="7" fillId="4" borderId="20" xfId="28" applyNumberFormat="1" applyFont="1" applyFill="1" applyBorder="1">
      <alignment horizontal="right" vertical="center" indent="1"/>
    </xf>
    <xf numFmtId="0" fontId="7" fillId="4" borderId="15" xfId="27" applyFont="1" applyFill="1" applyBorder="1" applyAlignment="1">
      <alignment horizontal="center" vertical="center" wrapText="1" readingOrder="2"/>
    </xf>
    <xf numFmtId="0" fontId="11" fillId="4" borderId="15" xfId="27" applyFont="1" applyFill="1" applyBorder="1" applyAlignment="1">
      <alignment horizontal="center" vertical="center" wrapText="1" readingOrder="2"/>
    </xf>
    <xf numFmtId="0" fontId="9" fillId="3" borderId="19" xfId="25" applyFill="1" applyBorder="1">
      <alignment horizontal="right" vertical="center" indent="1"/>
    </xf>
    <xf numFmtId="0" fontId="9" fillId="3" borderId="0" xfId="25" applyFill="1" applyBorder="1">
      <alignment horizontal="right" vertical="center" indent="1"/>
    </xf>
    <xf numFmtId="0" fontId="7" fillId="3" borderId="55" xfId="24" applyFont="1" applyFill="1" applyBorder="1" applyAlignment="1">
      <alignment horizontal="center" vertical="center" wrapText="1"/>
    </xf>
    <xf numFmtId="0" fontId="7" fillId="3" borderId="55" xfId="9" applyFont="1" applyFill="1" applyBorder="1">
      <alignment horizontal="center" vertical="center" wrapText="1"/>
    </xf>
    <xf numFmtId="0" fontId="7" fillId="3" borderId="55" xfId="9" applyFont="1" applyFill="1" applyBorder="1">
      <alignment horizontal="center" vertical="center" wrapText="1"/>
    </xf>
    <xf numFmtId="1" fontId="3" fillId="0" borderId="0" xfId="32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1" fontId="2" fillId="0" borderId="0" xfId="32" applyNumberFormat="1" applyFont="1" applyBorder="1" applyAlignment="1">
      <alignment horizontal="center" vertical="center"/>
    </xf>
    <xf numFmtId="1" fontId="8" fillId="0" borderId="0" xfId="32" applyNumberFormat="1" applyFont="1" applyBorder="1" applyAlignment="1">
      <alignment horizontal="center" vertical="center"/>
    </xf>
    <xf numFmtId="0" fontId="17" fillId="4" borderId="87" xfId="27" applyFont="1" applyFill="1" applyBorder="1" applyAlignment="1">
      <alignment horizontal="center" vertical="center" wrapText="1" readingOrder="2"/>
    </xf>
    <xf numFmtId="0" fontId="7" fillId="4" borderId="88" xfId="29" applyFont="1" applyFill="1" applyBorder="1" applyAlignment="1">
      <alignment horizontal="center" vertical="center" wrapText="1"/>
    </xf>
    <xf numFmtId="0" fontId="17" fillId="3" borderId="89" xfId="27" applyFont="1" applyFill="1" applyBorder="1" applyAlignment="1">
      <alignment horizontal="center" vertical="center" wrapText="1" readingOrder="2"/>
    </xf>
    <xf numFmtId="0" fontId="7" fillId="3" borderId="90" xfId="29" applyFont="1" applyFill="1" applyBorder="1" applyAlignment="1">
      <alignment horizontal="center" vertical="center" wrapText="1"/>
    </xf>
    <xf numFmtId="0" fontId="17" fillId="4" borderId="89" xfId="27" applyFont="1" applyFill="1" applyBorder="1" applyAlignment="1">
      <alignment horizontal="center" vertical="center" wrapText="1" readingOrder="2"/>
    </xf>
    <xf numFmtId="0" fontId="7" fillId="4" borderId="90" xfId="29" applyFont="1" applyFill="1" applyBorder="1" applyAlignment="1">
      <alignment horizontal="center" vertical="center" wrapText="1"/>
    </xf>
    <xf numFmtId="0" fontId="7" fillId="3" borderId="91" xfId="27" applyFont="1" applyFill="1" applyBorder="1" applyAlignment="1">
      <alignment horizontal="center" vertical="center" wrapText="1" readingOrder="2"/>
    </xf>
    <xf numFmtId="0" fontId="15" fillId="3" borderId="92" xfId="29" applyFont="1" applyFill="1" applyBorder="1" applyAlignment="1">
      <alignment horizontal="center" vertical="center" wrapText="1"/>
    </xf>
    <xf numFmtId="164" fontId="7" fillId="4" borderId="20" xfId="25" applyNumberFormat="1" applyFont="1" applyFill="1" applyBorder="1">
      <alignment horizontal="right" vertical="center" indent="1"/>
    </xf>
    <xf numFmtId="164" fontId="7" fillId="3" borderId="20" xfId="25" applyNumberFormat="1" applyFont="1" applyFill="1" applyBorder="1">
      <alignment horizontal="right" vertical="center" indent="1"/>
    </xf>
    <xf numFmtId="0" fontId="9" fillId="0" borderId="0" xfId="16" applyAlignment="1">
      <alignment horizontal="right" vertical="center" readingOrder="2"/>
    </xf>
    <xf numFmtId="0" fontId="16" fillId="0" borderId="0" xfId="17" applyFont="1">
      <alignment horizontal="left" vertical="center"/>
    </xf>
    <xf numFmtId="0" fontId="16" fillId="0" borderId="0" xfId="17">
      <alignment horizontal="left" vertical="center"/>
    </xf>
    <xf numFmtId="0" fontId="10" fillId="0" borderId="0" xfId="33" applyFont="1" applyAlignment="1">
      <alignment horizontal="right" vertical="center"/>
    </xf>
    <xf numFmtId="0" fontId="1" fillId="0" borderId="0" xfId="32" applyFont="1"/>
    <xf numFmtId="3" fontId="7" fillId="4" borderId="24" xfId="28" applyNumberFormat="1" applyFont="1" applyFill="1" applyBorder="1" applyAlignment="1">
      <alignment horizontal="right" vertical="center" indent="1"/>
    </xf>
    <xf numFmtId="3" fontId="7" fillId="3" borderId="23" xfId="28" applyNumberFormat="1" applyFont="1" applyFill="1" applyBorder="1" applyAlignment="1">
      <alignment horizontal="right" vertical="center" indent="1"/>
    </xf>
    <xf numFmtId="3" fontId="7" fillId="3" borderId="24" xfId="28" applyNumberFormat="1" applyFont="1" applyFill="1" applyBorder="1" applyAlignment="1">
      <alignment horizontal="right" vertical="center" indent="1"/>
    </xf>
    <xf numFmtId="0" fontId="6" fillId="4" borderId="61" xfId="29" applyFont="1" applyFill="1" applyBorder="1">
      <alignment horizontal="left" vertical="center" wrapText="1" indent="1"/>
    </xf>
    <xf numFmtId="0" fontId="6" fillId="3" borderId="59" xfId="29" applyFont="1" applyFill="1" applyBorder="1">
      <alignment horizontal="left" vertical="center" wrapText="1" indent="1"/>
    </xf>
    <xf numFmtId="0" fontId="6" fillId="4" borderId="59" xfId="29" applyFont="1" applyFill="1" applyBorder="1">
      <alignment horizontal="left" vertical="center" wrapText="1" indent="1"/>
    </xf>
    <xf numFmtId="0" fontId="6" fillId="5" borderId="21" xfId="0" applyFont="1" applyFill="1" applyBorder="1" applyAlignment="1">
      <alignment horizontal="left" vertical="center" wrapText="1" indent="1"/>
    </xf>
    <xf numFmtId="3" fontId="7" fillId="4" borderId="17" xfId="28" applyNumberFormat="1" applyFont="1" applyFill="1" applyBorder="1" applyAlignment="1">
      <alignment horizontal="center" vertical="center"/>
    </xf>
    <xf numFmtId="3" fontId="7" fillId="3" borderId="17" xfId="28" applyNumberFormat="1" applyFont="1" applyFill="1" applyBorder="1" applyAlignment="1">
      <alignment horizontal="center" vertical="center"/>
    </xf>
    <xf numFmtId="0" fontId="7" fillId="3" borderId="46" xfId="24" applyFont="1" applyFill="1" applyBorder="1" applyAlignment="1">
      <alignment horizontal="right" vertical="center" indent="1"/>
    </xf>
    <xf numFmtId="164" fontId="7" fillId="3" borderId="21" xfId="25" applyNumberFormat="1" applyFont="1" applyFill="1" applyBorder="1">
      <alignment horizontal="right" vertical="center" indent="1"/>
    </xf>
    <xf numFmtId="3" fontId="7" fillId="4" borderId="22" xfId="25" applyNumberFormat="1" applyFont="1" applyFill="1" applyBorder="1">
      <alignment horizontal="right" vertical="center" indent="1"/>
    </xf>
    <xf numFmtId="164" fontId="7" fillId="4" borderId="21" xfId="25" applyNumberFormat="1" applyFont="1" applyFill="1" applyBorder="1">
      <alignment horizontal="right" vertical="center" indent="1"/>
    </xf>
    <xf numFmtId="3" fontId="7" fillId="3" borderId="18" xfId="28" applyNumberFormat="1" applyFont="1" applyFill="1" applyBorder="1">
      <alignment horizontal="right" vertical="center" indent="1"/>
    </xf>
    <xf numFmtId="164" fontId="7" fillId="3" borderId="22" xfId="25" applyNumberFormat="1" applyFont="1" applyFill="1" applyBorder="1">
      <alignment horizontal="right" vertical="center" indent="1"/>
    </xf>
    <xf numFmtId="3" fontId="1" fillId="0" borderId="0" xfId="0" applyNumberFormat="1" applyFont="1" applyAlignment="1">
      <alignment wrapText="1"/>
    </xf>
    <xf numFmtId="3" fontId="30" fillId="3" borderId="16" xfId="0" applyNumberFormat="1" applyFont="1" applyFill="1" applyBorder="1" applyAlignment="1">
      <alignment horizontal="right" vertical="center" indent="1"/>
    </xf>
    <xf numFmtId="0" fontId="7" fillId="0" borderId="0" xfId="0" applyFont="1"/>
    <xf numFmtId="0" fontId="10" fillId="3" borderId="19" xfId="27" applyFont="1" applyFill="1" applyBorder="1" applyAlignment="1">
      <alignment horizontal="center" vertical="center" wrapText="1" readingOrder="2"/>
    </xf>
    <xf numFmtId="0" fontId="7" fillId="3" borderId="19" xfId="29" applyFont="1" applyFill="1" applyBorder="1" applyAlignment="1">
      <alignment horizontal="center" vertical="center" wrapText="1"/>
    </xf>
    <xf numFmtId="0" fontId="11" fillId="4" borderId="15" xfId="29" applyFont="1" applyFill="1" applyBorder="1" applyAlignment="1">
      <alignment horizontal="center" vertical="center" wrapText="1"/>
    </xf>
    <xf numFmtId="0" fontId="11" fillId="3" borderId="56" xfId="24" applyFont="1" applyFill="1" applyBorder="1" applyAlignment="1">
      <alignment horizontal="center" vertical="center"/>
    </xf>
    <xf numFmtId="3" fontId="1" fillId="4" borderId="17" xfId="25" applyNumberFormat="1" applyFont="1" applyFill="1" applyBorder="1">
      <alignment horizontal="right" vertical="center" indent="1"/>
    </xf>
    <xf numFmtId="3" fontId="1" fillId="3" borderId="17" xfId="25" applyNumberFormat="1" applyFont="1" applyFill="1" applyBorder="1">
      <alignment horizontal="right" vertical="center" indent="1"/>
    </xf>
    <xf numFmtId="3" fontId="1" fillId="3" borderId="21" xfId="25" applyNumberFormat="1" applyFont="1" applyFill="1" applyBorder="1">
      <alignment horizontal="right" vertical="center" indent="1"/>
    </xf>
    <xf numFmtId="3" fontId="1" fillId="4" borderId="15" xfId="25" applyNumberFormat="1" applyFont="1" applyFill="1" applyBorder="1">
      <alignment horizontal="right" vertical="center" indent="1"/>
    </xf>
    <xf numFmtId="3" fontId="1" fillId="3" borderId="55" xfId="28" applyNumberFormat="1" applyFont="1" applyFill="1" applyBorder="1">
      <alignment horizontal="right" vertical="center" indent="1"/>
    </xf>
    <xf numFmtId="0" fontId="17" fillId="3" borderId="63" xfId="27" applyFont="1" applyFill="1" applyBorder="1" applyAlignment="1">
      <alignment horizontal="center" vertical="center" wrapText="1" readingOrder="2"/>
    </xf>
    <xf numFmtId="0" fontId="17" fillId="4" borderId="95" xfId="27" applyFont="1" applyFill="1" applyBorder="1" applyAlignment="1">
      <alignment horizontal="center" vertical="center" wrapText="1" readingOrder="2"/>
    </xf>
    <xf numFmtId="0" fontId="7" fillId="3" borderId="19" xfId="25" applyFont="1" applyFill="1" applyBorder="1" applyAlignment="1">
      <alignment horizontal="center" vertical="center"/>
    </xf>
    <xf numFmtId="3" fontId="30" fillId="0" borderId="24" xfId="28" applyNumberFormat="1" applyFont="1" applyFill="1" applyBorder="1" applyAlignment="1">
      <alignment horizontal="right" vertical="center" indent="1"/>
    </xf>
    <xf numFmtId="3" fontId="37" fillId="0" borderId="24" xfId="25" applyNumberFormat="1" applyFont="1" applyFill="1" applyBorder="1" applyAlignment="1">
      <alignment horizontal="right" vertical="center" indent="1"/>
    </xf>
    <xf numFmtId="3" fontId="1" fillId="0" borderId="24" xfId="32" applyNumberFormat="1" applyFont="1" applyFill="1" applyBorder="1" applyAlignment="1">
      <alignment horizontal="right" vertical="center" indent="1"/>
    </xf>
    <xf numFmtId="3" fontId="1" fillId="0" borderId="23" xfId="32" applyNumberFormat="1" applyFont="1" applyFill="1" applyBorder="1" applyAlignment="1">
      <alignment horizontal="right" vertical="center" indent="1"/>
    </xf>
    <xf numFmtId="3" fontId="1" fillId="0" borderId="25" xfId="32" applyNumberFormat="1" applyFont="1" applyFill="1" applyBorder="1" applyAlignment="1">
      <alignment horizontal="right" vertical="center" indent="1"/>
    </xf>
    <xf numFmtId="3" fontId="30" fillId="0" borderId="24" xfId="32" applyNumberFormat="1" applyFont="1" applyBorder="1" applyAlignment="1">
      <alignment horizontal="right" vertical="center" indent="1"/>
    </xf>
    <xf numFmtId="3" fontId="37" fillId="0" borderId="24" xfId="32" applyNumberFormat="1" applyFont="1" applyBorder="1" applyAlignment="1">
      <alignment horizontal="right" vertical="center" indent="1"/>
    </xf>
    <xf numFmtId="3" fontId="30" fillId="3" borderId="23" xfId="32" applyNumberFormat="1" applyFont="1" applyFill="1" applyBorder="1" applyAlignment="1">
      <alignment horizontal="right" vertical="center" indent="1"/>
    </xf>
    <xf numFmtId="3" fontId="37" fillId="3" borderId="23" xfId="32" applyNumberFormat="1" applyFont="1" applyFill="1" applyBorder="1" applyAlignment="1">
      <alignment horizontal="right" vertical="center" indent="1"/>
    </xf>
    <xf numFmtId="3" fontId="30" fillId="0" borderId="23" xfId="32" applyNumberFormat="1" applyFont="1" applyBorder="1" applyAlignment="1">
      <alignment horizontal="right" vertical="center" indent="1"/>
    </xf>
    <xf numFmtId="3" fontId="37" fillId="0" borderId="23" xfId="32" applyNumberFormat="1" applyFont="1" applyBorder="1" applyAlignment="1">
      <alignment horizontal="right" vertical="center" indent="1"/>
    </xf>
    <xf numFmtId="3" fontId="30" fillId="3" borderId="25" xfId="32" applyNumberFormat="1" applyFont="1" applyFill="1" applyBorder="1" applyAlignment="1">
      <alignment horizontal="right" vertical="center" indent="1"/>
    </xf>
    <xf numFmtId="3" fontId="37" fillId="3" borderId="25" xfId="32" applyNumberFormat="1" applyFont="1" applyFill="1" applyBorder="1" applyAlignment="1">
      <alignment horizontal="right" vertical="center" indent="1"/>
    </xf>
    <xf numFmtId="3" fontId="30" fillId="0" borderId="43" xfId="32" applyNumberFormat="1" applyFont="1" applyBorder="1" applyAlignment="1">
      <alignment horizontal="right" vertical="center" indent="1"/>
    </xf>
    <xf numFmtId="3" fontId="7" fillId="0" borderId="43" xfId="25" applyNumberFormat="1" applyFont="1" applyFill="1" applyBorder="1" applyAlignment="1">
      <alignment horizontal="right" vertical="center" indent="1"/>
    </xf>
    <xf numFmtId="3" fontId="7" fillId="0" borderId="46" xfId="25" applyNumberFormat="1" applyFont="1" applyFill="1" applyBorder="1" applyAlignment="1">
      <alignment horizontal="right" vertical="center" indent="1"/>
    </xf>
    <xf numFmtId="3" fontId="1" fillId="0" borderId="24" xfId="28" applyNumberFormat="1" applyFont="1" applyFill="1" applyBorder="1">
      <alignment horizontal="right" vertical="center" indent="1"/>
    </xf>
    <xf numFmtId="3" fontId="7" fillId="0" borderId="24" xfId="25" applyNumberFormat="1" applyFont="1" applyFill="1" applyBorder="1">
      <alignment horizontal="right" vertical="center" indent="1"/>
    </xf>
    <xf numFmtId="3" fontId="1" fillId="0" borderId="40" xfId="28" applyNumberFormat="1" applyFont="1" applyFill="1" applyBorder="1">
      <alignment horizontal="right" vertical="center" indent="1"/>
    </xf>
    <xf numFmtId="3" fontId="7" fillId="0" borderId="97" xfId="28" applyNumberFormat="1" applyFont="1" applyFill="1" applyBorder="1">
      <alignment horizontal="right" vertical="center" indent="1"/>
    </xf>
    <xf numFmtId="3" fontId="7" fillId="0" borderId="97" xfId="25" applyNumberFormat="1" applyFont="1" applyFill="1" applyBorder="1">
      <alignment horizontal="right" vertical="center" indent="1"/>
    </xf>
    <xf numFmtId="3" fontId="7" fillId="0" borderId="97" xfId="27" applyNumberFormat="1" applyFont="1" applyFill="1" applyBorder="1" applyAlignment="1">
      <alignment horizontal="left" vertical="center" wrapText="1" indent="1"/>
    </xf>
    <xf numFmtId="3" fontId="7" fillId="3" borderId="64" xfId="27" applyNumberFormat="1" applyFont="1" applyFill="1" applyBorder="1" applyAlignment="1">
      <alignment horizontal="left" vertical="center" wrapText="1" indent="1"/>
    </xf>
    <xf numFmtId="3" fontId="7" fillId="0" borderId="97" xfId="27" applyNumberFormat="1" applyFont="1" applyFill="1" applyBorder="1" applyAlignment="1">
      <alignment horizontal="left" vertical="center" wrapText="1" indent="1" readingOrder="1"/>
    </xf>
    <xf numFmtId="0" fontId="1" fillId="0" borderId="43" xfId="32" applyFont="1" applyFill="1" applyBorder="1" applyAlignment="1">
      <alignment horizontal="right" vertical="center" indent="1" readingOrder="1"/>
    </xf>
    <xf numFmtId="0" fontId="7" fillId="0" borderId="43" xfId="32" applyFont="1" applyFill="1" applyBorder="1" applyAlignment="1">
      <alignment horizontal="right" vertical="center" indent="1" readingOrder="1"/>
    </xf>
    <xf numFmtId="3" fontId="37" fillId="0" borderId="64" xfId="0" applyNumberFormat="1" applyFont="1" applyBorder="1" applyAlignment="1">
      <alignment horizontal="right" vertical="center" indent="1"/>
    </xf>
    <xf numFmtId="3" fontId="7" fillId="0" borderId="64" xfId="27" applyNumberFormat="1" applyFont="1" applyFill="1" applyBorder="1" applyAlignment="1">
      <alignment horizontal="right" vertical="center" indent="1"/>
    </xf>
    <xf numFmtId="0" fontId="1" fillId="3" borderId="43" xfId="32" applyFont="1" applyFill="1" applyBorder="1" applyAlignment="1">
      <alignment horizontal="right" vertical="center" indent="1" readingOrder="1"/>
    </xf>
    <xf numFmtId="0" fontId="7" fillId="3" borderId="43" xfId="32" applyFont="1" applyFill="1" applyBorder="1" applyAlignment="1">
      <alignment horizontal="right" vertical="center" indent="1" readingOrder="1"/>
    </xf>
    <xf numFmtId="0" fontId="1" fillId="3" borderId="46" xfId="32" applyFont="1" applyFill="1" applyBorder="1" applyAlignment="1">
      <alignment horizontal="right" vertical="center" indent="1" readingOrder="1"/>
    </xf>
    <xf numFmtId="0" fontId="7" fillId="3" borderId="46" xfId="32" applyFont="1" applyFill="1" applyBorder="1" applyAlignment="1">
      <alignment horizontal="right" vertical="center" indent="1" readingOrder="1"/>
    </xf>
    <xf numFmtId="3" fontId="7" fillId="0" borderId="64" xfId="32" applyNumberFormat="1" applyFont="1" applyFill="1" applyBorder="1" applyAlignment="1">
      <alignment horizontal="right" vertical="center" indent="1" readingOrder="1"/>
    </xf>
    <xf numFmtId="3" fontId="7" fillId="0" borderId="24" xfId="32" applyNumberFormat="1" applyFont="1" applyFill="1" applyBorder="1" applyAlignment="1">
      <alignment horizontal="right" vertical="center" indent="1"/>
    </xf>
    <xf numFmtId="3" fontId="37" fillId="0" borderId="43" xfId="32" applyNumberFormat="1" applyFont="1" applyBorder="1" applyAlignment="1">
      <alignment horizontal="right" vertical="center" indent="1"/>
    </xf>
    <xf numFmtId="3" fontId="37" fillId="0" borderId="98" xfId="0" applyNumberFormat="1" applyFont="1" applyBorder="1" applyAlignment="1">
      <alignment horizontal="right" vertical="center" indent="1"/>
    </xf>
    <xf numFmtId="1" fontId="11" fillId="4" borderId="99" xfId="24" applyNumberFormat="1" applyFont="1" applyFill="1" applyBorder="1" applyAlignment="1">
      <alignment horizontal="center" vertical="center"/>
    </xf>
    <xf numFmtId="3" fontId="37" fillId="0" borderId="66" xfId="25" applyNumberFormat="1" applyFont="1" applyFill="1" applyBorder="1" applyAlignment="1">
      <alignment horizontal="right" vertical="center" indent="1"/>
    </xf>
    <xf numFmtId="0" fontId="7" fillId="4" borderId="99" xfId="24" applyFont="1" applyFill="1" applyBorder="1" applyAlignment="1">
      <alignment horizontal="center" vertical="center"/>
    </xf>
    <xf numFmtId="3" fontId="37" fillId="0" borderId="98" xfId="0" applyNumberFormat="1" applyFont="1" applyFill="1" applyBorder="1" applyAlignment="1" applyProtection="1">
      <alignment horizontal="right" vertical="center"/>
    </xf>
    <xf numFmtId="0" fontId="11" fillId="4" borderId="99" xfId="24" applyFont="1" applyFill="1" applyBorder="1" applyAlignment="1">
      <alignment horizontal="center" vertical="center"/>
    </xf>
    <xf numFmtId="3" fontId="37" fillId="4" borderId="43" xfId="28" applyNumberFormat="1" applyFont="1" applyFill="1" applyBorder="1" applyAlignment="1">
      <alignment horizontal="right" vertical="center" indent="1"/>
    </xf>
    <xf numFmtId="3" fontId="37" fillId="0" borderId="23" xfId="28" applyNumberFormat="1" applyFont="1" applyFill="1" applyBorder="1" applyAlignment="1">
      <alignment horizontal="right" vertical="center" indent="1"/>
    </xf>
    <xf numFmtId="3" fontId="37" fillId="4" borderId="23" xfId="28" applyNumberFormat="1" applyFont="1" applyFill="1" applyBorder="1" applyAlignment="1">
      <alignment horizontal="right" vertical="center" indent="1"/>
    </xf>
    <xf numFmtId="3" fontId="37" fillId="0" borderId="25" xfId="28" applyNumberFormat="1" applyFont="1" applyFill="1" applyBorder="1" applyAlignment="1">
      <alignment horizontal="right" vertical="center" indent="1"/>
    </xf>
    <xf numFmtId="0" fontId="10" fillId="4" borderId="93" xfId="27" applyFont="1" applyFill="1" applyBorder="1" applyAlignment="1">
      <alignment horizontal="center" vertical="center" wrapText="1" readingOrder="2"/>
    </xf>
    <xf numFmtId="3" fontId="30" fillId="4" borderId="93" xfId="0" applyNumberFormat="1" applyFont="1" applyFill="1" applyBorder="1" applyAlignment="1">
      <alignment horizontal="right" vertical="center" indent="1"/>
    </xf>
    <xf numFmtId="3" fontId="7" fillId="4" borderId="93" xfId="25" applyNumberFormat="1" applyFont="1" applyFill="1" applyBorder="1">
      <alignment horizontal="right" vertical="center" indent="1"/>
    </xf>
    <xf numFmtId="0" fontId="7" fillId="4" borderId="94" xfId="29" applyFont="1" applyFill="1" applyBorder="1" applyAlignment="1">
      <alignment horizontal="center" vertical="center" wrapText="1"/>
    </xf>
    <xf numFmtId="0" fontId="10" fillId="4" borderId="101" xfId="27" applyFont="1" applyFill="1" applyBorder="1" applyAlignment="1">
      <alignment horizontal="center" vertical="center" wrapText="1" readingOrder="2"/>
    </xf>
    <xf numFmtId="3" fontId="30" fillId="4" borderId="101" xfId="0" applyNumberFormat="1" applyFont="1" applyFill="1" applyBorder="1" applyAlignment="1">
      <alignment horizontal="right" vertical="center" indent="1"/>
    </xf>
    <xf numFmtId="3" fontId="7" fillId="4" borderId="101" xfId="25" applyNumberFormat="1" applyFont="1" applyFill="1" applyBorder="1">
      <alignment horizontal="right" vertical="center" indent="1"/>
    </xf>
    <xf numFmtId="0" fontId="7" fillId="4" borderId="100" xfId="29" applyFont="1" applyFill="1" applyBorder="1" applyAlignment="1">
      <alignment horizontal="center" vertical="center" wrapText="1"/>
    </xf>
    <xf numFmtId="3" fontId="7" fillId="3" borderId="17" xfId="28" applyNumberFormat="1" applyFont="1" applyFill="1" applyBorder="1">
      <alignment horizontal="right" vertical="center" indent="1"/>
    </xf>
    <xf numFmtId="3" fontId="7" fillId="4" borderId="17" xfId="28" applyNumberFormat="1" applyFont="1" applyFill="1" applyBorder="1">
      <alignment horizontal="right" vertical="center" indent="1"/>
    </xf>
    <xf numFmtId="3" fontId="1" fillId="4" borderId="20" xfId="25" applyNumberFormat="1" applyFont="1" applyFill="1" applyBorder="1">
      <alignment horizontal="right" vertical="center" indent="1"/>
    </xf>
    <xf numFmtId="3" fontId="1" fillId="3" borderId="20" xfId="25" applyNumberFormat="1" applyFont="1" applyFill="1" applyBorder="1">
      <alignment horizontal="right" vertical="center" indent="1"/>
    </xf>
    <xf numFmtId="3" fontId="1" fillId="3" borderId="18" xfId="25" applyNumberFormat="1" applyFont="1" applyFill="1" applyBorder="1">
      <alignment horizontal="right" vertical="center" indent="1"/>
    </xf>
    <xf numFmtId="3" fontId="7" fillId="3" borderId="19" xfId="28" applyNumberFormat="1" applyFont="1" applyFill="1" applyBorder="1">
      <alignment horizontal="right" vertical="center" indent="1"/>
    </xf>
    <xf numFmtId="0" fontId="12" fillId="0" borderId="0" xfId="1" applyFont="1" applyAlignment="1">
      <alignment vertical="center"/>
    </xf>
    <xf numFmtId="0" fontId="29" fillId="0" borderId="0" xfId="32" applyFont="1" applyAlignment="1">
      <alignment vertical="center"/>
    </xf>
    <xf numFmtId="0" fontId="24" fillId="4" borderId="0" xfId="1" applyFont="1" applyFill="1" applyAlignment="1">
      <alignment horizontal="centerContinuous" vertical="center"/>
    </xf>
    <xf numFmtId="0" fontId="24" fillId="0" borderId="0" xfId="1" applyFont="1" applyAlignment="1">
      <alignment horizontal="centerContinuous" vertical="center"/>
    </xf>
    <xf numFmtId="0" fontId="41" fillId="0" borderId="0" xfId="14" applyFont="1" applyAlignment="1">
      <alignment horizontal="left" vertical="top" wrapText="1" indent="1"/>
    </xf>
    <xf numFmtId="0" fontId="41" fillId="0" borderId="0" xfId="14" applyFont="1" applyBorder="1" applyAlignment="1">
      <alignment horizontal="left" vertical="top" wrapText="1" indent="1"/>
    </xf>
    <xf numFmtId="0" fontId="41" fillId="0" borderId="0" xfId="14" applyFont="1" applyBorder="1" applyAlignment="1">
      <alignment horizontal="left" vertical="center" wrapText="1" indent="1"/>
    </xf>
    <xf numFmtId="0" fontId="41" fillId="0" borderId="0" xfId="14" applyFont="1" applyFill="1" applyBorder="1" applyAlignment="1">
      <alignment horizontal="left" vertical="top" wrapText="1" indent="1"/>
    </xf>
    <xf numFmtId="0" fontId="42" fillId="0" borderId="0" xfId="14" applyFont="1" applyAlignment="1">
      <alignment horizontal="center" vertical="center"/>
    </xf>
    <xf numFmtId="0" fontId="43" fillId="0" borderId="0" xfId="14" applyFont="1" applyAlignment="1">
      <alignment horizontal="center" vertical="center" wrapText="1"/>
    </xf>
    <xf numFmtId="0" fontId="44" fillId="0" borderId="0" xfId="14" applyFont="1" applyAlignment="1">
      <alignment horizontal="center" vertical="center"/>
    </xf>
    <xf numFmtId="0" fontId="45" fillId="0" borderId="0" xfId="14" applyFont="1" applyAlignment="1">
      <alignment vertical="center"/>
    </xf>
    <xf numFmtId="0" fontId="46" fillId="0" borderId="0" xfId="14" applyFont="1" applyAlignment="1">
      <alignment horizontal="center" vertical="center"/>
    </xf>
    <xf numFmtId="0" fontId="47" fillId="0" borderId="0" xfId="14" applyFont="1" applyAlignment="1">
      <alignment horizontal="right" vertical="top" wrapText="1" indent="1"/>
    </xf>
    <xf numFmtId="0" fontId="47" fillId="0" borderId="0" xfId="14" applyFont="1" applyAlignment="1">
      <alignment horizontal="right" vertical="top" wrapText="1" indent="1" readingOrder="2"/>
    </xf>
    <xf numFmtId="0" fontId="47" fillId="0" borderId="0" xfId="14" applyFont="1" applyAlignment="1">
      <alignment horizontal="right" vertical="center" wrapText="1" indent="1"/>
    </xf>
    <xf numFmtId="0" fontId="47" fillId="0" borderId="0" xfId="14" applyFont="1" applyFill="1" applyAlignment="1">
      <alignment horizontal="right" wrapText="1" indent="1"/>
    </xf>
    <xf numFmtId="0" fontId="47" fillId="0" borderId="0" xfId="14" applyFont="1" applyFill="1" applyAlignment="1">
      <alignment horizontal="right" vertical="top" wrapText="1" indent="1"/>
    </xf>
    <xf numFmtId="0" fontId="48" fillId="0" borderId="0" xfId="14" applyFont="1" applyFill="1" applyBorder="1" applyAlignment="1">
      <alignment horizontal="left" wrapText="1" indent="1"/>
    </xf>
    <xf numFmtId="164" fontId="11" fillId="0" borderId="0" xfId="32" applyNumberFormat="1" applyFont="1" applyAlignment="1">
      <alignment vertical="center"/>
    </xf>
    <xf numFmtId="0" fontId="10" fillId="4" borderId="62" xfId="27" applyFont="1" applyFill="1" applyBorder="1">
      <alignment horizontal="right" vertical="center" wrapText="1" indent="1" readingOrder="2"/>
    </xf>
    <xf numFmtId="0" fontId="10" fillId="3" borderId="60" xfId="27" applyFont="1" applyFill="1" applyBorder="1">
      <alignment horizontal="right" vertical="center" wrapText="1" indent="1" readingOrder="2"/>
    </xf>
    <xf numFmtId="0" fontId="10" fillId="4" borderId="60" xfId="27" applyFont="1" applyFill="1" applyBorder="1">
      <alignment horizontal="right" vertical="center" wrapText="1" indent="1" readingOrder="2"/>
    </xf>
    <xf numFmtId="0" fontId="10" fillId="3" borderId="57" xfId="24" applyFont="1" applyFill="1" applyBorder="1" applyAlignment="1">
      <alignment horizontal="center" vertical="center"/>
    </xf>
    <xf numFmtId="0" fontId="7" fillId="4" borderId="60" xfId="27" applyFont="1" applyFill="1" applyBorder="1" applyAlignment="1">
      <alignment horizontal="center" vertical="center" wrapText="1" readingOrder="2"/>
    </xf>
    <xf numFmtId="3" fontId="1" fillId="4" borderId="19" xfId="28" applyNumberFormat="1" applyFont="1" applyFill="1" applyBorder="1">
      <alignment horizontal="right" vertical="center" indent="1"/>
    </xf>
    <xf numFmtId="0" fontId="11" fillId="4" borderId="59" xfId="29" applyFont="1" applyFill="1" applyBorder="1" applyAlignment="1">
      <alignment horizontal="center" vertical="center" wrapText="1"/>
    </xf>
    <xf numFmtId="0" fontId="7" fillId="3" borderId="63" xfId="27" applyFont="1" applyFill="1" applyBorder="1" applyAlignment="1">
      <alignment horizontal="center" vertical="center" wrapText="1" readingOrder="2"/>
    </xf>
    <xf numFmtId="3" fontId="7" fillId="3" borderId="25" xfId="28" applyNumberFormat="1" applyFont="1" applyFill="1" applyBorder="1" applyAlignment="1">
      <alignment horizontal="right" vertical="center" indent="1"/>
    </xf>
    <xf numFmtId="3" fontId="7" fillId="3" borderId="66" xfId="28" applyNumberFormat="1" applyFont="1" applyFill="1" applyBorder="1" applyAlignment="1">
      <alignment horizontal="right" vertical="center" indent="1"/>
    </xf>
    <xf numFmtId="3" fontId="7" fillId="4" borderId="106" xfId="28" applyNumberFormat="1" applyFont="1" applyFill="1" applyBorder="1" applyAlignment="1">
      <alignment horizontal="right" vertical="center" indent="1"/>
    </xf>
    <xf numFmtId="0" fontId="26" fillId="4" borderId="102" xfId="29" applyFont="1" applyFill="1" applyBorder="1">
      <alignment horizontal="left" vertical="center" wrapText="1" indent="1"/>
    </xf>
    <xf numFmtId="0" fontId="26" fillId="3" borderId="103" xfId="29" applyFont="1" applyFill="1" applyBorder="1">
      <alignment horizontal="left" vertical="center" wrapText="1" indent="1"/>
    </xf>
    <xf numFmtId="0" fontId="26" fillId="3" borderId="104" xfId="29" applyFont="1" applyFill="1" applyBorder="1">
      <alignment horizontal="left" vertical="center" wrapText="1" indent="1"/>
    </xf>
    <xf numFmtId="0" fontId="15" fillId="4" borderId="101" xfId="29" applyFont="1" applyFill="1" applyBorder="1" applyAlignment="1">
      <alignment horizontal="center" vertical="center" wrapText="1" readingOrder="2"/>
    </xf>
    <xf numFmtId="0" fontId="17" fillId="4" borderId="74" xfId="27" applyFont="1" applyFill="1" applyBorder="1">
      <alignment horizontal="right" vertical="center" wrapText="1" indent="1" readingOrder="2"/>
    </xf>
    <xf numFmtId="0" fontId="17" fillId="3" borderId="38" xfId="27" applyFont="1" applyFill="1" applyBorder="1">
      <alignment horizontal="right" vertical="center" wrapText="1" indent="1" readingOrder="2"/>
    </xf>
    <xf numFmtId="0" fontId="17" fillId="3" borderId="47" xfId="27" applyFont="1" applyFill="1" applyBorder="1">
      <alignment horizontal="right" vertical="center" wrapText="1" indent="1" readingOrder="2"/>
    </xf>
    <xf numFmtId="0" fontId="17" fillId="4" borderId="105" xfId="27" applyFont="1" applyFill="1" applyBorder="1" applyAlignment="1">
      <alignment horizontal="center" vertical="center" wrapText="1" readingOrder="2"/>
    </xf>
    <xf numFmtId="3" fontId="1" fillId="4" borderId="102" xfId="28" applyNumberFormat="1" applyFont="1" applyFill="1" applyBorder="1" applyAlignment="1">
      <alignment horizontal="right" vertical="center" indent="1"/>
    </xf>
    <xf numFmtId="3" fontId="1" fillId="3" borderId="103" xfId="28" applyNumberFormat="1" applyFont="1" applyFill="1" applyBorder="1" applyAlignment="1">
      <alignment horizontal="right" vertical="center" indent="1"/>
    </xf>
    <xf numFmtId="3" fontId="1" fillId="3" borderId="102" xfId="28" applyNumberFormat="1" applyFont="1" applyFill="1" applyBorder="1" applyAlignment="1">
      <alignment horizontal="right" vertical="center" indent="1"/>
    </xf>
    <xf numFmtId="3" fontId="1" fillId="4" borderId="103" xfId="28" applyNumberFormat="1" applyFont="1" applyFill="1" applyBorder="1" applyAlignment="1">
      <alignment horizontal="right" vertical="center" indent="1"/>
    </xf>
    <xf numFmtId="3" fontId="1" fillId="3" borderId="18" xfId="28" applyNumberFormat="1" applyFont="1" applyFill="1" applyBorder="1" applyAlignment="1">
      <alignment horizontal="right" vertical="center" indent="1"/>
    </xf>
    <xf numFmtId="3" fontId="7" fillId="4" borderId="16" xfId="28" applyNumberFormat="1" applyFont="1" applyFill="1" applyBorder="1">
      <alignment horizontal="right" vertical="center" indent="1"/>
    </xf>
    <xf numFmtId="0" fontId="24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 readingOrder="2"/>
    </xf>
    <xf numFmtId="0" fontId="10" fillId="0" borderId="0" xfId="3" applyFont="1" applyAlignment="1">
      <alignment horizontal="center" vertical="center"/>
    </xf>
    <xf numFmtId="1" fontId="31" fillId="3" borderId="20" xfId="8" applyFont="1" applyFill="1" applyBorder="1">
      <alignment horizontal="center" vertical="center"/>
    </xf>
    <xf numFmtId="1" fontId="31" fillId="3" borderId="16" xfId="8" applyFont="1" applyFill="1" applyBorder="1">
      <alignment horizontal="center" vertical="center"/>
    </xf>
    <xf numFmtId="1" fontId="31" fillId="3" borderId="15" xfId="8" applyFont="1" applyFill="1" applyBorder="1">
      <alignment horizontal="center" vertical="center"/>
    </xf>
    <xf numFmtId="0" fontId="31" fillId="3" borderId="20" xfId="9" applyFont="1" applyFill="1" applyBorder="1">
      <alignment horizontal="center" vertical="center" wrapText="1"/>
    </xf>
    <xf numFmtId="0" fontId="31" fillId="3" borderId="16" xfId="9" applyFont="1" applyFill="1" applyBorder="1">
      <alignment horizontal="center" vertical="center" wrapText="1"/>
    </xf>
    <xf numFmtId="0" fontId="31" fillId="3" borderId="15" xfId="9" applyFont="1" applyFill="1" applyBorder="1">
      <alignment horizontal="center" vertical="center" wrapText="1"/>
    </xf>
    <xf numFmtId="0" fontId="11" fillId="3" borderId="20" xfId="10" applyFont="1" applyFill="1" applyBorder="1">
      <alignment horizontal="center" vertical="center" wrapText="1"/>
    </xf>
    <xf numFmtId="0" fontId="11" fillId="3" borderId="16" xfId="10" applyFont="1" applyFill="1" applyBorder="1">
      <alignment horizontal="center" vertical="center" wrapText="1"/>
    </xf>
    <xf numFmtId="0" fontId="11" fillId="3" borderId="15" xfId="10" applyFont="1" applyFill="1" applyBorder="1">
      <alignment horizontal="center" vertical="center" wrapText="1"/>
    </xf>
    <xf numFmtId="0" fontId="7" fillId="3" borderId="17" xfId="9" applyFont="1" applyFill="1" applyBorder="1">
      <alignment horizontal="center" vertical="center" wrapText="1"/>
    </xf>
    <xf numFmtId="0" fontId="7" fillId="3" borderId="15" xfId="9" applyFont="1" applyFill="1" applyBorder="1">
      <alignment horizontal="center" vertical="center" wrapText="1"/>
    </xf>
    <xf numFmtId="0" fontId="7" fillId="3" borderId="22" xfId="9" applyFont="1" applyFill="1" applyBorder="1" applyAlignment="1">
      <alignment horizontal="center" vertical="center" wrapText="1" readingOrder="1"/>
    </xf>
    <xf numFmtId="0" fontId="7" fillId="3" borderId="55" xfId="9" applyFont="1" applyFill="1" applyBorder="1" applyAlignment="1">
      <alignment horizontal="center" vertical="center" wrapText="1" readingOrder="1"/>
    </xf>
    <xf numFmtId="0" fontId="7" fillId="3" borderId="17" xfId="24" applyFont="1" applyFill="1" applyBorder="1" applyAlignment="1">
      <alignment horizontal="center" vertical="center" wrapText="1"/>
    </xf>
    <xf numFmtId="0" fontId="7" fillId="3" borderId="15" xfId="24" applyFont="1" applyFill="1" applyBorder="1" applyAlignment="1">
      <alignment horizontal="center" vertical="center" wrapText="1"/>
    </xf>
    <xf numFmtId="0" fontId="7" fillId="3" borderId="22" xfId="24" applyFont="1" applyFill="1" applyBorder="1" applyAlignment="1">
      <alignment horizontal="center" vertical="center" wrapText="1"/>
    </xf>
    <xf numFmtId="0" fontId="7" fillId="3" borderId="55" xfId="24" applyFont="1" applyFill="1" applyBorder="1" applyAlignment="1">
      <alignment horizontal="center" vertical="center" wrapText="1"/>
    </xf>
    <xf numFmtId="0" fontId="10" fillId="0" borderId="0" xfId="3" applyFont="1" applyAlignment="1">
      <alignment horizontal="center" vertical="center" readingOrder="2"/>
    </xf>
    <xf numFmtId="0" fontId="7" fillId="3" borderId="31" xfId="6" applyFont="1" applyFill="1" applyBorder="1">
      <alignment horizontal="right" vertical="center" wrapText="1"/>
    </xf>
    <xf numFmtId="0" fontId="7" fillId="3" borderId="32" xfId="6" applyFont="1" applyFill="1" applyBorder="1">
      <alignment horizontal="right" vertical="center" wrapText="1"/>
    </xf>
    <xf numFmtId="0" fontId="7" fillId="3" borderId="33" xfId="6" applyFont="1" applyFill="1" applyBorder="1">
      <alignment horizontal="right" vertical="center" wrapText="1"/>
    </xf>
    <xf numFmtId="0" fontId="7" fillId="3" borderId="27" xfId="9" applyFont="1" applyFill="1" applyBorder="1" applyAlignment="1">
      <alignment horizontal="center" vertical="center" wrapText="1"/>
    </xf>
    <xf numFmtId="0" fontId="7" fillId="3" borderId="14" xfId="9" applyFont="1" applyFill="1" applyBorder="1" applyAlignment="1">
      <alignment horizontal="center" vertical="center" wrapText="1"/>
    </xf>
    <xf numFmtId="0" fontId="7" fillId="3" borderId="26" xfId="9" applyFont="1" applyFill="1" applyBorder="1" applyAlignment="1">
      <alignment horizontal="center" vertical="center" wrapText="1"/>
    </xf>
    <xf numFmtId="0" fontId="7" fillId="3" borderId="27" xfId="24" applyFont="1" applyFill="1" applyBorder="1" applyAlignment="1">
      <alignment horizontal="center" vertical="center"/>
    </xf>
    <xf numFmtId="0" fontId="7" fillId="3" borderId="14" xfId="24" applyFont="1" applyFill="1" applyBorder="1" applyAlignment="1">
      <alignment horizontal="center" vertical="center"/>
    </xf>
    <xf numFmtId="1" fontId="11" fillId="3" borderId="28" xfId="7" applyFont="1" applyFill="1" applyBorder="1">
      <alignment horizontal="left" vertical="center" wrapText="1"/>
    </xf>
    <xf numFmtId="1" fontId="11" fillId="3" borderId="29" xfId="7" applyFont="1" applyFill="1" applyBorder="1">
      <alignment horizontal="left" vertical="center" wrapText="1"/>
    </xf>
    <xf numFmtId="1" fontId="11" fillId="3" borderId="30" xfId="7" applyFont="1" applyFill="1" applyBorder="1">
      <alignment horizontal="left" vertical="center" wrapText="1"/>
    </xf>
    <xf numFmtId="0" fontId="7" fillId="3" borderId="18" xfId="24" applyFont="1" applyFill="1" applyBorder="1" applyAlignment="1">
      <alignment horizontal="center" vertical="center"/>
    </xf>
    <xf numFmtId="0" fontId="7" fillId="4" borderId="80" xfId="27" applyFont="1" applyFill="1" applyBorder="1" applyAlignment="1">
      <alignment horizontal="center" vertical="center" wrapText="1" readingOrder="2"/>
    </xf>
    <xf numFmtId="0" fontId="7" fillId="4" borderId="81" xfId="27" applyFont="1" applyFill="1" applyBorder="1" applyAlignment="1">
      <alignment horizontal="center" vertical="center" wrapText="1" readingOrder="2"/>
    </xf>
    <xf numFmtId="0" fontId="11" fillId="5" borderId="82" xfId="0" applyFont="1" applyFill="1" applyBorder="1" applyAlignment="1">
      <alignment horizontal="center" vertical="center"/>
    </xf>
    <xf numFmtId="0" fontId="11" fillId="5" borderId="83" xfId="0" applyFont="1" applyFill="1" applyBorder="1" applyAlignment="1">
      <alignment horizontal="center" vertical="center"/>
    </xf>
    <xf numFmtId="0" fontId="7" fillId="3" borderId="81" xfId="27" applyFont="1" applyFill="1" applyBorder="1" applyAlignment="1">
      <alignment horizontal="center" vertical="center" wrapText="1" readingOrder="2"/>
    </xf>
    <xf numFmtId="0" fontId="11" fillId="6" borderId="84" xfId="0" applyFont="1" applyFill="1" applyBorder="1" applyAlignment="1">
      <alignment horizontal="center" vertical="center"/>
    </xf>
    <xf numFmtId="0" fontId="11" fillId="6" borderId="82" xfId="0" applyFont="1" applyFill="1" applyBorder="1" applyAlignment="1">
      <alignment horizontal="center" vertical="center"/>
    </xf>
    <xf numFmtId="0" fontId="11" fillId="6" borderId="83" xfId="0" applyFont="1" applyFill="1" applyBorder="1" applyAlignment="1">
      <alignment horizontal="center" vertical="center"/>
    </xf>
    <xf numFmtId="0" fontId="11" fillId="5" borderId="84" xfId="0" applyFont="1" applyFill="1" applyBorder="1" applyAlignment="1">
      <alignment horizontal="center" vertical="center"/>
    </xf>
    <xf numFmtId="0" fontId="7" fillId="3" borderId="85" xfId="27" applyFont="1" applyFill="1" applyBorder="1" applyAlignment="1">
      <alignment horizontal="center" vertical="center" wrapText="1" readingOrder="2"/>
    </xf>
    <xf numFmtId="0" fontId="7" fillId="4" borderId="86" xfId="27" applyFont="1" applyFill="1" applyBorder="1" applyAlignment="1">
      <alignment horizontal="center" vertical="center" wrapText="1" readingOrder="2"/>
    </xf>
    <xf numFmtId="1" fontId="7" fillId="4" borderId="36" xfId="32" applyNumberFormat="1" applyFont="1" applyFill="1" applyBorder="1" applyAlignment="1">
      <alignment horizontal="center" vertical="center"/>
    </xf>
    <xf numFmtId="1" fontId="7" fillId="4" borderId="34" xfId="32" applyNumberFormat="1" applyFont="1" applyFill="1" applyBorder="1" applyAlignment="1">
      <alignment horizontal="center" vertical="center"/>
    </xf>
    <xf numFmtId="1" fontId="7" fillId="4" borderId="35" xfId="32" applyNumberFormat="1" applyFont="1" applyFill="1" applyBorder="1" applyAlignment="1">
      <alignment horizontal="center" vertical="center"/>
    </xf>
    <xf numFmtId="0" fontId="7" fillId="3" borderId="18" xfId="9" applyFont="1" applyFill="1" applyBorder="1">
      <alignment horizontal="center" vertical="center" wrapText="1"/>
    </xf>
    <xf numFmtId="1" fontId="3" fillId="0" borderId="96" xfId="32" applyNumberFormat="1" applyFont="1" applyBorder="1" applyAlignment="1">
      <alignment horizontal="right" vertical="center" readingOrder="2"/>
    </xf>
    <xf numFmtId="0" fontId="7" fillId="3" borderId="22" xfId="9" applyFont="1" applyFill="1" applyBorder="1">
      <alignment horizontal="center" vertical="center" wrapText="1"/>
    </xf>
    <xf numFmtId="0" fontId="7" fillId="3" borderId="55" xfId="9" applyFont="1" applyFill="1" applyBorder="1">
      <alignment horizontal="center" vertical="center" wrapText="1"/>
    </xf>
    <xf numFmtId="0" fontId="6" fillId="3" borderId="17" xfId="9" applyFont="1" applyFill="1" applyBorder="1">
      <alignment horizontal="center" vertical="center" wrapText="1"/>
    </xf>
    <xf numFmtId="0" fontId="6" fillId="3" borderId="15" xfId="9" applyFont="1" applyFill="1" applyBorder="1">
      <alignment horizontal="center" vertical="center" wrapText="1"/>
    </xf>
    <xf numFmtId="0" fontId="6" fillId="3" borderId="17" xfId="24" applyFont="1" applyFill="1" applyBorder="1" applyAlignment="1">
      <alignment horizontal="center" vertical="center" wrapText="1"/>
    </xf>
    <xf numFmtId="0" fontId="6" fillId="3" borderId="15" xfId="24" applyFont="1" applyFill="1" applyBorder="1" applyAlignment="1">
      <alignment horizontal="center" vertical="center" wrapText="1"/>
    </xf>
    <xf numFmtId="0" fontId="10" fillId="0" borderId="0" xfId="3" applyFont="1" applyAlignment="1">
      <alignment horizontal="center" vertical="center" wrapText="1" readingOrder="2"/>
    </xf>
    <xf numFmtId="0" fontId="7" fillId="3" borderId="22" xfId="6" applyFont="1" applyFill="1" applyBorder="1" applyAlignment="1">
      <alignment horizontal="center" vertical="center" wrapText="1"/>
    </xf>
    <xf numFmtId="0" fontId="7" fillId="3" borderId="21" xfId="6" applyFont="1" applyFill="1" applyBorder="1" applyAlignment="1">
      <alignment horizontal="center" vertical="center" wrapText="1"/>
    </xf>
    <xf numFmtId="0" fontId="7" fillId="3" borderId="55" xfId="6" applyFont="1" applyFill="1" applyBorder="1" applyAlignment="1">
      <alignment horizontal="center" vertical="center" wrapText="1"/>
    </xf>
    <xf numFmtId="0" fontId="7" fillId="3" borderId="27" xfId="9" applyFont="1" applyFill="1" applyBorder="1">
      <alignment horizontal="center" vertical="center" wrapText="1"/>
    </xf>
    <xf numFmtId="0" fontId="7" fillId="3" borderId="14" xfId="9" applyFont="1" applyFill="1" applyBorder="1">
      <alignment horizontal="center" vertical="center" wrapText="1"/>
    </xf>
    <xf numFmtId="0" fontId="7" fillId="3" borderId="26" xfId="9" applyFont="1" applyFill="1" applyBorder="1">
      <alignment horizontal="center" vertical="center" wrapText="1"/>
    </xf>
    <xf numFmtId="0" fontId="7" fillId="3" borderId="26" xfId="24" applyFont="1" applyFill="1" applyBorder="1" applyAlignment="1">
      <alignment horizontal="center" vertical="center"/>
    </xf>
    <xf numFmtId="1" fontId="11" fillId="3" borderId="22" xfId="7" applyFont="1" applyFill="1" applyBorder="1" applyAlignment="1">
      <alignment horizontal="center" vertical="center" wrapText="1"/>
    </xf>
    <xf numFmtId="1" fontId="11" fillId="3" borderId="21" xfId="7" applyFont="1" applyFill="1" applyBorder="1" applyAlignment="1">
      <alignment horizontal="center" vertical="center" wrapText="1"/>
    </xf>
    <xf numFmtId="1" fontId="11" fillId="3" borderId="55" xfId="7" applyFont="1" applyFill="1" applyBorder="1" applyAlignment="1">
      <alignment horizontal="center" vertical="center" wrapText="1"/>
    </xf>
    <xf numFmtId="1" fontId="11" fillId="3" borderId="50" xfId="7" applyFont="1" applyFill="1" applyBorder="1">
      <alignment horizontal="left" vertical="center" wrapText="1"/>
    </xf>
    <xf numFmtId="0" fontId="7" fillId="3" borderId="21" xfId="9" applyFont="1" applyFill="1" applyBorder="1">
      <alignment horizontal="center" vertical="center" wrapText="1"/>
    </xf>
    <xf numFmtId="0" fontId="7" fillId="3" borderId="21" xfId="24" applyFont="1" applyFill="1" applyBorder="1" applyAlignment="1">
      <alignment horizontal="center" vertical="center" wrapText="1"/>
    </xf>
    <xf numFmtId="0" fontId="24" fillId="4" borderId="0" xfId="1" applyFont="1" applyFill="1" applyAlignment="1">
      <alignment horizontal="center" vertical="center"/>
    </xf>
    <xf numFmtId="0" fontId="24" fillId="4" borderId="0" xfId="1" applyFont="1" applyFill="1" applyAlignment="1">
      <alignment horizontal="center" vertical="center" readingOrder="2"/>
    </xf>
    <xf numFmtId="0" fontId="10" fillId="4" borderId="0" xfId="3" applyFont="1" applyFill="1" applyAlignment="1">
      <alignment horizontal="center" vertical="center" readingOrder="1"/>
    </xf>
    <xf numFmtId="0" fontId="10" fillId="4" borderId="0" xfId="3" applyFont="1" applyFill="1" applyAlignment="1">
      <alignment horizontal="center" vertical="center"/>
    </xf>
    <xf numFmtId="1" fontId="1" fillId="3" borderId="37" xfId="32" applyNumberFormat="1" applyFont="1" applyFill="1" applyBorder="1" applyAlignment="1">
      <alignment horizontal="center" vertical="center"/>
    </xf>
    <xf numFmtId="1" fontId="1" fillId="3" borderId="70" xfId="32" applyNumberFormat="1" applyFont="1" applyFill="1" applyBorder="1" applyAlignment="1">
      <alignment horizontal="center" vertical="center"/>
    </xf>
    <xf numFmtId="1" fontId="1" fillId="3" borderId="68" xfId="32" applyNumberFormat="1" applyFont="1" applyFill="1" applyBorder="1" applyAlignment="1">
      <alignment horizontal="center" vertical="center"/>
    </xf>
    <xf numFmtId="1" fontId="1" fillId="3" borderId="71" xfId="32" applyNumberFormat="1" applyFont="1" applyFill="1" applyBorder="1" applyAlignment="1">
      <alignment horizontal="center" vertical="center"/>
    </xf>
    <xf numFmtId="1" fontId="1" fillId="3" borderId="69" xfId="32" applyNumberFormat="1" applyFont="1" applyFill="1" applyBorder="1" applyAlignment="1">
      <alignment horizontal="center" vertical="center"/>
    </xf>
    <xf numFmtId="1" fontId="1" fillId="3" borderId="67" xfId="32" applyNumberFormat="1" applyFont="1" applyFill="1" applyBorder="1" applyAlignment="1">
      <alignment horizontal="center" vertical="center"/>
    </xf>
    <xf numFmtId="0" fontId="7" fillId="3" borderId="49" xfId="6" applyFont="1" applyFill="1" applyBorder="1">
      <alignment horizontal="right" vertical="center" wrapText="1"/>
    </xf>
    <xf numFmtId="0" fontId="7" fillId="3" borderId="27" xfId="24" applyFont="1" applyFill="1" applyBorder="1" applyAlignment="1">
      <alignment horizontal="center" vertical="center" wrapText="1"/>
    </xf>
    <xf numFmtId="1" fontId="7" fillId="3" borderId="36" xfId="8" applyFont="1" applyFill="1" applyBorder="1">
      <alignment horizontal="center" vertical="center"/>
    </xf>
    <xf numFmtId="1" fontId="7" fillId="3" borderId="35" xfId="8" applyFont="1" applyFill="1" applyBorder="1">
      <alignment horizontal="center" vertical="center"/>
    </xf>
    <xf numFmtId="0" fontId="7" fillId="3" borderId="18" xfId="9" applyFont="1" applyFill="1" applyBorder="1" applyAlignment="1">
      <alignment horizontal="center" vertical="center" wrapText="1"/>
    </xf>
    <xf numFmtId="0" fontId="7" fillId="3" borderId="18" xfId="24" applyFont="1" applyFill="1" applyBorder="1" applyAlignment="1">
      <alignment horizontal="center" vertical="center" wrapText="1"/>
    </xf>
    <xf numFmtId="0" fontId="11" fillId="3" borderId="80" xfId="9" applyFont="1" applyFill="1" applyBorder="1">
      <alignment horizontal="center" vertical="center" wrapText="1"/>
    </xf>
    <xf numFmtId="0" fontId="11" fillId="3" borderId="86" xfId="9" applyFont="1" applyFill="1" applyBorder="1">
      <alignment horizontal="center" vertical="center" wrapText="1"/>
    </xf>
    <xf numFmtId="0" fontId="10" fillId="4" borderId="0" xfId="3" applyFont="1" applyFill="1" applyAlignment="1">
      <alignment horizontal="center" vertical="center" wrapText="1" readingOrder="2"/>
    </xf>
    <xf numFmtId="0" fontId="10" fillId="4" borderId="0" xfId="3" applyFont="1" applyFill="1" applyAlignment="1">
      <alignment horizontal="center" vertical="center" readingOrder="2"/>
    </xf>
    <xf numFmtId="0" fontId="7" fillId="3" borderId="20" xfId="9" applyFont="1" applyFill="1" applyBorder="1">
      <alignment horizontal="center" vertical="center" wrapText="1"/>
    </xf>
    <xf numFmtId="1" fontId="7" fillId="3" borderId="28" xfId="7" applyFont="1" applyFill="1" applyBorder="1">
      <alignment horizontal="left" vertical="center" wrapText="1"/>
    </xf>
    <xf numFmtId="1" fontId="7" fillId="3" borderId="29" xfId="7" applyFont="1" applyFill="1" applyBorder="1">
      <alignment horizontal="left" vertical="center" wrapText="1"/>
    </xf>
    <xf numFmtId="1" fontId="7" fillId="3" borderId="50" xfId="7" applyFont="1" applyFill="1" applyBorder="1">
      <alignment horizontal="left" vertical="center" wrapText="1"/>
    </xf>
    <xf numFmtId="0" fontId="7" fillId="3" borderId="16" xfId="24" applyFont="1" applyFill="1" applyBorder="1" applyAlignment="1">
      <alignment horizontal="center" vertical="center" wrapText="1"/>
    </xf>
    <xf numFmtId="0" fontId="7" fillId="3" borderId="19" xfId="24" applyFont="1" applyFill="1" applyBorder="1" applyAlignment="1">
      <alignment horizontal="center" vertical="center" wrapText="1"/>
    </xf>
    <xf numFmtId="0" fontId="7" fillId="3" borderId="16" xfId="10" applyFont="1" applyFill="1" applyBorder="1">
      <alignment horizontal="center" vertical="center" wrapText="1"/>
    </xf>
    <xf numFmtId="0" fontId="7" fillId="3" borderId="19" xfId="10" applyFont="1" applyFill="1" applyBorder="1">
      <alignment horizontal="center" vertical="center" wrapText="1"/>
    </xf>
    <xf numFmtId="0" fontId="10" fillId="3" borderId="31" xfId="5" applyFont="1" applyFill="1" applyBorder="1">
      <alignment horizontal="right" vertical="center" wrapText="1"/>
    </xf>
    <xf numFmtId="0" fontId="10" fillId="3" borderId="32" xfId="5" applyFont="1" applyFill="1" applyBorder="1">
      <alignment horizontal="right" vertical="center" wrapText="1"/>
    </xf>
    <xf numFmtId="0" fontId="10" fillId="3" borderId="49" xfId="5" applyFont="1" applyFill="1" applyBorder="1">
      <alignment horizontal="right" vertical="center" wrapText="1"/>
    </xf>
    <xf numFmtId="0" fontId="11" fillId="0" borderId="0" xfId="17" applyFont="1">
      <alignment horizontal="left" vertical="center"/>
    </xf>
    <xf numFmtId="0" fontId="17" fillId="3" borderId="74" xfId="32" applyFont="1" applyFill="1" applyBorder="1" applyAlignment="1">
      <alignment horizontal="center" vertical="center" wrapText="1"/>
    </xf>
    <xf numFmtId="0" fontId="17" fillId="3" borderId="76" xfId="32" applyFont="1" applyFill="1" applyBorder="1" applyAlignment="1">
      <alignment horizontal="center" vertical="center" wrapText="1"/>
    </xf>
    <xf numFmtId="0" fontId="17" fillId="3" borderId="24" xfId="32" applyFont="1" applyFill="1" applyBorder="1" applyAlignment="1">
      <alignment horizontal="center" vertical="center" wrapText="1"/>
    </xf>
    <xf numFmtId="0" fontId="17" fillId="3" borderId="75" xfId="32" applyFont="1" applyFill="1" applyBorder="1" applyAlignment="1">
      <alignment horizontal="center" vertical="center" wrapText="1"/>
    </xf>
    <xf numFmtId="0" fontId="17" fillId="3" borderId="77" xfId="32" applyFont="1" applyFill="1" applyBorder="1" applyAlignment="1">
      <alignment horizontal="center" vertical="center" wrapText="1"/>
    </xf>
    <xf numFmtId="0" fontId="7" fillId="3" borderId="20" xfId="10" applyFont="1" applyFill="1" applyBorder="1">
      <alignment horizontal="center" vertical="center" wrapText="1"/>
    </xf>
    <xf numFmtId="0" fontId="7" fillId="3" borderId="15" xfId="10" applyFont="1" applyFill="1" applyBorder="1">
      <alignment horizontal="center" vertical="center" wrapText="1"/>
    </xf>
    <xf numFmtId="0" fontId="7" fillId="3" borderId="20" xfId="24" applyFont="1" applyFill="1" applyBorder="1" applyAlignment="1">
      <alignment horizontal="center" vertical="center" wrapText="1"/>
    </xf>
    <xf numFmtId="0" fontId="10" fillId="0" borderId="0" xfId="3" applyFont="1" applyAlignment="1">
      <alignment horizontal="center" vertical="center" wrapText="1" readingOrder="1"/>
    </xf>
    <xf numFmtId="1" fontId="11" fillId="3" borderId="28" xfId="7" applyFont="1" applyFill="1" applyBorder="1" applyAlignment="1">
      <alignment horizontal="left" vertical="center" wrapText="1"/>
    </xf>
    <xf numFmtId="1" fontId="11" fillId="3" borderId="29" xfId="7" applyFont="1" applyFill="1" applyBorder="1" applyAlignment="1">
      <alignment horizontal="left" vertical="center" wrapText="1"/>
    </xf>
    <xf numFmtId="1" fontId="11" fillId="3" borderId="30" xfId="7" applyFont="1" applyFill="1" applyBorder="1" applyAlignment="1">
      <alignment horizontal="left" vertical="center" wrapText="1"/>
    </xf>
    <xf numFmtId="0" fontId="7" fillId="3" borderId="31" xfId="5" applyFont="1" applyFill="1" applyBorder="1" applyAlignment="1">
      <alignment horizontal="right" vertical="center" wrapText="1"/>
    </xf>
    <xf numFmtId="0" fontId="7" fillId="3" borderId="32" xfId="5" applyFont="1" applyFill="1" applyBorder="1" applyAlignment="1">
      <alignment horizontal="right" vertical="center" wrapText="1"/>
    </xf>
    <xf numFmtId="0" fontId="7" fillId="3" borderId="33" xfId="5" applyFont="1" applyFill="1" applyBorder="1" applyAlignment="1">
      <alignment horizontal="right" vertical="center" wrapText="1"/>
    </xf>
    <xf numFmtId="0" fontId="7" fillId="3" borderId="16" xfId="9" applyFont="1" applyFill="1" applyBorder="1">
      <alignment horizontal="center" vertical="center" wrapText="1"/>
    </xf>
    <xf numFmtId="0" fontId="26" fillId="3" borderId="20" xfId="9" applyFont="1" applyFill="1" applyBorder="1">
      <alignment horizontal="center" vertical="center" wrapText="1"/>
    </xf>
    <xf numFmtId="0" fontId="26" fillId="3" borderId="16" xfId="9" applyFont="1" applyFill="1" applyBorder="1">
      <alignment horizontal="center" vertical="center" wrapText="1"/>
    </xf>
    <xf numFmtId="0" fontId="26" fillId="3" borderId="15" xfId="9" applyFont="1" applyFill="1" applyBorder="1">
      <alignment horizontal="center" vertical="center" wrapText="1"/>
    </xf>
    <xf numFmtId="0" fontId="7" fillId="3" borderId="20" xfId="9" applyFont="1" applyFill="1" applyBorder="1" applyAlignment="1">
      <alignment horizontal="center" vertical="center" wrapText="1" readingOrder="1"/>
    </xf>
    <xf numFmtId="0" fontId="15" fillId="3" borderId="16" xfId="9" applyFont="1" applyFill="1" applyBorder="1" applyAlignment="1">
      <alignment horizontal="center" vertical="center" wrapText="1" readingOrder="1"/>
    </xf>
    <xf numFmtId="0" fontId="15" fillId="3" borderId="15" xfId="9" applyFont="1" applyFill="1" applyBorder="1" applyAlignment="1">
      <alignment horizontal="center" vertical="center" wrapText="1" readingOrder="1"/>
    </xf>
    <xf numFmtId="0" fontId="26" fillId="3" borderId="20" xfId="9" applyFont="1" applyFill="1" applyBorder="1" applyAlignment="1">
      <alignment horizontal="center" vertical="center" wrapText="1" readingOrder="1"/>
    </xf>
    <xf numFmtId="0" fontId="26" fillId="3" borderId="16" xfId="9" applyFont="1" applyFill="1" applyBorder="1" applyAlignment="1">
      <alignment horizontal="center" vertical="center" wrapText="1" readingOrder="1"/>
    </xf>
    <xf numFmtId="0" fontId="26" fillId="3" borderId="15" xfId="9" applyFont="1" applyFill="1" applyBorder="1" applyAlignment="1">
      <alignment horizontal="center" vertical="center" wrapText="1" readingOrder="1"/>
    </xf>
    <xf numFmtId="0" fontId="15" fillId="3" borderId="20" xfId="9" applyFont="1" applyFill="1" applyBorder="1">
      <alignment horizontal="center" vertical="center" wrapText="1"/>
    </xf>
    <xf numFmtId="0" fontId="15" fillId="3" borderId="16" xfId="9" applyFont="1" applyFill="1" applyBorder="1">
      <alignment horizontal="center" vertical="center" wrapText="1"/>
    </xf>
    <xf numFmtId="0" fontId="15" fillId="3" borderId="15" xfId="9" applyFont="1" applyFill="1" applyBorder="1">
      <alignment horizontal="center" vertical="center" wrapText="1"/>
    </xf>
    <xf numFmtId="0" fontId="10" fillId="0" borderId="0" xfId="1" applyFont="1" applyAlignment="1">
      <alignment horizontal="center" vertical="center" wrapText="1" readingOrder="1"/>
    </xf>
    <xf numFmtId="0" fontId="10" fillId="0" borderId="0" xfId="1" applyFont="1" applyAlignment="1">
      <alignment horizontal="center" vertical="center" readingOrder="1"/>
    </xf>
    <xf numFmtId="0" fontId="24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 readingOrder="2"/>
    </xf>
    <xf numFmtId="0" fontId="7" fillId="3" borderId="31" xfId="5" applyFont="1" applyFill="1" applyBorder="1">
      <alignment horizontal="right" vertical="center" wrapText="1"/>
    </xf>
    <xf numFmtId="0" fontId="7" fillId="3" borderId="32" xfId="5" applyFont="1" applyFill="1" applyBorder="1">
      <alignment horizontal="right" vertical="center" wrapText="1"/>
    </xf>
    <xf numFmtId="0" fontId="7" fillId="3" borderId="33" xfId="5" applyFont="1" applyFill="1" applyBorder="1">
      <alignment horizontal="right" vertical="center" wrapText="1"/>
    </xf>
    <xf numFmtId="49" fontId="15" fillId="3" borderId="20" xfId="9" applyNumberFormat="1" applyFont="1" applyFill="1" applyBorder="1">
      <alignment horizontal="center" vertical="center" wrapText="1"/>
    </xf>
    <xf numFmtId="49" fontId="15" fillId="3" borderId="16" xfId="9" applyNumberFormat="1" applyFont="1" applyFill="1" applyBorder="1">
      <alignment horizontal="center" vertical="center" wrapText="1"/>
    </xf>
    <xf numFmtId="49" fontId="15" fillId="3" borderId="15" xfId="9" applyNumberFormat="1" applyFont="1" applyFill="1" applyBorder="1">
      <alignment horizontal="center" vertical="center" wrapText="1"/>
    </xf>
    <xf numFmtId="0" fontId="7" fillId="3" borderId="16" xfId="9" applyFont="1" applyFill="1" applyBorder="1" applyAlignment="1">
      <alignment horizontal="center" vertical="center" wrapText="1" readingOrder="1"/>
    </xf>
    <xf numFmtId="0" fontId="7" fillId="3" borderId="15" xfId="9" applyFont="1" applyFill="1" applyBorder="1" applyAlignment="1">
      <alignment horizontal="center" vertical="center" wrapText="1" readingOrder="1"/>
    </xf>
  </cellXfs>
  <cellStyles count="35">
    <cellStyle name="H1" xfId="1"/>
    <cellStyle name="H1 2" xfId="2"/>
    <cellStyle name="H2" xfId="3"/>
    <cellStyle name="H2 2" xfId="4"/>
    <cellStyle name="had" xfId="5"/>
    <cellStyle name="had 2" xfId="6"/>
    <cellStyle name="had0" xfId="7"/>
    <cellStyle name="Had1" xfId="8"/>
    <cellStyle name="Had2" xfId="9"/>
    <cellStyle name="Had3" xfId="10"/>
    <cellStyle name="inxa" xfId="11"/>
    <cellStyle name="inxa 2" xfId="12"/>
    <cellStyle name="inxe" xfId="13"/>
    <cellStyle name="Normal" xfId="0" builtinId="0"/>
    <cellStyle name="Normal 2" xfId="14"/>
    <cellStyle name="Normal 2 2" xfId="15"/>
    <cellStyle name="Normal 2 3" xfId="32"/>
    <cellStyle name="NotA" xfId="16"/>
    <cellStyle name="Note" xfId="17" builtinId="10" customBuiltin="1"/>
    <cellStyle name="T1" xfId="18"/>
    <cellStyle name="T1 2" xfId="19"/>
    <cellStyle name="T2" xfId="20"/>
    <cellStyle name="T2 2" xfId="21"/>
    <cellStyle name="T2 2 2" xfId="33"/>
    <cellStyle name="T2 3" xfId="22"/>
    <cellStyle name="T2 4" xfId="23"/>
    <cellStyle name="Total" xfId="24" builtinId="25" customBuiltin="1"/>
    <cellStyle name="Total 2" xfId="34"/>
    <cellStyle name="Total1" xfId="25"/>
    <cellStyle name="TXT1" xfId="26"/>
    <cellStyle name="TXT1 2" xfId="27"/>
    <cellStyle name="TXT2" xfId="28"/>
    <cellStyle name="TXT3" xfId="29"/>
    <cellStyle name="TXT4" xfId="30"/>
    <cellStyle name="TXT5" xfId="31"/>
  </cellStyles>
  <dxfs count="13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medium">
          <color theme="0"/>
        </left>
        <right/>
        <top/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 style="medium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/>
        <right style="medium">
          <color theme="0"/>
        </right>
        <top/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medium">
          <color theme="0"/>
        </left>
        <right/>
        <top/>
        <bottom/>
      </border>
    </dxf>
    <dxf>
      <border outline="0">
        <left style="medium">
          <color theme="0"/>
        </left>
        <right style="medium">
          <color theme="0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right" vertical="center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medium">
          <color theme="0"/>
        </left>
        <right/>
        <top style="medium">
          <color theme="0"/>
        </top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 style="medium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medium">
          <color theme="0"/>
        </left>
        <right/>
        <top style="medium">
          <color theme="0"/>
        </top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medium">
          <color theme="0"/>
        </left>
        <right/>
        <top/>
        <bottom/>
      </border>
    </dxf>
    <dxf>
      <border outline="0">
        <left style="medium">
          <color theme="0"/>
        </left>
        <right style="medium">
          <color theme="0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/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 style="medium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medium">
          <color theme="0"/>
        </left>
        <right/>
        <top/>
        <bottom/>
      </border>
    </dxf>
    <dxf>
      <border outline="0">
        <left style="medium">
          <color theme="0"/>
        </left>
        <right style="medium">
          <color theme="0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 style="medium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medium">
          <color theme="0"/>
        </left>
        <right/>
        <top/>
        <bottom/>
      </border>
    </dxf>
    <dxf>
      <border outline="0">
        <left style="medium">
          <color theme="0"/>
        </left>
        <right style="medium">
          <color theme="0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1" relativeIndent="0" justifyLastLine="0" shrinkToFit="0" readingOrder="2"/>
      <border diagonalUp="0" diagonalDown="0" outline="0">
        <left/>
        <right style="medium">
          <color theme="0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relativeIndent="0" justifyLastLine="0" shrinkToFit="0" readingOrder="2"/>
      <border diagonalUp="0" diagonalDown="0" outline="0">
        <left/>
        <right/>
        <top style="medium">
          <color theme="0"/>
        </top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right" vertical="center" textRotation="0" wrapText="1" relativeIndent="0" justifyLastLine="0" shrinkToFit="0" readingOrder="2"/>
      <border diagonalUp="0" diagonalDown="0" outline="0">
        <left style="medium">
          <color theme="0"/>
        </left>
        <right/>
        <top style="thin">
          <color auto="1"/>
        </top>
        <bottom style="thin">
          <color auto="1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relativeIndent="0" justifyLastLine="0" shrinkToFit="0" readingOrder="2"/>
      <border diagonalUp="0" diagonalDown="0" outline="0">
        <left/>
        <right style="medium">
          <color theme="0"/>
        </right>
        <top style="medium">
          <color theme="0"/>
        </top>
        <bottom style="medium">
          <color theme="0"/>
        </bottom>
      </border>
    </dxf>
    <dxf>
      <border>
        <top style="thin">
          <color auto="1"/>
        </top>
        <vertical/>
        <horizontal/>
      </border>
    </dxf>
    <dxf>
      <font>
        <b/>
        <strike val="0"/>
        <outline val="0"/>
        <shadow val="0"/>
        <u val="none"/>
        <vertAlign val="baseline"/>
        <name val="Arial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border diagonalUp="0" diagonalDown="0">
        <left style="medium">
          <color theme="0"/>
        </left>
        <right style="medium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thick">
          <color auto="1"/>
        </left>
        <right/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/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medium">
          <color theme="0"/>
        </left>
        <right/>
        <top/>
        <bottom/>
      </border>
    </dxf>
    <dxf>
      <border outline="0">
        <left style="medium">
          <color theme="0"/>
        </left>
        <right style="medium">
          <color theme="0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right" vertical="center" textRotation="0" wrapText="0" indent="1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 style="thick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thin">
          <color theme="1"/>
        </top>
        <bottom style="thin">
          <color indexed="64"/>
        </bottom>
        <vertical style="thick">
          <color auto="1"/>
        </vertical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medium">
          <color theme="0"/>
        </left>
        <right/>
        <top/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thin">
          <color theme="1"/>
        </top>
        <bottom style="thin">
          <color indexed="64"/>
        </bottom>
        <vertical style="thick">
          <color auto="1"/>
        </vertical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medium">
          <color theme="0"/>
        </left>
        <right style="medium">
          <color theme="0"/>
        </right>
        <top/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thin">
          <color theme="1"/>
        </top>
        <bottom style="thin">
          <color indexed="64"/>
        </bottom>
        <vertical style="thick">
          <color auto="1"/>
        </vertical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medium">
          <color theme="0"/>
        </left>
        <right style="medium">
          <color theme="0"/>
        </right>
        <top/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thin">
          <color theme="1"/>
        </top>
        <bottom style="thin">
          <color indexed="64"/>
        </bottom>
        <vertical style="thick">
          <color auto="1"/>
        </vertical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medium">
          <color theme="0"/>
        </left>
        <right style="medium">
          <color theme="0"/>
        </right>
        <top/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thin">
          <color theme="1"/>
        </top>
        <bottom style="thin">
          <color indexed="64"/>
        </bottom>
        <vertical style="thick">
          <color auto="1"/>
        </vertical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medium">
          <color theme="0"/>
        </left>
        <right style="medium">
          <color theme="0"/>
        </right>
        <top/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thin">
          <color theme="1"/>
        </top>
        <bottom style="thin">
          <color indexed="64"/>
        </bottom>
        <vertical style="thick">
          <color auto="1"/>
        </vertical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/>
        <right style="medium">
          <color theme="0"/>
        </right>
        <top/>
        <bottom style="medium">
          <color theme="0"/>
        </bottom>
      </border>
    </dxf>
    <dxf>
      <border>
        <top style="thin">
          <color auto="1"/>
        </top>
        <vertical/>
        <horizontal/>
      </border>
    </dxf>
    <dxf>
      <font>
        <b/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1" relativeIndent="0" justifyLastLine="0" shrinkToFit="0" readingOrder="2"/>
      <border diagonalUp="0" diagonalDown="0" outline="0">
        <left/>
        <right style="medium">
          <color theme="0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relativeIndent="0" justifyLastLine="0" shrinkToFit="0" readingOrder="2"/>
      <border diagonalUp="0" diagonalDown="0" outline="0">
        <left/>
        <right/>
        <top style="medium">
          <color theme="0"/>
        </top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right" vertical="center" textRotation="0" wrapText="0" relative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thin">
          <color indexed="64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right" vertical="center" textRotation="0" wrapText="0" relative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/>
        <top style="medium">
          <color theme="0"/>
        </top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right" vertical="center" textRotation="0" wrapText="0" relative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right" vertical="center" textRotation="0" wrapText="0" relative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thin">
          <color indexed="64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right" vertical="center" textRotation="0" wrapText="0" relative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/>
        <top style="medium">
          <color theme="0"/>
        </top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right" vertical="center" textRotation="0" wrapText="0" relative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/>
        <top style="medium">
          <color theme="0"/>
        </top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right" vertical="center" textRotation="0" wrapText="1" relativeIndent="0" justifyLastLine="0" shrinkToFit="0" readingOrder="2"/>
      <border diagonalUp="0" diagonalDown="0" outline="0">
        <left style="medium">
          <color theme="0"/>
        </left>
        <right/>
        <top style="thin">
          <color auto="1"/>
        </top>
        <bottom style="thin">
          <color auto="1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relativeIndent="0" justifyLastLine="0" shrinkToFit="0" readingOrder="2"/>
      <border diagonalUp="0" diagonalDown="0" outline="0">
        <left/>
        <right style="medium">
          <color theme="0"/>
        </right>
        <top style="medium">
          <color theme="0"/>
        </top>
        <bottom style="medium">
          <color theme="0"/>
        </bottom>
      </border>
    </dxf>
    <dxf>
      <border>
        <top style="thin">
          <color auto="1"/>
        </top>
        <vertical/>
        <horizontal/>
      </border>
    </dxf>
    <dxf>
      <font>
        <b/>
        <strike val="0"/>
        <outline val="0"/>
        <shadow val="0"/>
        <u val="none"/>
        <vertAlign val="baseline"/>
        <name val="Arial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  <border diagonalUp="0" diagonalDown="0">
        <left style="medium">
          <color theme="0"/>
        </left>
        <right style="medium">
          <color theme="0"/>
        </right>
        <top/>
        <bottom/>
      </border>
    </dxf>
    <dxf>
      <border>
        <top style="thin">
          <color auto="1"/>
        </top>
      </border>
    </dxf>
    <dxf>
      <border>
        <top style="thin">
          <color auto="1"/>
        </top>
      </border>
    </dxf>
    <dxf>
      <fill>
        <patternFill>
          <bgColor theme="2"/>
        </patternFill>
      </fill>
    </dxf>
    <dxf>
      <border>
        <right/>
        <top/>
        <bottom/>
      </border>
    </dxf>
    <dxf>
      <font>
        <b/>
        <color theme="1"/>
      </font>
    </dxf>
    <dxf>
      <font>
        <b/>
        <color theme="1"/>
      </font>
      <border>
        <top style="thin">
          <color auto="1"/>
        </top>
      </border>
    </dxf>
    <dxf>
      <border>
        <top style="thin">
          <color auto="1"/>
        </top>
      </border>
    </dxf>
    <dxf>
      <font>
        <b/>
        <color theme="1"/>
      </font>
      <border>
        <top style="thin">
          <color theme="1"/>
        </top>
        <bottom style="thin">
          <color theme="1"/>
        </bottom>
      </border>
    </dxf>
  </dxfs>
  <tableStyles count="1" defaultTableStyle="TableStyleMedium9" defaultPivotStyle="PivotStyleLight16">
    <tableStyle name="VITAL" pivot="0" count="8">
      <tableStyleElement type="headerRow" dxfId="135"/>
      <tableStyleElement type="totalRow" dxfId="134"/>
      <tableStyleElement type="firstColumn" dxfId="133"/>
      <tableStyleElement type="lastColumn" dxfId="132"/>
      <tableStyleElement type="firstRowStripe" dxfId="131"/>
      <tableStyleElement type="secondRowStripe" dxfId="130"/>
      <tableStyleElement type="firstColumnStripe" dxfId="129"/>
      <tableStyleElement type="secondColumnStripe" dxfId="128"/>
    </tableStyle>
  </tableStyles>
  <colors>
    <mruColors>
      <color rgb="FF9900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0.xml"/><Relationship Id="rId18" Type="http://schemas.openxmlformats.org/officeDocument/2006/relationships/chartsheet" Target="chartsheets/sheet5.xml"/><Relationship Id="rId26" Type="http://schemas.openxmlformats.org/officeDocument/2006/relationships/worksheet" Target="worksheets/sheet19.xml"/><Relationship Id="rId39" Type="http://schemas.openxmlformats.org/officeDocument/2006/relationships/worksheet" Target="worksheets/sheet29.xml"/><Relationship Id="rId21" Type="http://schemas.openxmlformats.org/officeDocument/2006/relationships/worksheet" Target="worksheets/sheet15.xml"/><Relationship Id="rId34" Type="http://schemas.openxmlformats.org/officeDocument/2006/relationships/worksheet" Target="worksheets/sheet25.xml"/><Relationship Id="rId42" Type="http://schemas.openxmlformats.org/officeDocument/2006/relationships/worksheet" Target="worksheets/sheet32.xml"/><Relationship Id="rId47" Type="http://schemas.openxmlformats.org/officeDocument/2006/relationships/styles" Target="styles.xml"/><Relationship Id="rId50" Type="http://schemas.openxmlformats.org/officeDocument/2006/relationships/customXml" Target="../customXml/item1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4.xml"/><Relationship Id="rId29" Type="http://schemas.openxmlformats.org/officeDocument/2006/relationships/worksheet" Target="worksheets/sheet21.xml"/><Relationship Id="rId11" Type="http://schemas.openxmlformats.org/officeDocument/2006/relationships/chartsheet" Target="chartsheets/sheet3.xml"/><Relationship Id="rId24" Type="http://schemas.openxmlformats.org/officeDocument/2006/relationships/worksheet" Target="worksheets/sheet17.xml"/><Relationship Id="rId32" Type="http://schemas.openxmlformats.org/officeDocument/2006/relationships/chartsheet" Target="chartsheets/sheet9.xml"/><Relationship Id="rId37" Type="http://schemas.openxmlformats.org/officeDocument/2006/relationships/worksheet" Target="worksheets/sheet28.xml"/><Relationship Id="rId40" Type="http://schemas.openxmlformats.org/officeDocument/2006/relationships/worksheet" Target="worksheets/sheet30.xml"/><Relationship Id="rId45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2.xml"/><Relationship Id="rId23" Type="http://schemas.openxmlformats.org/officeDocument/2006/relationships/chartsheet" Target="chartsheets/sheet7.xml"/><Relationship Id="rId28" Type="http://schemas.openxmlformats.org/officeDocument/2006/relationships/chartsheet" Target="chartsheets/sheet8.xml"/><Relationship Id="rId36" Type="http://schemas.openxmlformats.org/officeDocument/2006/relationships/worksheet" Target="worksheets/sheet27.xml"/><Relationship Id="rId49" Type="http://schemas.openxmlformats.org/officeDocument/2006/relationships/calcChain" Target="calcChain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4.xml"/><Relationship Id="rId31" Type="http://schemas.openxmlformats.org/officeDocument/2006/relationships/worksheet" Target="worksheets/sheet23.xml"/><Relationship Id="rId44" Type="http://schemas.openxmlformats.org/officeDocument/2006/relationships/externalLink" Target="externalLinks/externalLink2.xml"/><Relationship Id="rId52" Type="http://schemas.openxmlformats.org/officeDocument/2006/relationships/customXml" Target="../customXml/item3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2.xml"/><Relationship Id="rId14" Type="http://schemas.openxmlformats.org/officeDocument/2006/relationships/worksheet" Target="worksheets/sheet11.xml"/><Relationship Id="rId22" Type="http://schemas.openxmlformats.org/officeDocument/2006/relationships/worksheet" Target="worksheets/sheet16.xml"/><Relationship Id="rId27" Type="http://schemas.openxmlformats.org/officeDocument/2006/relationships/worksheet" Target="worksheets/sheet20.xml"/><Relationship Id="rId30" Type="http://schemas.openxmlformats.org/officeDocument/2006/relationships/worksheet" Target="worksheets/sheet22.xml"/><Relationship Id="rId35" Type="http://schemas.openxmlformats.org/officeDocument/2006/relationships/worksheet" Target="worksheets/sheet26.xml"/><Relationship Id="rId43" Type="http://schemas.openxmlformats.org/officeDocument/2006/relationships/externalLink" Target="externalLinks/externalLink1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7.xml"/><Relationship Id="rId51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9.xml"/><Relationship Id="rId17" Type="http://schemas.openxmlformats.org/officeDocument/2006/relationships/worksheet" Target="worksheets/sheet13.xml"/><Relationship Id="rId25" Type="http://schemas.openxmlformats.org/officeDocument/2006/relationships/worksheet" Target="worksheets/sheet18.xml"/><Relationship Id="rId33" Type="http://schemas.openxmlformats.org/officeDocument/2006/relationships/worksheet" Target="worksheets/sheet24.xml"/><Relationship Id="rId38" Type="http://schemas.openxmlformats.org/officeDocument/2006/relationships/chartsheet" Target="chartsheets/sheet10.xml"/><Relationship Id="rId46" Type="http://schemas.openxmlformats.org/officeDocument/2006/relationships/connections" Target="connections.xml"/><Relationship Id="rId20" Type="http://schemas.openxmlformats.org/officeDocument/2006/relationships/chartsheet" Target="chartsheets/sheet6.xml"/><Relationship Id="rId41" Type="http://schemas.openxmlformats.org/officeDocument/2006/relationships/worksheet" Target="worksheets/sheet3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ar-QA" sz="1400" b="1" i="0" baseline="0">
                <a:effectLst/>
              </a:rPr>
              <a:t>الواقعات الحيوية المسجلة</a:t>
            </a:r>
            <a:endParaRPr lang="en-US" sz="14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REGISTERED VITAL EVENTS</a:t>
            </a:r>
          </a:p>
          <a:p>
            <a:pPr>
              <a:defRPr sz="1200"/>
            </a:pPr>
            <a:r>
              <a:rPr lang="en-US" sz="1200" b="1" i="0" baseline="0">
                <a:effectLst/>
              </a:rPr>
              <a:t>2004 - 2013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417875"/>
          <c:y val="3.805970111979765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875000000000003E-2"/>
          <c:y val="0.25461257438582113"/>
          <c:w val="0.86501017060367458"/>
          <c:h val="0.62018932287196571"/>
        </c:manualLayout>
      </c:layout>
      <c:lineChart>
        <c:grouping val="standard"/>
        <c:varyColors val="0"/>
        <c:ser>
          <c:idx val="0"/>
          <c:order val="0"/>
          <c:tx>
            <c:strRef>
              <c:f>'34'!$B$23</c:f>
              <c:strCache>
                <c:ptCount val="1"/>
                <c:pt idx="0">
                  <c:v>المواليد أحياء Births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'34'!$A$24:$A$33</c:f>
              <c:numCache>
                <c:formatCode>General</c:formatCod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numCache>
            </c:numRef>
          </c:cat>
          <c:val>
            <c:numRef>
              <c:f>'34'!$B$24:$B$33</c:f>
              <c:numCache>
                <c:formatCode>General</c:formatCode>
                <c:ptCount val="10"/>
                <c:pt idx="0">
                  <c:v>13190</c:v>
                </c:pt>
                <c:pt idx="1">
                  <c:v>13401</c:v>
                </c:pt>
                <c:pt idx="2">
                  <c:v>14120</c:v>
                </c:pt>
                <c:pt idx="3">
                  <c:v>15681</c:v>
                </c:pt>
                <c:pt idx="4">
                  <c:v>17210</c:v>
                </c:pt>
                <c:pt idx="5">
                  <c:v>18351</c:v>
                </c:pt>
                <c:pt idx="6">
                  <c:v>19504</c:v>
                </c:pt>
                <c:pt idx="7">
                  <c:v>20623</c:v>
                </c:pt>
                <c:pt idx="8">
                  <c:v>21423</c:v>
                </c:pt>
                <c:pt idx="9">
                  <c:v>23708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'34'!$C$23</c:f>
              <c:strCache>
                <c:ptCount val="1"/>
                <c:pt idx="0">
                  <c:v>الوفيات  Deaths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'34'!$A$24:$A$33</c:f>
              <c:numCache>
                <c:formatCode>General</c:formatCod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numCache>
            </c:numRef>
          </c:cat>
          <c:val>
            <c:numRef>
              <c:f>'34'!$C$24:$C$33</c:f>
              <c:numCache>
                <c:formatCode>General</c:formatCode>
                <c:ptCount val="10"/>
                <c:pt idx="0">
                  <c:v>1341</c:v>
                </c:pt>
                <c:pt idx="1">
                  <c:v>1545</c:v>
                </c:pt>
                <c:pt idx="2">
                  <c:v>1750</c:v>
                </c:pt>
                <c:pt idx="3">
                  <c:v>1776</c:v>
                </c:pt>
                <c:pt idx="4">
                  <c:v>1942</c:v>
                </c:pt>
                <c:pt idx="5">
                  <c:v>2008</c:v>
                </c:pt>
                <c:pt idx="6">
                  <c:v>1970</c:v>
                </c:pt>
                <c:pt idx="7">
                  <c:v>1949</c:v>
                </c:pt>
                <c:pt idx="8">
                  <c:v>2031</c:v>
                </c:pt>
                <c:pt idx="9">
                  <c:v>2133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'34'!$D$23</c:f>
              <c:strCache>
                <c:ptCount val="1"/>
                <c:pt idx="0">
                  <c:v>الزيادة الطبيعية  Natural Increase</c:v>
                </c:pt>
              </c:strCache>
            </c:strRef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triangle"/>
            <c:size val="9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'34'!$A$24:$A$33</c:f>
              <c:numCache>
                <c:formatCode>General</c:formatCod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numCache>
            </c:numRef>
          </c:cat>
          <c:val>
            <c:numRef>
              <c:f>'34'!$D$24:$D$33</c:f>
              <c:numCache>
                <c:formatCode>General</c:formatCode>
                <c:ptCount val="10"/>
                <c:pt idx="0">
                  <c:v>11849</c:v>
                </c:pt>
                <c:pt idx="1">
                  <c:v>11856</c:v>
                </c:pt>
                <c:pt idx="2">
                  <c:v>12370</c:v>
                </c:pt>
                <c:pt idx="3">
                  <c:v>13905</c:v>
                </c:pt>
                <c:pt idx="4">
                  <c:v>15268</c:v>
                </c:pt>
                <c:pt idx="5">
                  <c:v>16343</c:v>
                </c:pt>
                <c:pt idx="6">
                  <c:v>17534</c:v>
                </c:pt>
                <c:pt idx="7">
                  <c:v>18674</c:v>
                </c:pt>
                <c:pt idx="8">
                  <c:v>19392</c:v>
                </c:pt>
                <c:pt idx="9">
                  <c:v>21575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37280"/>
        <c:axId val="109148032"/>
      </c:lineChart>
      <c:catAx>
        <c:axId val="109137280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ar-QA" sz="10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السنوات</a:t>
                </a:r>
              </a:p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Years</a:t>
                </a:r>
              </a:p>
            </c:rich>
          </c:tx>
          <c:layout>
            <c:manualLayout>
              <c:xMode val="edge"/>
              <c:yMode val="edge"/>
              <c:x val="0.52814342015780802"/>
              <c:y val="0.936608557844690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148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9148032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ar-QA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العدد</a:t>
                </a:r>
              </a:p>
              <a:p>
                <a:pPr algn="ctr"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Number</a:t>
                </a:r>
              </a:p>
            </c:rich>
          </c:tx>
          <c:layout>
            <c:manualLayout>
              <c:xMode val="edge"/>
              <c:yMode val="edge"/>
              <c:x val="3.0211202787996973E-2"/>
              <c:y val="0.171156893819334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1372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792093175853019"/>
          <c:y val="0.17959384005568771"/>
          <c:w val="0.71249989063867813"/>
          <c:h val="5.07131537242474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25400">
      <a:noFill/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r>
              <a:rPr lang="ar-QA" sz="1600">
                <a:latin typeface="Arial" pitchFamily="34" charset="0"/>
                <a:cs typeface="Arial" pitchFamily="34" charset="0"/>
              </a:rPr>
              <a:t>إشهادات الطلاق حسب جنسية الزوج والشهر</a:t>
            </a:r>
          </a:p>
          <a:p>
            <a:pPr>
              <a:defRPr>
                <a:latin typeface="Arial" pitchFamily="34" charset="0"/>
                <a:cs typeface="Arial" pitchFamily="34" charset="0"/>
              </a:defRPr>
            </a:pPr>
            <a:r>
              <a:rPr lang="en-US" sz="1200">
                <a:latin typeface="Arial" pitchFamily="34" charset="0"/>
                <a:cs typeface="Arial" pitchFamily="34" charset="0"/>
              </a:rPr>
              <a:t>DIVORCES BY NATIONALITY OF HUSBAND AND MONTH</a:t>
            </a:r>
          </a:p>
          <a:p>
            <a:pPr>
              <a:defRPr>
                <a:latin typeface="Arial" pitchFamily="34" charset="0"/>
                <a:cs typeface="Arial" pitchFamily="34" charset="0"/>
              </a:defRPr>
            </a:pPr>
            <a:r>
              <a:rPr lang="en-US" sz="1200">
                <a:latin typeface="Arial" pitchFamily="34" charset="0"/>
                <a:cs typeface="Arial" pitchFamily="34" charset="0"/>
              </a:rPr>
              <a:t>2013</a:t>
            </a:r>
            <a:endParaRPr lang="en-US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27508838767417043"/>
          <c:y val="2.272189744167529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22633984561967E-2"/>
          <c:y val="0.22708267361379064"/>
          <c:w val="0.89027837763770301"/>
          <c:h val="0.659338402196965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'59'!$B$27:$B$28</c:f>
              <c:strCache>
                <c:ptCount val="1"/>
                <c:pt idx="0">
                  <c:v>قطري
Qatari</c:v>
                </c:pt>
              </c:strCache>
            </c:strRef>
          </c:tx>
          <c:spPr>
            <a:solidFill>
              <a:srgbClr val="990033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cat>
            <c:strRef>
              <c:f>'59'!$A$29:$A$40</c:f>
              <c:strCache>
                <c:ptCount val="12"/>
                <c:pt idx="0">
                  <c:v>  يناير
Jan</c:v>
                </c:pt>
                <c:pt idx="1">
                  <c:v>فبراير  
Feb</c:v>
                </c:pt>
                <c:pt idx="2">
                  <c:v>مارس 
 Mar  </c:v>
                </c:pt>
                <c:pt idx="3">
                  <c:v>ابريل 
 Apr  </c:v>
                </c:pt>
                <c:pt idx="4">
                  <c:v>مايو 
 May  </c:v>
                </c:pt>
                <c:pt idx="5">
                  <c:v>يونيو  
Jun  </c:v>
                </c:pt>
                <c:pt idx="6">
                  <c:v>يوليو  
July  </c:v>
                </c:pt>
                <c:pt idx="7">
                  <c:v>أغسطس  
Aug</c:v>
                </c:pt>
                <c:pt idx="8">
                  <c:v>سبتمبر  
Sep  </c:v>
                </c:pt>
                <c:pt idx="9">
                  <c:v>أكتوبر  
Oct  </c:v>
                </c:pt>
                <c:pt idx="10">
                  <c:v>نوفمبر 
 Nov  </c:v>
                </c:pt>
                <c:pt idx="11">
                  <c:v>ديسمبر  
Dec  </c:v>
                </c:pt>
              </c:strCache>
            </c:strRef>
          </c:cat>
          <c:val>
            <c:numRef>
              <c:f>'59'!$B$29:$B$40</c:f>
              <c:numCache>
                <c:formatCode>0</c:formatCode>
                <c:ptCount val="12"/>
                <c:pt idx="0">
                  <c:v>74</c:v>
                </c:pt>
                <c:pt idx="1">
                  <c:v>56</c:v>
                </c:pt>
                <c:pt idx="2">
                  <c:v>72</c:v>
                </c:pt>
                <c:pt idx="3">
                  <c:v>82</c:v>
                </c:pt>
                <c:pt idx="4">
                  <c:v>97</c:v>
                </c:pt>
                <c:pt idx="5">
                  <c:v>68</c:v>
                </c:pt>
                <c:pt idx="6">
                  <c:v>66</c:v>
                </c:pt>
                <c:pt idx="7">
                  <c:v>35</c:v>
                </c:pt>
                <c:pt idx="8">
                  <c:v>79</c:v>
                </c:pt>
                <c:pt idx="9">
                  <c:v>52</c:v>
                </c:pt>
                <c:pt idx="10">
                  <c:v>59</c:v>
                </c:pt>
                <c:pt idx="11">
                  <c:v>76</c:v>
                </c:pt>
              </c:numCache>
            </c:numRef>
          </c:val>
        </c:ser>
        <c:ser>
          <c:idx val="1"/>
          <c:order val="1"/>
          <c:tx>
            <c:strRef>
              <c:f>'59'!$C$27:$C$28</c:f>
              <c:strCache>
                <c:ptCount val="1"/>
                <c:pt idx="0">
                  <c:v>غير قطري
Non Qatari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cat>
            <c:strRef>
              <c:f>'59'!$A$29:$A$40</c:f>
              <c:strCache>
                <c:ptCount val="12"/>
                <c:pt idx="0">
                  <c:v>  يناير
Jan</c:v>
                </c:pt>
                <c:pt idx="1">
                  <c:v>فبراير  
Feb</c:v>
                </c:pt>
                <c:pt idx="2">
                  <c:v>مارس 
 Mar  </c:v>
                </c:pt>
                <c:pt idx="3">
                  <c:v>ابريل 
 Apr  </c:v>
                </c:pt>
                <c:pt idx="4">
                  <c:v>مايو 
 May  </c:v>
                </c:pt>
                <c:pt idx="5">
                  <c:v>يونيو  
Jun  </c:v>
                </c:pt>
                <c:pt idx="6">
                  <c:v>يوليو  
July  </c:v>
                </c:pt>
                <c:pt idx="7">
                  <c:v>أغسطس  
Aug</c:v>
                </c:pt>
                <c:pt idx="8">
                  <c:v>سبتمبر  
Sep  </c:v>
                </c:pt>
                <c:pt idx="9">
                  <c:v>أكتوبر  
Oct  </c:v>
                </c:pt>
                <c:pt idx="10">
                  <c:v>نوفمبر 
 Nov  </c:v>
                </c:pt>
                <c:pt idx="11">
                  <c:v>ديسمبر  
Dec  </c:v>
                </c:pt>
              </c:strCache>
            </c:strRef>
          </c:cat>
          <c:val>
            <c:numRef>
              <c:f>'59'!$C$29:$C$40</c:f>
              <c:numCache>
                <c:formatCode>0</c:formatCode>
                <c:ptCount val="12"/>
                <c:pt idx="0">
                  <c:v>58</c:v>
                </c:pt>
                <c:pt idx="1">
                  <c:v>37</c:v>
                </c:pt>
                <c:pt idx="2">
                  <c:v>48</c:v>
                </c:pt>
                <c:pt idx="3">
                  <c:v>30</c:v>
                </c:pt>
                <c:pt idx="4">
                  <c:v>55</c:v>
                </c:pt>
                <c:pt idx="5">
                  <c:v>55</c:v>
                </c:pt>
                <c:pt idx="6">
                  <c:v>46</c:v>
                </c:pt>
                <c:pt idx="7">
                  <c:v>15</c:v>
                </c:pt>
                <c:pt idx="8">
                  <c:v>35</c:v>
                </c:pt>
                <c:pt idx="9">
                  <c:v>31</c:v>
                </c:pt>
                <c:pt idx="10">
                  <c:v>56</c:v>
                </c:pt>
                <c:pt idx="11">
                  <c:v>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0601216"/>
        <c:axId val="140607488"/>
      </c:barChart>
      <c:catAx>
        <c:axId val="140601216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ar-QA" sz="1200"/>
                  <a:t>الشهور  </a:t>
                </a:r>
                <a:r>
                  <a:rPr lang="en-US" sz="1200"/>
                  <a:t>  </a:t>
                </a: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4952501375284576"/>
              <c:y val="0.95714348901935753"/>
            </c:manualLayout>
          </c:layout>
          <c:overlay val="0"/>
        </c:title>
        <c:numFmt formatCode="0" sourceLinked="1"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140607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0607488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ar-QA"/>
                  <a:t>العدد </a:t>
                </a:r>
                <a:r>
                  <a:rPr lang="en-US"/>
                  <a:t>Number</a:t>
                </a:r>
              </a:p>
            </c:rich>
          </c:tx>
          <c:layout>
            <c:manualLayout>
              <c:xMode val="edge"/>
              <c:yMode val="edge"/>
              <c:x val="1.0781300198984073E-2"/>
              <c:y val="0.1188457833173766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40601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612746282808786"/>
          <c:y val="0.16642495429640411"/>
          <c:w val="0.3117730356698134"/>
          <c:h val="6.4520903906692822E-2"/>
        </c:manualLayout>
      </c:layout>
      <c:overlay val="0"/>
      <c:txPr>
        <a:bodyPr/>
        <a:lstStyle/>
        <a:p>
          <a:pPr>
            <a:defRPr b="1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>
      <a:noFill/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QA" sz="1400" b="1">
                <a:effectLst/>
              </a:rPr>
              <a:t>المواليد أحياء المسجلون حسب الجنسية وفئة عمر الأم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200" b="1">
                <a:effectLst/>
              </a:rPr>
              <a:t>REGISTERED LIVE BY NATIONALITY &amp; AGE GROUP OF MOTHER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1">
                <a:effectLst/>
              </a:rPr>
              <a:t>2013</a:t>
            </a:r>
            <a:endParaRPr lang="en-US" sz="1200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519879064555692E-2"/>
          <c:y val="0.21043772798977059"/>
          <c:w val="0.8925619834710744"/>
          <c:h val="0.646464646464646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'38'!$B$22</c:f>
              <c:strCache>
                <c:ptCount val="1"/>
                <c:pt idx="0">
                  <c:v>قطريون Qataris</c:v>
                </c:pt>
              </c:strCache>
            </c:strRef>
          </c:tx>
          <c:spPr>
            <a:solidFill>
              <a:srgbClr val="990033"/>
            </a:solidFill>
            <a:ln w="3175">
              <a:solidFill>
                <a:schemeClr val="bg1"/>
              </a:solidFill>
              <a:prstDash val="solid"/>
            </a:ln>
          </c:spPr>
          <c:invertIfNegative val="0"/>
          <c:cat>
            <c:strRef>
              <c:f>'38'!$A$25:$A$32</c:f>
              <c:strCache>
                <c:ptCount val="8"/>
                <c:pt idx="0">
                  <c:v>15 - 19</c:v>
                </c:pt>
                <c:pt idx="1">
                  <c:v>20 - 24</c:v>
                </c:pt>
                <c:pt idx="2">
                  <c:v>25 - 29</c:v>
                </c:pt>
                <c:pt idx="3">
                  <c:v>30 - 34</c:v>
                </c:pt>
                <c:pt idx="4">
                  <c:v>35 - 39</c:v>
                </c:pt>
                <c:pt idx="5">
                  <c:v>40 - 44</c:v>
                </c:pt>
                <c:pt idx="6">
                  <c:v>45 - 49</c:v>
                </c:pt>
                <c:pt idx="7">
                  <c:v>غير مبين
 Not Stated</c:v>
                </c:pt>
              </c:strCache>
            </c:strRef>
          </c:cat>
          <c:val>
            <c:numRef>
              <c:f>'38'!$D$9:$D$17</c:f>
              <c:numCache>
                <c:formatCode>#,##0</c:formatCode>
                <c:ptCount val="9"/>
                <c:pt idx="0">
                  <c:v>158</c:v>
                </c:pt>
                <c:pt idx="1">
                  <c:v>1620</c:v>
                </c:pt>
                <c:pt idx="2">
                  <c:v>2429</c:v>
                </c:pt>
                <c:pt idx="3">
                  <c:v>1974</c:v>
                </c:pt>
                <c:pt idx="4">
                  <c:v>1192</c:v>
                </c:pt>
                <c:pt idx="5">
                  <c:v>393</c:v>
                </c:pt>
                <c:pt idx="6">
                  <c:v>38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'38'!$C$22</c:f>
              <c:strCache>
                <c:ptCount val="1"/>
                <c:pt idx="0">
                  <c:v>غير قطريين Non-Qataris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3175">
              <a:solidFill>
                <a:schemeClr val="bg1"/>
              </a:solidFill>
              <a:prstDash val="solid"/>
            </a:ln>
          </c:spPr>
          <c:invertIfNegative val="0"/>
          <c:cat>
            <c:strRef>
              <c:f>'38'!$A$25:$A$32</c:f>
              <c:strCache>
                <c:ptCount val="8"/>
                <c:pt idx="0">
                  <c:v>15 - 19</c:v>
                </c:pt>
                <c:pt idx="1">
                  <c:v>20 - 24</c:v>
                </c:pt>
                <c:pt idx="2">
                  <c:v>25 - 29</c:v>
                </c:pt>
                <c:pt idx="3">
                  <c:v>30 - 34</c:v>
                </c:pt>
                <c:pt idx="4">
                  <c:v>35 - 39</c:v>
                </c:pt>
                <c:pt idx="5">
                  <c:v>40 - 44</c:v>
                </c:pt>
                <c:pt idx="6">
                  <c:v>45 - 49</c:v>
                </c:pt>
                <c:pt idx="7">
                  <c:v>غير مبين
 Not Stated</c:v>
                </c:pt>
              </c:strCache>
            </c:strRef>
          </c:cat>
          <c:val>
            <c:numRef>
              <c:f>'38'!$P$9:$P$17</c:f>
              <c:numCache>
                <c:formatCode>0</c:formatCode>
                <c:ptCount val="9"/>
                <c:pt idx="0">
                  <c:v>224</c:v>
                </c:pt>
                <c:pt idx="1">
                  <c:v>2171</c:v>
                </c:pt>
                <c:pt idx="2">
                  <c:v>5228</c:v>
                </c:pt>
                <c:pt idx="3">
                  <c:v>5143</c:v>
                </c:pt>
                <c:pt idx="4">
                  <c:v>2519</c:v>
                </c:pt>
                <c:pt idx="5">
                  <c:v>564</c:v>
                </c:pt>
                <c:pt idx="6">
                  <c:v>45</c:v>
                </c:pt>
                <c:pt idx="7">
                  <c:v>7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089536"/>
        <c:axId val="109091456"/>
      </c:barChart>
      <c:catAx>
        <c:axId val="10908953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Number </a:t>
                </a:r>
                <a:r>
                  <a:rPr lang="ar-QA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العدد</a:t>
                </a:r>
              </a:p>
            </c:rich>
          </c:tx>
          <c:layout>
            <c:manualLayout>
              <c:xMode val="edge"/>
              <c:yMode val="edge"/>
              <c:x val="2.2727272727273005E-2"/>
              <c:y val="0.1492706593493995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091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9091456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ar-QA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فئات العمر 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Age Groups</a:t>
                </a:r>
              </a:p>
            </c:rich>
          </c:tx>
          <c:layout>
            <c:manualLayout>
              <c:xMode val="edge"/>
              <c:yMode val="edge"/>
              <c:x val="0.41944947113242581"/>
              <c:y val="0.9337823077729149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0895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8573841784403935"/>
          <c:y val="0.14704404740720534"/>
          <c:w val="0.36466931303008632"/>
          <c:h val="6.0606060606060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25400">
      <a:noFill/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QA" sz="1400" b="1">
                <a:effectLst/>
              </a:rPr>
              <a:t>واقعات الولادة الميتة المسجلة حسب الجنسية والبلدية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200" b="1">
                <a:effectLst/>
                <a:latin typeface="Arial" panose="020B0604020202020204" pitchFamily="34" charset="0"/>
                <a:cs typeface="Arial" panose="020B0604020202020204" pitchFamily="34" charset="0"/>
              </a:rPr>
              <a:t>Registered Foetal Deaths By Nationality And Municipality </a:t>
            </a:r>
          </a:p>
          <a:p>
            <a:pPr>
              <a:defRPr/>
            </a:pPr>
            <a:r>
              <a:rPr lang="en-US" sz="1200" b="1">
                <a:effectLst/>
                <a:latin typeface="Arial" panose="020B0604020202020204" pitchFamily="34" charset="0"/>
                <a:cs typeface="Arial" panose="020B0604020202020204" pitchFamily="34" charset="0"/>
              </a:rPr>
              <a:t>2011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0332945475064571"/>
          <c:y val="5.386138221948831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0346624066231498E-2"/>
          <c:y val="0.23287997058122403"/>
          <c:w val="0.88705365531750213"/>
          <c:h val="0.624022459206806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'39'!$B$21</c:f>
              <c:strCache>
                <c:ptCount val="1"/>
                <c:pt idx="0">
                  <c:v>قطريون
Qataris</c:v>
                </c:pt>
              </c:strCache>
            </c:strRef>
          </c:tx>
          <c:spPr>
            <a:solidFill>
              <a:srgbClr val="990033"/>
            </a:solidFill>
            <a:ln>
              <a:solidFill>
                <a:schemeClr val="bg1"/>
              </a:solidFill>
            </a:ln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cat>
            <c:strRef>
              <c:f>'39'!$A$22:$A$28</c:f>
              <c:strCache>
                <c:ptCount val="7"/>
                <c:pt idx="0">
                  <c:v>الدوحة
Doha</c:v>
                </c:pt>
                <c:pt idx="1">
                  <c:v>الريان 
Al Rayyan</c:v>
                </c:pt>
                <c:pt idx="2">
                  <c:v>الوكرة
Al Wakra'a</c:v>
                </c:pt>
                <c:pt idx="3">
                  <c:v>أم صلال
Umm Slal</c:v>
                </c:pt>
                <c:pt idx="4">
                  <c:v>الخور
Al Khor</c:v>
                </c:pt>
                <c:pt idx="5">
                  <c:v>الشمال
Al shamal</c:v>
                </c:pt>
                <c:pt idx="6">
                  <c:v>الظعاين
Al Dayyen</c:v>
                </c:pt>
              </c:strCache>
            </c:strRef>
          </c:cat>
          <c:val>
            <c:numRef>
              <c:f>'39'!$B$22:$B$28</c:f>
              <c:numCache>
                <c:formatCode>0</c:formatCode>
                <c:ptCount val="7"/>
                <c:pt idx="0">
                  <c:v>15</c:v>
                </c:pt>
                <c:pt idx="1">
                  <c:v>18</c:v>
                </c:pt>
                <c:pt idx="2">
                  <c:v>1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strRef>
              <c:f>'39'!$C$21</c:f>
              <c:strCache>
                <c:ptCount val="1"/>
                <c:pt idx="0">
                  <c:v>غير قطريين
Non-Qataris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bg1"/>
              </a:solidFill>
            </a:ln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cat>
            <c:strRef>
              <c:f>'39'!$A$22:$A$28</c:f>
              <c:strCache>
                <c:ptCount val="7"/>
                <c:pt idx="0">
                  <c:v>الدوحة
Doha</c:v>
                </c:pt>
                <c:pt idx="1">
                  <c:v>الريان 
Al Rayyan</c:v>
                </c:pt>
                <c:pt idx="2">
                  <c:v>الوكرة
Al Wakra'a</c:v>
                </c:pt>
                <c:pt idx="3">
                  <c:v>أم صلال
Umm Slal</c:v>
                </c:pt>
                <c:pt idx="4">
                  <c:v>الخور
Al Khor</c:v>
                </c:pt>
                <c:pt idx="5">
                  <c:v>الشمال
Al shamal</c:v>
                </c:pt>
                <c:pt idx="6">
                  <c:v>الظعاين
Al Dayyen</c:v>
                </c:pt>
              </c:strCache>
            </c:strRef>
          </c:cat>
          <c:val>
            <c:numRef>
              <c:f>'39'!$C$22:$C$28</c:f>
              <c:numCache>
                <c:formatCode>0</c:formatCode>
                <c:ptCount val="7"/>
                <c:pt idx="0">
                  <c:v>68</c:v>
                </c:pt>
                <c:pt idx="1">
                  <c:v>22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527424"/>
        <c:axId val="131529344"/>
      </c:barChart>
      <c:catAx>
        <c:axId val="13152742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</a:t>
                </a:r>
                <a:r>
                  <a:rPr lang="ar-QA"/>
                  <a:t>العدد</a:t>
                </a:r>
              </a:p>
            </c:rich>
          </c:tx>
          <c:layout>
            <c:manualLayout>
              <c:xMode val="edge"/>
              <c:yMode val="edge"/>
              <c:x val="1.4464825527211301E-2"/>
              <c:y val="0.1560032733866284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31529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15293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ar-SA" sz="1200"/>
                  <a:t>البلدية </a:t>
                </a:r>
                <a:r>
                  <a:rPr lang="en-US">
                    <a:latin typeface="Arial" pitchFamily="34" charset="0"/>
                    <a:cs typeface="Arial" pitchFamily="34" charset="0"/>
                  </a:rPr>
                  <a:t>Municipality</a:t>
                </a:r>
              </a:p>
            </c:rich>
          </c:tx>
          <c:layout>
            <c:manualLayout>
              <c:xMode val="edge"/>
              <c:yMode val="edge"/>
              <c:x val="0.44974512483460227"/>
              <c:y val="0.9337822671156004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31527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944437269915855"/>
          <c:y val="0.16731328009986268"/>
          <c:w val="0.32587045013353838"/>
          <c:h val="6.8725922080180288E-2"/>
        </c:manualLayout>
      </c:layout>
      <c:overlay val="0"/>
      <c:txPr>
        <a:bodyPr/>
        <a:lstStyle/>
        <a:p>
          <a:pPr>
            <a:defRPr b="1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>
      <a:noFill/>
    </a:ln>
  </c:sp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QA" sz="1800" b="1" i="0" baseline="0">
                <a:effectLst/>
              </a:rPr>
              <a:t>الوفيات المسجلة حسب الشهر والنوع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REGISTERED DEATHS BY MONTH AND GENDER 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>
              <a:defRPr/>
            </a:pPr>
            <a:r>
              <a:rPr lang="en-US" sz="12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2013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519879064555692E-2"/>
          <c:y val="0.21043772798977059"/>
          <c:w val="0.8925619834710744"/>
          <c:h val="0.64646464646464663"/>
        </c:manualLayout>
      </c:layout>
      <c:lineChart>
        <c:grouping val="standard"/>
        <c:varyColors val="0"/>
        <c:ser>
          <c:idx val="0"/>
          <c:order val="0"/>
          <c:tx>
            <c:strRef>
              <c:f>'43'!$B$26</c:f>
              <c:strCache>
                <c:ptCount val="1"/>
                <c:pt idx="0">
                  <c:v>ذكور Males</c:v>
                </c:pt>
              </c:strCache>
            </c:strRef>
          </c:tx>
          <c:spPr>
            <a:ln w="44450"/>
          </c:spPr>
          <c:marker>
            <c:symbol val="none"/>
          </c:marker>
          <c:cat>
            <c:strRef>
              <c:f>'43'!$A$27:$A$38</c:f>
              <c:strCache>
                <c:ptCount val="12"/>
                <c:pt idx="0">
                  <c:v>يناير
Jan</c:v>
                </c:pt>
                <c:pt idx="1">
                  <c:v>فبراير
Feb</c:v>
                </c:pt>
                <c:pt idx="2">
                  <c:v>مارس
Mar</c:v>
                </c:pt>
                <c:pt idx="3">
                  <c:v>ابريل
Apr</c:v>
                </c:pt>
                <c:pt idx="4">
                  <c:v>مايو
May</c:v>
                </c:pt>
                <c:pt idx="5">
                  <c:v>يونيو
Jun</c:v>
                </c:pt>
                <c:pt idx="6">
                  <c:v>يوليو
Jul</c:v>
                </c:pt>
                <c:pt idx="7">
                  <c:v>اغسطس
Aug</c:v>
                </c:pt>
                <c:pt idx="8">
                  <c:v>سبتمبر
  Sep</c:v>
                </c:pt>
                <c:pt idx="9">
                  <c:v>أكتوبر
  Oct</c:v>
                </c:pt>
                <c:pt idx="10">
                  <c:v>نوفمبر
  Nov</c:v>
                </c:pt>
                <c:pt idx="11">
                  <c:v>ديسمير
  Dec</c:v>
                </c:pt>
              </c:strCache>
            </c:strRef>
          </c:cat>
          <c:val>
            <c:numRef>
              <c:f>'43'!$B$27:$B$38</c:f>
              <c:numCache>
                <c:formatCode>#,##0</c:formatCode>
                <c:ptCount val="12"/>
                <c:pt idx="0">
                  <c:v>122</c:v>
                </c:pt>
                <c:pt idx="1">
                  <c:v>120</c:v>
                </c:pt>
                <c:pt idx="2">
                  <c:v>131</c:v>
                </c:pt>
                <c:pt idx="3">
                  <c:v>109</c:v>
                </c:pt>
                <c:pt idx="4">
                  <c:v>128</c:v>
                </c:pt>
                <c:pt idx="5">
                  <c:v>131</c:v>
                </c:pt>
                <c:pt idx="6">
                  <c:v>145</c:v>
                </c:pt>
                <c:pt idx="7">
                  <c:v>147</c:v>
                </c:pt>
                <c:pt idx="8">
                  <c:v>130</c:v>
                </c:pt>
                <c:pt idx="9">
                  <c:v>140</c:v>
                </c:pt>
                <c:pt idx="10">
                  <c:v>151</c:v>
                </c:pt>
                <c:pt idx="11">
                  <c:v>150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'43'!$C$26</c:f>
              <c:strCache>
                <c:ptCount val="1"/>
                <c:pt idx="0">
                  <c:v>إناث Females</c:v>
                </c:pt>
              </c:strCache>
            </c:strRef>
          </c:tx>
          <c:spPr>
            <a:ln w="44450"/>
          </c:spPr>
          <c:marker>
            <c:symbol val="none"/>
          </c:marker>
          <c:cat>
            <c:strRef>
              <c:f>'43'!$A$27:$A$38</c:f>
              <c:strCache>
                <c:ptCount val="12"/>
                <c:pt idx="0">
                  <c:v>يناير
Jan</c:v>
                </c:pt>
                <c:pt idx="1">
                  <c:v>فبراير
Feb</c:v>
                </c:pt>
                <c:pt idx="2">
                  <c:v>مارس
Mar</c:v>
                </c:pt>
                <c:pt idx="3">
                  <c:v>ابريل
Apr</c:v>
                </c:pt>
                <c:pt idx="4">
                  <c:v>مايو
May</c:v>
                </c:pt>
                <c:pt idx="5">
                  <c:v>يونيو
Jun</c:v>
                </c:pt>
                <c:pt idx="6">
                  <c:v>يوليو
Jul</c:v>
                </c:pt>
                <c:pt idx="7">
                  <c:v>اغسطس
Aug</c:v>
                </c:pt>
                <c:pt idx="8">
                  <c:v>سبتمبر
  Sep</c:v>
                </c:pt>
                <c:pt idx="9">
                  <c:v>أكتوبر
  Oct</c:v>
                </c:pt>
                <c:pt idx="10">
                  <c:v>نوفمبر
  Nov</c:v>
                </c:pt>
                <c:pt idx="11">
                  <c:v>ديسمير
  Dec</c:v>
                </c:pt>
              </c:strCache>
            </c:strRef>
          </c:cat>
          <c:val>
            <c:numRef>
              <c:f>'43'!$C$27:$C$38</c:f>
              <c:numCache>
                <c:formatCode>General</c:formatCode>
                <c:ptCount val="12"/>
                <c:pt idx="0">
                  <c:v>43</c:v>
                </c:pt>
                <c:pt idx="1">
                  <c:v>46</c:v>
                </c:pt>
                <c:pt idx="2">
                  <c:v>41</c:v>
                </c:pt>
                <c:pt idx="3">
                  <c:v>53</c:v>
                </c:pt>
                <c:pt idx="4">
                  <c:v>40</c:v>
                </c:pt>
                <c:pt idx="5">
                  <c:v>35</c:v>
                </c:pt>
                <c:pt idx="6">
                  <c:v>37</c:v>
                </c:pt>
                <c:pt idx="7">
                  <c:v>35</c:v>
                </c:pt>
                <c:pt idx="8">
                  <c:v>49</c:v>
                </c:pt>
                <c:pt idx="9">
                  <c:v>44</c:v>
                </c:pt>
                <c:pt idx="10">
                  <c:v>50</c:v>
                </c:pt>
                <c:pt idx="11">
                  <c:v>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81664"/>
        <c:axId val="131712512"/>
      </c:lineChart>
      <c:catAx>
        <c:axId val="131681664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minorGridlines>
          <c:spPr>
            <a:ln>
              <a:solidFill>
                <a:schemeClr val="bg1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</a:t>
                </a:r>
                <a:r>
                  <a:rPr lang="ar-QA"/>
                  <a:t>العدد</a:t>
                </a:r>
              </a:p>
            </c:rich>
          </c:tx>
          <c:layout>
            <c:manualLayout>
              <c:xMode val="edge"/>
              <c:yMode val="edge"/>
              <c:x val="2.2727272727273005E-2"/>
              <c:y val="0.1492705894871263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31712512"/>
        <c:crosses val="autoZero"/>
        <c:auto val="1"/>
        <c:lblAlgn val="ctr"/>
        <c:lblOffset val="100"/>
        <c:noMultiLvlLbl val="0"/>
      </c:catAx>
      <c:valAx>
        <c:axId val="1317125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ar-QA" sz="1200"/>
                  <a:t>الشهر </a:t>
                </a: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4010571604632626"/>
              <c:y val="0.94051498055035043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31681664"/>
        <c:crosses val="autoZero"/>
        <c:crossBetween val="between"/>
      </c:valAx>
      <c:spPr>
        <a:ln w="9525" cap="sq" cmpd="sng">
          <a:prstDash val="solid"/>
        </a:ln>
      </c:spPr>
    </c:plotArea>
    <c:legend>
      <c:legendPos val="r"/>
      <c:layout>
        <c:manualLayout>
          <c:xMode val="edge"/>
          <c:yMode val="edge"/>
          <c:x val="0.81020740604358521"/>
          <c:y val="0.13172677506210934"/>
          <c:w val="0.1191514263956799"/>
          <c:h val="7.6587421988909346E-2"/>
        </c:manualLayout>
      </c:layout>
      <c:overlay val="0"/>
      <c:txPr>
        <a:bodyPr/>
        <a:lstStyle/>
        <a:p>
          <a:pPr>
            <a:defRPr sz="1000" b="1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>
      <a:noFill/>
    </a:ln>
  </c:sp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QA" sz="1400" b="1" i="0" baseline="0">
                <a:effectLst/>
              </a:rPr>
              <a:t>الوفيات المسجلة حسب الجنسية والعمر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REGISTERED DEATHS BY NATIONALITY AND AGE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>
              <a:defRPr/>
            </a:pPr>
            <a:r>
              <a:rPr lang="en-US" sz="12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2013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519879064555692E-2"/>
          <c:y val="0.21043772798977059"/>
          <c:w val="0.8925619834710744"/>
          <c:h val="0.646464646464646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'44'!$D$44</c:f>
              <c:strCache>
                <c:ptCount val="1"/>
                <c:pt idx="0">
                  <c:v>قطريون Qataris</c:v>
                </c:pt>
              </c:strCache>
            </c:strRef>
          </c:tx>
          <c:spPr>
            <a:solidFill>
              <a:srgbClr val="990033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cat>
            <c:strRef>
              <c:f>'44'!$F$45:$F$58</c:f>
              <c:strCache>
                <c:ptCount val="14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65+</c:v>
                </c:pt>
              </c:strCache>
            </c:strRef>
          </c:cat>
          <c:val>
            <c:numRef>
              <c:f>'44'!$D$45:$D$58</c:f>
              <c:numCache>
                <c:formatCode>#,##0</c:formatCode>
                <c:ptCount val="14"/>
                <c:pt idx="0">
                  <c:v>68</c:v>
                </c:pt>
                <c:pt idx="1">
                  <c:v>5</c:v>
                </c:pt>
                <c:pt idx="2" formatCode="General">
                  <c:v>9</c:v>
                </c:pt>
                <c:pt idx="3" formatCode="General">
                  <c:v>35</c:v>
                </c:pt>
                <c:pt idx="4" formatCode="General">
                  <c:v>35</c:v>
                </c:pt>
                <c:pt idx="5" formatCode="General">
                  <c:v>24</c:v>
                </c:pt>
                <c:pt idx="6" formatCode="General">
                  <c:v>23</c:v>
                </c:pt>
                <c:pt idx="7" formatCode="General">
                  <c:v>9</c:v>
                </c:pt>
                <c:pt idx="8" formatCode="General">
                  <c:v>22</c:v>
                </c:pt>
                <c:pt idx="9" formatCode="General">
                  <c:v>33</c:v>
                </c:pt>
                <c:pt idx="10" formatCode="General">
                  <c:v>38</c:v>
                </c:pt>
                <c:pt idx="11" formatCode="General">
                  <c:v>41</c:v>
                </c:pt>
                <c:pt idx="12" formatCode="General">
                  <c:v>51</c:v>
                </c:pt>
                <c:pt idx="13">
                  <c:v>305</c:v>
                </c:pt>
              </c:numCache>
            </c:numRef>
          </c:val>
        </c:ser>
        <c:ser>
          <c:idx val="1"/>
          <c:order val="1"/>
          <c:tx>
            <c:strRef>
              <c:f>'44'!$E$44</c:f>
              <c:strCache>
                <c:ptCount val="1"/>
                <c:pt idx="0">
                  <c:v>غير قطريين Non-Qataris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cat>
            <c:strRef>
              <c:f>'44'!$F$45:$F$58</c:f>
              <c:strCache>
                <c:ptCount val="14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65+</c:v>
                </c:pt>
              </c:strCache>
            </c:strRef>
          </c:cat>
          <c:val>
            <c:numRef>
              <c:f>'44'!$E$45:$E$58</c:f>
              <c:numCache>
                <c:formatCode>General</c:formatCode>
                <c:ptCount val="14"/>
                <c:pt idx="0" formatCode="#,##0">
                  <c:v>117</c:v>
                </c:pt>
                <c:pt idx="1">
                  <c:v>13</c:v>
                </c:pt>
                <c:pt idx="2">
                  <c:v>11</c:v>
                </c:pt>
                <c:pt idx="3">
                  <c:v>16</c:v>
                </c:pt>
                <c:pt idx="4">
                  <c:v>80</c:v>
                </c:pt>
                <c:pt idx="5">
                  <c:v>113</c:v>
                </c:pt>
                <c:pt idx="6">
                  <c:v>144</c:v>
                </c:pt>
                <c:pt idx="7">
                  <c:v>130</c:v>
                </c:pt>
                <c:pt idx="8">
                  <c:v>125</c:v>
                </c:pt>
                <c:pt idx="9">
                  <c:v>126</c:v>
                </c:pt>
                <c:pt idx="10">
                  <c:v>134</c:v>
                </c:pt>
                <c:pt idx="11">
                  <c:v>110</c:v>
                </c:pt>
                <c:pt idx="12">
                  <c:v>79</c:v>
                </c:pt>
                <c:pt idx="13" formatCode="#,##0">
                  <c:v>237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32022656"/>
        <c:axId val="132024576"/>
      </c:barChart>
      <c:catAx>
        <c:axId val="13202265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</a:t>
                </a:r>
                <a:r>
                  <a:rPr lang="ar-QA"/>
                  <a:t>العدد</a:t>
                </a:r>
              </a:p>
            </c:rich>
          </c:tx>
          <c:layout>
            <c:manualLayout>
              <c:xMode val="edge"/>
              <c:yMode val="edge"/>
              <c:x val="2.2727272727273005E-2"/>
              <c:y val="0.1492706593493995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 rtl="0"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32024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20245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 marL="0" marR="0" indent="0" algn="ctr" defTabSz="914400" rtl="1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r-QA" sz="1200"/>
                  <a:t>فئات العمر </a:t>
                </a:r>
                <a:r>
                  <a:rPr lang="en-US" sz="1050" b="0" i="0" baseline="0">
                    <a:effectLst/>
                    <a:latin typeface="Arial" pitchFamily="34" charset="0"/>
                    <a:cs typeface="Arial" pitchFamily="34" charset="0"/>
                  </a:rPr>
                  <a:t>Age groups</a:t>
                </a:r>
                <a:endParaRPr lang="en-US" sz="500">
                  <a:effectLst/>
                  <a:latin typeface="Arial" pitchFamily="34" charset="0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0.35885815925902143"/>
              <c:y val="0.93378226711560042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32022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132799331543568"/>
          <c:y val="0.14485760750496868"/>
          <c:w val="0.34659956078873261"/>
          <c:h val="7.0133951914579523E-2"/>
        </c:manualLayout>
      </c:layout>
      <c:overlay val="0"/>
      <c:txPr>
        <a:bodyPr/>
        <a:lstStyle/>
        <a:p>
          <a:pPr>
            <a:defRPr sz="1100" b="1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>
      <a:solidFill>
        <a:schemeClr val="bg1">
          <a:lumMod val="85000"/>
        </a:schemeClr>
      </a:solidFill>
    </a:ln>
  </c:sp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QA" sz="1400" b="1" i="0" baseline="0">
                <a:effectLst/>
              </a:rPr>
              <a:t>الوفيات المسجلة حسب الجنسية وسبب الوفاة (المراجعة العاشرة القائمة الاساسية)</a:t>
            </a:r>
            <a:r>
              <a:rPr lang="en-US" sz="1400" b="1" i="0" baseline="0">
                <a:effectLst/>
              </a:rPr>
              <a:t> </a:t>
            </a:r>
            <a:r>
              <a:rPr lang="ar-SA" sz="1400" b="1" i="0" baseline="0">
                <a:effectLst/>
              </a:rPr>
              <a:t> 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200" b="1">
                <a:effectLst/>
                <a:latin typeface="Arial" panose="020B0604020202020204" pitchFamily="34" charset="0"/>
                <a:cs typeface="Arial" panose="020B0604020202020204" pitchFamily="34" charset="0"/>
              </a:rPr>
              <a:t>Registered Deaths By Nationality And Cause Of Death (ICD 10 Basic List)</a:t>
            </a:r>
            <a:r>
              <a:rPr lang="en-US" sz="1200" b="1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200" b="1" baseline="0">
                <a:solidFill>
                  <a:schemeClr val="bg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l</a:t>
            </a:r>
            <a:r>
              <a:rPr lang="en-US" sz="1200" b="1">
                <a:effectLst/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</a:p>
          <a:p>
            <a:pPr>
              <a:defRPr/>
            </a:pPr>
            <a:r>
              <a:rPr lang="en-US" sz="1200" b="1">
                <a:effectLst/>
                <a:latin typeface="Arial" panose="020B0604020202020204" pitchFamily="34" charset="0"/>
                <a:cs typeface="Arial" panose="020B0604020202020204" pitchFamily="34" charset="0"/>
              </a:rPr>
              <a:t> 2013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115238568291784E-2"/>
          <c:y val="0.19415201887642841"/>
          <c:w val="0.93088476143170829"/>
          <c:h val="0.53444824447449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'45'!$C$28</c:f>
              <c:strCache>
                <c:ptCount val="1"/>
                <c:pt idx="0">
                  <c:v>قطريون
Qataris</c:v>
                </c:pt>
              </c:strCache>
            </c:strRef>
          </c:tx>
          <c:spPr>
            <a:solidFill>
              <a:srgbClr val="990033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cat>
            <c:strRef>
              <c:f>'45'!$B$29:$B$36</c:f>
              <c:strCache>
                <c:ptCount val="8"/>
                <c:pt idx="0">
                  <c:v>الأعراض والعلامات والنتائج  السريرية  والمعملية التي لم تصنف في مكان اخر
 Symptoms, signs and abnormal clinical and laboratory findings, not elsewhere classified</c:v>
                </c:pt>
                <c:pt idx="1">
                  <c:v>الأورام
 Neoplasms</c:v>
                </c:pt>
                <c:pt idx="2">
                  <c:v>أمراض الجهاز الدوري
Diseases of the circulatory system</c:v>
                </c:pt>
                <c:pt idx="3">
                  <c:v> أمراض الغدد الصماء والتغذية
 Endocrine, nutritional and metabolic diseases</c:v>
                </c:pt>
                <c:pt idx="4">
                  <c:v>الاسباب الخارجية  للوفاة
 External causes of mortality</c:v>
                </c:pt>
                <c:pt idx="5">
                  <c:v>أمراض الجهاز التنفسي
Diseases of the respiratory system</c:v>
                </c:pt>
                <c:pt idx="6">
                  <c:v>أمراض الجهاز البولي التناسلي
 Diseases of the genitourinary system</c:v>
                </c:pt>
                <c:pt idx="7">
                  <c:v>أخرى
Other</c:v>
                </c:pt>
              </c:strCache>
            </c:strRef>
          </c:cat>
          <c:val>
            <c:numRef>
              <c:f>'45'!$C$29:$C$36</c:f>
              <c:numCache>
                <c:formatCode>#,##0</c:formatCode>
                <c:ptCount val="8"/>
                <c:pt idx="0">
                  <c:v>164</c:v>
                </c:pt>
                <c:pt idx="1">
                  <c:v>108</c:v>
                </c:pt>
                <c:pt idx="2">
                  <c:v>99</c:v>
                </c:pt>
                <c:pt idx="3">
                  <c:v>70</c:v>
                </c:pt>
                <c:pt idx="4">
                  <c:v>70</c:v>
                </c:pt>
                <c:pt idx="5">
                  <c:v>36</c:v>
                </c:pt>
                <c:pt idx="6">
                  <c:v>29</c:v>
                </c:pt>
                <c:pt idx="7">
                  <c:v>83</c:v>
                </c:pt>
              </c:numCache>
            </c:numRef>
          </c:val>
        </c:ser>
        <c:ser>
          <c:idx val="1"/>
          <c:order val="1"/>
          <c:tx>
            <c:strRef>
              <c:f>'45'!$D$28</c:f>
              <c:strCache>
                <c:ptCount val="1"/>
                <c:pt idx="0">
                  <c:v>غير قطريين
Non-Qataris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cat>
            <c:strRef>
              <c:f>'45'!$B$29:$B$36</c:f>
              <c:strCache>
                <c:ptCount val="8"/>
                <c:pt idx="0">
                  <c:v>الأعراض والعلامات والنتائج  السريرية  والمعملية التي لم تصنف في مكان اخر
 Symptoms, signs and abnormal clinical and laboratory findings, not elsewhere classified</c:v>
                </c:pt>
                <c:pt idx="1">
                  <c:v>الأورام
 Neoplasms</c:v>
                </c:pt>
                <c:pt idx="2">
                  <c:v>أمراض الجهاز الدوري
Diseases of the circulatory system</c:v>
                </c:pt>
                <c:pt idx="3">
                  <c:v> أمراض الغدد الصماء والتغذية
 Endocrine, nutritional and metabolic diseases</c:v>
                </c:pt>
                <c:pt idx="4">
                  <c:v>الاسباب الخارجية  للوفاة
 External causes of mortality</c:v>
                </c:pt>
                <c:pt idx="5">
                  <c:v>أمراض الجهاز التنفسي
Diseases of the respiratory system</c:v>
                </c:pt>
                <c:pt idx="6">
                  <c:v>أمراض الجهاز البولي التناسلي
 Diseases of the genitourinary system</c:v>
                </c:pt>
                <c:pt idx="7">
                  <c:v>أخرى
Other</c:v>
                </c:pt>
              </c:strCache>
            </c:strRef>
          </c:cat>
          <c:val>
            <c:numRef>
              <c:f>'45'!$D$29:$D$36</c:f>
              <c:numCache>
                <c:formatCode>#,##0</c:formatCode>
                <c:ptCount val="8"/>
                <c:pt idx="0">
                  <c:v>514</c:v>
                </c:pt>
                <c:pt idx="1">
                  <c:v>112</c:v>
                </c:pt>
                <c:pt idx="2">
                  <c:v>150</c:v>
                </c:pt>
                <c:pt idx="3">
                  <c:v>64</c:v>
                </c:pt>
                <c:pt idx="4">
                  <c:v>313</c:v>
                </c:pt>
                <c:pt idx="5">
                  <c:v>37</c:v>
                </c:pt>
                <c:pt idx="6">
                  <c:v>20</c:v>
                </c:pt>
                <c:pt idx="7">
                  <c:v>159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8"/>
        <c:axId val="132113536"/>
        <c:axId val="132115456"/>
      </c:barChart>
      <c:catAx>
        <c:axId val="132113536"/>
        <c:scaling>
          <c:orientation val="minMax"/>
        </c:scaling>
        <c:delete val="0"/>
        <c:axPos val="b"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ar-SA"/>
                  <a:t>سبب الوفاة</a:t>
                </a:r>
              </a:p>
              <a:p>
                <a:pPr>
                  <a:defRPr/>
                </a:pPr>
                <a:r>
                  <a:rPr lang="en-US"/>
                  <a:t>Cause</a:t>
                </a:r>
                <a:r>
                  <a:rPr lang="en-US" baseline="0"/>
                  <a:t> of Death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8575712420642353"/>
              <c:y val="0.9131200014139645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32115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21154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none"/>
        <c:minorTickMark val="none"/>
        <c:tickLblPos val="nextTo"/>
        <c:txPr>
          <a:bodyPr rot="0" vert="horz"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32113536"/>
        <c:crosses val="autoZero"/>
        <c:crossBetween val="between"/>
      </c:valAx>
      <c:spPr>
        <a:ln>
          <a:solidFill>
            <a:schemeClr val="bg1">
              <a:lumMod val="8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61295019094691749"/>
          <c:y val="0.1304840177806057"/>
          <c:w val="0.35717783984344248"/>
          <c:h val="6.7882676281626406E-2"/>
        </c:manualLayout>
      </c:layout>
      <c:overlay val="0"/>
      <c:txPr>
        <a:bodyPr/>
        <a:lstStyle/>
        <a:p>
          <a:pPr>
            <a:defRPr b="1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>
      <a:noFill/>
    </a:ln>
  </c:sp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rtl="0">
              <a:defRPr/>
            </a:pPr>
            <a:r>
              <a:rPr lang="ar-QA" sz="1400" b="1" i="0" baseline="0">
                <a:effectLst/>
              </a:rPr>
              <a:t>وفيات الأطفال الرضع المسجلة حسب الجنسية</a:t>
            </a:r>
            <a:endParaRPr lang="en-US" sz="1400">
              <a:effectLst/>
            </a:endParaRPr>
          </a:p>
          <a:p>
            <a:pPr rtl="0">
              <a:defRPr/>
            </a:pPr>
            <a:r>
              <a:rPr lang="en-US" sz="12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REGISTERED INFANT DEATHS BY NATIONALITY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rtl="0">
              <a:defRPr/>
            </a:pPr>
            <a:r>
              <a:rPr lang="en-US" sz="12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2004 - 2013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1302904502627849"/>
          <c:y val="4.435643748785894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220002330246564E-2"/>
          <c:y val="0.25314586432352026"/>
          <c:w val="0.89884333888757162"/>
          <c:h val="0.63874600509325663"/>
        </c:manualLayout>
      </c:layout>
      <c:lineChart>
        <c:grouping val="standard"/>
        <c:varyColors val="0"/>
        <c:ser>
          <c:idx val="1"/>
          <c:order val="0"/>
          <c:tx>
            <c:strRef>
              <c:f>'47'!$A$22</c:f>
              <c:strCache>
                <c:ptCount val="1"/>
                <c:pt idx="0">
                  <c:v>قطريون Qataris</c:v>
                </c:pt>
              </c:strCache>
            </c:strRef>
          </c:tx>
          <c:spPr>
            <a:ln>
              <a:solidFill>
                <a:srgbClr val="990033"/>
              </a:solidFill>
            </a:ln>
          </c:spPr>
          <c:marker>
            <c:spPr>
              <a:solidFill>
                <a:srgbClr val="990033"/>
              </a:solidFill>
            </c:spPr>
          </c:marker>
          <c:dPt>
            <c:idx val="5"/>
            <c:marker>
              <c:spPr>
                <a:solidFill>
                  <a:srgbClr val="990033"/>
                </a:solidFill>
                <a:ln>
                  <a:solidFill>
                    <a:srgbClr val="990033"/>
                  </a:solidFill>
                </a:ln>
              </c:spPr>
            </c:marker>
            <c:bubble3D val="0"/>
          </c:dPt>
          <c:cat>
            <c:numRef>
              <c:f>'47'!$K$10:$K$19</c:f>
              <c:numCache>
                <c:formatCode>General</c:formatCod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numCache>
            </c:numRef>
          </c:cat>
          <c:val>
            <c:numRef>
              <c:f>'47'!$D$10:$D$19</c:f>
              <c:numCache>
                <c:formatCode>#,##0</c:formatCode>
                <c:ptCount val="10"/>
                <c:pt idx="0">
                  <c:v>45</c:v>
                </c:pt>
                <c:pt idx="1">
                  <c:v>48</c:v>
                </c:pt>
                <c:pt idx="2">
                  <c:v>55</c:v>
                </c:pt>
                <c:pt idx="3">
                  <c:v>52</c:v>
                </c:pt>
                <c:pt idx="4">
                  <c:v>42</c:v>
                </c:pt>
                <c:pt idx="5">
                  <c:v>53</c:v>
                </c:pt>
                <c:pt idx="6">
                  <c:v>52</c:v>
                </c:pt>
                <c:pt idx="7">
                  <c:v>49</c:v>
                </c:pt>
                <c:pt idx="8">
                  <c:v>49</c:v>
                </c:pt>
                <c:pt idx="9">
                  <c:v>58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'47'!$A$23</c:f>
              <c:strCache>
                <c:ptCount val="1"/>
                <c:pt idx="0">
                  <c:v>غير قطريين Non-Qataris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'47'!$K$10:$K$19</c:f>
              <c:numCache>
                <c:formatCode>General</c:formatCod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numCache>
            </c:numRef>
          </c:cat>
          <c:val>
            <c:numRef>
              <c:f>'47'!$G$10:$G$19</c:f>
              <c:numCache>
                <c:formatCode>#,##0</c:formatCode>
                <c:ptCount val="10"/>
                <c:pt idx="0">
                  <c:v>68</c:v>
                </c:pt>
                <c:pt idx="1">
                  <c:v>62</c:v>
                </c:pt>
                <c:pt idx="2">
                  <c:v>59</c:v>
                </c:pt>
                <c:pt idx="3">
                  <c:v>65</c:v>
                </c:pt>
                <c:pt idx="4">
                  <c:v>90</c:v>
                </c:pt>
                <c:pt idx="5">
                  <c:v>77</c:v>
                </c:pt>
                <c:pt idx="6">
                  <c:v>80</c:v>
                </c:pt>
                <c:pt idx="7">
                  <c:v>107</c:v>
                </c:pt>
                <c:pt idx="8">
                  <c:v>99</c:v>
                </c:pt>
                <c:pt idx="9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31712"/>
        <c:axId val="132533632"/>
      </c:lineChart>
      <c:catAx>
        <c:axId val="13253171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 rtl="0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533632"/>
        <c:crosses val="autoZero"/>
        <c:auto val="1"/>
        <c:lblAlgn val="ctr"/>
        <c:lblOffset val="100"/>
        <c:noMultiLvlLbl val="0"/>
      </c:catAx>
      <c:valAx>
        <c:axId val="1325336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العدد 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  <a:cs typeface="Arial"/>
                  </a:rPr>
                  <a:t>Number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658050347081821E-2"/>
              <c:y val="0.14149553874361021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531712"/>
        <c:crosses val="autoZero"/>
        <c:crossBetween val="between"/>
        <c:minorUnit val="5"/>
      </c:valAx>
    </c:plotArea>
    <c:legend>
      <c:legendPos val="r"/>
      <c:layout>
        <c:manualLayout>
          <c:xMode val="edge"/>
          <c:yMode val="edge"/>
          <c:x val="0.52203150229302264"/>
          <c:y val="0.17657737279498445"/>
          <c:w val="0.43512357770342247"/>
          <c:h val="6.4531880752865284E-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ar-QA" sz="160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عقود الزواج وإشهادات الطلاق المسجلة حسب جنسية الزوج</a:t>
            </a:r>
          </a:p>
          <a:p>
            <a:pPr>
              <a:defRPr sz="1000" b="0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ar-QA" sz="120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 </a:t>
            </a:r>
            <a:r>
              <a:rPr lang="en-US" sz="120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REGISTERED MARRIAGES AND DIVORCES BY HUSBAND'S NATIONALITY</a:t>
            </a:r>
          </a:p>
          <a:p>
            <a:pPr>
              <a:defRPr sz="1000" b="0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2009 - 2013</a:t>
            </a:r>
          </a:p>
        </c:rich>
      </c:tx>
      <c:layout>
        <c:manualLayout>
          <c:xMode val="edge"/>
          <c:yMode val="edge"/>
          <c:x val="0.19687499999999997"/>
          <c:y val="2.06022187004756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172788625147161E-2"/>
          <c:y val="0.19119072201282897"/>
          <c:w val="0.88019096468300462"/>
          <c:h val="0.69311987660310437"/>
        </c:manualLayout>
      </c:layout>
      <c:lineChart>
        <c:grouping val="standard"/>
        <c:varyColors val="0"/>
        <c:ser>
          <c:idx val="0"/>
          <c:order val="0"/>
          <c:tx>
            <c:strRef>
              <c:f>'51'!$B$8:$B$9</c:f>
              <c:strCache>
                <c:ptCount val="1"/>
                <c:pt idx="0">
                  <c:v>قطري
Qatari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C0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'51'!$H$10:$H$14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'51'!$B$10:$B$14</c:f>
              <c:numCache>
                <c:formatCode>#,##0</c:formatCode>
                <c:ptCount val="5"/>
                <c:pt idx="0">
                  <c:v>1920</c:v>
                </c:pt>
                <c:pt idx="1">
                  <c:v>1752</c:v>
                </c:pt>
                <c:pt idx="2">
                  <c:v>1898</c:v>
                </c:pt>
                <c:pt idx="3">
                  <c:v>2053</c:v>
                </c:pt>
                <c:pt idx="4">
                  <c:v>2072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'51'!$C$8:$C$9</c:f>
              <c:strCache>
                <c:ptCount val="1"/>
                <c:pt idx="0">
                  <c:v>غير قطري
Non Qatari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'51'!$H$10:$H$14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'51'!$C$10:$C$14</c:f>
              <c:numCache>
                <c:formatCode>#,##0</c:formatCode>
                <c:ptCount val="5"/>
                <c:pt idx="0">
                  <c:v>1233</c:v>
                </c:pt>
                <c:pt idx="1">
                  <c:v>1225</c:v>
                </c:pt>
                <c:pt idx="2">
                  <c:v>1395</c:v>
                </c:pt>
                <c:pt idx="3">
                  <c:v>1479</c:v>
                </c:pt>
                <c:pt idx="4">
                  <c:v>1547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'51'!$E$8:$E$9</c:f>
              <c:strCache>
                <c:ptCount val="1"/>
                <c:pt idx="0">
                  <c:v>قطري
Qatari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'51'!$H$10:$H$14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'51'!$E$10:$E$14</c:f>
              <c:numCache>
                <c:formatCode>#,##0</c:formatCode>
                <c:ptCount val="5"/>
                <c:pt idx="0">
                  <c:v>787</c:v>
                </c:pt>
                <c:pt idx="1">
                  <c:v>820</c:v>
                </c:pt>
                <c:pt idx="2">
                  <c:v>754</c:v>
                </c:pt>
                <c:pt idx="3">
                  <c:v>835</c:v>
                </c:pt>
                <c:pt idx="4">
                  <c:v>816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'51'!$F$8:$F$9</c:f>
              <c:strCache>
                <c:ptCount val="1"/>
                <c:pt idx="0">
                  <c:v>غير قطري
Non Qatari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cat>
            <c:numRef>
              <c:f>'51'!$H$10:$H$14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'51'!$F$10:$F$14</c:f>
              <c:numCache>
                <c:formatCode>#,##0</c:formatCode>
                <c:ptCount val="5"/>
                <c:pt idx="0">
                  <c:v>321</c:v>
                </c:pt>
                <c:pt idx="1">
                  <c:v>352</c:v>
                </c:pt>
                <c:pt idx="2">
                  <c:v>354</c:v>
                </c:pt>
                <c:pt idx="3">
                  <c:v>585</c:v>
                </c:pt>
                <c:pt idx="4">
                  <c:v>509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37856"/>
        <c:axId val="132457216"/>
      </c:lineChart>
      <c:catAx>
        <c:axId val="131737856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ar-QA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السنوات </a:t>
                </a: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Years</a:t>
                </a:r>
              </a:p>
            </c:rich>
          </c:tx>
          <c:layout>
            <c:manualLayout>
              <c:xMode val="edge"/>
              <c:yMode val="edge"/>
              <c:x val="0.4582194881889764"/>
              <c:y val="0.930269413629164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457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2457216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ar-QA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العدد</a:t>
                </a:r>
              </a:p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ar-QA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</a:t>
                </a: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Number</a:t>
                </a:r>
              </a:p>
            </c:rich>
          </c:tx>
          <c:layout>
            <c:manualLayout>
              <c:xMode val="edge"/>
              <c:yMode val="edge"/>
              <c:x val="4.2592334647034991E-3"/>
              <c:y val="0.1061339370493380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7378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804695458853288"/>
          <c:y val="0.24525962690682621"/>
          <c:w val="0.76145855205599577"/>
          <c:h val="5.863708399366088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25400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QA" sz="1600">
                <a:cs typeface="+mn-cs"/>
              </a:rPr>
              <a:t>عقود الزواج حسب جنسية الزوج </a:t>
            </a:r>
          </a:p>
          <a:p>
            <a:pPr>
              <a:defRPr/>
            </a:pPr>
            <a:r>
              <a:rPr lang="en-US" sz="1200">
                <a:latin typeface="Arial" pitchFamily="34" charset="0"/>
                <a:cs typeface="Arial" pitchFamily="34" charset="0"/>
              </a:rPr>
              <a:t>MARRIAGES BY NATIONALITY OF HUSBAND</a:t>
            </a:r>
          </a:p>
          <a:p>
            <a:pPr>
              <a:defRPr/>
            </a:pPr>
            <a:r>
              <a:rPr lang="en-US" sz="1200">
                <a:latin typeface="Arial" pitchFamily="34" charset="0"/>
                <a:cs typeface="Arial" pitchFamily="34" charset="0"/>
              </a:rPr>
              <a:t>2013</a:t>
            </a:r>
          </a:p>
        </c:rich>
      </c:tx>
      <c:layout>
        <c:manualLayout>
          <c:xMode val="edge"/>
          <c:yMode val="edge"/>
          <c:x val="0.31058903277586364"/>
          <c:y val="2.482709863287291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0765373853061756"/>
          <c:y val="0.21649425134989575"/>
          <c:w val="0.41500932734647838"/>
          <c:h val="0.67631149641648924"/>
        </c:manualLayout>
      </c:layout>
      <c:pieChart>
        <c:varyColors val="1"/>
        <c:ser>
          <c:idx val="0"/>
          <c:order val="0"/>
          <c:tx>
            <c:strRef>
              <c:f>'54'!$B$19</c:f>
              <c:strCache>
                <c:ptCount val="1"/>
                <c:pt idx="0">
                  <c:v>جنسية الزوج Nationality of Husband</c:v>
                </c:pt>
              </c:strCache>
            </c:strRef>
          </c:tx>
          <c:spPr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dLbls>
            <c:dLbl>
              <c:idx val="0"/>
              <c:layout>
                <c:manualLayout>
                  <c:x val="9.9954339385263935E-2"/>
                  <c:y val="-4.5036542149403114E-2"/>
                </c:manualLayout>
              </c:layout>
              <c:numFmt formatCode="0.0%" sourceLinked="0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  <a:latin typeface="Arial" pitchFamily="34" charset="0"/>
                      <a:cs typeface="Arial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1.8834190147719238E-3"/>
                  <c:y val="1.12132700584144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0.0%" sourceLinked="0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  <a:latin typeface="Arial" pitchFamily="34" charset="0"/>
                      <a:cs typeface="Arial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0.0%" sourceLinked="0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  <a:latin typeface="Arial" pitchFamily="34" charset="0"/>
                      <a:cs typeface="Arial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.0%" sourceLinked="0"/>
            <c:txPr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'54'!$A$20:$A$25</c:f>
              <c:strCache>
                <c:ptCount val="6"/>
                <c:pt idx="0">
                  <c:v>قطر
Qatar</c:v>
                </c:pt>
                <c:pt idx="1">
                  <c:v>باقي دول مجلس التعاون
Other G.C.C. Countries</c:v>
                </c:pt>
                <c:pt idx="2">
                  <c:v>باقي الدول العربية
Other Arabs Countries</c:v>
                </c:pt>
                <c:pt idx="3">
                  <c:v>دول أسيوية
Asian Countries</c:v>
                </c:pt>
                <c:pt idx="4">
                  <c:v>دول أوروبية
Europan Countries</c:v>
                </c:pt>
                <c:pt idx="5">
                  <c:v>دول أخرى
Other Countries</c:v>
                </c:pt>
              </c:strCache>
            </c:strRef>
          </c:cat>
          <c:val>
            <c:numRef>
              <c:f>'54'!$B$20:$B$25</c:f>
              <c:numCache>
                <c:formatCode>#,##0</c:formatCode>
                <c:ptCount val="6"/>
                <c:pt idx="0">
                  <c:v>2072</c:v>
                </c:pt>
                <c:pt idx="1">
                  <c:v>227</c:v>
                </c:pt>
                <c:pt idx="2" formatCode="General">
                  <c:v>898</c:v>
                </c:pt>
                <c:pt idx="3" formatCode="General">
                  <c:v>350</c:v>
                </c:pt>
                <c:pt idx="4" formatCode="General">
                  <c:v>24</c:v>
                </c:pt>
                <c:pt idx="5" formatCode="General">
                  <c:v>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68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ln w="25400"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6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8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0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3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8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3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8740157480314965" right="0.78740157480314965" top="0.78740157480314965" bottom="0.78740157480314965" header="0.51181102362204722" footer="0.51181102362204722"/>
  <pageSetup paperSize="9" orientation="landscape" r:id="rId1"/>
  <headerFooter alignWithMargins="0">
    <oddHeader xml:space="preserve">&amp;C&amp;11
</oddHeader>
    <oddFooter>&amp;CGraph (17) شكل رقم</oddFooter>
  </headerFooter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8740157480314965" right="0.78740157480314965" top="0.78740157480314965" bottom="0.78740157480314965" header="0.51181102362204722" footer="0.51181102362204722"/>
  <pageSetup paperSize="9" orientation="landscape" r:id="rId1"/>
  <headerFooter alignWithMargins="0">
    <oddFooter>&amp;CGraph (26) شكل رقم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&amp;CGraph (18) شكل رقم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&amp;CGraph (19) شكل رقم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&amp;CGraph (20) شكل رقم</oddFoot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&amp;CGraph (21) شكل رقم</oddFooter>
  </headerFooter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&amp;CGraph (22) شكل رقم</oddFooter>
  </headerFooter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8740157480314965" right="0.78740157480314965" top="0.78740157480314965" bottom="0.78740157480314965" header="0.51181102362204722" footer="0.51181102362204722"/>
  <pageSetup paperSize="9" orientation="landscape" r:id="rId1"/>
  <headerFooter alignWithMargins="0">
    <oddFooter>&amp;CGraph (23) شكل رقم</oddFooter>
  </headerFooter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8740157480314965" right="0.78740157480314965" top="0.78740157480314965" bottom="0.78740157480314965" header="0.51181102362204722" footer="0.51181102362204722"/>
  <pageSetup paperSize="9" orientation="landscape" r:id="rId1"/>
  <headerFooter alignWithMargins="0">
    <oddFooter>&amp;CGraph (24) شكل رقم</oddFooter>
  </headerFooter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4803149606299213" right="0.74803149606299213" top="0.98425196850393704" bottom="0.98425196850393704" header="0.51181102362204722" footer="0.59055118110236227"/>
  <pageSetup paperSize="9" orientation="landscape" r:id="rId1"/>
  <headerFooter alignWithMargins="0">
    <oddFooter>&amp;CGraph (25) شكل رقم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19051</xdr:rowOff>
    </xdr:from>
    <xdr:to>
      <xdr:col>7</xdr:col>
      <xdr:colOff>485775</xdr:colOff>
      <xdr:row>19</xdr:row>
      <xdr:rowOff>95250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151304625" y="19051"/>
          <a:ext cx="4752975" cy="307657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ctr" anchorCtr="0">
          <a:no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  <a:tabLst>
              <a:tab pos="1838325" algn="l"/>
              <a:tab pos="2743200" algn="ctr"/>
            </a:tabLst>
          </a:pPr>
          <a:r>
            <a:rPr lang="en-US" sz="4800" b="1">
              <a:solidFill>
                <a:srgbClr val="0000FF"/>
              </a:solidFill>
              <a:effectLst/>
              <a:latin typeface="AGA Arabesque Desktop"/>
              <a:ea typeface="Calibri"/>
              <a:cs typeface="Arial"/>
            </a:rPr>
            <a:t>#+</a:t>
          </a:r>
          <a:endParaRPr lang="en-US" sz="1100">
            <a:effectLst/>
            <a:latin typeface="Calibri"/>
            <a:ea typeface="Calibri"/>
            <a:cs typeface="Arial"/>
          </a:endParaRPr>
        </a:p>
        <a:p>
          <a:pPr algn="ctr" rtl="0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ar-QA" sz="2800" b="1" i="0" baseline="0">
              <a:solidFill>
                <a:srgbClr val="0000FF"/>
              </a:solidFill>
              <a:effectLst/>
              <a:latin typeface="Arial" pitchFamily="34" charset="0"/>
              <a:ea typeface="+mn-ea"/>
              <a:cs typeface="Arial" pitchFamily="34" charset="0"/>
            </a:rPr>
            <a:t>الإحصاءات الحيوية</a:t>
          </a:r>
          <a:endParaRPr lang="en-US" sz="2800" b="1" i="0" baseline="0">
            <a:solidFill>
              <a:srgbClr val="0000FF"/>
            </a:solidFill>
            <a:effectLst/>
            <a:latin typeface="Arial" pitchFamily="34" charset="0"/>
            <a:ea typeface="+mn-ea"/>
            <a:cs typeface="Arial" pitchFamily="34" charset="0"/>
          </a:endParaRPr>
        </a:p>
        <a:p>
          <a:pPr algn="ctr" rtl="0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ar-QA" sz="2800" b="1" i="0" baseline="0">
              <a:solidFill>
                <a:srgbClr val="0000FF"/>
              </a:solidFill>
              <a:effectLst/>
              <a:latin typeface="Arial" pitchFamily="34" charset="0"/>
              <a:ea typeface="+mn-ea"/>
              <a:cs typeface="Arial" pitchFamily="34" charset="0"/>
            </a:rPr>
            <a:t>المواليد والوفيات والزواج والطلاق</a:t>
          </a:r>
          <a:endParaRPr lang="en-US" sz="2800" b="1">
            <a:solidFill>
              <a:srgbClr val="0000FF"/>
            </a:solidFill>
            <a:effectLst/>
            <a:latin typeface="Arial" pitchFamily="34" charset="0"/>
            <a:cs typeface="Arial" pitchFamily="34" charset="0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ar-QA" sz="2000" b="1">
            <a:solidFill>
              <a:srgbClr val="0000FF"/>
            </a:solidFill>
            <a:effectLst/>
            <a:latin typeface="Arial"/>
            <a:ea typeface="Calibri"/>
            <a:cs typeface="Arial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rgbClr val="0000FF"/>
              </a:solidFill>
              <a:effectLst/>
              <a:latin typeface="Arial Rounded MT Bold" pitchFamily="34" charset="0"/>
              <a:ea typeface="Calibri"/>
              <a:cs typeface="Arial"/>
            </a:rPr>
            <a:t>CHAPTER III</a:t>
          </a:r>
        </a:p>
        <a:p>
          <a:pPr algn="ctr" rtl="0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800" b="1">
              <a:solidFill>
                <a:srgbClr val="0000FF"/>
              </a:solidFill>
              <a:effectLst/>
              <a:latin typeface="Arial Rounded MT Bold" pitchFamily="34" charset="0"/>
              <a:ea typeface="Calibri"/>
              <a:cs typeface="Arial"/>
            </a:rPr>
            <a:t>VITAL STATISTICS</a:t>
          </a: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QA" sz="1800" b="1">
              <a:solidFill>
                <a:srgbClr val="0000FF"/>
              </a:solidFill>
              <a:effectLst/>
              <a:latin typeface="Arial Rounded MT Bold" pitchFamily="34" charset="0"/>
              <a:ea typeface="Calibri"/>
              <a:cs typeface="Arial"/>
            </a:rPr>
            <a:t> </a:t>
          </a:r>
          <a:r>
            <a:rPr lang="en-US" sz="1800" b="1">
              <a:solidFill>
                <a:srgbClr val="0000FF"/>
              </a:solidFill>
              <a:effectLst/>
              <a:latin typeface="Arial Rounded MT Bold" pitchFamily="34" charset="0"/>
              <a:ea typeface="Calibri"/>
              <a:cs typeface="Arial"/>
            </a:rPr>
            <a:t>BIRTHS, DEATHS, MARRIAGES</a:t>
          </a:r>
          <a:endParaRPr lang="ar-QA" sz="1800" b="1">
            <a:solidFill>
              <a:srgbClr val="0000FF"/>
            </a:solidFill>
            <a:effectLst/>
            <a:latin typeface="Arial Rounded MT Bold" pitchFamily="34" charset="0"/>
            <a:ea typeface="Calibri"/>
            <a:cs typeface="Arial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rgbClr val="0000FF"/>
              </a:solidFill>
              <a:effectLst/>
              <a:latin typeface="Arial Rounded MT Bold" pitchFamily="34" charset="0"/>
              <a:ea typeface="Calibri"/>
              <a:cs typeface="Arial"/>
            </a:rPr>
            <a:t>AND DIVORCES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</xdr:colOff>
      <xdr:row>20</xdr:row>
      <xdr:rowOff>276225</xdr:rowOff>
    </xdr:to>
    <xdr:pic>
      <xdr:nvPicPr>
        <xdr:cNvPr id="88274" name="Picture 5" descr="ORNA430.WM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-5400000">
          <a:off x="151890412" y="-728662"/>
          <a:ext cx="3438525" cy="489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08546" cy="56405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0.00729</cdr:x>
      <cdr:y>0.01188</cdr:y>
    </cdr:from>
    <cdr:to>
      <cdr:x>0.07906</cdr:x>
      <cdr:y>0.11408</cdr:y>
    </cdr:to>
    <cdr:pic>
      <cdr:nvPicPr>
        <cdr:cNvPr id="3" name="Picture 2" descr="Ministry of Development Planning and Statistics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7235" y="67235"/>
          <a:ext cx="661885" cy="578358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390525</xdr:colOff>
      <xdr:row>0</xdr:row>
      <xdr:rowOff>114300</xdr:rowOff>
    </xdr:from>
    <xdr:to>
      <xdr:col>14</xdr:col>
      <xdr:colOff>1172316</xdr:colOff>
      <xdr:row>3</xdr:row>
      <xdr:rowOff>47074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8617859" y="114300"/>
          <a:ext cx="781791" cy="68313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208546" cy="56405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0.01337</cdr:x>
      <cdr:y>0.0099</cdr:y>
    </cdr:from>
    <cdr:to>
      <cdr:x>0.09814</cdr:x>
      <cdr:y>0.13062</cdr:y>
    </cdr:to>
    <cdr:pic>
      <cdr:nvPicPr>
        <cdr:cNvPr id="4" name="Picture 3" descr="Ministry of Development Planning and Statistics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/>
        <a:stretch xmlns:a="http://schemas.openxmlformats.org/drawingml/2006/main">
          <a:fillRect/>
        </a:stretch>
      </cdr:blipFill>
      <cdr:spPr>
        <a:xfrm xmlns:a="http://schemas.openxmlformats.org/drawingml/2006/main">
          <a:off x="123265" y="56029"/>
          <a:ext cx="781791" cy="683133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428625</xdr:colOff>
      <xdr:row>0</xdr:row>
      <xdr:rowOff>66675</xdr:rowOff>
    </xdr:from>
    <xdr:to>
      <xdr:col>10</xdr:col>
      <xdr:colOff>1210416</xdr:colOff>
      <xdr:row>3</xdr:row>
      <xdr:rowOff>6858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9236984" y="66675"/>
          <a:ext cx="781791" cy="683133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1190625</xdr:colOff>
      <xdr:row>0</xdr:row>
      <xdr:rowOff>104775</xdr:rowOff>
    </xdr:from>
    <xdr:to>
      <xdr:col>10</xdr:col>
      <xdr:colOff>1972416</xdr:colOff>
      <xdr:row>2</xdr:row>
      <xdr:rowOff>225933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1180084" y="104775"/>
          <a:ext cx="781791" cy="683133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447675</xdr:colOff>
      <xdr:row>0</xdr:row>
      <xdr:rowOff>85725</xdr:rowOff>
    </xdr:from>
    <xdr:to>
      <xdr:col>14</xdr:col>
      <xdr:colOff>1229466</xdr:colOff>
      <xdr:row>3</xdr:row>
      <xdr:rowOff>25908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8646434" y="85725"/>
          <a:ext cx="781791" cy="683133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95250</xdr:rowOff>
    </xdr:from>
    <xdr:to>
      <xdr:col>10</xdr:col>
      <xdr:colOff>1281010</xdr:colOff>
      <xdr:row>2</xdr:row>
      <xdr:rowOff>159258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1033290" y="95250"/>
          <a:ext cx="661885" cy="578358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208546" cy="56405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2539999</xdr:colOff>
      <xdr:row>0</xdr:row>
      <xdr:rowOff>367109</xdr:rowOff>
    </xdr:from>
    <xdr:to>
      <xdr:col>2</xdr:col>
      <xdr:colOff>175712</xdr:colOff>
      <xdr:row>1</xdr:row>
      <xdr:rowOff>191404</xdr:rowOff>
    </xdr:to>
    <xdr:pic>
      <xdr:nvPicPr>
        <xdr:cNvPr id="3" name="Picture 2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16510147" y="367109"/>
          <a:ext cx="661885" cy="578358"/>
        </a:xfrm>
        <a:prstGeom prst="rect">
          <a:avLst/>
        </a:prstGeom>
      </xdr:spPr>
    </xdr:pic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0.00972</cdr:x>
      <cdr:y>0.00792</cdr:y>
    </cdr:from>
    <cdr:to>
      <cdr:x>0.08149</cdr:x>
      <cdr:y>0.11012</cdr:y>
    </cdr:to>
    <cdr:pic>
      <cdr:nvPicPr>
        <cdr:cNvPr id="3" name="Picture 2" descr="Ministry of Development Planning and Statistics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9647" y="44823"/>
          <a:ext cx="661885" cy="578358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628650</xdr:colOff>
      <xdr:row>0</xdr:row>
      <xdr:rowOff>95250</xdr:rowOff>
    </xdr:from>
    <xdr:to>
      <xdr:col>10</xdr:col>
      <xdr:colOff>1290535</xdr:colOff>
      <xdr:row>2</xdr:row>
      <xdr:rowOff>159258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1023765" y="95250"/>
          <a:ext cx="661885" cy="578358"/>
        </a:xfrm>
        <a:prstGeom prst="rect">
          <a:avLst/>
        </a:prstGeom>
      </xdr:spPr>
    </xdr:pic>
    <xdr:clientData/>
  </xdr:twoCellAnchor>
  <xdr:twoCellAnchor>
    <xdr:from>
      <xdr:col>11</xdr:col>
      <xdr:colOff>485775</xdr:colOff>
      <xdr:row>7</xdr:row>
      <xdr:rowOff>171450</xdr:rowOff>
    </xdr:from>
    <xdr:to>
      <xdr:col>13</xdr:col>
      <xdr:colOff>371475</xdr:colOff>
      <xdr:row>11</xdr:row>
      <xdr:rowOff>104775</xdr:rowOff>
    </xdr:to>
    <xdr:sp macro="" textlink="">
      <xdr:nvSpPr>
        <xdr:cNvPr id="3" name="TextBox 2"/>
        <xdr:cNvSpPr txBox="1"/>
      </xdr:nvSpPr>
      <xdr:spPr>
        <a:xfrm>
          <a:off x="9979390125" y="1847850"/>
          <a:ext cx="1104900" cy="714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QA" sz="1100">
              <a:solidFill>
                <a:srgbClr val="FF0000"/>
              </a:solidFill>
            </a:rPr>
            <a:t>الرقم باللون الاحمر غير متطابق مع رقم الصحة</a:t>
          </a:r>
        </a:p>
        <a:p>
          <a:pPr algn="r" rtl="1"/>
          <a:r>
            <a:rPr lang="ar-QA" sz="1100">
              <a:solidFill>
                <a:srgbClr val="FF0000"/>
              </a:solidFill>
            </a:rPr>
            <a:t>رقم الصحة= 158 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208546" cy="56405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0.00724</cdr:x>
      <cdr:y>0.00673</cdr:y>
    </cdr:from>
    <cdr:to>
      <cdr:x>0.0791</cdr:x>
      <cdr:y>0.10896</cdr:y>
    </cdr:to>
    <cdr:pic>
      <cdr:nvPicPr>
        <cdr:cNvPr id="3" name="Picture 2" descr="Ministry of Development Planning and Statistics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6675" y="38100"/>
          <a:ext cx="661885" cy="578358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2419350</xdr:colOff>
      <xdr:row>0</xdr:row>
      <xdr:rowOff>152400</xdr:rowOff>
    </xdr:from>
    <xdr:to>
      <xdr:col>12</xdr:col>
      <xdr:colOff>538060</xdr:colOff>
      <xdr:row>3</xdr:row>
      <xdr:rowOff>44958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1747665" y="152400"/>
          <a:ext cx="661885" cy="578358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208546" cy="56405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0.08488</cdr:x>
      <cdr:y>0.12074</cdr:y>
    </cdr:to>
    <cdr:pic>
      <cdr:nvPicPr>
        <cdr:cNvPr id="4" name="Picture 3" descr="Ministry of Development Planning and Statistics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781791" cy="683133"/>
        </a:xfrm>
        <a:prstGeom xmlns:a="http://schemas.openxmlformats.org/drawingml/2006/main" prst="rect">
          <a:avLst/>
        </a:prstGeom>
      </cdr:spPr>
    </cdr:pic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1771650</xdr:colOff>
      <xdr:row>0</xdr:row>
      <xdr:rowOff>66675</xdr:rowOff>
    </xdr:from>
    <xdr:to>
      <xdr:col>10</xdr:col>
      <xdr:colOff>2553441</xdr:colOff>
      <xdr:row>2</xdr:row>
      <xdr:rowOff>235458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1199134" y="66675"/>
          <a:ext cx="781791" cy="683133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523875</xdr:colOff>
      <xdr:row>0</xdr:row>
      <xdr:rowOff>133350</xdr:rowOff>
    </xdr:from>
    <xdr:to>
      <xdr:col>10</xdr:col>
      <xdr:colOff>1185760</xdr:colOff>
      <xdr:row>2</xdr:row>
      <xdr:rowOff>197358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1071390" y="133350"/>
          <a:ext cx="661885" cy="578358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133242" cy="59955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352425</xdr:colOff>
      <xdr:row>0</xdr:row>
      <xdr:rowOff>63716</xdr:rowOff>
    </xdr:from>
    <xdr:to>
      <xdr:col>4</xdr:col>
      <xdr:colOff>1104901</xdr:colOff>
      <xdr:row>3</xdr:row>
      <xdr:rowOff>25908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4762224" y="63716"/>
          <a:ext cx="752476" cy="657517"/>
        </a:xfrm>
        <a:prstGeom prst="rect">
          <a:avLst/>
        </a:prstGeom>
      </xdr:spPr>
    </xdr:pic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0.00434</cdr:x>
      <cdr:y>0.0099</cdr:y>
    </cdr:from>
    <cdr:to>
      <cdr:x>0.07669</cdr:x>
      <cdr:y>0.10609</cdr:y>
    </cdr:to>
    <cdr:pic>
      <cdr:nvPicPr>
        <cdr:cNvPr id="2" name="Picture 1" descr="Ministry of Development Planning and Statistics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9687" y="59531"/>
          <a:ext cx="661885" cy="578358"/>
        </a:xfrm>
        <a:prstGeom xmlns:a="http://schemas.openxmlformats.org/drawingml/2006/main" prst="rect">
          <a:avLst/>
        </a:prstGeom>
      </cdr:spPr>
    </cdr:pic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504825</xdr:colOff>
      <xdr:row>0</xdr:row>
      <xdr:rowOff>76200</xdr:rowOff>
    </xdr:from>
    <xdr:to>
      <xdr:col>10</xdr:col>
      <xdr:colOff>1286616</xdr:colOff>
      <xdr:row>3</xdr:row>
      <xdr:rowOff>16383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1027684" y="76200"/>
          <a:ext cx="781791" cy="683133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609600</xdr:colOff>
      <xdr:row>0</xdr:row>
      <xdr:rowOff>171450</xdr:rowOff>
    </xdr:from>
    <xdr:to>
      <xdr:col>10</xdr:col>
      <xdr:colOff>1271485</xdr:colOff>
      <xdr:row>2</xdr:row>
      <xdr:rowOff>235458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1042815" y="171450"/>
          <a:ext cx="661885" cy="578358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561975</xdr:colOff>
      <xdr:row>0</xdr:row>
      <xdr:rowOff>142875</xdr:rowOff>
    </xdr:from>
    <xdr:to>
      <xdr:col>10</xdr:col>
      <xdr:colOff>1223860</xdr:colOff>
      <xdr:row>3</xdr:row>
      <xdr:rowOff>35433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1090440" y="142875"/>
          <a:ext cx="661885" cy="578358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971550</xdr:colOff>
      <xdr:row>0</xdr:row>
      <xdr:rowOff>114300</xdr:rowOff>
    </xdr:from>
    <xdr:to>
      <xdr:col>7</xdr:col>
      <xdr:colOff>1633435</xdr:colOff>
      <xdr:row>2</xdr:row>
      <xdr:rowOff>159258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2890665" y="114300"/>
          <a:ext cx="661885" cy="578358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9133242" cy="59955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0.25205</cdr:x>
      <cdr:y>0.19078</cdr:y>
    </cdr:from>
    <cdr:to>
      <cdr:x>0.42555</cdr:x>
      <cdr:y>0.23803</cdr:y>
    </cdr:to>
    <cdr:sp macro="" textlink="">
      <cdr:nvSpPr>
        <cdr:cNvPr id="3891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07131" y="1150276"/>
          <a:ext cx="1588137" cy="2848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ar-QA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عقود الزواج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Marriages</a:t>
          </a: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0.59537</cdr:x>
      <cdr:y>0.18921</cdr:y>
    </cdr:from>
    <cdr:to>
      <cdr:x>0.76712</cdr:x>
      <cdr:y>0.23646</cdr:y>
    </cdr:to>
    <cdr:sp macro="" textlink="">
      <cdr:nvSpPr>
        <cdr:cNvPr id="3891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49773" y="1140813"/>
          <a:ext cx="1572118" cy="2848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ar-QA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إشهادات الطلاق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Divorces</a:t>
          </a: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0.00624</cdr:x>
      <cdr:y>0.00316</cdr:y>
    </cdr:from>
    <cdr:to>
      <cdr:x>0.07855</cdr:x>
      <cdr:y>0.09908</cdr:y>
    </cdr:to>
    <cdr:pic>
      <cdr:nvPicPr>
        <cdr:cNvPr id="4" name="Picture 3" descr="Ministry of Development Planning and Statistics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7150" y="19050"/>
          <a:ext cx="661885" cy="578358"/>
        </a:xfrm>
        <a:prstGeom xmlns:a="http://schemas.openxmlformats.org/drawingml/2006/main" prst="rect">
          <a:avLst/>
        </a:prstGeom>
      </cdr:spPr>
    </cdr:pic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981075</xdr:colOff>
      <xdr:row>0</xdr:row>
      <xdr:rowOff>95250</xdr:rowOff>
    </xdr:from>
    <xdr:to>
      <xdr:col>7</xdr:col>
      <xdr:colOff>1642960</xdr:colOff>
      <xdr:row>2</xdr:row>
      <xdr:rowOff>159258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2890665" y="95250"/>
          <a:ext cx="661885" cy="578358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</xdr:colOff>
      <xdr:row>0</xdr:row>
      <xdr:rowOff>104775</xdr:rowOff>
    </xdr:from>
    <xdr:to>
      <xdr:col>7</xdr:col>
      <xdr:colOff>719035</xdr:colOff>
      <xdr:row>2</xdr:row>
      <xdr:rowOff>225933</xdr:rowOff>
    </xdr:to>
    <xdr:pic>
      <xdr:nvPicPr>
        <xdr:cNvPr id="3" name="Picture 2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2938290" y="104775"/>
          <a:ext cx="661885" cy="578358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1676400</xdr:colOff>
      <xdr:row>0</xdr:row>
      <xdr:rowOff>76200</xdr:rowOff>
    </xdr:from>
    <xdr:to>
      <xdr:col>8</xdr:col>
      <xdr:colOff>2338285</xdr:colOff>
      <xdr:row>2</xdr:row>
      <xdr:rowOff>140208</xdr:rowOff>
    </xdr:to>
    <xdr:pic>
      <xdr:nvPicPr>
        <xdr:cNvPr id="3" name="Picture 2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2242965" y="76200"/>
          <a:ext cx="661885" cy="57835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133242" cy="59955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578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0.00724</cdr:x>
      <cdr:y>0.01849</cdr:y>
    </cdr:from>
    <cdr:to>
      <cdr:x>0.0791</cdr:x>
      <cdr:y>0.12054</cdr:y>
    </cdr:to>
    <cdr:pic>
      <cdr:nvPicPr>
        <cdr:cNvPr id="3" name="Picture 2" descr="Ministry of Development Planning and Statistics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6675" y="104775"/>
          <a:ext cx="661885" cy="578358"/>
        </a:xfrm>
        <a:prstGeom xmlns:a="http://schemas.openxmlformats.org/drawingml/2006/main" prst="rect">
          <a:avLst/>
        </a:prstGeom>
      </cdr:spPr>
    </cdr:pic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1000125</xdr:colOff>
      <xdr:row>0</xdr:row>
      <xdr:rowOff>76200</xdr:rowOff>
    </xdr:from>
    <xdr:to>
      <xdr:col>16</xdr:col>
      <xdr:colOff>1662010</xdr:colOff>
      <xdr:row>2</xdr:row>
      <xdr:rowOff>121158</xdr:rowOff>
    </xdr:to>
    <xdr:pic>
      <xdr:nvPicPr>
        <xdr:cNvPr id="3" name="Picture 2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7375690" y="76200"/>
          <a:ext cx="661885" cy="578358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971550</xdr:colOff>
      <xdr:row>0</xdr:row>
      <xdr:rowOff>57150</xdr:rowOff>
    </xdr:from>
    <xdr:to>
      <xdr:col>13</xdr:col>
      <xdr:colOff>1633435</xdr:colOff>
      <xdr:row>2</xdr:row>
      <xdr:rowOff>178308</xdr:rowOff>
    </xdr:to>
    <xdr:pic>
      <xdr:nvPicPr>
        <xdr:cNvPr id="3" name="Picture 2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9233065" y="57150"/>
          <a:ext cx="661885" cy="578358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600075</xdr:colOff>
      <xdr:row>0</xdr:row>
      <xdr:rowOff>85725</xdr:rowOff>
    </xdr:from>
    <xdr:to>
      <xdr:col>13</xdr:col>
      <xdr:colOff>1261960</xdr:colOff>
      <xdr:row>2</xdr:row>
      <xdr:rowOff>206883</xdr:rowOff>
    </xdr:to>
    <xdr:pic>
      <xdr:nvPicPr>
        <xdr:cNvPr id="3" name="Picture 2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9271165" y="85725"/>
          <a:ext cx="661885" cy="578358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962025</xdr:colOff>
      <xdr:row>0</xdr:row>
      <xdr:rowOff>161925</xdr:rowOff>
    </xdr:from>
    <xdr:to>
      <xdr:col>7</xdr:col>
      <xdr:colOff>1623910</xdr:colOff>
      <xdr:row>2</xdr:row>
      <xdr:rowOff>225933</xdr:rowOff>
    </xdr:to>
    <xdr:pic>
      <xdr:nvPicPr>
        <xdr:cNvPr id="3" name="Picture 2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2909715" y="161925"/>
          <a:ext cx="661885" cy="578358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657225</xdr:colOff>
      <xdr:row>0</xdr:row>
      <xdr:rowOff>180975</xdr:rowOff>
    </xdr:from>
    <xdr:to>
      <xdr:col>7</xdr:col>
      <xdr:colOff>1319110</xdr:colOff>
      <xdr:row>2</xdr:row>
      <xdr:rowOff>302133</xdr:rowOff>
    </xdr:to>
    <xdr:pic>
      <xdr:nvPicPr>
        <xdr:cNvPr id="3" name="Picture 2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2871615" y="180975"/>
          <a:ext cx="661885" cy="578358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9144000" cy="600635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0.00542</cdr:x>
      <cdr:y>0.00824</cdr:y>
    </cdr:from>
    <cdr:to>
      <cdr:x>0.07778</cdr:x>
      <cdr:y>0.10427</cdr:y>
    </cdr:to>
    <cdr:pic>
      <cdr:nvPicPr>
        <cdr:cNvPr id="3" name="Picture 2" descr="Ministry of Development Planning and Statistics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609" y="49610"/>
          <a:ext cx="661885" cy="578358"/>
        </a:xfrm>
        <a:prstGeom xmlns:a="http://schemas.openxmlformats.org/drawingml/2006/main" prst="rect">
          <a:avLst/>
        </a:prstGeom>
      </cdr:spPr>
    </cdr:pic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93</xdr:col>
      <xdr:colOff>123825</xdr:colOff>
      <xdr:row>0</xdr:row>
      <xdr:rowOff>0</xdr:rowOff>
    </xdr:from>
    <xdr:to>
      <xdr:col>256</xdr:col>
      <xdr:colOff>0</xdr:colOff>
      <xdr:row>4</xdr:row>
      <xdr:rowOff>19050</xdr:rowOff>
    </xdr:to>
    <xdr:pic>
      <xdr:nvPicPr>
        <xdr:cNvPr id="688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99240975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666750</xdr:colOff>
      <xdr:row>0</xdr:row>
      <xdr:rowOff>104775</xdr:rowOff>
    </xdr:from>
    <xdr:to>
      <xdr:col>6</xdr:col>
      <xdr:colOff>1328635</xdr:colOff>
      <xdr:row>2</xdr:row>
      <xdr:rowOff>225933</xdr:rowOff>
    </xdr:to>
    <xdr:pic>
      <xdr:nvPicPr>
        <xdr:cNvPr id="4" name="Picture 3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83471690" y="104775"/>
          <a:ext cx="661885" cy="578358"/>
        </a:xfrm>
        <a:prstGeom prst="rect">
          <a:avLst/>
        </a:prstGeom>
      </xdr:spPr>
    </xdr:pic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0.01041</cdr:x>
      <cdr:y>0.00951</cdr:y>
    </cdr:from>
    <cdr:to>
      <cdr:x>0.08272</cdr:x>
      <cdr:y>0.10574</cdr:y>
    </cdr:to>
    <cdr:pic>
      <cdr:nvPicPr>
        <cdr:cNvPr id="3" name="Picture 2" descr="Ministry of Development Planning and Statistics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95250" y="57150"/>
          <a:ext cx="661885" cy="578358"/>
        </a:xfrm>
        <a:prstGeom xmlns:a="http://schemas.openxmlformats.org/drawingml/2006/main" prst="rect">
          <a:avLst/>
        </a:prstGeom>
      </cdr:spPr>
    </cdr:pic>
  </cdr:relSizeAnchor>
</c:userShapes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990600</xdr:colOff>
      <xdr:row>0</xdr:row>
      <xdr:rowOff>142875</xdr:rowOff>
    </xdr:from>
    <xdr:to>
      <xdr:col>6</xdr:col>
      <xdr:colOff>1652485</xdr:colOff>
      <xdr:row>2</xdr:row>
      <xdr:rowOff>264033</xdr:rowOff>
    </xdr:to>
    <xdr:pic>
      <xdr:nvPicPr>
        <xdr:cNvPr id="3" name="Picture 2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3566940" y="142875"/>
          <a:ext cx="661885" cy="578358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1000125</xdr:colOff>
      <xdr:row>0</xdr:row>
      <xdr:rowOff>66675</xdr:rowOff>
    </xdr:from>
    <xdr:to>
      <xdr:col>6</xdr:col>
      <xdr:colOff>1662010</xdr:colOff>
      <xdr:row>2</xdr:row>
      <xdr:rowOff>187833</xdr:rowOff>
    </xdr:to>
    <xdr:pic>
      <xdr:nvPicPr>
        <xdr:cNvPr id="3" name="Picture 2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3471690" y="66675"/>
          <a:ext cx="661885" cy="578358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676275</xdr:colOff>
      <xdr:row>0</xdr:row>
      <xdr:rowOff>104775</xdr:rowOff>
    </xdr:from>
    <xdr:to>
      <xdr:col>13</xdr:col>
      <xdr:colOff>1338160</xdr:colOff>
      <xdr:row>2</xdr:row>
      <xdr:rowOff>225933</xdr:rowOff>
    </xdr:to>
    <xdr:pic>
      <xdr:nvPicPr>
        <xdr:cNvPr id="3" name="Picture 2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9214015" y="104775"/>
          <a:ext cx="661885" cy="57835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609600</xdr:colOff>
      <xdr:row>0</xdr:row>
      <xdr:rowOff>95250</xdr:rowOff>
    </xdr:from>
    <xdr:to>
      <xdr:col>14</xdr:col>
      <xdr:colOff>1271485</xdr:colOff>
      <xdr:row>2</xdr:row>
      <xdr:rowOff>159258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8652040" y="447675"/>
          <a:ext cx="661885" cy="57835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495300</xdr:colOff>
      <xdr:row>0</xdr:row>
      <xdr:rowOff>95250</xdr:rowOff>
    </xdr:from>
    <xdr:to>
      <xdr:col>14</xdr:col>
      <xdr:colOff>1277091</xdr:colOff>
      <xdr:row>3</xdr:row>
      <xdr:rowOff>35433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8598809" y="95250"/>
          <a:ext cx="781791" cy="68313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171450</xdr:colOff>
      <xdr:row>0</xdr:row>
      <xdr:rowOff>95250</xdr:rowOff>
    </xdr:from>
    <xdr:to>
      <xdr:col>16</xdr:col>
      <xdr:colOff>953241</xdr:colOff>
      <xdr:row>3</xdr:row>
      <xdr:rowOff>35433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7417709" y="95250"/>
          <a:ext cx="781791" cy="68313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571500</xdr:colOff>
      <xdr:row>0</xdr:row>
      <xdr:rowOff>57150</xdr:rowOff>
    </xdr:from>
    <xdr:to>
      <xdr:col>13</xdr:col>
      <xdr:colOff>1233385</xdr:colOff>
      <xdr:row>2</xdr:row>
      <xdr:rowOff>121158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9728365" y="409575"/>
          <a:ext cx="661885" cy="57835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606;&#1588;&#1585;&#1575;&#1578;/&#1575;&#1604;&#1586;&#1608;&#1575;&#1580;%20&#1608;&#1575;&#1604;&#1591;&#1604;&#1575;&#1602;/2012/Bulletin_Marriages_Divorces_DB_20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&#1606;&#1588;&#1585;&#1575;&#1578;\&#1575;&#1604;&#1586;&#1608;&#1575;&#1580;%20&#1608;&#1575;&#1604;&#1591;&#1604;&#1575;&#1602;\2013\Bulletin_Marriages_Divorces_DB_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tr."/>
      <sheetName val="Cont."/>
      <sheetName val="ConT.GR"/>
      <sheetName val="-"/>
      <sheetName val="Pref."/>
      <sheetName val="Def."/>
      <sheetName val="المؤشرات"/>
      <sheetName val="FIRST"/>
      <sheetName val="1"/>
      <sheetName val="GR-1"/>
      <sheetName val="2"/>
      <sheetName val="3"/>
      <sheetName val="GR-2"/>
      <sheetName val="4"/>
      <sheetName val="GR-3"/>
      <sheetName val="5"/>
      <sheetName val="GR-4"/>
      <sheetName val="6"/>
      <sheetName val="GR-5"/>
      <sheetName val="7"/>
      <sheetName val="8"/>
      <sheetName val="GR-6"/>
      <sheetName val="9"/>
      <sheetName val="10"/>
      <sheetName val="11-1"/>
      <sheetName val="11-2"/>
      <sheetName val="11-3"/>
      <sheetName val="12-1"/>
      <sheetName val="12-2"/>
      <sheetName val="12-3"/>
      <sheetName val="13-1"/>
      <sheetName val="13-2"/>
      <sheetName val="13-3"/>
      <sheetName val="14-1"/>
      <sheetName val="14-2"/>
      <sheetName val="14-3"/>
      <sheetName val="15-1"/>
      <sheetName val="15-2"/>
      <sheetName val="15-3"/>
      <sheetName val="16-1"/>
      <sheetName val="16-2"/>
      <sheetName val="16-3"/>
      <sheetName val="GR-7"/>
      <sheetName val="17-1"/>
      <sheetName val="17-2"/>
      <sheetName val="17-3"/>
      <sheetName val="GR-8 "/>
      <sheetName val="18-1"/>
      <sheetName val="18-2"/>
      <sheetName val="18-3"/>
      <sheetName val="19"/>
      <sheetName val="20"/>
      <sheetName val="GR9"/>
      <sheetName val="SECOND"/>
      <sheetName val="21"/>
      <sheetName val="GR-10"/>
      <sheetName val="22"/>
      <sheetName val="GR11"/>
      <sheetName val="23"/>
      <sheetName val="GR12"/>
      <sheetName val="24"/>
      <sheetName val="GR13"/>
      <sheetName val="GR14"/>
      <sheetName val="25-1"/>
      <sheetName val="25-2"/>
      <sheetName val="25-3"/>
      <sheetName val="26-1"/>
      <sheetName val="26-2"/>
      <sheetName val="26-3"/>
      <sheetName val="27"/>
      <sheetName val="28.1"/>
      <sheetName val="28.2"/>
      <sheetName val="28.3"/>
      <sheetName val="29"/>
      <sheetName val="30.1"/>
      <sheetName val="30.2"/>
      <sheetName val="30.3"/>
      <sheetName val="31.1"/>
      <sheetName val="31.2"/>
      <sheetName val="31.3"/>
      <sheetName val="32.1"/>
      <sheetName val="32.2"/>
      <sheetName val="32.3"/>
      <sheetName val="33.1"/>
      <sheetName val="33.2"/>
      <sheetName val="33.3"/>
      <sheetName val="34"/>
      <sheetName val="35"/>
      <sheetName val="36"/>
      <sheetName val="GR15"/>
      <sheetName val="37"/>
      <sheetName val="38.1"/>
      <sheetName val="38.2"/>
      <sheetName val="38.3"/>
      <sheetName val="GR16"/>
      <sheetName val="39.1"/>
      <sheetName val="39.2"/>
      <sheetName val="39.3"/>
      <sheetName val="40.1"/>
      <sheetName val="40.2"/>
      <sheetName val="40.3"/>
      <sheetName val="GR17"/>
      <sheetName val="41.1"/>
      <sheetName val="GR18"/>
      <sheetName val="41.2"/>
      <sheetName val="GR19"/>
      <sheetName val="41.3"/>
      <sheetName val="GR20"/>
      <sheetName val="42-1"/>
      <sheetName val="GR21"/>
      <sheetName val="42-2"/>
      <sheetName val="GR22"/>
      <sheetName val="42-3"/>
      <sheetName val="GR23"/>
      <sheetName val="43-1"/>
      <sheetName val="43-2"/>
      <sheetName val="43-3"/>
      <sheetName val="44"/>
      <sheetName val="GR24"/>
      <sheetName val="45"/>
      <sheetName val="46"/>
      <sheetName val="47"/>
      <sheetName val="الملاحق"/>
      <sheetName val="الزواج Marriage"/>
      <sheetName val="الطلاق Divorces"/>
      <sheetName val="Bulletin_Marriages_Divorces_DB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 refreshError="1"/>
    </sheetDataSet>
  </externalBook>
</externalLink>
</file>

<file path=xl/queryTables/queryTable1.xml><?xml version="1.0" encoding="utf-8"?>
<queryTable xmlns="http://schemas.openxmlformats.org/spreadsheetml/2006/main" name="(Default) XLS_TAB_6" headers="0" backgroundRefresh="0" growShrinkType="overwriteClear" adjustColumnWidth="0" connectionId="4" autoFormatId="16" applyNumberFormats="0" applyBorderFormats="0" applyFontFormats="0" applyPatternFormats="0" applyAlignmentFormats="0" applyWidthHeightFormats="0">
  <queryTableRefresh headersInLastRefresh="0" nextId="9">
    <queryTableFields count="8">
      <queryTableField id="1" name="AREA_AR" tableColumnId="25"/>
      <queryTableField id="2" name="M_QTRI_COUNT" tableColumnId="26"/>
      <queryTableField id="3" name="M_NQTRI_COUNT" tableColumnId="27"/>
      <queryTableField id="4" name="M_QTRI_TOT_COUNT" tableColumnId="28"/>
      <queryTableField id="5" name="W_QTRI_COUNT" tableColumnId="29"/>
      <queryTableField id="6" name="W_NQTRI_COUNT" tableColumnId="30"/>
      <queryTableField id="7" name="W_QTRI_TOT_COUNT" tableColumnId="31"/>
      <queryTableField id="8" name="AREA_ENG" tableColumnId="32"/>
    </queryTableFields>
  </queryTableRefresh>
</queryTable>
</file>

<file path=xl/queryTables/queryTable2.xml><?xml version="1.0" encoding="utf-8"?>
<queryTable xmlns="http://schemas.openxmlformats.org/spreadsheetml/2006/main" name="(Default) XLS_TAB_7" headers="0" backgroundRefresh="0" growShrinkType="overwriteClear" adjustColumnWidth="0" connectionId="6" autoFormatId="16" applyNumberFormats="0" applyBorderFormats="0" applyFontFormats="0" applyPatternFormats="0" applyAlignmentFormats="0" applyWidthHeightFormats="0">
  <queryTableRefresh headersInLastRefresh="0" nextId="7">
    <queryTableFields count="6">
      <queryTableField id="1" name="M_QTRI_COUNT" tableColumnId="1"/>
      <queryTableField id="2" name="M_NQTRI_COUNT" tableColumnId="2"/>
      <queryTableField id="3" name="M_QTRI_TOT_COUNT" tableColumnId="3"/>
      <queryTableField id="4" name="W_QTRI_COUNT" tableColumnId="4"/>
      <queryTableField id="5" name="W_NQTRI_COUNT" tableColumnId="5"/>
      <queryTableField id="6" name="W_QTRI_TOT_COUNT" tableColumnId="6"/>
    </queryTableFields>
  </queryTableRefresh>
</queryTable>
</file>

<file path=xl/queryTables/queryTable3.xml><?xml version="1.0" encoding="utf-8"?>
<queryTable xmlns="http://schemas.openxmlformats.org/spreadsheetml/2006/main" name="(Default) XLS_TAB_8" headers="0" backgroundRefresh="0" growShrinkType="overwriteClear" adjustColumnWidth="0" connectionId="7" autoFormatId="16" applyNumberFormats="0" applyBorderFormats="0" applyFontFormats="0" applyPatternFormats="0" applyAlignmentFormats="0" applyWidthHeightFormats="0">
  <queryTableRefresh headersInLastRefresh="0" nextId="9">
    <queryTableFields count="7">
      <queryTableField id="1" name="QATAR" tableColumnId="1"/>
      <queryTableField id="2" name="OTHER_G_C_C_COUNTRIES" tableColumnId="2"/>
      <queryTableField id="3" name="OTHER_ARAB_COUNTRIES" tableColumnId="3"/>
      <queryTableField id="4" name="ASIAN_COUNTRIES" tableColumnId="4"/>
      <queryTableField id="5" name="EUROPEAN_COUNTRIES" tableColumnId="5"/>
      <queryTableField id="6" name="OTHER_COUNTRIES" tableColumnId="6"/>
      <queryTableField id="7" name="TOTAL" tableColumnId="7"/>
    </queryTableFields>
    <queryTableDeletedFields count="1">
      <deletedField name="ROW_ORDER"/>
    </queryTableDeletedFields>
  </queryTableRefresh>
</queryTable>
</file>

<file path=xl/queryTables/queryTable4.xml><?xml version="1.0" encoding="utf-8"?>
<queryTable xmlns="http://schemas.openxmlformats.org/spreadsheetml/2006/main" name="(Default) XLS_TAB_6" headers="0" backgroundRefresh="0" growShrinkType="overwriteClear" adjustColumnWidth="0" connectionId="5" autoFormatId="16" applyNumberFormats="0" applyBorderFormats="0" applyFontFormats="0" applyPatternFormats="0" applyAlignmentFormats="0" applyWidthHeightFormats="0">
  <queryTableRefresh headersInLastRefresh="0" nextId="9">
    <queryTableFields count="8">
      <queryTableField id="1" name="AREA_AR" tableColumnId="25"/>
      <queryTableField id="2" dataBound="0" tableColumnId="26"/>
      <queryTableField id="3" dataBound="0" tableColumnId="27"/>
      <queryTableField id="4" dataBound="0" tableColumnId="28"/>
      <queryTableField id="5" dataBound="0" tableColumnId="29"/>
      <queryTableField id="6" dataBound="0" tableColumnId="30"/>
      <queryTableField id="7" dataBound="0" tableColumnId="31"/>
      <queryTableField id="8" name="AREA_ENG" tableColumnId="32"/>
    </queryTableFields>
    <queryTableDeletedFields count="6">
      <deletedField name="M_QTRI_COUNT"/>
      <deletedField name="M_NQTRI_COUNT"/>
      <deletedField name="M_QTRI_TOT_COUNT"/>
      <deletedField name="W_QTRI_COUNT"/>
      <deletedField name="W_NQTRI_COUNT"/>
      <deletedField name="W_QTRI_TOT_COUNT"/>
    </queryTableDeletedFields>
  </queryTableRefresh>
</queryTable>
</file>

<file path=xl/queryTables/queryTable5.xml><?xml version="1.0" encoding="utf-8"?>
<queryTable xmlns="http://schemas.openxmlformats.org/spreadsheetml/2006/main" name="(Default) XLS_TAB_23" headers="0" backgroundRefresh="0" growShrinkType="overwriteClear" adjustColumnWidth="0" connectionId="1" autoFormatId="16" applyNumberFormats="0" applyBorderFormats="0" applyFontFormats="0" applyPatternFormats="0" applyAlignmentFormats="0" applyWidthHeightFormats="0">
  <queryTableRefresh headersInLastRefresh="0" nextId="7">
    <queryTableFields count="6">
      <queryTableField id="1" name="M_QTRI_COUNT" tableColumnId="1"/>
      <queryTableField id="2" name="M_NQTRI_COUNT" tableColumnId="2"/>
      <queryTableField id="3" name="M_QTRI_TOT_COUNT" tableColumnId="3"/>
      <queryTableField id="4" name="W_QTRI_COUNT" tableColumnId="4"/>
      <queryTableField id="5" name="W_NQTRI_COUNT" tableColumnId="5"/>
      <queryTableField id="6" name="W_QTRI_TOT_COUNT" tableColumnId="6"/>
    </queryTableFields>
  </queryTableRefresh>
</queryTable>
</file>

<file path=xl/queryTables/queryTable6.xml><?xml version="1.0" encoding="utf-8"?>
<queryTable xmlns="http://schemas.openxmlformats.org/spreadsheetml/2006/main" name="(Default) XLS_TAB_26_2" headers="0" backgroundRefresh="0" growShrinkType="overwriteClear" adjustColumnWidth="0" connectionId="3" autoFormatId="16" applyNumberFormats="0" applyBorderFormats="0" applyFontFormats="0" applyPatternFormats="0" applyAlignmentFormats="0" applyWidthHeightFormats="0">
  <queryTableRefresh headersInLastRefresh="0" nextId="6">
    <queryTableFields count="5">
      <queryTableField id="1" name="BAAN_SMALLERQATAR" tableColumnId="1"/>
      <queryTableField id="2" name="RAJEE" tableColumnId="2"/>
      <queryTableField id="3" name="KHULLA" tableColumnId="3"/>
      <queryTableField id="4" name="BAAN_GREATER" tableColumnId="4"/>
      <queryTableField id="5" name="TOTAL" tableColumnId="5"/>
    </queryTableFields>
  </queryTableRefresh>
</queryTable>
</file>

<file path=xl/queryTables/queryTable7.xml><?xml version="1.0" encoding="utf-8"?>
<queryTable xmlns="http://schemas.openxmlformats.org/spreadsheetml/2006/main" name="(Default) XLS_TAB_25_3" headers="0" backgroundRefresh="0" growShrinkType="overwriteClear" adjustColumnWidth="0" connectionId="2" autoFormatId="16" applyNumberFormats="0" applyBorderFormats="0" applyFontFormats="0" applyPatternFormats="0" applyAlignmentFormats="0" applyWidthHeightFormats="0">
  <queryTableRefresh headersInLastRefresh="0" nextId="6">
    <queryTableFields count="5">
      <queryTableField id="1" name="BAAN_SMALLERQATAR" tableColumnId="1"/>
      <queryTableField id="2" name="RAJEE" tableColumnId="2"/>
      <queryTableField id="3" name="KHULLA" tableColumnId="3"/>
      <queryTableField id="4" name="BAAN_GREATER" tableColumnId="4"/>
      <queryTableField id="5" name="TOTAL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5" name="Table_Default__XLS_TAB_6" displayName="Table_Default__XLS_TAB_6" ref="A8:H16" tableType="queryTable" headerRowCount="0" totalsRowShown="0" headerRowDxfId="127" dataDxfId="126" totalsRowDxfId="124" tableBorderDxfId="125" totalsRowBorderDxfId="123">
  <tableColumns count="8">
    <tableColumn id="25" uniqueName="25" name="AREA_AR" queryTableFieldId="1" dataDxfId="122" totalsRowDxfId="121" dataCellStyle="TXT1"/>
    <tableColumn id="26" uniqueName="26" name="M_QTRI_COUNT" queryTableFieldId="2" dataDxfId="120" totalsRowDxfId="119" dataCellStyle="TXT2"/>
    <tableColumn id="27" uniqueName="27" name="M_NQTRI_COUNT" queryTableFieldId="3" dataDxfId="118" totalsRowDxfId="117" dataCellStyle="TXT2"/>
    <tableColumn id="28" uniqueName="28" name="M_QTRI_TOT_COUNT" queryTableFieldId="4" dataDxfId="116" totalsRowDxfId="115" dataCellStyle="Total1"/>
    <tableColumn id="29" uniqueName="29" name="W_QTRI_COUNT" queryTableFieldId="5" dataDxfId="114" totalsRowDxfId="113" dataCellStyle="TXT2"/>
    <tableColumn id="30" uniqueName="30" name="W_NQTRI_COUNT" queryTableFieldId="6" dataDxfId="112" totalsRowDxfId="111" dataCellStyle="TXT2"/>
    <tableColumn id="31" uniqueName="31" name="W_QTRI_TOT_COUNT" queryTableFieldId="7" dataDxfId="110" totalsRowDxfId="109" dataCellStyle="Total1"/>
    <tableColumn id="32" uniqueName="32" name="AREA_ENG" queryTableFieldId="8" dataDxfId="108" totalsRowDxfId="107" dataCellStyle="TXT1"/>
  </tableColumns>
  <tableStyleInfo name="VITAL" showFirstColumn="0" showLastColumn="0" showRowStripes="1" showColumnStripes="0"/>
</table>
</file>

<file path=xl/tables/table2.xml><?xml version="1.0" encoding="utf-8"?>
<table xmlns="http://schemas.openxmlformats.org/spreadsheetml/2006/main" id="8" name="Table_Default__XLS_TAB_7" displayName="Table_Default__XLS_TAB_7" ref="B9:G21" tableType="queryTable" headerRowCount="0" totalsRowCount="1" headerRowDxfId="106" dataDxfId="105" totalsRowDxfId="104" totalsRowBorderDxfId="103">
  <tableColumns count="6">
    <tableColumn id="1" uniqueName="1" name="M_QTRI_COUNT" totalsRowFunction="custom" queryTableFieldId="1" headerRowDxfId="102" dataDxfId="101" totalsRowDxfId="100" headerRowCellStyle="TXT2" dataCellStyle="TXT2">
      <totalsRowFormula>SUM(Table_Default__XLS_TAB_7[M_QTRI_COUNT])</totalsRowFormula>
    </tableColumn>
    <tableColumn id="2" uniqueName="2" name="M_NQTRI_COUNT" totalsRowFunction="custom" queryTableFieldId="2" headerRowDxfId="99" dataDxfId="98" totalsRowDxfId="97" headerRowCellStyle="TXT2" dataCellStyle="TXT2">
      <totalsRowFormula>SUM(Table_Default__XLS_TAB_7[M_NQTRI_COUNT])</totalsRowFormula>
    </tableColumn>
    <tableColumn id="3" uniqueName="3" name="M_QTRI_TOT_COUNT" totalsRowFunction="custom" queryTableFieldId="3" headerRowDxfId="96" dataDxfId="95" totalsRowDxfId="94" headerRowCellStyle="TXT2" dataCellStyle="Total1">
      <totalsRowFormula>SUM(Table_Default__XLS_TAB_7[M_QTRI_TOT_COUNT])</totalsRowFormula>
    </tableColumn>
    <tableColumn id="4" uniqueName="4" name="W_QTRI_COUNT" totalsRowFunction="custom" queryTableFieldId="4" headerRowDxfId="93" dataDxfId="92" totalsRowDxfId="91" headerRowCellStyle="TXT2" dataCellStyle="TXT2">
      <totalsRowFormula>SUM(Table_Default__XLS_TAB_7[W_QTRI_COUNT])</totalsRowFormula>
    </tableColumn>
    <tableColumn id="5" uniqueName="5" name="W_NQTRI_COUNT" totalsRowFunction="custom" queryTableFieldId="5" headerRowDxfId="90" dataDxfId="89" totalsRowDxfId="88" headerRowCellStyle="TXT2" dataCellStyle="TXT2">
      <totalsRowFormula>SUM(Table_Default__XLS_TAB_7[W_NQTRI_COUNT])</totalsRowFormula>
    </tableColumn>
    <tableColumn id="6" uniqueName="6" name="W_QTRI_TOT_COUNT" totalsRowFunction="custom" queryTableFieldId="6" headerRowDxfId="87" dataDxfId="86" totalsRowDxfId="85" headerRowCellStyle="TXT2" dataCellStyle="Total1">
      <totalsRowFormula>SUM(Table_Default__XLS_TAB_7[W_QTRI_TOT_COUNT])</totalsRowFormula>
    </tableColumn>
  </tableColumns>
  <tableStyleInfo name="VITAL" showFirstColumn="0" showLastColumn="0" showRowStripes="1" showColumnStripes="0"/>
</table>
</file>

<file path=xl/tables/table3.xml><?xml version="1.0" encoding="utf-8"?>
<table xmlns="http://schemas.openxmlformats.org/spreadsheetml/2006/main" id="9" name="Table_Default__XLS_TAB_810" displayName="Table_Default__XLS_TAB_810" ref="B10:H15" tableType="queryTable" headerRowCount="0" totalsRowShown="0" headerRowDxfId="84" dataDxfId="83" tableBorderDxfId="82" headerRowCellStyle="Normal 2" dataCellStyle="Normal 2">
  <tableColumns count="7">
    <tableColumn id="1" uniqueName="1" name="QATAR" queryTableFieldId="1" headerRowDxfId="81" dataDxfId="80" headerRowCellStyle="Normal 2" dataCellStyle="Normal 2"/>
    <tableColumn id="2" uniqueName="2" name="OTHER_G_C_C_COUNTRIES" queryTableFieldId="2" headerRowDxfId="79" dataDxfId="78" headerRowCellStyle="Normal 2" dataCellStyle="Normal 2"/>
    <tableColumn id="3" uniqueName="3" name="OTHER_ARAB_COUNTRIES" queryTableFieldId="3" headerRowDxfId="77" dataDxfId="76" headerRowCellStyle="Normal 2" dataCellStyle="Normal 2"/>
    <tableColumn id="4" uniqueName="4" name="ASIAN_COUNTRIES" queryTableFieldId="4" headerRowDxfId="75" dataDxfId="74" headerRowCellStyle="Normal 2" dataCellStyle="Normal 2"/>
    <tableColumn id="5" uniqueName="5" name="EUROPEAN_COUNTRIES" queryTableFieldId="5" headerRowDxfId="73" dataDxfId="72" headerRowCellStyle="Normal 2" dataCellStyle="Normal 2"/>
    <tableColumn id="6" uniqueName="6" name="OTHER_COUNTRIES" queryTableFieldId="6" headerRowDxfId="71" dataDxfId="70" headerRowCellStyle="Normal 2" dataCellStyle="Normal 2"/>
    <tableColumn id="7" uniqueName="7" name="TOTAL" queryTableFieldId="7" headerRowDxfId="69" dataDxfId="68" headerRowCellStyle="Normal 2" dataCellStyle="Normal 2"/>
  </tableColumns>
  <tableStyleInfo name="VITAL" showFirstColumn="0" showLastColumn="0" showRowStripes="1" showColumnStripes="0"/>
</table>
</file>

<file path=xl/tables/table4.xml><?xml version="1.0" encoding="utf-8"?>
<table xmlns="http://schemas.openxmlformats.org/spreadsheetml/2006/main" id="6" name="Table_Default__XLS_TAB_67" displayName="Table_Default__XLS_TAB_67" ref="A8:H16" tableType="queryTable" headerRowCount="0" totalsRowShown="0" headerRowDxfId="67" totalsRowDxfId="65" tableBorderDxfId="66" totalsRowBorderDxfId="64">
  <tableColumns count="8">
    <tableColumn id="25" uniqueName="25" name="AREA_AR" queryTableFieldId="1" dataDxfId="63" totalsRowDxfId="62" dataCellStyle="TXT1"/>
    <tableColumn id="26" uniqueName="26" name="M_QTRI_COUNT" queryTableFieldId="2" dataDxfId="61" dataCellStyle="TXT2"/>
    <tableColumn id="27" uniqueName="27" name="M_NQTRI_COUNT" queryTableFieldId="3" dataDxfId="60" dataCellStyle="TXT2"/>
    <tableColumn id="28" uniqueName="28" name="M_QTRI_TOT_COUNT" queryTableFieldId="4" dataDxfId="59" dataCellStyle="Total1"/>
    <tableColumn id="29" uniqueName="29" name="W_QTRI_COUNT" queryTableFieldId="5" dataDxfId="58" dataCellStyle="TXT2"/>
    <tableColumn id="30" uniqueName="30" name="W_NQTRI_COUNT" queryTableFieldId="6" dataDxfId="57" dataCellStyle="TXT2"/>
    <tableColumn id="31" uniqueName="31" name="W_QTRI_TOT_COUNT" queryTableFieldId="7" dataDxfId="56" dataCellStyle="Total1"/>
    <tableColumn id="32" uniqueName="32" name="AREA_ENG" queryTableFieldId="8" dataDxfId="55" totalsRowDxfId="54" dataCellStyle="TXT1"/>
  </tableColumns>
  <tableStyleInfo name="VITAL" showFirstColumn="0" showLastColumn="0" showRowStripes="1" showColumnStripes="0"/>
</table>
</file>

<file path=xl/tables/table5.xml><?xml version="1.0" encoding="utf-8"?>
<table xmlns="http://schemas.openxmlformats.org/spreadsheetml/2006/main" id="11" name="Table_Default__XLS_TAB_23" displayName="Table_Default__XLS_TAB_23" ref="B9:G20" tableType="queryTable" headerRowCount="0" totalsRowShown="0" headerRowDxfId="53" dataDxfId="52" tableBorderDxfId="51" headerRowCellStyle="Normal 2" dataCellStyle="TXT2">
  <tableColumns count="6">
    <tableColumn id="1" uniqueName="1" name="M_QTRI_COUNT" queryTableFieldId="1" headerRowDxfId="50" dataDxfId="49" headerRowCellStyle="Normal 2" dataCellStyle="TXT2"/>
    <tableColumn id="2" uniqueName="2" name="M_NQTRI_COUNT" queryTableFieldId="2" headerRowDxfId="48" dataDxfId="47" headerRowCellStyle="Normal 2" dataCellStyle="TXT2"/>
    <tableColumn id="3" uniqueName="3" name="M_QTRI_TOT_COUNT" queryTableFieldId="3" headerRowDxfId="46" dataDxfId="45" headerRowCellStyle="Normal 2" dataCellStyle="Total1"/>
    <tableColumn id="4" uniqueName="4" name="W_QTRI_COUNT" queryTableFieldId="4" headerRowDxfId="44" dataDxfId="43" headerRowCellStyle="Normal 2" dataCellStyle="TXT2"/>
    <tableColumn id="5" uniqueName="5" name="W_NQTRI_COUNT" queryTableFieldId="5" headerRowDxfId="42" dataDxfId="41" headerRowCellStyle="Normal 2" dataCellStyle="TXT2"/>
    <tableColumn id="6" uniqueName="6" name="W_QTRI_TOT_COUNT" queryTableFieldId="6" headerRowDxfId="40" dataDxfId="39" headerRowCellStyle="Normal 2" dataCellStyle="Total1"/>
  </tableColumns>
  <tableStyleInfo name="VITAL" showFirstColumn="0" showLastColumn="0" showRowStripes="1" showColumnStripes="0"/>
</table>
</file>

<file path=xl/tables/table6.xml><?xml version="1.0" encoding="utf-8"?>
<table xmlns="http://schemas.openxmlformats.org/spreadsheetml/2006/main" id="13" name="Table_Default__XLS_TAB_26_24014" displayName="Table_Default__XLS_TAB_26_24014" ref="B10:F20" tableType="queryTable" headerRowCount="0" totalsRowShown="0" headerRowDxfId="38" dataDxfId="37" tableBorderDxfId="36" headerRowCellStyle="Normal 2" dataCellStyle="TXT2">
  <tableColumns count="5">
    <tableColumn id="1" uniqueName="1" name="BAAN_SMALLERQATAR" queryTableFieldId="1" headerRowDxfId="35" dataDxfId="34" headerRowCellStyle="Normal 2" dataCellStyle="TXT2"/>
    <tableColumn id="2" uniqueName="2" name="RAJEE" queryTableFieldId="2" headerRowDxfId="33" dataDxfId="32" headerRowCellStyle="Normal 2" dataCellStyle="TXT2"/>
    <tableColumn id="3" uniqueName="3" name="KHULLA" queryTableFieldId="3" headerRowDxfId="31" dataDxfId="30" headerRowCellStyle="Normal 2" dataCellStyle="TXT2"/>
    <tableColumn id="4" uniqueName="4" name="BAAN_GREATER" queryTableFieldId="4" headerRowDxfId="29" dataDxfId="28" headerRowCellStyle="Normal 2" dataCellStyle="TXT2"/>
    <tableColumn id="5" uniqueName="5" name="TOTAL" queryTableFieldId="5" headerRowDxfId="27" dataDxfId="26" headerRowCellStyle="Normal 2" dataCellStyle="TXT2"/>
  </tableColumns>
  <tableStyleInfo name="VITAL" showFirstColumn="0" showLastColumn="0" showRowStripes="1" showColumnStripes="0"/>
</table>
</file>

<file path=xl/tables/table7.xml><?xml version="1.0" encoding="utf-8"?>
<table xmlns="http://schemas.openxmlformats.org/spreadsheetml/2006/main" id="12" name="Table_Default__XLS_TAB_25_313" displayName="Table_Default__XLS_TAB_25_313" ref="B10:F23" tableType="queryTable" headerRowCount="0" totalsRowShown="0" headerRowDxfId="25" dataDxfId="24" tableBorderDxfId="23" headerRowCellStyle="Normal 2" dataCellStyle="TXT2">
  <tableColumns count="5">
    <tableColumn id="1" uniqueName="1" name="BAAN_SMALLERQATAR" queryTableFieldId="1" headerRowDxfId="22" dataDxfId="21" headerRowCellStyle="Normal 2" dataCellStyle="TXT2"/>
    <tableColumn id="2" uniqueName="2" name="RAJEE" queryTableFieldId="2" headerRowDxfId="20" dataDxfId="19" headerRowCellStyle="Normal 2" dataCellStyle="TXT2"/>
    <tableColumn id="3" uniqueName="3" name="KHULLA" queryTableFieldId="3" headerRowDxfId="18" dataDxfId="17" headerRowCellStyle="Normal 2" dataCellStyle="TXT2"/>
    <tableColumn id="4" uniqueName="4" name="BAAN_GREATER" queryTableFieldId="4" headerRowDxfId="16" dataDxfId="15" headerRowCellStyle="Normal 2" dataCellStyle="TXT2"/>
    <tableColumn id="5" uniqueName="5" name="TOTAL" queryTableFieldId="5" headerRowDxfId="14" dataDxfId="13" headerRowCellStyle="Normal 2" dataCellStyle="TXT2"/>
  </tableColumns>
  <tableStyleInfo name="VITAL" showFirstColumn="0" showLastColumn="0" showRowStripes="1" showColumnStripes="0"/>
</table>
</file>

<file path=xl/tables/table8.xml><?xml version="1.0" encoding="utf-8"?>
<table xmlns="http://schemas.openxmlformats.org/spreadsheetml/2006/main" id="16" name="Table_Default__XLS_TAB_2417" displayName="Table_Default__XLS_TAB_2417" ref="B10:F15" headerRowCount="0" totalsRowShown="0" headerRowDxfId="12" dataDxfId="11" tableBorderDxfId="10" headerRowCellStyle="Normal 2" dataCellStyle="TXT2">
  <tableColumns count="5">
    <tableColumn id="1" name="BAAN_SMALLERQATAR" headerRowDxfId="9" dataDxfId="8" headerRowCellStyle="Normal 2" dataCellStyle="TXT2"/>
    <tableColumn id="2" name="RAJEE" headerRowDxfId="7" dataDxfId="6" headerRowCellStyle="Normal 2" dataCellStyle="TXT2"/>
    <tableColumn id="3" name="KHULLA" headerRowDxfId="5" dataDxfId="4" headerRowCellStyle="Normal 2" dataCellStyle="TXT2"/>
    <tableColumn id="4" name="BAAN_GREATER" headerRowDxfId="3" dataDxfId="2" headerRowCellStyle="Normal 2" dataCellStyle="TXT2"/>
    <tableColumn id="5" name="TOTAL" headerRowDxfId="1" dataDxfId="0" headerRowCellStyle="Normal 2" dataCellStyle="TXT2">
      <calculatedColumnFormula>SUM(Table_Default__XLS_TAB_2417[[#This Row],[BAAN_SMALLERQATAR]:[BAAN_GREATER]])</calculatedColumnFormula>
    </tableColumn>
  </tableColumns>
  <tableStyleInfo name="VITAL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2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27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2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0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3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35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6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37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4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4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4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B35"/>
  <sheetViews>
    <sheetView rightToLeft="1" view="pageBreakPreview" zoomScaleNormal="100" zoomScaleSheetLayoutView="100" workbookViewId="0">
      <selection activeCell="C41" sqref="C41"/>
    </sheetView>
  </sheetViews>
  <sheetFormatPr defaultRowHeight="12.75"/>
  <cols>
    <col min="1" max="16384" width="9.140625" style="6"/>
  </cols>
  <sheetData>
    <row r="18" spans="1:2" ht="6.75" customHeight="1"/>
    <row r="21" spans="1:2" ht="26.25" customHeight="1">
      <c r="A21" s="9"/>
      <c r="B21" s="7"/>
    </row>
    <row r="22" spans="1:2" ht="30">
      <c r="A22" s="8"/>
      <c r="B22" s="7"/>
    </row>
    <row r="23" spans="1:2">
      <c r="A23" s="7"/>
      <c r="B23" s="7"/>
    </row>
    <row r="24" spans="1:2">
      <c r="A24" s="7"/>
      <c r="B24" s="7"/>
    </row>
    <row r="25" spans="1:2">
      <c r="A25" s="7"/>
      <c r="B25" s="7"/>
    </row>
    <row r="26" spans="1:2">
      <c r="A26" s="7"/>
      <c r="B26" s="7"/>
    </row>
    <row r="27" spans="1:2">
      <c r="A27" s="7"/>
      <c r="B27" s="7"/>
    </row>
    <row r="28" spans="1:2">
      <c r="A28" s="7"/>
      <c r="B28" s="7"/>
    </row>
    <row r="29" spans="1:2">
      <c r="A29" s="7"/>
      <c r="B29" s="7"/>
    </row>
    <row r="30" spans="1:2">
      <c r="A30" s="7"/>
      <c r="B30" s="7"/>
    </row>
    <row r="31" spans="1:2">
      <c r="A31" s="7"/>
      <c r="B31" s="7"/>
    </row>
    <row r="32" spans="1:2">
      <c r="A32" s="7"/>
      <c r="B32" s="7"/>
    </row>
    <row r="33" spans="1:2">
      <c r="A33" s="7"/>
      <c r="B33" s="7"/>
    </row>
    <row r="34" spans="1:2">
      <c r="A34" s="7"/>
      <c r="B34" s="7"/>
    </row>
    <row r="35" spans="1:2">
      <c r="A35" s="7"/>
      <c r="B35" s="7"/>
    </row>
  </sheetData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rightToLeft="1" view="pageBreakPreview" zoomScaleNormal="100" zoomScaleSheetLayoutView="100" workbookViewId="0">
      <selection activeCell="E16" sqref="E16"/>
    </sheetView>
  </sheetViews>
  <sheetFormatPr defaultRowHeight="12.75"/>
  <cols>
    <col min="1" max="1" width="22.42578125" style="152" customWidth="1"/>
    <col min="2" max="3" width="8.85546875" style="151" customWidth="1"/>
    <col min="4" max="4" width="8.85546875" style="176" customWidth="1"/>
    <col min="5" max="6" width="8.85546875" style="151" customWidth="1"/>
    <col min="7" max="7" width="8.85546875" style="176" customWidth="1"/>
    <col min="8" max="9" width="8.85546875" style="151" customWidth="1"/>
    <col min="10" max="10" width="8.85546875" style="176" customWidth="1"/>
    <col min="11" max="11" width="32.5703125" style="152" customWidth="1"/>
    <col min="12" max="16384" width="9.140625" style="151"/>
  </cols>
  <sheetData>
    <row r="1" spans="1:11" s="212" customFormat="1" ht="26.25" customHeight="1">
      <c r="A1" s="518" t="s">
        <v>435</v>
      </c>
      <c r="B1" s="518"/>
      <c r="C1" s="518"/>
      <c r="D1" s="518"/>
      <c r="E1" s="518"/>
      <c r="F1" s="518"/>
      <c r="G1" s="518"/>
      <c r="H1" s="518"/>
      <c r="I1" s="518"/>
      <c r="J1" s="518"/>
      <c r="K1" s="518"/>
    </row>
    <row r="2" spans="1:11" s="212" customFormat="1" ht="18">
      <c r="A2" s="519">
        <v>2011</v>
      </c>
      <c r="B2" s="519"/>
      <c r="C2" s="519"/>
      <c r="D2" s="519"/>
      <c r="E2" s="519"/>
      <c r="F2" s="519"/>
      <c r="G2" s="519"/>
      <c r="H2" s="519"/>
      <c r="I2" s="519"/>
      <c r="J2" s="519"/>
      <c r="K2" s="519"/>
    </row>
    <row r="3" spans="1:11" s="175" customFormat="1" ht="40.5" customHeight="1">
      <c r="A3" s="573" t="s">
        <v>537</v>
      </c>
      <c r="B3" s="538"/>
      <c r="C3" s="538"/>
      <c r="D3" s="538"/>
      <c r="E3" s="538"/>
      <c r="F3" s="538"/>
      <c r="G3" s="538"/>
      <c r="H3" s="538"/>
      <c r="I3" s="538"/>
      <c r="J3" s="538"/>
      <c r="K3" s="538"/>
    </row>
    <row r="4" spans="1:11" ht="15.75">
      <c r="A4" s="520">
        <v>2011</v>
      </c>
      <c r="B4" s="520"/>
      <c r="C4" s="520"/>
      <c r="D4" s="520"/>
      <c r="E4" s="520"/>
      <c r="F4" s="520"/>
      <c r="G4" s="520"/>
      <c r="H4" s="520"/>
      <c r="I4" s="520"/>
      <c r="J4" s="520"/>
      <c r="K4" s="520"/>
    </row>
    <row r="5" spans="1:11" ht="15.75">
      <c r="A5" s="150" t="s">
        <v>436</v>
      </c>
      <c r="B5" s="367"/>
      <c r="C5" s="367"/>
      <c r="D5" s="368"/>
      <c r="E5" s="367"/>
      <c r="F5" s="367"/>
      <c r="G5" s="368"/>
      <c r="H5" s="367"/>
      <c r="I5" s="367"/>
      <c r="J5" s="368"/>
      <c r="K5" s="149" t="s">
        <v>437</v>
      </c>
    </row>
    <row r="6" spans="1:11" ht="21.75" customHeight="1">
      <c r="A6" s="574" t="s">
        <v>438</v>
      </c>
      <c r="B6" s="577" t="s">
        <v>226</v>
      </c>
      <c r="C6" s="578"/>
      <c r="D6" s="579"/>
      <c r="E6" s="577" t="s">
        <v>225</v>
      </c>
      <c r="F6" s="578"/>
      <c r="G6" s="579"/>
      <c r="H6" s="545" t="s">
        <v>224</v>
      </c>
      <c r="I6" s="546"/>
      <c r="J6" s="580"/>
      <c r="K6" s="581" t="s">
        <v>439</v>
      </c>
    </row>
    <row r="7" spans="1:11" s="172" customFormat="1" ht="18" customHeight="1" thickBot="1">
      <c r="A7" s="575"/>
      <c r="B7" s="530" t="s">
        <v>190</v>
      </c>
      <c r="C7" s="530" t="s">
        <v>524</v>
      </c>
      <c r="D7" s="534" t="s">
        <v>222</v>
      </c>
      <c r="E7" s="530" t="s">
        <v>190</v>
      </c>
      <c r="F7" s="530" t="s">
        <v>524</v>
      </c>
      <c r="G7" s="534" t="s">
        <v>222</v>
      </c>
      <c r="H7" s="530" t="s">
        <v>190</v>
      </c>
      <c r="I7" s="530" t="s">
        <v>524</v>
      </c>
      <c r="J7" s="534" t="s">
        <v>188</v>
      </c>
      <c r="K7" s="582"/>
    </row>
    <row r="8" spans="1:11" s="155" customFormat="1" ht="15" customHeight="1" thickTop="1">
      <c r="A8" s="576"/>
      <c r="B8" s="531"/>
      <c r="C8" s="531"/>
      <c r="D8" s="535"/>
      <c r="E8" s="531"/>
      <c r="F8" s="531"/>
      <c r="G8" s="535"/>
      <c r="H8" s="531"/>
      <c r="I8" s="531"/>
      <c r="J8" s="535" t="s">
        <v>187</v>
      </c>
      <c r="K8" s="583"/>
    </row>
    <row r="9" spans="1:11" s="155" customFormat="1" ht="24.75" customHeight="1" thickBot="1">
      <c r="A9" s="369">
        <v>-20</v>
      </c>
      <c r="B9" s="210">
        <v>0</v>
      </c>
      <c r="C9" s="210">
        <v>2</v>
      </c>
      <c r="D9" s="357">
        <f t="shared" ref="D9:D16" si="0">SUM(B9:C9)</f>
        <v>2</v>
      </c>
      <c r="E9" s="210">
        <v>1</v>
      </c>
      <c r="F9" s="210">
        <v>0</v>
      </c>
      <c r="G9" s="357">
        <f t="shared" ref="G9:G16" si="1">SUM(E9:F9)</f>
        <v>1</v>
      </c>
      <c r="H9" s="60">
        <f t="shared" ref="H9:I16" si="2">B9+E9</f>
        <v>1</v>
      </c>
      <c r="I9" s="60">
        <f t="shared" si="2"/>
        <v>2</v>
      </c>
      <c r="J9" s="357">
        <f t="shared" ref="J9:J16" si="3">SUM(H9:I9)</f>
        <v>3</v>
      </c>
      <c r="K9" s="370">
        <v>-20</v>
      </c>
    </row>
    <row r="10" spans="1:11" s="155" customFormat="1" ht="24.75" customHeight="1" thickTop="1" thickBot="1">
      <c r="A10" s="371" t="s">
        <v>27</v>
      </c>
      <c r="B10" s="168">
        <v>1</v>
      </c>
      <c r="C10" s="168">
        <v>1</v>
      </c>
      <c r="D10" s="467">
        <f t="shared" si="0"/>
        <v>2</v>
      </c>
      <c r="E10" s="168">
        <v>4</v>
      </c>
      <c r="F10" s="168">
        <v>4</v>
      </c>
      <c r="G10" s="467">
        <f t="shared" si="1"/>
        <v>8</v>
      </c>
      <c r="H10" s="207">
        <f t="shared" si="2"/>
        <v>5</v>
      </c>
      <c r="I10" s="207">
        <f t="shared" si="2"/>
        <v>5</v>
      </c>
      <c r="J10" s="467">
        <f t="shared" si="3"/>
        <v>10</v>
      </c>
      <c r="K10" s="372" t="s">
        <v>27</v>
      </c>
    </row>
    <row r="11" spans="1:11" s="155" customFormat="1" ht="24.75" customHeight="1" thickTop="1" thickBot="1">
      <c r="A11" s="373" t="s">
        <v>28</v>
      </c>
      <c r="B11" s="210">
        <v>5</v>
      </c>
      <c r="C11" s="210">
        <v>2</v>
      </c>
      <c r="D11" s="357">
        <f t="shared" si="0"/>
        <v>7</v>
      </c>
      <c r="E11" s="210">
        <v>8</v>
      </c>
      <c r="F11" s="210">
        <v>14</v>
      </c>
      <c r="G11" s="357">
        <f t="shared" si="1"/>
        <v>22</v>
      </c>
      <c r="H11" s="60">
        <f t="shared" si="2"/>
        <v>13</v>
      </c>
      <c r="I11" s="60">
        <f t="shared" si="2"/>
        <v>16</v>
      </c>
      <c r="J11" s="357">
        <f t="shared" si="3"/>
        <v>29</v>
      </c>
      <c r="K11" s="374" t="s">
        <v>28</v>
      </c>
    </row>
    <row r="12" spans="1:11" s="155" customFormat="1" ht="24.75" customHeight="1" thickTop="1" thickBot="1">
      <c r="A12" s="371" t="s">
        <v>29</v>
      </c>
      <c r="B12" s="168">
        <v>6</v>
      </c>
      <c r="C12" s="168">
        <v>8</v>
      </c>
      <c r="D12" s="467">
        <f t="shared" si="0"/>
        <v>14</v>
      </c>
      <c r="E12" s="168">
        <v>9</v>
      </c>
      <c r="F12" s="168">
        <v>16</v>
      </c>
      <c r="G12" s="467">
        <f t="shared" si="1"/>
        <v>25</v>
      </c>
      <c r="H12" s="207">
        <f t="shared" si="2"/>
        <v>15</v>
      </c>
      <c r="I12" s="207">
        <f t="shared" si="2"/>
        <v>24</v>
      </c>
      <c r="J12" s="467">
        <f t="shared" si="3"/>
        <v>39</v>
      </c>
      <c r="K12" s="372" t="s">
        <v>29</v>
      </c>
    </row>
    <row r="13" spans="1:11" s="155" customFormat="1" ht="24.75" customHeight="1" thickTop="1" thickBot="1">
      <c r="A13" s="373" t="s">
        <v>30</v>
      </c>
      <c r="B13" s="210">
        <v>7</v>
      </c>
      <c r="C13" s="210">
        <v>6</v>
      </c>
      <c r="D13" s="357">
        <f t="shared" si="0"/>
        <v>13</v>
      </c>
      <c r="E13" s="210">
        <v>9</v>
      </c>
      <c r="F13" s="210">
        <v>4</v>
      </c>
      <c r="G13" s="357">
        <f t="shared" si="1"/>
        <v>13</v>
      </c>
      <c r="H13" s="60">
        <f t="shared" si="2"/>
        <v>16</v>
      </c>
      <c r="I13" s="60">
        <f t="shared" si="2"/>
        <v>10</v>
      </c>
      <c r="J13" s="357">
        <f t="shared" si="3"/>
        <v>26</v>
      </c>
      <c r="K13" s="374" t="s">
        <v>30</v>
      </c>
    </row>
    <row r="14" spans="1:11" s="155" customFormat="1" ht="24.75" customHeight="1" thickTop="1" thickBot="1">
      <c r="A14" s="371" t="s">
        <v>31</v>
      </c>
      <c r="B14" s="168">
        <v>1</v>
      </c>
      <c r="C14" s="168">
        <v>1</v>
      </c>
      <c r="D14" s="467">
        <f t="shared" si="0"/>
        <v>2</v>
      </c>
      <c r="E14" s="168">
        <v>4</v>
      </c>
      <c r="F14" s="168">
        <v>5</v>
      </c>
      <c r="G14" s="467">
        <f t="shared" si="1"/>
        <v>9</v>
      </c>
      <c r="H14" s="207">
        <f t="shared" si="2"/>
        <v>5</v>
      </c>
      <c r="I14" s="207">
        <f t="shared" si="2"/>
        <v>6</v>
      </c>
      <c r="J14" s="467">
        <f t="shared" si="3"/>
        <v>11</v>
      </c>
      <c r="K14" s="372" t="s">
        <v>31</v>
      </c>
    </row>
    <row r="15" spans="1:11" s="155" customFormat="1" ht="24.75" customHeight="1" thickTop="1" thickBot="1">
      <c r="A15" s="373" t="s">
        <v>440</v>
      </c>
      <c r="B15" s="210">
        <v>1</v>
      </c>
      <c r="C15" s="210">
        <v>0</v>
      </c>
      <c r="D15" s="357">
        <f t="shared" si="0"/>
        <v>1</v>
      </c>
      <c r="E15" s="210">
        <v>0</v>
      </c>
      <c r="F15" s="210">
        <v>0</v>
      </c>
      <c r="G15" s="357">
        <f t="shared" si="1"/>
        <v>0</v>
      </c>
      <c r="H15" s="60">
        <f t="shared" si="2"/>
        <v>1</v>
      </c>
      <c r="I15" s="60">
        <f t="shared" si="2"/>
        <v>0</v>
      </c>
      <c r="J15" s="357">
        <f t="shared" si="3"/>
        <v>1</v>
      </c>
      <c r="K15" s="374" t="s">
        <v>440</v>
      </c>
    </row>
    <row r="16" spans="1:11" s="155" customFormat="1" ht="24.75" customHeight="1" thickTop="1">
      <c r="A16" s="375" t="s">
        <v>33</v>
      </c>
      <c r="B16" s="179">
        <v>0</v>
      </c>
      <c r="C16" s="179">
        <v>4</v>
      </c>
      <c r="D16" s="472">
        <f t="shared" si="0"/>
        <v>4</v>
      </c>
      <c r="E16" s="179">
        <v>10</v>
      </c>
      <c r="F16" s="160">
        <v>10</v>
      </c>
      <c r="G16" s="472">
        <f t="shared" si="1"/>
        <v>20</v>
      </c>
      <c r="H16" s="157">
        <f t="shared" si="2"/>
        <v>10</v>
      </c>
      <c r="I16" s="157">
        <f t="shared" si="2"/>
        <v>14</v>
      </c>
      <c r="J16" s="472">
        <f t="shared" si="3"/>
        <v>24</v>
      </c>
      <c r="K16" s="376" t="s">
        <v>34</v>
      </c>
    </row>
    <row r="17" spans="1:11" s="155" customFormat="1" ht="30" customHeight="1">
      <c r="A17" s="201" t="s">
        <v>0</v>
      </c>
      <c r="B17" s="62">
        <f>SUM(B9:B16)</f>
        <v>21</v>
      </c>
      <c r="C17" s="62">
        <f t="shared" ref="C17:J17" si="4">SUM(C9:C16)</f>
        <v>24</v>
      </c>
      <c r="D17" s="62">
        <f t="shared" si="4"/>
        <v>45</v>
      </c>
      <c r="E17" s="62">
        <f t="shared" si="4"/>
        <v>45</v>
      </c>
      <c r="F17" s="62">
        <f t="shared" si="4"/>
        <v>53</v>
      </c>
      <c r="G17" s="62">
        <f t="shared" si="4"/>
        <v>98</v>
      </c>
      <c r="H17" s="62">
        <f t="shared" si="4"/>
        <v>66</v>
      </c>
      <c r="I17" s="62">
        <f t="shared" si="4"/>
        <v>77</v>
      </c>
      <c r="J17" s="62">
        <f t="shared" si="4"/>
        <v>143</v>
      </c>
      <c r="K17" s="280" t="s">
        <v>1</v>
      </c>
    </row>
    <row r="18" spans="1:11" ht="17.25" customHeight="1">
      <c r="A18" s="566" t="s">
        <v>583</v>
      </c>
      <c r="B18" s="566"/>
      <c r="C18" s="566"/>
      <c r="D18" s="153"/>
      <c r="G18" s="153"/>
      <c r="J18" s="151"/>
      <c r="K18" s="152" t="s">
        <v>584</v>
      </c>
    </row>
    <row r="19" spans="1:11" ht="24" customHeight="1">
      <c r="A19" s="177"/>
    </row>
    <row r="20" spans="1:11" ht="24" customHeight="1">
      <c r="A20" s="151"/>
      <c r="K20" s="154"/>
    </row>
    <row r="21" spans="1:11" ht="24" customHeight="1">
      <c r="A21" s="154"/>
      <c r="K21" s="154"/>
    </row>
    <row r="22" spans="1:11" ht="24" customHeight="1">
      <c r="A22" s="154"/>
      <c r="K22" s="154"/>
    </row>
    <row r="23" spans="1:11" ht="24" customHeight="1">
      <c r="A23" s="154"/>
      <c r="K23" s="154"/>
    </row>
    <row r="24" spans="1:11" ht="24" customHeight="1">
      <c r="A24" s="154"/>
      <c r="K24" s="154"/>
    </row>
    <row r="25" spans="1:11" ht="29.25" customHeight="1"/>
  </sheetData>
  <mergeCells count="19">
    <mergeCell ref="A18:C18"/>
    <mergeCell ref="G7:G8"/>
    <mergeCell ref="H7:H8"/>
    <mergeCell ref="I7:I8"/>
    <mergeCell ref="F7:F8"/>
    <mergeCell ref="J7:J8"/>
    <mergeCell ref="A1:K1"/>
    <mergeCell ref="A2:K2"/>
    <mergeCell ref="A3:K3"/>
    <mergeCell ref="A4:K4"/>
    <mergeCell ref="A6:A8"/>
    <mergeCell ref="B6:D6"/>
    <mergeCell ref="E6:G6"/>
    <mergeCell ref="H6:J6"/>
    <mergeCell ref="K6:K8"/>
    <mergeCell ref="B7:B8"/>
    <mergeCell ref="C7:C8"/>
    <mergeCell ref="D7:D8"/>
    <mergeCell ref="E7:E8"/>
  </mergeCells>
  <printOptions horizontalCentered="1"/>
  <pageMargins left="0.15748031496062992" right="0.15748031496062992" top="1.3779527559055118" bottom="0.98425196850393704" header="0.51181102362204722" footer="0.51181102362204722"/>
  <pageSetup paperSize="9" scale="95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rightToLeft="1" view="pageBreakPreview" zoomScaleNormal="100" zoomScaleSheetLayoutView="100" workbookViewId="0">
      <selection activeCell="F15" sqref="F15"/>
    </sheetView>
  </sheetViews>
  <sheetFormatPr defaultRowHeight="12.75"/>
  <cols>
    <col min="1" max="1" width="19.140625" style="152" customWidth="1"/>
    <col min="2" max="3" width="7.7109375" style="151" customWidth="1"/>
    <col min="4" max="5" width="7.7109375" style="153" customWidth="1"/>
    <col min="6" max="7" width="7.7109375" style="151" customWidth="1"/>
    <col min="8" max="9" width="7.7109375" style="153" customWidth="1"/>
    <col min="10" max="13" width="7.7109375" style="151" customWidth="1"/>
    <col min="14" max="14" width="10.42578125" style="153" customWidth="1"/>
    <col min="15" max="15" width="20" style="152" customWidth="1"/>
    <col min="16" max="16384" width="9.140625" style="151"/>
  </cols>
  <sheetData>
    <row r="1" spans="1:15" s="212" customFormat="1" ht="22.5" customHeight="1">
      <c r="A1" s="518" t="s">
        <v>441</v>
      </c>
      <c r="B1" s="518"/>
      <c r="C1" s="518"/>
      <c r="D1" s="518"/>
      <c r="E1" s="518"/>
      <c r="F1" s="518"/>
      <c r="G1" s="518"/>
      <c r="H1" s="518"/>
      <c r="I1" s="518"/>
      <c r="J1" s="518"/>
      <c r="K1" s="518"/>
      <c r="L1" s="518"/>
      <c r="M1" s="518"/>
      <c r="N1" s="518"/>
      <c r="O1" s="518"/>
    </row>
    <row r="2" spans="1:15" s="212" customFormat="1" ht="18">
      <c r="A2" s="519">
        <v>2013</v>
      </c>
      <c r="B2" s="519"/>
      <c r="C2" s="519"/>
      <c r="D2" s="519"/>
      <c r="E2" s="519"/>
      <c r="F2" s="519"/>
      <c r="G2" s="519"/>
      <c r="H2" s="519"/>
      <c r="I2" s="519"/>
      <c r="J2" s="519"/>
      <c r="K2" s="519"/>
      <c r="L2" s="519"/>
      <c r="M2" s="519"/>
      <c r="N2" s="519"/>
      <c r="O2" s="519"/>
    </row>
    <row r="3" spans="1:15" s="175" customFormat="1" ht="18">
      <c r="A3" s="538" t="s">
        <v>538</v>
      </c>
      <c r="B3" s="538"/>
      <c r="C3" s="538"/>
      <c r="D3" s="538"/>
      <c r="E3" s="538"/>
      <c r="F3" s="538"/>
      <c r="G3" s="538"/>
      <c r="H3" s="538"/>
      <c r="I3" s="538"/>
      <c r="J3" s="538"/>
      <c r="K3" s="538"/>
      <c r="L3" s="538"/>
      <c r="M3" s="538"/>
      <c r="N3" s="538"/>
      <c r="O3" s="538"/>
    </row>
    <row r="4" spans="1:15" ht="15.75">
      <c r="A4" s="520">
        <v>2013</v>
      </c>
      <c r="B4" s="520"/>
      <c r="C4" s="520"/>
      <c r="D4" s="520"/>
      <c r="E4" s="520"/>
      <c r="F4" s="520"/>
      <c r="G4" s="520"/>
      <c r="H4" s="520"/>
      <c r="I4" s="520"/>
      <c r="J4" s="520"/>
      <c r="K4" s="520"/>
      <c r="L4" s="520"/>
      <c r="M4" s="520"/>
      <c r="N4" s="520"/>
      <c r="O4" s="520"/>
    </row>
    <row r="5" spans="1:15" ht="15.75">
      <c r="A5" s="150" t="s">
        <v>442</v>
      </c>
      <c r="B5" s="174"/>
      <c r="C5" s="174"/>
      <c r="D5" s="173"/>
      <c r="E5" s="173"/>
      <c r="F5" s="174"/>
      <c r="G5" s="174"/>
      <c r="H5" s="173"/>
      <c r="I5" s="173"/>
      <c r="J5" s="174"/>
      <c r="K5" s="174"/>
      <c r="L5" s="174"/>
      <c r="M5" s="174"/>
      <c r="N5" s="173"/>
      <c r="O5" s="149" t="s">
        <v>443</v>
      </c>
    </row>
    <row r="6" spans="1:15" ht="21.75" customHeight="1" thickBot="1">
      <c r="A6" s="539" t="s">
        <v>444</v>
      </c>
      <c r="B6" s="542" t="s">
        <v>195</v>
      </c>
      <c r="C6" s="543"/>
      <c r="D6" s="543"/>
      <c r="E6" s="544"/>
      <c r="F6" s="542" t="s">
        <v>194</v>
      </c>
      <c r="G6" s="543"/>
      <c r="H6" s="543"/>
      <c r="I6" s="544"/>
      <c r="J6" s="550" t="s">
        <v>193</v>
      </c>
      <c r="K6" s="550"/>
      <c r="L6" s="550"/>
      <c r="M6" s="550"/>
      <c r="N6" s="550"/>
      <c r="O6" s="547" t="s">
        <v>445</v>
      </c>
    </row>
    <row r="7" spans="1:15" s="172" customFormat="1" ht="18" customHeight="1" thickTop="1" thickBot="1">
      <c r="A7" s="540"/>
      <c r="B7" s="530" t="s">
        <v>190</v>
      </c>
      <c r="C7" s="530" t="s">
        <v>524</v>
      </c>
      <c r="D7" s="534" t="s">
        <v>166</v>
      </c>
      <c r="E7" s="536" t="s">
        <v>191</v>
      </c>
      <c r="F7" s="530" t="s">
        <v>190</v>
      </c>
      <c r="G7" s="530" t="s">
        <v>524</v>
      </c>
      <c r="H7" s="534" t="s">
        <v>166</v>
      </c>
      <c r="I7" s="536" t="s">
        <v>191</v>
      </c>
      <c r="J7" s="530" t="s">
        <v>190</v>
      </c>
      <c r="K7" s="532" t="s">
        <v>189</v>
      </c>
      <c r="L7" s="530" t="s">
        <v>524</v>
      </c>
      <c r="M7" s="532" t="s">
        <v>534</v>
      </c>
      <c r="N7" s="534" t="s">
        <v>188</v>
      </c>
      <c r="O7" s="548"/>
    </row>
    <row r="8" spans="1:15" s="155" customFormat="1" ht="21.75" customHeight="1" thickTop="1">
      <c r="A8" s="541"/>
      <c r="B8" s="531"/>
      <c r="C8" s="531"/>
      <c r="D8" s="535"/>
      <c r="E8" s="537"/>
      <c r="F8" s="531"/>
      <c r="G8" s="531"/>
      <c r="H8" s="535"/>
      <c r="I8" s="537"/>
      <c r="J8" s="531"/>
      <c r="K8" s="533"/>
      <c r="L8" s="531"/>
      <c r="M8" s="533"/>
      <c r="N8" s="535" t="s">
        <v>187</v>
      </c>
      <c r="O8" s="549"/>
    </row>
    <row r="9" spans="1:15" s="155" customFormat="1" ht="30" customHeight="1" thickBot="1">
      <c r="A9" s="211" t="s">
        <v>350</v>
      </c>
      <c r="B9" s="210">
        <v>103</v>
      </c>
      <c r="C9" s="210">
        <v>80</v>
      </c>
      <c r="D9" s="60">
        <f>B9+C9</f>
        <v>183</v>
      </c>
      <c r="E9" s="377">
        <f>D9/$D$17%</f>
        <v>26.217765042979941</v>
      </c>
      <c r="F9" s="210">
        <v>691</v>
      </c>
      <c r="G9" s="210">
        <v>138</v>
      </c>
      <c r="H9" s="60">
        <f>F9+G9</f>
        <v>829</v>
      </c>
      <c r="I9" s="377">
        <f>H9/$H$17%</f>
        <v>57.770034843205579</v>
      </c>
      <c r="J9" s="60">
        <f>B9+F9</f>
        <v>794</v>
      </c>
      <c r="K9" s="377">
        <f>J9/$J$17%</f>
        <v>49.501246882793019</v>
      </c>
      <c r="L9" s="60">
        <f>C9+G9</f>
        <v>218</v>
      </c>
      <c r="M9" s="377">
        <f>L9/$L$17%</f>
        <v>41.209829867674856</v>
      </c>
      <c r="N9" s="60">
        <f>J9+L9</f>
        <v>1012</v>
      </c>
      <c r="O9" s="209" t="s">
        <v>446</v>
      </c>
    </row>
    <row r="10" spans="1:15" s="155" customFormat="1" ht="30" customHeight="1" thickTop="1" thickBot="1">
      <c r="A10" s="204" t="s">
        <v>42</v>
      </c>
      <c r="B10" s="168">
        <v>184</v>
      </c>
      <c r="C10" s="168">
        <v>100</v>
      </c>
      <c r="D10" s="207">
        <f t="shared" ref="D10:D16" si="0">B10+C10</f>
        <v>284</v>
      </c>
      <c r="E10" s="378">
        <f>D10/$D$17%</f>
        <v>40.687679083094551</v>
      </c>
      <c r="F10" s="168">
        <v>258</v>
      </c>
      <c r="G10" s="168">
        <v>88</v>
      </c>
      <c r="H10" s="207">
        <f t="shared" ref="H10:H16" si="1">F10+G10</f>
        <v>346</v>
      </c>
      <c r="I10" s="378">
        <f t="shared" ref="I10:I16" si="2">H10/$H$17%</f>
        <v>24.11149825783972</v>
      </c>
      <c r="J10" s="207">
        <f t="shared" ref="J10:J16" si="3">B10+F10</f>
        <v>442</v>
      </c>
      <c r="K10" s="378">
        <f t="shared" ref="K10:K16" si="4">J10/$J$17%</f>
        <v>27.556109725685786</v>
      </c>
      <c r="L10" s="207">
        <f t="shared" ref="L10:L16" si="5">C10+G10</f>
        <v>188</v>
      </c>
      <c r="M10" s="378">
        <f t="shared" ref="M10:M16" si="6">L10/$L$17%</f>
        <v>35.538752362948962</v>
      </c>
      <c r="N10" s="207">
        <f t="shared" ref="N10:N16" si="7">J10+L10</f>
        <v>630</v>
      </c>
      <c r="O10" s="202" t="s">
        <v>447</v>
      </c>
    </row>
    <row r="11" spans="1:15" s="155" customFormat="1" ht="30" customHeight="1" thickTop="1" thickBot="1">
      <c r="A11" s="206" t="s">
        <v>43</v>
      </c>
      <c r="B11" s="182">
        <v>23</v>
      </c>
      <c r="C11" s="182">
        <v>11</v>
      </c>
      <c r="D11" s="60">
        <f t="shared" si="0"/>
        <v>34</v>
      </c>
      <c r="E11" s="377">
        <f t="shared" ref="E11:E16" si="8">D11/$D$17%</f>
        <v>4.8710601719197708</v>
      </c>
      <c r="F11" s="182">
        <v>75</v>
      </c>
      <c r="G11" s="182">
        <v>23</v>
      </c>
      <c r="H11" s="60">
        <f t="shared" si="1"/>
        <v>98</v>
      </c>
      <c r="I11" s="377">
        <f t="shared" si="2"/>
        <v>6.8292682926829267</v>
      </c>
      <c r="J11" s="60">
        <f t="shared" si="3"/>
        <v>98</v>
      </c>
      <c r="K11" s="377">
        <f t="shared" si="4"/>
        <v>6.1097256857855369</v>
      </c>
      <c r="L11" s="60">
        <f t="shared" si="5"/>
        <v>34</v>
      </c>
      <c r="M11" s="377">
        <f t="shared" si="6"/>
        <v>6.4272211720226844</v>
      </c>
      <c r="N11" s="60">
        <f t="shared" si="7"/>
        <v>132</v>
      </c>
      <c r="O11" s="205" t="s">
        <v>448</v>
      </c>
    </row>
    <row r="12" spans="1:15" s="155" customFormat="1" ht="30" customHeight="1" thickTop="1" thickBot="1">
      <c r="A12" s="204" t="s">
        <v>533</v>
      </c>
      <c r="B12" s="168">
        <v>23</v>
      </c>
      <c r="C12" s="168">
        <v>12</v>
      </c>
      <c r="D12" s="207">
        <f t="shared" si="0"/>
        <v>35</v>
      </c>
      <c r="E12" s="378">
        <f t="shared" si="8"/>
        <v>5.0143266475644692</v>
      </c>
      <c r="F12" s="168">
        <v>36</v>
      </c>
      <c r="G12" s="168">
        <v>14</v>
      </c>
      <c r="H12" s="207">
        <f t="shared" si="1"/>
        <v>50</v>
      </c>
      <c r="I12" s="378">
        <f t="shared" si="2"/>
        <v>3.4843205574912894</v>
      </c>
      <c r="J12" s="207">
        <f t="shared" si="3"/>
        <v>59</v>
      </c>
      <c r="K12" s="378">
        <f t="shared" si="4"/>
        <v>3.6783042394014966</v>
      </c>
      <c r="L12" s="207">
        <f t="shared" si="5"/>
        <v>26</v>
      </c>
      <c r="M12" s="378">
        <f t="shared" si="6"/>
        <v>4.9149338374291114</v>
      </c>
      <c r="N12" s="207">
        <f t="shared" si="7"/>
        <v>85</v>
      </c>
      <c r="O12" s="202" t="s">
        <v>449</v>
      </c>
    </row>
    <row r="13" spans="1:15" s="155" customFormat="1" ht="30" customHeight="1" thickTop="1" thickBot="1">
      <c r="A13" s="206" t="s">
        <v>44</v>
      </c>
      <c r="B13" s="182">
        <v>11</v>
      </c>
      <c r="C13" s="182">
        <v>7</v>
      </c>
      <c r="D13" s="60">
        <f t="shared" si="0"/>
        <v>18</v>
      </c>
      <c r="E13" s="377">
        <f t="shared" si="8"/>
        <v>2.5787965616045843</v>
      </c>
      <c r="F13" s="182">
        <v>64</v>
      </c>
      <c r="G13" s="182">
        <v>11</v>
      </c>
      <c r="H13" s="60">
        <f t="shared" si="1"/>
        <v>75</v>
      </c>
      <c r="I13" s="377">
        <f t="shared" si="2"/>
        <v>5.2264808362369335</v>
      </c>
      <c r="J13" s="60">
        <f t="shared" si="3"/>
        <v>75</v>
      </c>
      <c r="K13" s="377">
        <f t="shared" si="4"/>
        <v>4.6758104738154618</v>
      </c>
      <c r="L13" s="60">
        <f t="shared" si="5"/>
        <v>18</v>
      </c>
      <c r="M13" s="377">
        <f t="shared" si="6"/>
        <v>3.4026465028355388</v>
      </c>
      <c r="N13" s="60">
        <f t="shared" si="7"/>
        <v>93</v>
      </c>
      <c r="O13" s="205" t="s">
        <v>450</v>
      </c>
    </row>
    <row r="14" spans="1:15" s="155" customFormat="1" ht="30" customHeight="1" thickTop="1" thickBot="1">
      <c r="A14" s="204" t="s">
        <v>45</v>
      </c>
      <c r="B14" s="168">
        <v>6</v>
      </c>
      <c r="C14" s="168">
        <v>1</v>
      </c>
      <c r="D14" s="207">
        <f t="shared" si="0"/>
        <v>7</v>
      </c>
      <c r="E14" s="378">
        <f t="shared" si="8"/>
        <v>1.002865329512894</v>
      </c>
      <c r="F14" s="168">
        <v>13</v>
      </c>
      <c r="G14" s="168">
        <v>1</v>
      </c>
      <c r="H14" s="207">
        <f t="shared" si="1"/>
        <v>14</v>
      </c>
      <c r="I14" s="378">
        <f t="shared" si="2"/>
        <v>0.97560975609756095</v>
      </c>
      <c r="J14" s="207">
        <f t="shared" si="3"/>
        <v>19</v>
      </c>
      <c r="K14" s="378">
        <f t="shared" si="4"/>
        <v>1.1845386533665836</v>
      </c>
      <c r="L14" s="207">
        <f t="shared" si="5"/>
        <v>2</v>
      </c>
      <c r="M14" s="378">
        <f t="shared" si="6"/>
        <v>0.3780718336483932</v>
      </c>
      <c r="N14" s="207">
        <f t="shared" si="7"/>
        <v>21</v>
      </c>
      <c r="O14" s="202" t="s">
        <v>451</v>
      </c>
    </row>
    <row r="15" spans="1:15" s="155" customFormat="1" ht="30" customHeight="1" thickTop="1" thickBot="1">
      <c r="A15" s="206" t="s">
        <v>358</v>
      </c>
      <c r="B15" s="182">
        <v>9</v>
      </c>
      <c r="C15" s="182">
        <v>2</v>
      </c>
      <c r="D15" s="60">
        <f t="shared" si="0"/>
        <v>11</v>
      </c>
      <c r="E15" s="377">
        <f t="shared" si="8"/>
        <v>1.5759312320916905</v>
      </c>
      <c r="F15" s="182">
        <v>12</v>
      </c>
      <c r="G15" s="182">
        <v>0</v>
      </c>
      <c r="H15" s="60">
        <f t="shared" si="1"/>
        <v>12</v>
      </c>
      <c r="I15" s="377">
        <f t="shared" si="2"/>
        <v>0.83623693379790942</v>
      </c>
      <c r="J15" s="60">
        <f t="shared" si="3"/>
        <v>21</v>
      </c>
      <c r="K15" s="377">
        <f t="shared" si="4"/>
        <v>1.3092269326683292</v>
      </c>
      <c r="L15" s="60">
        <f t="shared" si="5"/>
        <v>2</v>
      </c>
      <c r="M15" s="377">
        <f t="shared" si="6"/>
        <v>0.3780718336483932</v>
      </c>
      <c r="N15" s="60">
        <f t="shared" si="7"/>
        <v>23</v>
      </c>
      <c r="O15" s="335" t="s">
        <v>165</v>
      </c>
    </row>
    <row r="16" spans="1:15" s="155" customFormat="1" ht="30" customHeight="1" thickTop="1">
      <c r="A16" s="204" t="s">
        <v>359</v>
      </c>
      <c r="B16" s="179">
        <v>88</v>
      </c>
      <c r="C16" s="179">
        <v>38</v>
      </c>
      <c r="D16" s="203">
        <f t="shared" si="0"/>
        <v>126</v>
      </c>
      <c r="E16" s="398">
        <f t="shared" si="8"/>
        <v>18.05157593123209</v>
      </c>
      <c r="F16" s="179">
        <v>8</v>
      </c>
      <c r="G16" s="179">
        <v>3</v>
      </c>
      <c r="H16" s="203">
        <f t="shared" si="1"/>
        <v>11</v>
      </c>
      <c r="I16" s="398">
        <f t="shared" si="2"/>
        <v>0.76655052264808365</v>
      </c>
      <c r="J16" s="203">
        <f t="shared" si="3"/>
        <v>96</v>
      </c>
      <c r="K16" s="398">
        <f t="shared" si="4"/>
        <v>5.9850374064837908</v>
      </c>
      <c r="L16" s="203">
        <f t="shared" si="5"/>
        <v>41</v>
      </c>
      <c r="M16" s="398">
        <f t="shared" si="6"/>
        <v>7.7504725897920608</v>
      </c>
      <c r="N16" s="203">
        <f t="shared" si="7"/>
        <v>137</v>
      </c>
      <c r="O16" s="202" t="s">
        <v>380</v>
      </c>
    </row>
    <row r="17" spans="1:15" s="155" customFormat="1" ht="30" customHeight="1">
      <c r="A17" s="201" t="s">
        <v>2</v>
      </c>
      <c r="B17" s="62">
        <f t="shared" ref="B17:N17" si="9">SUM(B9:B16)</f>
        <v>447</v>
      </c>
      <c r="C17" s="62">
        <f t="shared" si="9"/>
        <v>251</v>
      </c>
      <c r="D17" s="61">
        <f t="shared" si="9"/>
        <v>698</v>
      </c>
      <c r="E17" s="337">
        <f t="shared" si="9"/>
        <v>100</v>
      </c>
      <c r="F17" s="62">
        <f t="shared" si="9"/>
        <v>1157</v>
      </c>
      <c r="G17" s="62">
        <f t="shared" si="9"/>
        <v>278</v>
      </c>
      <c r="H17" s="61">
        <f t="shared" si="9"/>
        <v>1435</v>
      </c>
      <c r="I17" s="337">
        <f t="shared" si="9"/>
        <v>100</v>
      </c>
      <c r="J17" s="61">
        <f t="shared" si="9"/>
        <v>1604</v>
      </c>
      <c r="K17" s="337">
        <f t="shared" si="9"/>
        <v>100</v>
      </c>
      <c r="L17" s="61">
        <f t="shared" si="9"/>
        <v>529</v>
      </c>
      <c r="M17" s="337">
        <f t="shared" si="9"/>
        <v>100</v>
      </c>
      <c r="N17" s="61">
        <f t="shared" si="9"/>
        <v>2133</v>
      </c>
      <c r="O17" s="200" t="s">
        <v>3</v>
      </c>
    </row>
    <row r="18" spans="1:15" ht="18.75" customHeight="1">
      <c r="A18" s="379"/>
      <c r="O18" s="380"/>
    </row>
    <row r="19" spans="1:15" ht="24" customHeight="1">
      <c r="A19" s="379"/>
      <c r="O19" s="381"/>
    </row>
    <row r="20" spans="1:15" ht="24" customHeight="1">
      <c r="A20" s="154"/>
      <c r="O20" s="154"/>
    </row>
    <row r="21" spans="1:15" ht="24" customHeight="1">
      <c r="A21" s="154"/>
      <c r="O21" s="154"/>
    </row>
    <row r="22" spans="1:15" ht="24" customHeight="1">
      <c r="A22" s="154"/>
      <c r="O22" s="154"/>
    </row>
    <row r="23" spans="1:15" ht="24" customHeight="1">
      <c r="A23" s="154"/>
      <c r="O23" s="154"/>
    </row>
    <row r="24" spans="1:15" ht="24" customHeight="1">
      <c r="A24" s="154"/>
      <c r="O24" s="154"/>
    </row>
    <row r="25" spans="1:15" ht="24" customHeight="1">
      <c r="A25" s="154"/>
      <c r="O25" s="154"/>
    </row>
    <row r="26" spans="1:15" ht="29.25" customHeight="1"/>
  </sheetData>
  <mergeCells count="22">
    <mergeCell ref="M7:M8"/>
    <mergeCell ref="H7:H8"/>
    <mergeCell ref="I7:I8"/>
    <mergeCell ref="J7:J8"/>
    <mergeCell ref="K7:K8"/>
    <mergeCell ref="L7:L8"/>
    <mergeCell ref="A1:O1"/>
    <mergeCell ref="A2:O2"/>
    <mergeCell ref="A3:O3"/>
    <mergeCell ref="A4:O4"/>
    <mergeCell ref="A6:A8"/>
    <mergeCell ref="B6:E6"/>
    <mergeCell ref="F6:I6"/>
    <mergeCell ref="J6:N6"/>
    <mergeCell ref="O6:O8"/>
    <mergeCell ref="B7:B8"/>
    <mergeCell ref="N7:N8"/>
    <mergeCell ref="C7:C8"/>
    <mergeCell ref="D7:D8"/>
    <mergeCell ref="E7:E8"/>
    <mergeCell ref="F7:F8"/>
    <mergeCell ref="G7:G8"/>
  </mergeCells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rightToLeft="1" view="pageBreakPreview" zoomScaleNormal="100" zoomScaleSheetLayoutView="100" workbookViewId="0">
      <selection activeCell="G22" sqref="G22"/>
    </sheetView>
  </sheetViews>
  <sheetFormatPr defaultRowHeight="12.75"/>
  <cols>
    <col min="1" max="1" width="19.140625" style="189" customWidth="1"/>
    <col min="2" max="10" width="7.28515625" style="188" customWidth="1"/>
    <col min="11" max="11" width="20" style="189" customWidth="1"/>
    <col min="12" max="16384" width="9.140625" style="188"/>
  </cols>
  <sheetData>
    <row r="1" spans="1:17" s="212" customFormat="1" ht="22.5" customHeight="1">
      <c r="A1" s="518" t="s">
        <v>229</v>
      </c>
      <c r="B1" s="518"/>
      <c r="C1" s="518"/>
      <c r="D1" s="518"/>
      <c r="E1" s="518"/>
      <c r="F1" s="518"/>
      <c r="G1" s="518"/>
      <c r="H1" s="518"/>
      <c r="I1" s="518"/>
      <c r="J1" s="518"/>
      <c r="K1" s="518"/>
    </row>
    <row r="2" spans="1:17" s="212" customFormat="1" ht="18">
      <c r="A2" s="519">
        <v>2013</v>
      </c>
      <c r="B2" s="519"/>
      <c r="C2" s="519"/>
      <c r="D2" s="519"/>
      <c r="E2" s="519"/>
      <c r="F2" s="519"/>
      <c r="G2" s="519"/>
      <c r="H2" s="519"/>
      <c r="I2" s="519"/>
      <c r="J2" s="519"/>
      <c r="K2" s="519"/>
    </row>
    <row r="3" spans="1:17" s="212" customFormat="1" ht="18">
      <c r="A3" s="538" t="s">
        <v>228</v>
      </c>
      <c r="B3" s="538"/>
      <c r="C3" s="538"/>
      <c r="D3" s="538"/>
      <c r="E3" s="538"/>
      <c r="F3" s="538"/>
      <c r="G3" s="538"/>
      <c r="H3" s="538"/>
      <c r="I3" s="538"/>
      <c r="J3" s="538"/>
      <c r="K3" s="538"/>
    </row>
    <row r="4" spans="1:17" ht="18">
      <c r="A4" s="520">
        <v>2013</v>
      </c>
      <c r="B4" s="520"/>
      <c r="C4" s="520"/>
      <c r="D4" s="520"/>
      <c r="E4" s="520"/>
      <c r="F4" s="520"/>
      <c r="G4" s="520"/>
      <c r="H4" s="520"/>
      <c r="I4" s="520"/>
      <c r="J4" s="520"/>
      <c r="K4" s="520"/>
      <c r="N4" s="212"/>
      <c r="O4" s="212"/>
      <c r="P4" s="212"/>
      <c r="Q4" s="212"/>
    </row>
    <row r="5" spans="1:17" ht="18">
      <c r="A5" s="150" t="s">
        <v>485</v>
      </c>
      <c r="B5" s="213"/>
      <c r="C5" s="213"/>
      <c r="D5" s="213"/>
      <c r="E5" s="213"/>
      <c r="F5" s="213"/>
      <c r="G5" s="213"/>
      <c r="H5" s="213"/>
      <c r="I5" s="213"/>
      <c r="J5" s="213"/>
      <c r="K5" s="149" t="s">
        <v>486</v>
      </c>
      <c r="N5" s="212"/>
      <c r="O5" s="212"/>
      <c r="P5" s="212"/>
      <c r="Q5" s="212"/>
    </row>
    <row r="6" spans="1:17" ht="21.75" customHeight="1" thickBot="1">
      <c r="A6" s="539" t="s">
        <v>227</v>
      </c>
      <c r="B6" s="577" t="s">
        <v>226</v>
      </c>
      <c r="C6" s="578"/>
      <c r="D6" s="579"/>
      <c r="E6" s="577" t="s">
        <v>225</v>
      </c>
      <c r="F6" s="578"/>
      <c r="G6" s="579"/>
      <c r="H6" s="545" t="s">
        <v>224</v>
      </c>
      <c r="I6" s="546"/>
      <c r="J6" s="580"/>
      <c r="K6" s="547" t="s">
        <v>223</v>
      </c>
    </row>
    <row r="7" spans="1:17" s="208" customFormat="1" ht="18" customHeight="1" thickTop="1" thickBot="1">
      <c r="A7" s="540"/>
      <c r="B7" s="567" t="s">
        <v>190</v>
      </c>
      <c r="C7" s="567" t="s">
        <v>524</v>
      </c>
      <c r="D7" s="536" t="s">
        <v>222</v>
      </c>
      <c r="E7" s="567" t="s">
        <v>190</v>
      </c>
      <c r="F7" s="567" t="s">
        <v>524</v>
      </c>
      <c r="G7" s="536" t="s">
        <v>222</v>
      </c>
      <c r="H7" s="567" t="s">
        <v>190</v>
      </c>
      <c r="I7" s="567" t="s">
        <v>524</v>
      </c>
      <c r="J7" s="536" t="s">
        <v>188</v>
      </c>
      <c r="K7" s="548"/>
      <c r="N7" s="188"/>
      <c r="O7" s="188"/>
      <c r="P7" s="188"/>
      <c r="Q7" s="188"/>
    </row>
    <row r="8" spans="1:17" s="197" customFormat="1" ht="21.75" customHeight="1" thickTop="1">
      <c r="A8" s="541"/>
      <c r="B8" s="568"/>
      <c r="C8" s="568"/>
      <c r="D8" s="537"/>
      <c r="E8" s="568"/>
      <c r="F8" s="568"/>
      <c r="G8" s="537"/>
      <c r="H8" s="568"/>
      <c r="I8" s="568"/>
      <c r="J8" s="537" t="s">
        <v>187</v>
      </c>
      <c r="K8" s="549"/>
      <c r="N8" s="188"/>
    </row>
    <row r="9" spans="1:17" s="197" customFormat="1" ht="26.25" customHeight="1" thickBot="1">
      <c r="A9" s="211" t="s">
        <v>4</v>
      </c>
      <c r="B9" s="210">
        <v>34</v>
      </c>
      <c r="C9" s="210">
        <v>17</v>
      </c>
      <c r="D9" s="60">
        <f>B9+C9</f>
        <v>51</v>
      </c>
      <c r="E9" s="210">
        <v>88</v>
      </c>
      <c r="F9" s="210">
        <v>26</v>
      </c>
      <c r="G9" s="60">
        <f t="shared" ref="G9:G20" si="0">E9+F9</f>
        <v>114</v>
      </c>
      <c r="H9" s="60">
        <f t="shared" ref="H9:H20" si="1">B9+E9</f>
        <v>122</v>
      </c>
      <c r="I9" s="60">
        <f t="shared" ref="I9:I20" si="2">C9+F9</f>
        <v>43</v>
      </c>
      <c r="J9" s="60">
        <f t="shared" ref="J9:J20" si="3">H9+I9</f>
        <v>165</v>
      </c>
      <c r="K9" s="209" t="s">
        <v>5</v>
      </c>
      <c r="N9" s="208"/>
    </row>
    <row r="10" spans="1:17" s="197" customFormat="1" ht="26.25" customHeight="1" thickTop="1" thickBot="1">
      <c r="A10" s="204" t="s">
        <v>6</v>
      </c>
      <c r="B10" s="168">
        <v>37</v>
      </c>
      <c r="C10" s="168">
        <v>25</v>
      </c>
      <c r="D10" s="207">
        <f t="shared" ref="D10:D20" si="4">B10+C10</f>
        <v>62</v>
      </c>
      <c r="E10" s="168">
        <v>83</v>
      </c>
      <c r="F10" s="168">
        <v>21</v>
      </c>
      <c r="G10" s="207">
        <f t="shared" si="0"/>
        <v>104</v>
      </c>
      <c r="H10" s="207">
        <f t="shared" si="1"/>
        <v>120</v>
      </c>
      <c r="I10" s="207">
        <f t="shared" si="2"/>
        <v>46</v>
      </c>
      <c r="J10" s="207">
        <f t="shared" si="3"/>
        <v>166</v>
      </c>
      <c r="K10" s="202" t="s">
        <v>7</v>
      </c>
    </row>
    <row r="11" spans="1:17" s="197" customFormat="1" ht="26.25" customHeight="1" thickTop="1" thickBot="1">
      <c r="A11" s="206" t="s">
        <v>8</v>
      </c>
      <c r="B11" s="182">
        <v>40</v>
      </c>
      <c r="C11" s="182">
        <v>19</v>
      </c>
      <c r="D11" s="60">
        <f t="shared" si="4"/>
        <v>59</v>
      </c>
      <c r="E11" s="182">
        <v>91</v>
      </c>
      <c r="F11" s="182">
        <v>22</v>
      </c>
      <c r="G11" s="60">
        <f t="shared" si="0"/>
        <v>113</v>
      </c>
      <c r="H11" s="60">
        <f t="shared" si="1"/>
        <v>131</v>
      </c>
      <c r="I11" s="60">
        <f t="shared" si="2"/>
        <v>41</v>
      </c>
      <c r="J11" s="60">
        <f t="shared" si="3"/>
        <v>172</v>
      </c>
      <c r="K11" s="205" t="s">
        <v>9</v>
      </c>
    </row>
    <row r="12" spans="1:17" s="197" customFormat="1" ht="26.25" customHeight="1" thickTop="1" thickBot="1">
      <c r="A12" s="204" t="s">
        <v>532</v>
      </c>
      <c r="B12" s="168">
        <v>26</v>
      </c>
      <c r="C12" s="168">
        <v>19</v>
      </c>
      <c r="D12" s="207">
        <f t="shared" si="4"/>
        <v>45</v>
      </c>
      <c r="E12" s="168">
        <v>83</v>
      </c>
      <c r="F12" s="168">
        <v>34</v>
      </c>
      <c r="G12" s="207">
        <f t="shared" si="0"/>
        <v>117</v>
      </c>
      <c r="H12" s="207">
        <f t="shared" si="1"/>
        <v>109</v>
      </c>
      <c r="I12" s="207">
        <f t="shared" si="2"/>
        <v>53</v>
      </c>
      <c r="J12" s="207">
        <f t="shared" si="3"/>
        <v>162</v>
      </c>
      <c r="K12" s="202" t="s">
        <v>10</v>
      </c>
    </row>
    <row r="13" spans="1:17" s="197" customFormat="1" ht="26.25" customHeight="1" thickTop="1" thickBot="1">
      <c r="A13" s="206" t="s">
        <v>11</v>
      </c>
      <c r="B13" s="182">
        <v>39</v>
      </c>
      <c r="C13" s="182">
        <v>15</v>
      </c>
      <c r="D13" s="60">
        <f t="shared" si="4"/>
        <v>54</v>
      </c>
      <c r="E13" s="182">
        <v>89</v>
      </c>
      <c r="F13" s="182">
        <v>25</v>
      </c>
      <c r="G13" s="60">
        <f t="shared" si="0"/>
        <v>114</v>
      </c>
      <c r="H13" s="60">
        <f t="shared" si="1"/>
        <v>128</v>
      </c>
      <c r="I13" s="60">
        <f t="shared" si="2"/>
        <v>40</v>
      </c>
      <c r="J13" s="60">
        <f t="shared" si="3"/>
        <v>168</v>
      </c>
      <c r="K13" s="205" t="s">
        <v>12</v>
      </c>
    </row>
    <row r="14" spans="1:17" s="197" customFormat="1" ht="26.25" customHeight="1" thickTop="1" thickBot="1">
      <c r="A14" s="204" t="s">
        <v>13</v>
      </c>
      <c r="B14" s="168">
        <v>32</v>
      </c>
      <c r="C14" s="168">
        <v>18</v>
      </c>
      <c r="D14" s="207">
        <f t="shared" si="4"/>
        <v>50</v>
      </c>
      <c r="E14" s="168">
        <v>99</v>
      </c>
      <c r="F14" s="168">
        <v>17</v>
      </c>
      <c r="G14" s="207">
        <f t="shared" si="0"/>
        <v>116</v>
      </c>
      <c r="H14" s="207">
        <f t="shared" si="1"/>
        <v>131</v>
      </c>
      <c r="I14" s="207">
        <f t="shared" si="2"/>
        <v>35</v>
      </c>
      <c r="J14" s="207">
        <f t="shared" si="3"/>
        <v>166</v>
      </c>
      <c r="K14" s="202" t="s">
        <v>14</v>
      </c>
    </row>
    <row r="15" spans="1:17" s="197" customFormat="1" ht="26.25" customHeight="1" thickTop="1" thickBot="1">
      <c r="A15" s="206" t="s">
        <v>15</v>
      </c>
      <c r="B15" s="182">
        <v>39</v>
      </c>
      <c r="C15" s="182">
        <v>18</v>
      </c>
      <c r="D15" s="60">
        <f t="shared" si="4"/>
        <v>57</v>
      </c>
      <c r="E15" s="182">
        <v>106</v>
      </c>
      <c r="F15" s="182">
        <v>19</v>
      </c>
      <c r="G15" s="60">
        <f t="shared" si="0"/>
        <v>125</v>
      </c>
      <c r="H15" s="60">
        <f t="shared" si="1"/>
        <v>145</v>
      </c>
      <c r="I15" s="60">
        <f t="shared" si="2"/>
        <v>37</v>
      </c>
      <c r="J15" s="60">
        <f t="shared" si="3"/>
        <v>182</v>
      </c>
      <c r="K15" s="205" t="s">
        <v>16</v>
      </c>
    </row>
    <row r="16" spans="1:17" s="197" customFormat="1" ht="26.25" customHeight="1" thickTop="1" thickBot="1">
      <c r="A16" s="204" t="s">
        <v>17</v>
      </c>
      <c r="B16" s="168">
        <v>44</v>
      </c>
      <c r="C16" s="168">
        <v>19</v>
      </c>
      <c r="D16" s="207">
        <f t="shared" si="4"/>
        <v>63</v>
      </c>
      <c r="E16" s="168">
        <v>103</v>
      </c>
      <c r="F16" s="168">
        <v>16</v>
      </c>
      <c r="G16" s="207">
        <f t="shared" si="0"/>
        <v>119</v>
      </c>
      <c r="H16" s="207">
        <f t="shared" si="1"/>
        <v>147</v>
      </c>
      <c r="I16" s="207">
        <f t="shared" si="2"/>
        <v>35</v>
      </c>
      <c r="J16" s="207">
        <f t="shared" si="3"/>
        <v>182</v>
      </c>
      <c r="K16" s="202" t="s">
        <v>18</v>
      </c>
    </row>
    <row r="17" spans="1:17" s="197" customFormat="1" ht="26.25" customHeight="1" thickTop="1" thickBot="1">
      <c r="A17" s="206" t="s">
        <v>19</v>
      </c>
      <c r="B17" s="182">
        <v>34</v>
      </c>
      <c r="C17" s="182">
        <v>32</v>
      </c>
      <c r="D17" s="60">
        <f t="shared" si="4"/>
        <v>66</v>
      </c>
      <c r="E17" s="182">
        <v>96</v>
      </c>
      <c r="F17" s="182">
        <v>17</v>
      </c>
      <c r="G17" s="60">
        <f t="shared" si="0"/>
        <v>113</v>
      </c>
      <c r="H17" s="60">
        <f t="shared" si="1"/>
        <v>130</v>
      </c>
      <c r="I17" s="60">
        <f t="shared" si="2"/>
        <v>49</v>
      </c>
      <c r="J17" s="60">
        <f t="shared" si="3"/>
        <v>179</v>
      </c>
      <c r="K17" s="205" t="s">
        <v>20</v>
      </c>
    </row>
    <row r="18" spans="1:17" s="197" customFormat="1" ht="26.25" customHeight="1" thickTop="1" thickBot="1">
      <c r="A18" s="204" t="s">
        <v>21</v>
      </c>
      <c r="B18" s="168">
        <v>31</v>
      </c>
      <c r="C18" s="168">
        <v>20</v>
      </c>
      <c r="D18" s="207">
        <f t="shared" si="4"/>
        <v>51</v>
      </c>
      <c r="E18" s="168">
        <v>109</v>
      </c>
      <c r="F18" s="168">
        <v>24</v>
      </c>
      <c r="G18" s="207">
        <f t="shared" si="0"/>
        <v>133</v>
      </c>
      <c r="H18" s="207">
        <f t="shared" si="1"/>
        <v>140</v>
      </c>
      <c r="I18" s="207">
        <f t="shared" si="2"/>
        <v>44</v>
      </c>
      <c r="J18" s="207">
        <f t="shared" si="3"/>
        <v>184</v>
      </c>
      <c r="K18" s="202" t="s">
        <v>22</v>
      </c>
    </row>
    <row r="19" spans="1:17" s="197" customFormat="1" ht="26.25" customHeight="1" thickTop="1" thickBot="1">
      <c r="A19" s="206" t="s">
        <v>23</v>
      </c>
      <c r="B19" s="182">
        <v>47</v>
      </c>
      <c r="C19" s="182">
        <v>26</v>
      </c>
      <c r="D19" s="60">
        <f t="shared" si="4"/>
        <v>73</v>
      </c>
      <c r="E19" s="182">
        <v>104</v>
      </c>
      <c r="F19" s="182">
        <v>24</v>
      </c>
      <c r="G19" s="60">
        <f t="shared" si="0"/>
        <v>128</v>
      </c>
      <c r="H19" s="60">
        <f t="shared" si="1"/>
        <v>151</v>
      </c>
      <c r="I19" s="60">
        <f t="shared" si="2"/>
        <v>50</v>
      </c>
      <c r="J19" s="60">
        <f t="shared" si="3"/>
        <v>201</v>
      </c>
      <c r="K19" s="205" t="s">
        <v>24</v>
      </c>
    </row>
    <row r="20" spans="1:17" s="197" customFormat="1" ht="26.25" customHeight="1" thickTop="1">
      <c r="A20" s="204" t="s">
        <v>25</v>
      </c>
      <c r="B20" s="179">
        <v>44</v>
      </c>
      <c r="C20" s="179">
        <v>23</v>
      </c>
      <c r="D20" s="203">
        <f t="shared" si="4"/>
        <v>67</v>
      </c>
      <c r="E20" s="179">
        <v>106</v>
      </c>
      <c r="F20" s="179">
        <v>33</v>
      </c>
      <c r="G20" s="203">
        <f t="shared" si="0"/>
        <v>139</v>
      </c>
      <c r="H20" s="203">
        <f t="shared" si="1"/>
        <v>150</v>
      </c>
      <c r="I20" s="203">
        <f t="shared" si="2"/>
        <v>56</v>
      </c>
      <c r="J20" s="203">
        <f t="shared" si="3"/>
        <v>206</v>
      </c>
      <c r="K20" s="202" t="s">
        <v>26</v>
      </c>
    </row>
    <row r="21" spans="1:17" s="197" customFormat="1" ht="30" customHeight="1">
      <c r="A21" s="201" t="s">
        <v>2</v>
      </c>
      <c r="B21" s="62">
        <f t="shared" ref="B21:J21" si="5">SUM(B9:B20)</f>
        <v>447</v>
      </c>
      <c r="C21" s="62">
        <f t="shared" si="5"/>
        <v>251</v>
      </c>
      <c r="D21" s="61">
        <f t="shared" si="5"/>
        <v>698</v>
      </c>
      <c r="E21" s="62">
        <f t="shared" si="5"/>
        <v>1157</v>
      </c>
      <c r="F21" s="62">
        <f t="shared" si="5"/>
        <v>278</v>
      </c>
      <c r="G21" s="61">
        <f t="shared" si="5"/>
        <v>1435</v>
      </c>
      <c r="H21" s="61">
        <f t="shared" si="5"/>
        <v>1604</v>
      </c>
      <c r="I21" s="61">
        <f t="shared" si="5"/>
        <v>529</v>
      </c>
      <c r="J21" s="61">
        <f t="shared" si="5"/>
        <v>2133</v>
      </c>
      <c r="K21" s="200" t="s">
        <v>3</v>
      </c>
      <c r="O21" s="198"/>
      <c r="P21" s="198"/>
      <c r="Q21" s="198"/>
    </row>
    <row r="22" spans="1:17" ht="24" customHeight="1">
      <c r="A22" s="199"/>
      <c r="N22" s="197"/>
      <c r="O22" s="198"/>
      <c r="P22" s="198"/>
      <c r="Q22" s="198"/>
    </row>
    <row r="23" spans="1:17" ht="24" customHeight="1">
      <c r="A23" s="193"/>
      <c r="K23" s="193"/>
      <c r="N23" s="197"/>
      <c r="O23" s="197"/>
      <c r="P23" s="197"/>
      <c r="Q23" s="197"/>
    </row>
    <row r="24" spans="1:17" ht="24" customHeight="1">
      <c r="A24" s="193"/>
      <c r="K24" s="193"/>
    </row>
    <row r="25" spans="1:17" ht="24" customHeight="1">
      <c r="A25" s="193"/>
      <c r="K25" s="193"/>
    </row>
    <row r="26" spans="1:17" ht="24" customHeight="1">
      <c r="A26" s="196" t="s">
        <v>221</v>
      </c>
      <c r="B26" s="195" t="s">
        <v>220</v>
      </c>
      <c r="C26" s="194" t="s">
        <v>219</v>
      </c>
      <c r="K26" s="193"/>
    </row>
    <row r="27" spans="1:17" ht="24" customHeight="1">
      <c r="A27" s="192" t="s">
        <v>218</v>
      </c>
      <c r="B27" s="190">
        <f>SUM(H9)</f>
        <v>122</v>
      </c>
      <c r="C27" s="191">
        <f t="shared" ref="C27" si="6">SUM(I9)</f>
        <v>43</v>
      </c>
      <c r="K27" s="193"/>
    </row>
    <row r="28" spans="1:17" ht="29.25" customHeight="1">
      <c r="A28" s="192" t="s">
        <v>217</v>
      </c>
      <c r="B28" s="190">
        <f t="shared" ref="B28:B38" si="7">SUM(H10)</f>
        <v>120</v>
      </c>
      <c r="C28" s="191">
        <f t="shared" ref="C28:C38" si="8">SUM(I10)</f>
        <v>46</v>
      </c>
    </row>
    <row r="29" spans="1:17" ht="30">
      <c r="A29" s="192" t="s">
        <v>216</v>
      </c>
      <c r="B29" s="190">
        <f t="shared" si="7"/>
        <v>131</v>
      </c>
      <c r="C29" s="191">
        <f t="shared" si="8"/>
        <v>41</v>
      </c>
    </row>
    <row r="30" spans="1:17" ht="30">
      <c r="A30" s="192" t="s">
        <v>215</v>
      </c>
      <c r="B30" s="190">
        <f t="shared" si="7"/>
        <v>109</v>
      </c>
      <c r="C30" s="191">
        <f t="shared" si="8"/>
        <v>53</v>
      </c>
    </row>
    <row r="31" spans="1:17" ht="30">
      <c r="A31" s="192" t="s">
        <v>214</v>
      </c>
      <c r="B31" s="190">
        <f t="shared" si="7"/>
        <v>128</v>
      </c>
      <c r="C31" s="191">
        <f t="shared" si="8"/>
        <v>40</v>
      </c>
    </row>
    <row r="32" spans="1:17" ht="30">
      <c r="A32" s="192" t="s">
        <v>213</v>
      </c>
      <c r="B32" s="190">
        <f t="shared" si="7"/>
        <v>131</v>
      </c>
      <c r="C32" s="191">
        <f t="shared" si="8"/>
        <v>35</v>
      </c>
    </row>
    <row r="33" spans="1:3" s="188" customFormat="1" ht="30">
      <c r="A33" s="192" t="s">
        <v>212</v>
      </c>
      <c r="B33" s="190">
        <f t="shared" si="7"/>
        <v>145</v>
      </c>
      <c r="C33" s="191">
        <f t="shared" si="8"/>
        <v>37</v>
      </c>
    </row>
    <row r="34" spans="1:3" s="188" customFormat="1" ht="30">
      <c r="A34" s="192" t="s">
        <v>211</v>
      </c>
      <c r="B34" s="190">
        <f t="shared" si="7"/>
        <v>147</v>
      </c>
      <c r="C34" s="191">
        <f t="shared" si="8"/>
        <v>35</v>
      </c>
    </row>
    <row r="35" spans="1:3" s="188" customFormat="1" ht="30">
      <c r="A35" s="192" t="s">
        <v>210</v>
      </c>
      <c r="B35" s="190">
        <f t="shared" si="7"/>
        <v>130</v>
      </c>
      <c r="C35" s="191">
        <f t="shared" si="8"/>
        <v>49</v>
      </c>
    </row>
    <row r="36" spans="1:3" s="188" customFormat="1" ht="30">
      <c r="A36" s="192" t="s">
        <v>209</v>
      </c>
      <c r="B36" s="190">
        <f t="shared" si="7"/>
        <v>140</v>
      </c>
      <c r="C36" s="191">
        <f t="shared" si="8"/>
        <v>44</v>
      </c>
    </row>
    <row r="37" spans="1:3" s="188" customFormat="1" ht="30">
      <c r="A37" s="192" t="s">
        <v>208</v>
      </c>
      <c r="B37" s="190">
        <f t="shared" si="7"/>
        <v>151</v>
      </c>
      <c r="C37" s="191">
        <f t="shared" si="8"/>
        <v>50</v>
      </c>
    </row>
    <row r="38" spans="1:3" s="188" customFormat="1" ht="30">
      <c r="A38" s="192" t="s">
        <v>207</v>
      </c>
      <c r="B38" s="190">
        <f t="shared" si="7"/>
        <v>150</v>
      </c>
      <c r="C38" s="191">
        <f t="shared" si="8"/>
        <v>56</v>
      </c>
    </row>
  </sheetData>
  <mergeCells count="18">
    <mergeCell ref="H7:H8"/>
    <mergeCell ref="A3:K3"/>
    <mergeCell ref="A1:K1"/>
    <mergeCell ref="I7:I8"/>
    <mergeCell ref="J7:J8"/>
    <mergeCell ref="A2:K2"/>
    <mergeCell ref="A4:K4"/>
    <mergeCell ref="A6:A8"/>
    <mergeCell ref="B6:D6"/>
    <mergeCell ref="E6:G6"/>
    <mergeCell ref="H6:J6"/>
    <mergeCell ref="K6:K8"/>
    <mergeCell ref="B7:B8"/>
    <mergeCell ref="C7:C8"/>
    <mergeCell ref="D7:D8"/>
    <mergeCell ref="E7:E8"/>
    <mergeCell ref="F7:F8"/>
    <mergeCell ref="G7:G8"/>
  </mergeCells>
  <printOptions horizontalCentered="1" verticalCentered="1"/>
  <pageMargins left="0" right="0" top="0" bottom="0" header="0" footer="0"/>
  <pageSetup paperSize="9" scale="95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rightToLeft="1" view="pageBreakPreview" topLeftCell="A13" zoomScaleNormal="100" zoomScaleSheetLayoutView="100" workbookViewId="0">
      <selection activeCell="F15" sqref="F15"/>
    </sheetView>
  </sheetViews>
  <sheetFormatPr defaultRowHeight="12.75"/>
  <cols>
    <col min="1" max="1" width="19.140625" style="189" customWidth="1"/>
    <col min="2" max="10" width="10.42578125" style="188" customWidth="1"/>
    <col min="11" max="11" width="20" style="189" customWidth="1"/>
    <col min="12" max="16384" width="9.140625" style="188"/>
  </cols>
  <sheetData>
    <row r="1" spans="1:11" s="212" customFormat="1" ht="22.5" customHeight="1">
      <c r="A1" s="476" t="s">
        <v>274</v>
      </c>
      <c r="B1" s="476"/>
      <c r="C1" s="476"/>
      <c r="D1" s="476"/>
      <c r="E1" s="476"/>
      <c r="F1" s="476"/>
      <c r="G1" s="476"/>
      <c r="H1" s="476"/>
      <c r="I1" s="476"/>
      <c r="J1" s="476"/>
      <c r="K1" s="476"/>
    </row>
    <row r="2" spans="1:11" s="212" customFormat="1" ht="18">
      <c r="A2" s="519">
        <v>2013</v>
      </c>
      <c r="B2" s="519"/>
      <c r="C2" s="519"/>
      <c r="D2" s="519"/>
      <c r="E2" s="519"/>
      <c r="F2" s="519"/>
      <c r="G2" s="519"/>
      <c r="H2" s="519"/>
      <c r="I2" s="519"/>
      <c r="J2" s="519"/>
      <c r="K2" s="519"/>
    </row>
    <row r="3" spans="1:11" s="212" customFormat="1" ht="18">
      <c r="A3" s="186" t="s">
        <v>273</v>
      </c>
      <c r="B3" s="187"/>
      <c r="C3" s="187"/>
      <c r="D3" s="187"/>
      <c r="E3" s="187"/>
      <c r="F3" s="187"/>
      <c r="G3" s="187"/>
      <c r="H3" s="187"/>
      <c r="I3" s="187"/>
      <c r="J3" s="187"/>
      <c r="K3" s="186"/>
    </row>
    <row r="4" spans="1:11" ht="15.75">
      <c r="A4" s="520">
        <v>2013</v>
      </c>
      <c r="B4" s="520"/>
      <c r="C4" s="520"/>
      <c r="D4" s="520"/>
      <c r="E4" s="520"/>
      <c r="F4" s="520"/>
      <c r="G4" s="520"/>
      <c r="H4" s="520"/>
      <c r="I4" s="520"/>
      <c r="J4" s="520"/>
      <c r="K4" s="520"/>
    </row>
    <row r="5" spans="1:11" ht="15.75">
      <c r="A5" s="150" t="s">
        <v>488</v>
      </c>
      <c r="B5" s="213"/>
      <c r="C5" s="213"/>
      <c r="D5" s="213"/>
      <c r="E5" s="213"/>
      <c r="F5" s="213"/>
      <c r="G5" s="213"/>
      <c r="H5" s="213"/>
      <c r="I5" s="213"/>
      <c r="J5" s="213"/>
      <c r="K5" s="149" t="s">
        <v>487</v>
      </c>
    </row>
    <row r="6" spans="1:11" ht="21.75" customHeight="1" thickBot="1">
      <c r="A6" s="539" t="s">
        <v>580</v>
      </c>
      <c r="B6" s="577" t="s">
        <v>226</v>
      </c>
      <c r="C6" s="578"/>
      <c r="D6" s="579"/>
      <c r="E6" s="577" t="s">
        <v>225</v>
      </c>
      <c r="F6" s="578"/>
      <c r="G6" s="579"/>
      <c r="H6" s="545" t="s">
        <v>224</v>
      </c>
      <c r="I6" s="546"/>
      <c r="J6" s="580"/>
      <c r="K6" s="547" t="s">
        <v>272</v>
      </c>
    </row>
    <row r="7" spans="1:11" s="208" customFormat="1" ht="18" customHeight="1" thickTop="1" thickBot="1">
      <c r="A7" s="540"/>
      <c r="B7" s="567" t="s">
        <v>190</v>
      </c>
      <c r="C7" s="567" t="s">
        <v>524</v>
      </c>
      <c r="D7" s="536" t="s">
        <v>222</v>
      </c>
      <c r="E7" s="567" t="s">
        <v>190</v>
      </c>
      <c r="F7" s="567" t="s">
        <v>524</v>
      </c>
      <c r="G7" s="536" t="s">
        <v>222</v>
      </c>
      <c r="H7" s="567" t="s">
        <v>190</v>
      </c>
      <c r="I7" s="567" t="s">
        <v>524</v>
      </c>
      <c r="J7" s="536" t="s">
        <v>188</v>
      </c>
      <c r="K7" s="548"/>
    </row>
    <row r="8" spans="1:11" s="197" customFormat="1" ht="15" customHeight="1" thickTop="1">
      <c r="A8" s="541"/>
      <c r="B8" s="568"/>
      <c r="C8" s="568"/>
      <c r="D8" s="537"/>
      <c r="E8" s="568"/>
      <c r="F8" s="568"/>
      <c r="G8" s="537"/>
      <c r="H8" s="568"/>
      <c r="I8" s="568"/>
      <c r="J8" s="537" t="s">
        <v>187</v>
      </c>
      <c r="K8" s="549"/>
    </row>
    <row r="9" spans="1:11" s="197" customFormat="1" ht="13.5" thickBot="1">
      <c r="A9" s="231" t="s">
        <v>271</v>
      </c>
      <c r="B9" s="210">
        <v>37</v>
      </c>
      <c r="C9" s="210">
        <v>21</v>
      </c>
      <c r="D9" s="60">
        <f>B9+C9</f>
        <v>58</v>
      </c>
      <c r="E9" s="210">
        <v>61</v>
      </c>
      <c r="F9" s="210">
        <v>39</v>
      </c>
      <c r="G9" s="60">
        <f>E9+F9</f>
        <v>100</v>
      </c>
      <c r="H9" s="210">
        <f t="shared" ref="H9:J13" si="0">B9+E9</f>
        <v>98</v>
      </c>
      <c r="I9" s="210">
        <f t="shared" si="0"/>
        <v>60</v>
      </c>
      <c r="J9" s="60">
        <f t="shared" si="0"/>
        <v>158</v>
      </c>
      <c r="K9" s="230" t="s">
        <v>270</v>
      </c>
    </row>
    <row r="10" spans="1:11" s="197" customFormat="1" ht="16.5" thickTop="1" thickBot="1">
      <c r="A10" s="226">
        <v>1</v>
      </c>
      <c r="B10" s="168">
        <v>3</v>
      </c>
      <c r="C10" s="168">
        <v>1</v>
      </c>
      <c r="D10" s="207">
        <f>B10+C10</f>
        <v>4</v>
      </c>
      <c r="E10" s="168">
        <v>7</v>
      </c>
      <c r="F10" s="168">
        <v>3</v>
      </c>
      <c r="G10" s="207">
        <f>E10+F10</f>
        <v>10</v>
      </c>
      <c r="H10" s="168">
        <f t="shared" si="0"/>
        <v>10</v>
      </c>
      <c r="I10" s="168">
        <f t="shared" si="0"/>
        <v>4</v>
      </c>
      <c r="J10" s="207">
        <f t="shared" si="0"/>
        <v>14</v>
      </c>
      <c r="K10" s="225">
        <v>1</v>
      </c>
    </row>
    <row r="11" spans="1:11" s="197" customFormat="1" ht="16.5" thickTop="1" thickBot="1">
      <c r="A11" s="227">
        <v>2</v>
      </c>
      <c r="B11" s="182">
        <v>2</v>
      </c>
      <c r="C11" s="182">
        <v>2</v>
      </c>
      <c r="D11" s="60">
        <f>B11+C11</f>
        <v>4</v>
      </c>
      <c r="E11" s="182">
        <v>2</v>
      </c>
      <c r="F11" s="182">
        <v>1</v>
      </c>
      <c r="G11" s="60">
        <f>E11+F11</f>
        <v>3</v>
      </c>
      <c r="H11" s="182">
        <f t="shared" si="0"/>
        <v>4</v>
      </c>
      <c r="I11" s="182">
        <f t="shared" si="0"/>
        <v>3</v>
      </c>
      <c r="J11" s="60">
        <f t="shared" si="0"/>
        <v>7</v>
      </c>
      <c r="K11" s="222">
        <v>2</v>
      </c>
    </row>
    <row r="12" spans="1:11" s="197" customFormat="1" ht="16.5" thickTop="1" thickBot="1">
      <c r="A12" s="226">
        <v>3</v>
      </c>
      <c r="B12" s="168">
        <v>1</v>
      </c>
      <c r="C12" s="168">
        <v>1</v>
      </c>
      <c r="D12" s="207">
        <f>B12+C12</f>
        <v>2</v>
      </c>
      <c r="E12" s="168">
        <v>2</v>
      </c>
      <c r="F12" s="168">
        <v>0</v>
      </c>
      <c r="G12" s="207">
        <f>E12+F12</f>
        <v>2</v>
      </c>
      <c r="H12" s="168">
        <f t="shared" si="0"/>
        <v>3</v>
      </c>
      <c r="I12" s="168">
        <f t="shared" si="0"/>
        <v>1</v>
      </c>
      <c r="J12" s="207">
        <f t="shared" si="0"/>
        <v>4</v>
      </c>
      <c r="K12" s="225">
        <v>3</v>
      </c>
    </row>
    <row r="13" spans="1:11" s="197" customFormat="1" ht="15.75" customHeight="1" thickTop="1">
      <c r="A13" s="227">
        <v>4</v>
      </c>
      <c r="B13" s="224">
        <v>0</v>
      </c>
      <c r="C13" s="224">
        <v>0</v>
      </c>
      <c r="D13" s="229">
        <f>B13+C13</f>
        <v>0</v>
      </c>
      <c r="E13" s="224">
        <v>1</v>
      </c>
      <c r="F13" s="224">
        <v>1</v>
      </c>
      <c r="G13" s="229">
        <f>E13+F13</f>
        <v>2</v>
      </c>
      <c r="H13" s="224">
        <f t="shared" si="0"/>
        <v>1</v>
      </c>
      <c r="I13" s="224">
        <f t="shared" si="0"/>
        <v>1</v>
      </c>
      <c r="J13" s="229">
        <f t="shared" si="0"/>
        <v>2</v>
      </c>
      <c r="K13" s="222">
        <v>4</v>
      </c>
    </row>
    <row r="14" spans="1:11" s="197" customFormat="1" ht="23.25" customHeight="1">
      <c r="A14" s="228" t="s">
        <v>2</v>
      </c>
      <c r="B14" s="220">
        <f t="shared" ref="B14:J14" si="1">SUM(B9:B13)</f>
        <v>43</v>
      </c>
      <c r="C14" s="220">
        <f t="shared" si="1"/>
        <v>25</v>
      </c>
      <c r="D14" s="220">
        <f t="shared" si="1"/>
        <v>68</v>
      </c>
      <c r="E14" s="220">
        <f t="shared" si="1"/>
        <v>73</v>
      </c>
      <c r="F14" s="220">
        <f t="shared" si="1"/>
        <v>44</v>
      </c>
      <c r="G14" s="220">
        <f t="shared" si="1"/>
        <v>117</v>
      </c>
      <c r="H14" s="220">
        <f t="shared" si="1"/>
        <v>116</v>
      </c>
      <c r="I14" s="220">
        <f t="shared" si="1"/>
        <v>69</v>
      </c>
      <c r="J14" s="220">
        <f t="shared" si="1"/>
        <v>185</v>
      </c>
      <c r="K14" s="219" t="s">
        <v>1</v>
      </c>
    </row>
    <row r="15" spans="1:11" s="197" customFormat="1" ht="15.75" thickBot="1">
      <c r="A15" s="227" t="s">
        <v>269</v>
      </c>
      <c r="B15" s="184">
        <v>4</v>
      </c>
      <c r="C15" s="184">
        <v>1</v>
      </c>
      <c r="D15" s="57">
        <f t="shared" ref="D15:D34" si="2">B15+C15</f>
        <v>5</v>
      </c>
      <c r="E15" s="184">
        <v>8</v>
      </c>
      <c r="F15" s="184">
        <v>5</v>
      </c>
      <c r="G15" s="57">
        <f t="shared" ref="G15:G34" si="3">E15+F15</f>
        <v>13</v>
      </c>
      <c r="H15" s="184">
        <f t="shared" ref="H15:H34" si="4">B15+E15</f>
        <v>12</v>
      </c>
      <c r="I15" s="184">
        <f t="shared" ref="I15:I34" si="5">C15+F15</f>
        <v>6</v>
      </c>
      <c r="J15" s="57">
        <f t="shared" ref="J15:J34" si="6">D15+G15</f>
        <v>18</v>
      </c>
      <c r="K15" s="222" t="s">
        <v>242</v>
      </c>
    </row>
    <row r="16" spans="1:11" s="197" customFormat="1" ht="16.5" thickTop="1" thickBot="1">
      <c r="A16" s="226" t="s">
        <v>268</v>
      </c>
      <c r="B16" s="168">
        <v>7</v>
      </c>
      <c r="C16" s="168">
        <v>2</v>
      </c>
      <c r="D16" s="127">
        <f t="shared" si="2"/>
        <v>9</v>
      </c>
      <c r="E16" s="168">
        <v>8</v>
      </c>
      <c r="F16" s="168">
        <v>3</v>
      </c>
      <c r="G16" s="127">
        <f t="shared" si="3"/>
        <v>11</v>
      </c>
      <c r="H16" s="168">
        <f t="shared" si="4"/>
        <v>15</v>
      </c>
      <c r="I16" s="168">
        <f t="shared" si="5"/>
        <v>5</v>
      </c>
      <c r="J16" s="127">
        <f t="shared" si="6"/>
        <v>20</v>
      </c>
      <c r="K16" s="225" t="s">
        <v>241</v>
      </c>
    </row>
    <row r="17" spans="1:11" s="197" customFormat="1" ht="16.5" thickTop="1" thickBot="1">
      <c r="A17" s="227" t="s">
        <v>267</v>
      </c>
      <c r="B17" s="182">
        <v>33</v>
      </c>
      <c r="C17" s="182">
        <v>2</v>
      </c>
      <c r="D17" s="57">
        <f t="shared" si="2"/>
        <v>35</v>
      </c>
      <c r="E17" s="182">
        <v>12</v>
      </c>
      <c r="F17" s="182">
        <v>4</v>
      </c>
      <c r="G17" s="57">
        <f t="shared" si="3"/>
        <v>16</v>
      </c>
      <c r="H17" s="182">
        <f t="shared" si="4"/>
        <v>45</v>
      </c>
      <c r="I17" s="182">
        <f t="shared" si="5"/>
        <v>6</v>
      </c>
      <c r="J17" s="57">
        <f t="shared" si="6"/>
        <v>51</v>
      </c>
      <c r="K17" s="222" t="s">
        <v>240</v>
      </c>
    </row>
    <row r="18" spans="1:11" s="197" customFormat="1" ht="16.5" thickTop="1" thickBot="1">
      <c r="A18" s="226" t="s">
        <v>266</v>
      </c>
      <c r="B18" s="168">
        <v>31</v>
      </c>
      <c r="C18" s="168">
        <v>4</v>
      </c>
      <c r="D18" s="127">
        <f t="shared" si="2"/>
        <v>35</v>
      </c>
      <c r="E18" s="168">
        <v>78</v>
      </c>
      <c r="F18" s="168">
        <v>2</v>
      </c>
      <c r="G18" s="127">
        <f t="shared" si="3"/>
        <v>80</v>
      </c>
      <c r="H18" s="168">
        <f t="shared" si="4"/>
        <v>109</v>
      </c>
      <c r="I18" s="168">
        <f t="shared" si="5"/>
        <v>6</v>
      </c>
      <c r="J18" s="127">
        <f t="shared" si="6"/>
        <v>115</v>
      </c>
      <c r="K18" s="225" t="s">
        <v>239</v>
      </c>
    </row>
    <row r="19" spans="1:11" s="197" customFormat="1" ht="16.5" thickTop="1" thickBot="1">
      <c r="A19" s="227" t="s">
        <v>265</v>
      </c>
      <c r="B19" s="182">
        <v>21</v>
      </c>
      <c r="C19" s="182">
        <v>3</v>
      </c>
      <c r="D19" s="57">
        <f t="shared" si="2"/>
        <v>24</v>
      </c>
      <c r="E19" s="182">
        <v>99</v>
      </c>
      <c r="F19" s="182">
        <v>14</v>
      </c>
      <c r="G19" s="57">
        <f t="shared" si="3"/>
        <v>113</v>
      </c>
      <c r="H19" s="182">
        <f t="shared" si="4"/>
        <v>120</v>
      </c>
      <c r="I19" s="182">
        <f t="shared" si="5"/>
        <v>17</v>
      </c>
      <c r="J19" s="57">
        <f t="shared" si="6"/>
        <v>137</v>
      </c>
      <c r="K19" s="222" t="s">
        <v>238</v>
      </c>
    </row>
    <row r="20" spans="1:11" s="197" customFormat="1" ht="16.5" thickTop="1" thickBot="1">
      <c r="A20" s="226" t="s">
        <v>264</v>
      </c>
      <c r="B20" s="168">
        <v>15</v>
      </c>
      <c r="C20" s="168">
        <v>8</v>
      </c>
      <c r="D20" s="127">
        <f t="shared" si="2"/>
        <v>23</v>
      </c>
      <c r="E20" s="168">
        <v>131</v>
      </c>
      <c r="F20" s="168">
        <v>13</v>
      </c>
      <c r="G20" s="127">
        <f t="shared" si="3"/>
        <v>144</v>
      </c>
      <c r="H20" s="168">
        <f t="shared" si="4"/>
        <v>146</v>
      </c>
      <c r="I20" s="168">
        <f t="shared" si="5"/>
        <v>21</v>
      </c>
      <c r="J20" s="127">
        <f t="shared" si="6"/>
        <v>167</v>
      </c>
      <c r="K20" s="225" t="s">
        <v>237</v>
      </c>
    </row>
    <row r="21" spans="1:11" s="197" customFormat="1" ht="16.5" thickTop="1" thickBot="1">
      <c r="A21" s="227" t="s">
        <v>263</v>
      </c>
      <c r="B21" s="182">
        <v>7</v>
      </c>
      <c r="C21" s="182">
        <v>2</v>
      </c>
      <c r="D21" s="57">
        <f t="shared" si="2"/>
        <v>9</v>
      </c>
      <c r="E21" s="182">
        <v>121</v>
      </c>
      <c r="F21" s="182">
        <v>9</v>
      </c>
      <c r="G21" s="57">
        <f t="shared" si="3"/>
        <v>130</v>
      </c>
      <c r="H21" s="182">
        <f t="shared" si="4"/>
        <v>128</v>
      </c>
      <c r="I21" s="182">
        <f t="shared" si="5"/>
        <v>11</v>
      </c>
      <c r="J21" s="57">
        <f t="shared" si="6"/>
        <v>139</v>
      </c>
      <c r="K21" s="222" t="s">
        <v>236</v>
      </c>
    </row>
    <row r="22" spans="1:11" s="197" customFormat="1" ht="16.5" thickTop="1" thickBot="1">
      <c r="A22" s="226" t="s">
        <v>262</v>
      </c>
      <c r="B22" s="168">
        <v>19</v>
      </c>
      <c r="C22" s="168">
        <v>3</v>
      </c>
      <c r="D22" s="127">
        <f t="shared" si="2"/>
        <v>22</v>
      </c>
      <c r="E22" s="168">
        <v>117</v>
      </c>
      <c r="F22" s="168">
        <v>8</v>
      </c>
      <c r="G22" s="127">
        <f t="shared" si="3"/>
        <v>125</v>
      </c>
      <c r="H22" s="168">
        <f t="shared" si="4"/>
        <v>136</v>
      </c>
      <c r="I22" s="168">
        <f t="shared" si="5"/>
        <v>11</v>
      </c>
      <c r="J22" s="127">
        <f t="shared" si="6"/>
        <v>147</v>
      </c>
      <c r="K22" s="225" t="s">
        <v>235</v>
      </c>
    </row>
    <row r="23" spans="1:11" s="197" customFormat="1" ht="16.5" thickTop="1" thickBot="1">
      <c r="A23" s="227" t="s">
        <v>261</v>
      </c>
      <c r="B23" s="182">
        <v>27</v>
      </c>
      <c r="C23" s="182">
        <v>6</v>
      </c>
      <c r="D23" s="57">
        <f t="shared" si="2"/>
        <v>33</v>
      </c>
      <c r="E23" s="182">
        <v>107</v>
      </c>
      <c r="F23" s="182">
        <v>19</v>
      </c>
      <c r="G23" s="57">
        <f t="shared" si="3"/>
        <v>126</v>
      </c>
      <c r="H23" s="182">
        <f t="shared" si="4"/>
        <v>134</v>
      </c>
      <c r="I23" s="182">
        <f t="shared" si="5"/>
        <v>25</v>
      </c>
      <c r="J23" s="57">
        <f t="shared" si="6"/>
        <v>159</v>
      </c>
      <c r="K23" s="222" t="s">
        <v>234</v>
      </c>
    </row>
    <row r="24" spans="1:11" s="197" customFormat="1" ht="16.5" thickTop="1" thickBot="1">
      <c r="A24" s="226" t="s">
        <v>260</v>
      </c>
      <c r="B24" s="168">
        <v>21</v>
      </c>
      <c r="C24" s="168">
        <v>17</v>
      </c>
      <c r="D24" s="127">
        <f t="shared" si="2"/>
        <v>38</v>
      </c>
      <c r="E24" s="168">
        <v>115</v>
      </c>
      <c r="F24" s="168">
        <v>19</v>
      </c>
      <c r="G24" s="127">
        <f t="shared" si="3"/>
        <v>134</v>
      </c>
      <c r="H24" s="168">
        <f t="shared" si="4"/>
        <v>136</v>
      </c>
      <c r="I24" s="168">
        <f t="shared" si="5"/>
        <v>36</v>
      </c>
      <c r="J24" s="127">
        <f t="shared" si="6"/>
        <v>172</v>
      </c>
      <c r="K24" s="225" t="s">
        <v>233</v>
      </c>
    </row>
    <row r="25" spans="1:11" s="197" customFormat="1" ht="16.5" thickTop="1" thickBot="1">
      <c r="A25" s="227" t="s">
        <v>259</v>
      </c>
      <c r="B25" s="182">
        <v>28</v>
      </c>
      <c r="C25" s="182">
        <v>13</v>
      </c>
      <c r="D25" s="57">
        <f t="shared" si="2"/>
        <v>41</v>
      </c>
      <c r="E25" s="182">
        <v>96</v>
      </c>
      <c r="F25" s="182">
        <v>14</v>
      </c>
      <c r="G25" s="57">
        <f t="shared" si="3"/>
        <v>110</v>
      </c>
      <c r="H25" s="182">
        <f t="shared" si="4"/>
        <v>124</v>
      </c>
      <c r="I25" s="182">
        <f t="shared" si="5"/>
        <v>27</v>
      </c>
      <c r="J25" s="57">
        <f t="shared" si="6"/>
        <v>151</v>
      </c>
      <c r="K25" s="222" t="s">
        <v>232</v>
      </c>
    </row>
    <row r="26" spans="1:11" s="197" customFormat="1" ht="16.5" thickTop="1" thickBot="1">
      <c r="A26" s="226" t="s">
        <v>258</v>
      </c>
      <c r="B26" s="168">
        <v>33</v>
      </c>
      <c r="C26" s="168">
        <v>18</v>
      </c>
      <c r="D26" s="127">
        <f t="shared" si="2"/>
        <v>51</v>
      </c>
      <c r="E26" s="168">
        <v>55</v>
      </c>
      <c r="F26" s="168">
        <v>24</v>
      </c>
      <c r="G26" s="127">
        <f t="shared" si="3"/>
        <v>79</v>
      </c>
      <c r="H26" s="168">
        <f t="shared" si="4"/>
        <v>88</v>
      </c>
      <c r="I26" s="168">
        <f t="shared" si="5"/>
        <v>42</v>
      </c>
      <c r="J26" s="127">
        <f t="shared" si="6"/>
        <v>130</v>
      </c>
      <c r="K26" s="225" t="s">
        <v>231</v>
      </c>
    </row>
    <row r="27" spans="1:11" s="197" customFormat="1" ht="16.5" thickTop="1" thickBot="1">
      <c r="A27" s="227" t="s">
        <v>257</v>
      </c>
      <c r="B27" s="182">
        <v>15</v>
      </c>
      <c r="C27" s="182">
        <v>20</v>
      </c>
      <c r="D27" s="57">
        <f t="shared" si="2"/>
        <v>35</v>
      </c>
      <c r="E27" s="182">
        <v>37</v>
      </c>
      <c r="F27" s="182">
        <v>26</v>
      </c>
      <c r="G27" s="57">
        <f t="shared" si="3"/>
        <v>63</v>
      </c>
      <c r="H27" s="182">
        <f t="shared" si="4"/>
        <v>52</v>
      </c>
      <c r="I27" s="182">
        <f t="shared" si="5"/>
        <v>46</v>
      </c>
      <c r="J27" s="57">
        <f t="shared" si="6"/>
        <v>98</v>
      </c>
      <c r="K27" s="222" t="s">
        <v>256</v>
      </c>
    </row>
    <row r="28" spans="1:11" s="197" customFormat="1" ht="16.5" thickTop="1" thickBot="1">
      <c r="A28" s="226" t="s">
        <v>255</v>
      </c>
      <c r="B28" s="168">
        <v>31</v>
      </c>
      <c r="C28" s="168">
        <v>47</v>
      </c>
      <c r="D28" s="127">
        <f t="shared" si="2"/>
        <v>78</v>
      </c>
      <c r="E28" s="168">
        <v>35</v>
      </c>
      <c r="F28" s="168">
        <v>21</v>
      </c>
      <c r="G28" s="127">
        <f t="shared" si="3"/>
        <v>56</v>
      </c>
      <c r="H28" s="168">
        <f t="shared" si="4"/>
        <v>66</v>
      </c>
      <c r="I28" s="168">
        <f t="shared" si="5"/>
        <v>68</v>
      </c>
      <c r="J28" s="127">
        <f t="shared" si="6"/>
        <v>134</v>
      </c>
      <c r="K28" s="225" t="s">
        <v>254</v>
      </c>
    </row>
    <row r="29" spans="1:11" s="197" customFormat="1" ht="16.5" thickTop="1" thickBot="1">
      <c r="A29" s="227" t="s">
        <v>253</v>
      </c>
      <c r="B29" s="182">
        <v>44</v>
      </c>
      <c r="C29" s="182">
        <v>44</v>
      </c>
      <c r="D29" s="57">
        <f t="shared" si="2"/>
        <v>88</v>
      </c>
      <c r="E29" s="182">
        <v>26</v>
      </c>
      <c r="F29" s="182">
        <v>21</v>
      </c>
      <c r="G29" s="57">
        <f t="shared" si="3"/>
        <v>47</v>
      </c>
      <c r="H29" s="182">
        <f t="shared" si="4"/>
        <v>70</v>
      </c>
      <c r="I29" s="182">
        <f t="shared" si="5"/>
        <v>65</v>
      </c>
      <c r="J29" s="57">
        <f t="shared" si="6"/>
        <v>135</v>
      </c>
      <c r="K29" s="222" t="s">
        <v>252</v>
      </c>
    </row>
    <row r="30" spans="1:11" s="197" customFormat="1" ht="16.5" thickTop="1" thickBot="1">
      <c r="A30" s="226" t="s">
        <v>251</v>
      </c>
      <c r="B30" s="168">
        <v>35</v>
      </c>
      <c r="C30" s="168">
        <v>21</v>
      </c>
      <c r="D30" s="127">
        <f t="shared" si="2"/>
        <v>56</v>
      </c>
      <c r="E30" s="168">
        <v>20</v>
      </c>
      <c r="F30" s="168">
        <v>17</v>
      </c>
      <c r="G30" s="127">
        <f t="shared" si="3"/>
        <v>37</v>
      </c>
      <c r="H30" s="168">
        <f t="shared" si="4"/>
        <v>55</v>
      </c>
      <c r="I30" s="168">
        <f t="shared" si="5"/>
        <v>38</v>
      </c>
      <c r="J30" s="127">
        <f t="shared" si="6"/>
        <v>93</v>
      </c>
      <c r="K30" s="225" t="s">
        <v>250</v>
      </c>
    </row>
    <row r="31" spans="1:11" s="197" customFormat="1" ht="16.5" thickTop="1" thickBot="1">
      <c r="A31" s="227" t="s">
        <v>249</v>
      </c>
      <c r="B31" s="182">
        <v>18</v>
      </c>
      <c r="C31" s="182">
        <v>7</v>
      </c>
      <c r="D31" s="57">
        <f t="shared" si="2"/>
        <v>25</v>
      </c>
      <c r="E31" s="182">
        <v>13</v>
      </c>
      <c r="F31" s="182">
        <v>6</v>
      </c>
      <c r="G31" s="57">
        <f t="shared" si="3"/>
        <v>19</v>
      </c>
      <c r="H31" s="182">
        <f t="shared" si="4"/>
        <v>31</v>
      </c>
      <c r="I31" s="182">
        <f t="shared" si="5"/>
        <v>13</v>
      </c>
      <c r="J31" s="57">
        <f t="shared" si="6"/>
        <v>44</v>
      </c>
      <c r="K31" s="222" t="s">
        <v>248</v>
      </c>
    </row>
    <row r="32" spans="1:11" s="197" customFormat="1" ht="16.5" thickTop="1" thickBot="1">
      <c r="A32" s="226" t="s">
        <v>247</v>
      </c>
      <c r="B32" s="168">
        <v>11</v>
      </c>
      <c r="C32" s="168">
        <v>3</v>
      </c>
      <c r="D32" s="127">
        <f t="shared" si="2"/>
        <v>14</v>
      </c>
      <c r="E32" s="168">
        <v>2</v>
      </c>
      <c r="F32" s="168">
        <v>3</v>
      </c>
      <c r="G32" s="127">
        <f t="shared" si="3"/>
        <v>5</v>
      </c>
      <c r="H32" s="168">
        <f t="shared" si="4"/>
        <v>13</v>
      </c>
      <c r="I32" s="168">
        <f t="shared" si="5"/>
        <v>6</v>
      </c>
      <c r="J32" s="127">
        <f t="shared" si="6"/>
        <v>19</v>
      </c>
      <c r="K32" s="225" t="s">
        <v>246</v>
      </c>
    </row>
    <row r="33" spans="1:11" s="197" customFormat="1" ht="16.5" thickTop="1" thickBot="1">
      <c r="A33" s="412" t="s">
        <v>245</v>
      </c>
      <c r="B33" s="182">
        <v>3</v>
      </c>
      <c r="C33" s="182">
        <v>5</v>
      </c>
      <c r="D33" s="57">
        <f t="shared" si="2"/>
        <v>8</v>
      </c>
      <c r="E33" s="182">
        <v>4</v>
      </c>
      <c r="F33" s="182">
        <v>6</v>
      </c>
      <c r="G33" s="57">
        <f t="shared" si="3"/>
        <v>10</v>
      </c>
      <c r="H33" s="182">
        <f t="shared" si="4"/>
        <v>7</v>
      </c>
      <c r="I33" s="182">
        <f t="shared" si="5"/>
        <v>11</v>
      </c>
      <c r="J33" s="57">
        <f t="shared" si="6"/>
        <v>18</v>
      </c>
      <c r="K33" s="222" t="s">
        <v>244</v>
      </c>
    </row>
    <row r="34" spans="1:11" s="197" customFormat="1" ht="15.75" thickTop="1">
      <c r="A34" s="411" t="s">
        <v>33</v>
      </c>
      <c r="B34" s="410">
        <v>1</v>
      </c>
      <c r="C34" s="410">
        <v>0</v>
      </c>
      <c r="D34" s="159">
        <f t="shared" si="2"/>
        <v>1</v>
      </c>
      <c r="E34" s="410">
        <v>0</v>
      </c>
      <c r="F34" s="410">
        <v>0</v>
      </c>
      <c r="G34" s="159">
        <f t="shared" si="3"/>
        <v>0</v>
      </c>
      <c r="H34" s="410">
        <f t="shared" si="4"/>
        <v>1</v>
      </c>
      <c r="I34" s="410">
        <f t="shared" si="5"/>
        <v>0</v>
      </c>
      <c r="J34" s="159">
        <f t="shared" si="6"/>
        <v>1</v>
      </c>
      <c r="K34" s="225"/>
    </row>
    <row r="35" spans="1:11" s="197" customFormat="1" ht="24.75" customHeight="1">
      <c r="A35" s="282" t="s">
        <v>2</v>
      </c>
      <c r="B35" s="281">
        <f>SUM(B14:B34)</f>
        <v>447</v>
      </c>
      <c r="C35" s="281">
        <f t="shared" ref="C35:J35" si="7">SUM(C14:C34)</f>
        <v>251</v>
      </c>
      <c r="D35" s="281">
        <f t="shared" si="7"/>
        <v>698</v>
      </c>
      <c r="E35" s="281">
        <f t="shared" si="7"/>
        <v>1157</v>
      </c>
      <c r="F35" s="281">
        <f t="shared" si="7"/>
        <v>278</v>
      </c>
      <c r="G35" s="281">
        <f t="shared" si="7"/>
        <v>1435</v>
      </c>
      <c r="H35" s="281">
        <f t="shared" si="7"/>
        <v>1604</v>
      </c>
      <c r="I35" s="281">
        <f t="shared" si="7"/>
        <v>529</v>
      </c>
      <c r="J35" s="281">
        <f t="shared" si="7"/>
        <v>2133</v>
      </c>
      <c r="K35" s="200" t="s">
        <v>1</v>
      </c>
    </row>
    <row r="36" spans="1:11" ht="24" customHeight="1">
      <c r="A36" s="199"/>
    </row>
    <row r="37" spans="1:11" ht="24" customHeight="1">
      <c r="A37" s="193"/>
      <c r="K37" s="193"/>
    </row>
    <row r="38" spans="1:11" ht="24" customHeight="1">
      <c r="A38" s="193"/>
      <c r="K38" s="193"/>
    </row>
    <row r="39" spans="1:11" ht="24" customHeight="1">
      <c r="A39" s="193"/>
      <c r="K39" s="193"/>
    </row>
    <row r="40" spans="1:11" ht="24" customHeight="1">
      <c r="A40" s="193"/>
      <c r="K40" s="193"/>
    </row>
    <row r="41" spans="1:11" ht="24" customHeight="1">
      <c r="A41" s="193"/>
      <c r="K41" s="193"/>
    </row>
    <row r="42" spans="1:11" ht="29.25" customHeight="1"/>
    <row r="44" spans="1:11" ht="38.25">
      <c r="D44" s="218" t="s">
        <v>201</v>
      </c>
      <c r="E44" s="218" t="s">
        <v>200</v>
      </c>
      <c r="F44" s="197"/>
      <c r="G44" s="197"/>
    </row>
    <row r="45" spans="1:11">
      <c r="D45" s="215">
        <f>SUM(D14)</f>
        <v>68</v>
      </c>
      <c r="E45" s="215">
        <f>SUM(G14)</f>
        <v>117</v>
      </c>
      <c r="F45" s="197" t="s">
        <v>243</v>
      </c>
      <c r="G45" s="197"/>
    </row>
    <row r="46" spans="1:11">
      <c r="D46" s="215">
        <f>SUM(D15)</f>
        <v>5</v>
      </c>
      <c r="E46" s="216">
        <f t="shared" ref="E46:E57" si="8">SUM(G15)</f>
        <v>13</v>
      </c>
      <c r="F46" s="214" t="s">
        <v>242</v>
      </c>
      <c r="G46" s="197"/>
    </row>
    <row r="47" spans="1:11">
      <c r="D47" s="216">
        <f t="shared" ref="D47:D57" si="9">SUM(D16)</f>
        <v>9</v>
      </c>
      <c r="E47" s="216">
        <f t="shared" si="8"/>
        <v>11</v>
      </c>
      <c r="F47" s="217" t="s">
        <v>241</v>
      </c>
      <c r="G47" s="197"/>
    </row>
    <row r="48" spans="1:11">
      <c r="D48" s="216">
        <f t="shared" si="9"/>
        <v>35</v>
      </c>
      <c r="E48" s="216">
        <f t="shared" si="8"/>
        <v>16</v>
      </c>
      <c r="F48" s="214" t="s">
        <v>240</v>
      </c>
      <c r="G48" s="197"/>
    </row>
    <row r="49" spans="1:11">
      <c r="D49" s="216">
        <f t="shared" si="9"/>
        <v>35</v>
      </c>
      <c r="E49" s="216">
        <f t="shared" si="8"/>
        <v>80</v>
      </c>
      <c r="F49" s="217" t="s">
        <v>239</v>
      </c>
      <c r="G49" s="197"/>
    </row>
    <row r="50" spans="1:11">
      <c r="A50" s="188"/>
      <c r="D50" s="216">
        <f t="shared" si="9"/>
        <v>24</v>
      </c>
      <c r="E50" s="216">
        <f t="shared" si="8"/>
        <v>113</v>
      </c>
      <c r="F50" s="214" t="s">
        <v>238</v>
      </c>
      <c r="G50" s="197"/>
      <c r="K50" s="188"/>
    </row>
    <row r="51" spans="1:11">
      <c r="A51" s="188"/>
      <c r="D51" s="216">
        <f t="shared" si="9"/>
        <v>23</v>
      </c>
      <c r="E51" s="216">
        <f t="shared" si="8"/>
        <v>144</v>
      </c>
      <c r="F51" s="217" t="s">
        <v>237</v>
      </c>
      <c r="G51" s="197"/>
      <c r="K51" s="188"/>
    </row>
    <row r="52" spans="1:11">
      <c r="A52" s="188"/>
      <c r="D52" s="216">
        <f t="shared" si="9"/>
        <v>9</v>
      </c>
      <c r="E52" s="216">
        <f t="shared" si="8"/>
        <v>130</v>
      </c>
      <c r="F52" s="214" t="s">
        <v>236</v>
      </c>
      <c r="G52" s="197"/>
      <c r="K52" s="188"/>
    </row>
    <row r="53" spans="1:11">
      <c r="A53" s="188"/>
      <c r="D53" s="216">
        <f t="shared" si="9"/>
        <v>22</v>
      </c>
      <c r="E53" s="216">
        <f t="shared" si="8"/>
        <v>125</v>
      </c>
      <c r="F53" s="217" t="s">
        <v>235</v>
      </c>
      <c r="G53" s="197"/>
      <c r="K53" s="188"/>
    </row>
    <row r="54" spans="1:11">
      <c r="A54" s="188"/>
      <c r="D54" s="216">
        <f t="shared" si="9"/>
        <v>33</v>
      </c>
      <c r="E54" s="216">
        <f t="shared" si="8"/>
        <v>126</v>
      </c>
      <c r="F54" s="214" t="s">
        <v>234</v>
      </c>
      <c r="G54" s="197"/>
      <c r="K54" s="188"/>
    </row>
    <row r="55" spans="1:11">
      <c r="A55" s="188"/>
      <c r="D55" s="216">
        <f t="shared" si="9"/>
        <v>38</v>
      </c>
      <c r="E55" s="216">
        <f t="shared" si="8"/>
        <v>134</v>
      </c>
      <c r="F55" s="217" t="s">
        <v>233</v>
      </c>
      <c r="G55" s="197"/>
      <c r="K55" s="188"/>
    </row>
    <row r="56" spans="1:11">
      <c r="A56" s="188"/>
      <c r="D56" s="216">
        <f t="shared" si="9"/>
        <v>41</v>
      </c>
      <c r="E56" s="216">
        <f t="shared" si="8"/>
        <v>110</v>
      </c>
      <c r="F56" s="214" t="s">
        <v>232</v>
      </c>
      <c r="G56" s="197"/>
      <c r="K56" s="188"/>
    </row>
    <row r="57" spans="1:11">
      <c r="A57" s="188"/>
      <c r="D57" s="216">
        <f t="shared" si="9"/>
        <v>51</v>
      </c>
      <c r="E57" s="216">
        <f t="shared" si="8"/>
        <v>79</v>
      </c>
      <c r="F57" s="217" t="s">
        <v>231</v>
      </c>
      <c r="G57" s="197"/>
      <c r="K57" s="188"/>
    </row>
    <row r="58" spans="1:11">
      <c r="A58" s="188"/>
      <c r="D58" s="215">
        <f>SUM(D27:D34)</f>
        <v>305</v>
      </c>
      <c r="E58" s="215">
        <f>SUM(G27:G33)</f>
        <v>237</v>
      </c>
      <c r="F58" s="214" t="s">
        <v>230</v>
      </c>
      <c r="G58" s="197"/>
      <c r="K58" s="188"/>
    </row>
    <row r="60" spans="1:11">
      <c r="D60" s="188">
        <f>SUM(D45:D59)</f>
        <v>698</v>
      </c>
      <c r="E60" s="188">
        <f>SUM(E45:E59)</f>
        <v>1435</v>
      </c>
      <c r="F60" s="188">
        <f>SUM(D60:E60)</f>
        <v>2133</v>
      </c>
    </row>
  </sheetData>
  <mergeCells count="16">
    <mergeCell ref="I7:I8"/>
    <mergeCell ref="J7:J8"/>
    <mergeCell ref="A2:K2"/>
    <mergeCell ref="A4:K4"/>
    <mergeCell ref="A6:A8"/>
    <mergeCell ref="B6:D6"/>
    <mergeCell ref="E6:G6"/>
    <mergeCell ref="H6:J6"/>
    <mergeCell ref="K6:K8"/>
    <mergeCell ref="B7:B8"/>
    <mergeCell ref="C7:C8"/>
    <mergeCell ref="D7:D8"/>
    <mergeCell ref="E7:E8"/>
    <mergeCell ref="F7:F8"/>
    <mergeCell ref="G7:G8"/>
    <mergeCell ref="H7:H8"/>
  </mergeCells>
  <printOptions horizontalCentered="1" verticalCentered="1"/>
  <pageMargins left="0" right="0" top="0" bottom="0" header="0" footer="0"/>
  <pageSetup paperSize="9" scale="94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rightToLeft="1" view="pageBreakPreview" topLeftCell="A22" zoomScaleNormal="100" zoomScaleSheetLayoutView="100" workbookViewId="0">
      <selection activeCell="O20" sqref="O20"/>
    </sheetView>
  </sheetViews>
  <sheetFormatPr defaultRowHeight="12.75"/>
  <cols>
    <col min="1" max="1" width="9.140625" style="232"/>
    <col min="2" max="2" width="34.85546875" style="236" customWidth="1"/>
    <col min="3" max="11" width="7" style="235" customWidth="1"/>
    <col min="12" max="12" width="38.140625" style="234" customWidth="1"/>
    <col min="13" max="13" width="9.140625" style="232"/>
    <col min="14" max="14" width="37.85546875" style="233" customWidth="1"/>
    <col min="15" max="16384" width="9.140625" style="232"/>
  </cols>
  <sheetData>
    <row r="1" spans="1:13" s="212" customFormat="1" ht="18">
      <c r="A1" s="587" t="s">
        <v>313</v>
      </c>
      <c r="B1" s="587"/>
      <c r="C1" s="587"/>
      <c r="D1" s="587"/>
      <c r="E1" s="587"/>
      <c r="F1" s="587"/>
      <c r="G1" s="587"/>
      <c r="H1" s="587"/>
      <c r="I1" s="587"/>
      <c r="J1" s="587"/>
      <c r="K1" s="587"/>
      <c r="L1" s="587"/>
      <c r="M1" s="587"/>
    </row>
    <row r="2" spans="1:13" s="212" customFormat="1" ht="18">
      <c r="A2" s="588">
        <v>2012</v>
      </c>
      <c r="B2" s="588"/>
      <c r="C2" s="588"/>
      <c r="D2" s="588"/>
      <c r="E2" s="588"/>
      <c r="F2" s="588"/>
      <c r="G2" s="588"/>
      <c r="H2" s="588"/>
      <c r="I2" s="588"/>
      <c r="J2" s="588"/>
      <c r="K2" s="588"/>
      <c r="L2" s="588"/>
      <c r="M2" s="588"/>
    </row>
    <row r="3" spans="1:13" s="212" customFormat="1" ht="18">
      <c r="A3" s="589" t="s">
        <v>312</v>
      </c>
      <c r="B3" s="589"/>
      <c r="C3" s="589"/>
      <c r="D3" s="589"/>
      <c r="E3" s="589"/>
      <c r="F3" s="589"/>
      <c r="G3" s="589"/>
      <c r="H3" s="589"/>
      <c r="I3" s="589"/>
      <c r="J3" s="589"/>
      <c r="K3" s="589"/>
      <c r="L3" s="589"/>
      <c r="M3" s="589"/>
    </row>
    <row r="4" spans="1:13" s="188" customFormat="1" ht="15.75">
      <c r="A4" s="590">
        <v>2012</v>
      </c>
      <c r="B4" s="590"/>
      <c r="C4" s="590"/>
      <c r="D4" s="590"/>
      <c r="E4" s="590"/>
      <c r="F4" s="590"/>
      <c r="G4" s="590"/>
      <c r="H4" s="590"/>
      <c r="I4" s="590"/>
      <c r="J4" s="590"/>
      <c r="K4" s="590"/>
      <c r="L4" s="590"/>
      <c r="M4" s="590"/>
    </row>
    <row r="5" spans="1:13" s="188" customFormat="1" ht="15.75">
      <c r="A5" s="308"/>
      <c r="B5" s="308"/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</row>
    <row r="6" spans="1:13" s="188" customFormat="1" ht="15.75">
      <c r="A6" s="305" t="s">
        <v>489</v>
      </c>
      <c r="C6" s="306"/>
      <c r="D6" s="306"/>
      <c r="E6" s="306"/>
      <c r="F6" s="306"/>
      <c r="G6" s="306"/>
      <c r="H6" s="306"/>
      <c r="I6" s="306"/>
      <c r="J6" s="306"/>
      <c r="K6" s="306"/>
      <c r="M6" s="307" t="s">
        <v>490</v>
      </c>
    </row>
    <row r="7" spans="1:13" s="188" customFormat="1" ht="26.25" customHeight="1" thickBot="1">
      <c r="A7" s="591"/>
      <c r="B7" s="539" t="s">
        <v>341</v>
      </c>
      <c r="C7" s="577" t="s">
        <v>311</v>
      </c>
      <c r="D7" s="578"/>
      <c r="E7" s="579"/>
      <c r="F7" s="577" t="s">
        <v>310</v>
      </c>
      <c r="G7" s="578"/>
      <c r="H7" s="579"/>
      <c r="I7" s="598" t="s">
        <v>342</v>
      </c>
      <c r="J7" s="546"/>
      <c r="K7" s="580"/>
      <c r="L7" s="547" t="s">
        <v>340</v>
      </c>
      <c r="M7" s="594"/>
    </row>
    <row r="8" spans="1:13" s="208" customFormat="1" ht="14.25" thickTop="1" thickBot="1">
      <c r="A8" s="592"/>
      <c r="B8" s="540"/>
      <c r="C8" s="567" t="s">
        <v>190</v>
      </c>
      <c r="D8" s="567" t="s">
        <v>524</v>
      </c>
      <c r="E8" s="536" t="s">
        <v>222</v>
      </c>
      <c r="F8" s="567" t="s">
        <v>190</v>
      </c>
      <c r="G8" s="567" t="s">
        <v>524</v>
      </c>
      <c r="H8" s="536" t="s">
        <v>222</v>
      </c>
      <c r="I8" s="567" t="s">
        <v>190</v>
      </c>
      <c r="J8" s="567" t="s">
        <v>524</v>
      </c>
      <c r="K8" s="536" t="s">
        <v>188</v>
      </c>
      <c r="L8" s="548"/>
      <c r="M8" s="595"/>
    </row>
    <row r="9" spans="1:13" s="197" customFormat="1" ht="21.75" customHeight="1" thickTop="1">
      <c r="A9" s="593"/>
      <c r="B9" s="597"/>
      <c r="C9" s="585"/>
      <c r="D9" s="585"/>
      <c r="E9" s="586"/>
      <c r="F9" s="585"/>
      <c r="G9" s="585"/>
      <c r="H9" s="586"/>
      <c r="I9" s="585"/>
      <c r="J9" s="585"/>
      <c r="K9" s="586" t="s">
        <v>187</v>
      </c>
      <c r="L9" s="584"/>
      <c r="M9" s="596"/>
    </row>
    <row r="10" spans="1:13" s="197" customFormat="1" ht="19.5" customHeight="1" thickBot="1">
      <c r="A10" s="197" t="s">
        <v>308</v>
      </c>
      <c r="B10" s="272" t="s">
        <v>539</v>
      </c>
      <c r="C10" s="271">
        <v>3</v>
      </c>
      <c r="D10" s="271">
        <v>7</v>
      </c>
      <c r="E10" s="264">
        <f t="shared" ref="E10:E24" si="0">C10+D10</f>
        <v>10</v>
      </c>
      <c r="F10" s="271">
        <v>8</v>
      </c>
      <c r="G10" s="271">
        <v>3</v>
      </c>
      <c r="H10" s="264">
        <f t="shared" ref="H10:H25" si="1">F10+G10</f>
        <v>11</v>
      </c>
      <c r="I10" s="264">
        <f t="shared" ref="I10:J25" si="2">F10+C10</f>
        <v>11</v>
      </c>
      <c r="J10" s="264">
        <f t="shared" si="2"/>
        <v>10</v>
      </c>
      <c r="K10" s="264">
        <f t="shared" ref="K10:K25" si="3">J10+I10</f>
        <v>21</v>
      </c>
      <c r="L10" s="270" t="s">
        <v>309</v>
      </c>
      <c r="M10" s="197" t="s">
        <v>308</v>
      </c>
    </row>
    <row r="11" spans="1:13" s="197" customFormat="1" ht="19.5" customHeight="1" thickTop="1" thickBot="1">
      <c r="A11" s="258" t="s">
        <v>306</v>
      </c>
      <c r="B11" s="269" t="s">
        <v>557</v>
      </c>
      <c r="C11" s="268">
        <v>51</v>
      </c>
      <c r="D11" s="268">
        <v>57</v>
      </c>
      <c r="E11" s="260">
        <f t="shared" si="0"/>
        <v>108</v>
      </c>
      <c r="F11" s="268">
        <v>65</v>
      </c>
      <c r="G11" s="268">
        <v>47</v>
      </c>
      <c r="H11" s="260">
        <f t="shared" si="1"/>
        <v>112</v>
      </c>
      <c r="I11" s="260">
        <f t="shared" si="2"/>
        <v>116</v>
      </c>
      <c r="J11" s="260">
        <f t="shared" si="2"/>
        <v>104</v>
      </c>
      <c r="K11" s="260">
        <f t="shared" si="3"/>
        <v>220</v>
      </c>
      <c r="L11" s="267" t="s">
        <v>307</v>
      </c>
      <c r="M11" s="258" t="s">
        <v>306</v>
      </c>
    </row>
    <row r="12" spans="1:13" s="197" customFormat="1" ht="35.25" thickTop="1" thickBot="1">
      <c r="A12" s="197" t="s">
        <v>304</v>
      </c>
      <c r="B12" s="266" t="s">
        <v>563</v>
      </c>
      <c r="C12" s="265">
        <v>2</v>
      </c>
      <c r="D12" s="265">
        <v>2</v>
      </c>
      <c r="E12" s="264">
        <f t="shared" si="0"/>
        <v>4</v>
      </c>
      <c r="F12" s="265">
        <v>4</v>
      </c>
      <c r="G12" s="265">
        <v>1</v>
      </c>
      <c r="H12" s="264">
        <f t="shared" si="1"/>
        <v>5</v>
      </c>
      <c r="I12" s="264">
        <f t="shared" si="2"/>
        <v>6</v>
      </c>
      <c r="J12" s="264">
        <f t="shared" si="2"/>
        <v>3</v>
      </c>
      <c r="K12" s="264">
        <f t="shared" si="3"/>
        <v>9</v>
      </c>
      <c r="L12" s="263" t="s">
        <v>305</v>
      </c>
      <c r="M12" s="197" t="s">
        <v>304</v>
      </c>
    </row>
    <row r="13" spans="1:13" s="197" customFormat="1" ht="21" customHeight="1" thickTop="1" thickBot="1">
      <c r="A13" s="258" t="s">
        <v>302</v>
      </c>
      <c r="B13" s="269" t="s">
        <v>540</v>
      </c>
      <c r="C13" s="268">
        <v>31</v>
      </c>
      <c r="D13" s="268">
        <v>39</v>
      </c>
      <c r="E13" s="260">
        <f t="shared" si="0"/>
        <v>70</v>
      </c>
      <c r="F13" s="268">
        <v>41</v>
      </c>
      <c r="G13" s="268">
        <v>23</v>
      </c>
      <c r="H13" s="260">
        <f t="shared" si="1"/>
        <v>64</v>
      </c>
      <c r="I13" s="260">
        <f t="shared" si="2"/>
        <v>72</v>
      </c>
      <c r="J13" s="260">
        <f t="shared" si="2"/>
        <v>62</v>
      </c>
      <c r="K13" s="260">
        <f t="shared" si="3"/>
        <v>134</v>
      </c>
      <c r="L13" s="267" t="s">
        <v>303</v>
      </c>
      <c r="M13" s="258" t="s">
        <v>302</v>
      </c>
    </row>
    <row r="14" spans="1:13" s="197" customFormat="1" ht="21" customHeight="1" thickTop="1" thickBot="1">
      <c r="A14" s="197" t="s">
        <v>300</v>
      </c>
      <c r="B14" s="266" t="s">
        <v>541</v>
      </c>
      <c r="C14" s="265">
        <v>4</v>
      </c>
      <c r="D14" s="265">
        <v>4</v>
      </c>
      <c r="E14" s="264">
        <f t="shared" si="0"/>
        <v>8</v>
      </c>
      <c r="F14" s="265">
        <v>26</v>
      </c>
      <c r="G14" s="265">
        <v>6</v>
      </c>
      <c r="H14" s="264">
        <f t="shared" si="1"/>
        <v>32</v>
      </c>
      <c r="I14" s="264">
        <f t="shared" si="2"/>
        <v>30</v>
      </c>
      <c r="J14" s="264">
        <f t="shared" si="2"/>
        <v>10</v>
      </c>
      <c r="K14" s="264">
        <f t="shared" si="3"/>
        <v>40</v>
      </c>
      <c r="L14" s="263" t="s">
        <v>301</v>
      </c>
      <c r="M14" s="197" t="s">
        <v>300</v>
      </c>
    </row>
    <row r="15" spans="1:13" s="197" customFormat="1" ht="21" customHeight="1" thickTop="1" thickBot="1">
      <c r="A15" s="258" t="s">
        <v>298</v>
      </c>
      <c r="B15" s="269" t="s">
        <v>542</v>
      </c>
      <c r="C15" s="268">
        <v>57</v>
      </c>
      <c r="D15" s="268">
        <v>42</v>
      </c>
      <c r="E15" s="260">
        <f t="shared" si="0"/>
        <v>99</v>
      </c>
      <c r="F15" s="268">
        <v>125</v>
      </c>
      <c r="G15" s="268">
        <v>25</v>
      </c>
      <c r="H15" s="260">
        <f t="shared" si="1"/>
        <v>150</v>
      </c>
      <c r="I15" s="260">
        <f t="shared" si="2"/>
        <v>182</v>
      </c>
      <c r="J15" s="260">
        <f t="shared" si="2"/>
        <v>67</v>
      </c>
      <c r="K15" s="260">
        <f t="shared" si="3"/>
        <v>249</v>
      </c>
      <c r="L15" s="267" t="s">
        <v>299</v>
      </c>
      <c r="M15" s="258" t="s">
        <v>298</v>
      </c>
    </row>
    <row r="16" spans="1:13" s="197" customFormat="1" ht="21" customHeight="1" thickTop="1" thickBot="1">
      <c r="A16" s="197" t="s">
        <v>296</v>
      </c>
      <c r="B16" s="266" t="s">
        <v>543</v>
      </c>
      <c r="C16" s="265">
        <v>15</v>
      </c>
      <c r="D16" s="265">
        <v>21</v>
      </c>
      <c r="E16" s="264">
        <f t="shared" si="0"/>
        <v>36</v>
      </c>
      <c r="F16" s="265">
        <v>18</v>
      </c>
      <c r="G16" s="265">
        <v>19</v>
      </c>
      <c r="H16" s="264">
        <f t="shared" si="1"/>
        <v>37</v>
      </c>
      <c r="I16" s="264">
        <f t="shared" si="2"/>
        <v>33</v>
      </c>
      <c r="J16" s="264">
        <f t="shared" si="2"/>
        <v>40</v>
      </c>
      <c r="K16" s="264">
        <f t="shared" si="3"/>
        <v>73</v>
      </c>
      <c r="L16" s="263" t="s">
        <v>297</v>
      </c>
      <c r="M16" s="197" t="s">
        <v>296</v>
      </c>
    </row>
    <row r="17" spans="1:17" s="197" customFormat="1" ht="21" customHeight="1" thickTop="1" thickBot="1">
      <c r="A17" s="258" t="s">
        <v>294</v>
      </c>
      <c r="B17" s="269" t="s">
        <v>544</v>
      </c>
      <c r="C17" s="268">
        <v>10</v>
      </c>
      <c r="D17" s="268">
        <v>7</v>
      </c>
      <c r="E17" s="260">
        <f t="shared" si="0"/>
        <v>17</v>
      </c>
      <c r="F17" s="268">
        <v>19</v>
      </c>
      <c r="G17" s="268">
        <v>10</v>
      </c>
      <c r="H17" s="260">
        <f t="shared" si="1"/>
        <v>29</v>
      </c>
      <c r="I17" s="260">
        <f t="shared" si="2"/>
        <v>29</v>
      </c>
      <c r="J17" s="260">
        <f t="shared" si="2"/>
        <v>17</v>
      </c>
      <c r="K17" s="260">
        <f t="shared" si="3"/>
        <v>46</v>
      </c>
      <c r="L17" s="267" t="s">
        <v>295</v>
      </c>
      <c r="M17" s="258" t="s">
        <v>294</v>
      </c>
    </row>
    <row r="18" spans="1:17" s="197" customFormat="1" ht="23.25" customHeight="1" thickTop="1" thickBot="1">
      <c r="A18" s="197" t="s">
        <v>292</v>
      </c>
      <c r="B18" s="266" t="s">
        <v>545</v>
      </c>
      <c r="C18" s="265">
        <v>1</v>
      </c>
      <c r="D18" s="265">
        <v>0</v>
      </c>
      <c r="E18" s="264">
        <f t="shared" si="0"/>
        <v>1</v>
      </c>
      <c r="F18" s="265">
        <v>0</v>
      </c>
      <c r="G18" s="265">
        <v>0</v>
      </c>
      <c r="H18" s="264">
        <f t="shared" si="1"/>
        <v>0</v>
      </c>
      <c r="I18" s="264">
        <f t="shared" si="2"/>
        <v>1</v>
      </c>
      <c r="J18" s="264">
        <f t="shared" si="2"/>
        <v>0</v>
      </c>
      <c r="K18" s="264">
        <f t="shared" si="3"/>
        <v>1</v>
      </c>
      <c r="L18" s="263" t="s">
        <v>293</v>
      </c>
      <c r="M18" s="197" t="s">
        <v>292</v>
      </c>
    </row>
    <row r="19" spans="1:17" s="197" customFormat="1" ht="23.25" customHeight="1" thickTop="1" thickBot="1">
      <c r="A19" s="258" t="s">
        <v>290</v>
      </c>
      <c r="B19" s="269" t="s">
        <v>546</v>
      </c>
      <c r="C19" s="268">
        <v>0</v>
      </c>
      <c r="D19" s="268">
        <v>0</v>
      </c>
      <c r="E19" s="260">
        <f t="shared" si="0"/>
        <v>0</v>
      </c>
      <c r="F19" s="268">
        <v>0</v>
      </c>
      <c r="G19" s="268">
        <v>3</v>
      </c>
      <c r="H19" s="260">
        <f t="shared" si="1"/>
        <v>3</v>
      </c>
      <c r="I19" s="260">
        <f t="shared" si="2"/>
        <v>0</v>
      </c>
      <c r="J19" s="260">
        <f t="shared" si="2"/>
        <v>3</v>
      </c>
      <c r="K19" s="260">
        <f t="shared" si="3"/>
        <v>3</v>
      </c>
      <c r="L19" s="267" t="s">
        <v>291</v>
      </c>
      <c r="M19" s="258" t="s">
        <v>290</v>
      </c>
    </row>
    <row r="20" spans="1:17" s="197" customFormat="1" ht="26.25" customHeight="1" thickTop="1" thickBot="1">
      <c r="A20" s="197" t="s">
        <v>288</v>
      </c>
      <c r="B20" s="266" t="s">
        <v>547</v>
      </c>
      <c r="C20" s="265">
        <v>12</v>
      </c>
      <c r="D20" s="265">
        <v>17</v>
      </c>
      <c r="E20" s="264">
        <f t="shared" si="0"/>
        <v>29</v>
      </c>
      <c r="F20" s="265">
        <v>8</v>
      </c>
      <c r="G20" s="265">
        <v>12</v>
      </c>
      <c r="H20" s="264">
        <f t="shared" si="1"/>
        <v>20</v>
      </c>
      <c r="I20" s="264">
        <f t="shared" si="2"/>
        <v>20</v>
      </c>
      <c r="J20" s="264">
        <f t="shared" si="2"/>
        <v>29</v>
      </c>
      <c r="K20" s="264">
        <f t="shared" si="3"/>
        <v>49</v>
      </c>
      <c r="L20" s="263" t="s">
        <v>289</v>
      </c>
      <c r="M20" s="197" t="s">
        <v>288</v>
      </c>
    </row>
    <row r="21" spans="1:17" s="197" customFormat="1" ht="25.5" customHeight="1" thickTop="1" thickBot="1">
      <c r="A21" s="258" t="s">
        <v>285</v>
      </c>
      <c r="B21" s="269" t="s">
        <v>287</v>
      </c>
      <c r="C21" s="268">
        <v>0</v>
      </c>
      <c r="D21" s="268">
        <v>0</v>
      </c>
      <c r="E21" s="260">
        <f t="shared" si="0"/>
        <v>0</v>
      </c>
      <c r="F21" s="268">
        <v>0</v>
      </c>
      <c r="G21" s="268">
        <v>1</v>
      </c>
      <c r="H21" s="260">
        <f t="shared" si="1"/>
        <v>1</v>
      </c>
      <c r="I21" s="260">
        <f t="shared" si="2"/>
        <v>0</v>
      </c>
      <c r="J21" s="260">
        <f t="shared" si="2"/>
        <v>1</v>
      </c>
      <c r="K21" s="260">
        <f t="shared" si="3"/>
        <v>1</v>
      </c>
      <c r="L21" s="267" t="s">
        <v>286</v>
      </c>
      <c r="M21" s="258" t="s">
        <v>285</v>
      </c>
    </row>
    <row r="22" spans="1:17" s="197" customFormat="1" ht="31.5" customHeight="1" thickTop="1" thickBot="1">
      <c r="A22" s="197" t="s">
        <v>282</v>
      </c>
      <c r="B22" s="266" t="s">
        <v>284</v>
      </c>
      <c r="C22" s="265">
        <v>9</v>
      </c>
      <c r="D22" s="265">
        <v>8</v>
      </c>
      <c r="E22" s="264">
        <f t="shared" si="0"/>
        <v>17</v>
      </c>
      <c r="F22" s="265">
        <v>25</v>
      </c>
      <c r="G22" s="265">
        <v>20</v>
      </c>
      <c r="H22" s="264">
        <f t="shared" si="1"/>
        <v>45</v>
      </c>
      <c r="I22" s="264">
        <f t="shared" si="2"/>
        <v>34</v>
      </c>
      <c r="J22" s="264">
        <f t="shared" si="2"/>
        <v>28</v>
      </c>
      <c r="K22" s="264">
        <f t="shared" si="3"/>
        <v>62</v>
      </c>
      <c r="L22" s="263" t="s">
        <v>283</v>
      </c>
      <c r="M22" s="197" t="s">
        <v>282</v>
      </c>
    </row>
    <row r="23" spans="1:17" s="197" customFormat="1" ht="31.5" customHeight="1" thickTop="1" thickBot="1">
      <c r="A23" s="258" t="s">
        <v>279</v>
      </c>
      <c r="B23" s="262" t="s">
        <v>281</v>
      </c>
      <c r="C23" s="261">
        <v>16</v>
      </c>
      <c r="D23" s="261">
        <v>10</v>
      </c>
      <c r="E23" s="260">
        <f t="shared" si="0"/>
        <v>26</v>
      </c>
      <c r="F23" s="261">
        <v>23</v>
      </c>
      <c r="G23" s="261">
        <v>13</v>
      </c>
      <c r="H23" s="260">
        <f t="shared" si="1"/>
        <v>36</v>
      </c>
      <c r="I23" s="260">
        <f t="shared" si="2"/>
        <v>39</v>
      </c>
      <c r="J23" s="260">
        <f t="shared" si="2"/>
        <v>23</v>
      </c>
      <c r="K23" s="260">
        <f t="shared" si="3"/>
        <v>62</v>
      </c>
      <c r="L23" s="259" t="s">
        <v>280</v>
      </c>
      <c r="M23" s="258" t="s">
        <v>279</v>
      </c>
    </row>
    <row r="24" spans="1:17" s="197" customFormat="1" ht="30" customHeight="1" thickTop="1">
      <c r="A24" s="197" t="s">
        <v>277</v>
      </c>
      <c r="B24" s="122" t="s">
        <v>559</v>
      </c>
      <c r="C24" s="257">
        <v>104</v>
      </c>
      <c r="D24" s="257">
        <v>60</v>
      </c>
      <c r="E24" s="256">
        <f t="shared" si="0"/>
        <v>164</v>
      </c>
      <c r="F24" s="257">
        <v>449</v>
      </c>
      <c r="G24" s="257">
        <v>65</v>
      </c>
      <c r="H24" s="256">
        <f t="shared" si="1"/>
        <v>514</v>
      </c>
      <c r="I24" s="256">
        <f t="shared" si="2"/>
        <v>553</v>
      </c>
      <c r="J24" s="256">
        <f t="shared" si="2"/>
        <v>125</v>
      </c>
      <c r="K24" s="256">
        <f t="shared" si="3"/>
        <v>678</v>
      </c>
      <c r="L24" s="255" t="s">
        <v>278</v>
      </c>
      <c r="M24" s="197" t="s">
        <v>277</v>
      </c>
    </row>
    <row r="25" spans="1:17" s="197" customFormat="1" ht="24.75" customHeight="1">
      <c r="A25" s="254" t="s">
        <v>275</v>
      </c>
      <c r="B25" s="393" t="s">
        <v>558</v>
      </c>
      <c r="C25" s="253">
        <v>60</v>
      </c>
      <c r="D25" s="253">
        <v>10</v>
      </c>
      <c r="E25" s="253">
        <v>70</v>
      </c>
      <c r="F25" s="253">
        <v>284</v>
      </c>
      <c r="G25" s="253">
        <v>29</v>
      </c>
      <c r="H25" s="253">
        <f t="shared" si="1"/>
        <v>313</v>
      </c>
      <c r="I25" s="253">
        <f t="shared" si="2"/>
        <v>344</v>
      </c>
      <c r="J25" s="253">
        <f t="shared" si="2"/>
        <v>39</v>
      </c>
      <c r="K25" s="253">
        <f t="shared" si="3"/>
        <v>383</v>
      </c>
      <c r="L25" s="252" t="s">
        <v>276</v>
      </c>
      <c r="M25" s="251" t="s">
        <v>275</v>
      </c>
    </row>
    <row r="26" spans="1:17" ht="21.75" customHeight="1">
      <c r="A26" s="250"/>
      <c r="B26" s="249" t="s">
        <v>0</v>
      </c>
      <c r="C26" s="248">
        <f t="shared" ref="C26:K26" si="4">SUM(C10:C25)</f>
        <v>375</v>
      </c>
      <c r="D26" s="248">
        <f t="shared" si="4"/>
        <v>284</v>
      </c>
      <c r="E26" s="248">
        <f t="shared" si="4"/>
        <v>659</v>
      </c>
      <c r="F26" s="248">
        <f t="shared" si="4"/>
        <v>1095</v>
      </c>
      <c r="G26" s="248">
        <f t="shared" si="4"/>
        <v>277</v>
      </c>
      <c r="H26" s="248">
        <f t="shared" si="4"/>
        <v>1372</v>
      </c>
      <c r="I26" s="248">
        <f t="shared" si="4"/>
        <v>1470</v>
      </c>
      <c r="J26" s="248">
        <f t="shared" si="4"/>
        <v>561</v>
      </c>
      <c r="K26" s="248">
        <f t="shared" si="4"/>
        <v>2031</v>
      </c>
      <c r="L26" s="247" t="s">
        <v>1</v>
      </c>
      <c r="M26" s="309"/>
    </row>
    <row r="27" spans="1:17">
      <c r="A27" s="233" t="s">
        <v>581</v>
      </c>
      <c r="M27" s="492" t="s">
        <v>582</v>
      </c>
    </row>
    <row r="28" spans="1:17" ht="51">
      <c r="B28" s="245"/>
      <c r="C28" s="245" t="s">
        <v>409</v>
      </c>
      <c r="D28" s="245" t="s">
        <v>410</v>
      </c>
      <c r="E28" s="246"/>
      <c r="K28" s="234"/>
      <c r="L28" s="232"/>
      <c r="M28" s="242"/>
      <c r="Q28" s="241"/>
    </row>
    <row r="29" spans="1:17" s="241" customFormat="1" ht="36" customHeight="1">
      <c r="B29" s="240" t="s">
        <v>560</v>
      </c>
      <c r="C29" s="239">
        <f>E24</f>
        <v>164</v>
      </c>
      <c r="D29" s="239">
        <f>H24</f>
        <v>514</v>
      </c>
      <c r="E29" s="197"/>
      <c r="F29" s="244"/>
      <c r="G29" s="244"/>
      <c r="H29" s="244"/>
      <c r="I29" s="244"/>
      <c r="J29" s="244"/>
      <c r="K29" s="243"/>
      <c r="M29" s="242"/>
      <c r="N29" s="242"/>
    </row>
    <row r="30" spans="1:17" s="241" customFormat="1" ht="36" customHeight="1">
      <c r="B30" s="240" t="s">
        <v>561</v>
      </c>
      <c r="C30" s="239">
        <f>E11</f>
        <v>108</v>
      </c>
      <c r="D30" s="239">
        <f>H11</f>
        <v>112</v>
      </c>
      <c r="E30" s="240"/>
      <c r="F30" s="244"/>
      <c r="G30" s="244"/>
      <c r="H30" s="244"/>
      <c r="I30" s="244"/>
      <c r="J30" s="244"/>
      <c r="K30" s="243"/>
      <c r="M30" s="242"/>
      <c r="N30" s="242"/>
    </row>
    <row r="31" spans="1:17" s="241" customFormat="1" ht="36" customHeight="1">
      <c r="B31" s="240" t="s">
        <v>548</v>
      </c>
      <c r="C31" s="239">
        <f>E15</f>
        <v>99</v>
      </c>
      <c r="D31" s="239">
        <f>H15</f>
        <v>150</v>
      </c>
      <c r="E31" s="240"/>
      <c r="F31" s="244"/>
      <c r="G31" s="244"/>
      <c r="H31" s="244"/>
      <c r="I31" s="244"/>
      <c r="J31" s="244"/>
      <c r="K31" s="243"/>
      <c r="M31" s="242"/>
      <c r="N31" s="242"/>
    </row>
    <row r="32" spans="1:17" s="241" customFormat="1" ht="36" customHeight="1">
      <c r="B32" s="240" t="s">
        <v>549</v>
      </c>
      <c r="C32" s="239">
        <f>E13</f>
        <v>70</v>
      </c>
      <c r="D32" s="239">
        <f>H13</f>
        <v>64</v>
      </c>
      <c r="E32" s="240"/>
      <c r="F32" s="244"/>
      <c r="G32" s="244"/>
      <c r="H32" s="244"/>
      <c r="I32" s="244"/>
      <c r="J32" s="244"/>
      <c r="K32" s="243"/>
      <c r="M32" s="242"/>
      <c r="N32" s="242"/>
    </row>
    <row r="33" spans="2:17" s="241" customFormat="1" ht="36" customHeight="1">
      <c r="B33" s="240" t="s">
        <v>477</v>
      </c>
      <c r="C33" s="239">
        <f>E25</f>
        <v>70</v>
      </c>
      <c r="D33" s="239">
        <f>H25</f>
        <v>313</v>
      </c>
      <c r="E33" s="240"/>
      <c r="F33" s="244"/>
      <c r="G33" s="244"/>
      <c r="H33" s="244"/>
      <c r="I33" s="244"/>
      <c r="J33" s="244"/>
      <c r="K33" s="243"/>
      <c r="M33" s="242"/>
      <c r="N33" s="242"/>
    </row>
    <row r="34" spans="2:17" s="241" customFormat="1" ht="36" customHeight="1">
      <c r="B34" s="240" t="s">
        <v>550</v>
      </c>
      <c r="C34" s="239">
        <f>E16</f>
        <v>36</v>
      </c>
      <c r="D34" s="239">
        <f>H16</f>
        <v>37</v>
      </c>
      <c r="E34" s="240"/>
      <c r="F34" s="244"/>
      <c r="G34" s="244"/>
      <c r="H34" s="244"/>
      <c r="I34" s="244"/>
      <c r="J34" s="244"/>
      <c r="K34" s="243"/>
      <c r="M34" s="242"/>
      <c r="N34" s="242"/>
    </row>
    <row r="35" spans="2:17" s="241" customFormat="1" ht="36" customHeight="1">
      <c r="B35" s="240" t="s">
        <v>551</v>
      </c>
      <c r="C35" s="239">
        <f>E20</f>
        <v>29</v>
      </c>
      <c r="D35" s="239">
        <f>H20</f>
        <v>20</v>
      </c>
      <c r="E35" s="240"/>
      <c r="F35" s="244"/>
      <c r="G35" s="244"/>
      <c r="H35" s="244"/>
      <c r="I35" s="244"/>
      <c r="J35" s="244"/>
      <c r="K35" s="243"/>
      <c r="M35" s="242"/>
      <c r="N35" s="242"/>
    </row>
    <row r="36" spans="2:17" s="241" customFormat="1" ht="36" customHeight="1">
      <c r="B36" s="240" t="s">
        <v>476</v>
      </c>
      <c r="C36" s="239">
        <f>SUM(C37:C45)</f>
        <v>83</v>
      </c>
      <c r="D36" s="239">
        <f>SUM(D37:D45)</f>
        <v>159</v>
      </c>
      <c r="E36" s="240"/>
      <c r="F36" s="244"/>
      <c r="G36" s="244"/>
      <c r="H36" s="244"/>
      <c r="I36" s="244"/>
      <c r="J36" s="244"/>
      <c r="K36" s="243"/>
      <c r="M36" s="242"/>
      <c r="N36" s="242"/>
    </row>
    <row r="37" spans="2:17" s="241" customFormat="1" ht="36" customHeight="1">
      <c r="B37" s="240" t="s">
        <v>475</v>
      </c>
      <c r="C37" s="239">
        <f>E23</f>
        <v>26</v>
      </c>
      <c r="D37" s="239">
        <f>H23</f>
        <v>36</v>
      </c>
      <c r="E37" s="240"/>
      <c r="F37" s="244"/>
      <c r="G37" s="244"/>
      <c r="H37" s="244"/>
      <c r="I37" s="244"/>
      <c r="J37" s="244"/>
      <c r="K37" s="243"/>
      <c r="M37" s="242"/>
      <c r="N37" s="242"/>
    </row>
    <row r="38" spans="2:17" s="241" customFormat="1" ht="36" customHeight="1">
      <c r="B38" s="240" t="s">
        <v>552</v>
      </c>
      <c r="C38" s="239">
        <f>E17</f>
        <v>17</v>
      </c>
      <c r="D38" s="239">
        <f>H17</f>
        <v>29</v>
      </c>
      <c r="E38" s="240"/>
      <c r="F38" s="244"/>
      <c r="G38" s="244"/>
      <c r="H38" s="244"/>
      <c r="I38" s="244"/>
      <c r="J38" s="244"/>
      <c r="K38" s="243"/>
      <c r="M38" s="242"/>
      <c r="N38" s="242"/>
    </row>
    <row r="39" spans="2:17" s="241" customFormat="1" ht="36" customHeight="1">
      <c r="B39" s="240" t="s">
        <v>474</v>
      </c>
      <c r="C39" s="239">
        <f>E22</f>
        <v>17</v>
      </c>
      <c r="D39" s="239">
        <f>H22</f>
        <v>45</v>
      </c>
      <c r="E39" s="240"/>
      <c r="F39" s="244"/>
      <c r="G39" s="244"/>
      <c r="H39" s="244"/>
      <c r="I39" s="244"/>
      <c r="J39" s="244"/>
      <c r="K39" s="243"/>
      <c r="M39" s="242"/>
      <c r="N39" s="242"/>
    </row>
    <row r="40" spans="2:17" s="241" customFormat="1" ht="36" customHeight="1">
      <c r="B40" s="240" t="s">
        <v>553</v>
      </c>
      <c r="C40" s="399">
        <f>E10</f>
        <v>10</v>
      </c>
      <c r="D40" s="399">
        <f>H10</f>
        <v>11</v>
      </c>
      <c r="E40" s="240"/>
      <c r="F40" s="244"/>
      <c r="G40" s="244"/>
      <c r="H40" s="244"/>
      <c r="I40" s="244"/>
      <c r="J40" s="244"/>
      <c r="K40" s="243"/>
      <c r="M40" s="242"/>
      <c r="N40" s="242"/>
    </row>
    <row r="41" spans="2:17" s="241" customFormat="1" ht="36" customHeight="1">
      <c r="B41" s="240" t="s">
        <v>554</v>
      </c>
      <c r="C41" s="239">
        <f>E14</f>
        <v>8</v>
      </c>
      <c r="D41" s="239">
        <f>H14</f>
        <v>32</v>
      </c>
      <c r="E41" s="240"/>
      <c r="F41" s="244"/>
      <c r="G41" s="244"/>
      <c r="H41" s="244"/>
      <c r="I41" s="244"/>
      <c r="J41" s="244"/>
      <c r="K41" s="243"/>
      <c r="M41" s="242"/>
      <c r="N41" s="242"/>
    </row>
    <row r="42" spans="2:17" s="241" customFormat="1" ht="36" customHeight="1">
      <c r="B42" s="240" t="s">
        <v>562</v>
      </c>
      <c r="C42" s="239">
        <f>E12</f>
        <v>4</v>
      </c>
      <c r="D42" s="239">
        <f>H12</f>
        <v>5</v>
      </c>
      <c r="E42" s="240"/>
      <c r="F42" s="244"/>
      <c r="G42" s="244"/>
      <c r="H42" s="244"/>
      <c r="I42" s="244"/>
      <c r="J42" s="244"/>
      <c r="K42" s="243"/>
      <c r="M42" s="242"/>
      <c r="N42" s="242"/>
    </row>
    <row r="43" spans="2:17" s="241" customFormat="1" ht="36" customHeight="1">
      <c r="B43" s="240" t="s">
        <v>555</v>
      </c>
      <c r="C43" s="239">
        <f>E18</f>
        <v>1</v>
      </c>
      <c r="D43" s="239">
        <v>0</v>
      </c>
      <c r="E43" s="240"/>
      <c r="F43" s="244"/>
      <c r="G43" s="244"/>
      <c r="H43" s="244"/>
      <c r="I43" s="244"/>
      <c r="J43" s="244"/>
      <c r="K43" s="243"/>
      <c r="M43" s="233"/>
      <c r="N43" s="242"/>
      <c r="Q43" s="232"/>
    </row>
    <row r="44" spans="2:17" ht="38.25">
      <c r="B44" s="240" t="s">
        <v>556</v>
      </c>
      <c r="C44" s="239">
        <v>0</v>
      </c>
      <c r="D44" s="239">
        <f>H18</f>
        <v>0</v>
      </c>
      <c r="E44" s="240"/>
      <c r="K44" s="234"/>
      <c r="L44" s="232"/>
      <c r="M44" s="233"/>
    </row>
    <row r="45" spans="2:17" ht="25.5">
      <c r="B45" s="240" t="s">
        <v>473</v>
      </c>
      <c r="C45" s="239">
        <f>E21</f>
        <v>0</v>
      </c>
      <c r="D45" s="239">
        <f>H21</f>
        <v>1</v>
      </c>
      <c r="E45" s="240"/>
      <c r="K45" s="234"/>
      <c r="L45" s="232"/>
    </row>
    <row r="46" spans="2:17">
      <c r="B46" s="233"/>
      <c r="C46" s="233"/>
      <c r="D46" s="233"/>
      <c r="E46" s="237"/>
      <c r="F46" s="232"/>
      <c r="G46" s="232"/>
      <c r="H46" s="232"/>
      <c r="I46" s="232"/>
      <c r="J46" s="232"/>
      <c r="K46" s="232"/>
      <c r="L46" s="232"/>
      <c r="N46" s="232"/>
    </row>
  </sheetData>
  <sortState ref="B29:D44">
    <sortCondition descending="1" ref="C28"/>
  </sortState>
  <mergeCells count="20">
    <mergeCell ref="B7:B9"/>
    <mergeCell ref="C7:E7"/>
    <mergeCell ref="F7:H7"/>
    <mergeCell ref="I7:K7"/>
    <mergeCell ref="L7:L9"/>
    <mergeCell ref="C8:C9"/>
    <mergeCell ref="D8:D9"/>
    <mergeCell ref="E8:E9"/>
    <mergeCell ref="A1:M1"/>
    <mergeCell ref="A2:M2"/>
    <mergeCell ref="A3:M3"/>
    <mergeCell ref="A4:M4"/>
    <mergeCell ref="A7:A9"/>
    <mergeCell ref="M7:M9"/>
    <mergeCell ref="F8:F9"/>
    <mergeCell ref="G8:G9"/>
    <mergeCell ref="H8:H9"/>
    <mergeCell ref="I8:I9"/>
    <mergeCell ref="J8:J9"/>
    <mergeCell ref="K8:K9"/>
  </mergeCells>
  <printOptions horizontalCentered="1" verticalCentered="1"/>
  <pageMargins left="0" right="0" top="0" bottom="0" header="0" footer="0"/>
  <pageSetup paperSize="9" scale="90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rightToLeft="1" view="pageBreakPreview" zoomScaleNormal="100" zoomScaleSheetLayoutView="100" workbookViewId="0">
      <selection activeCell="M12" sqref="M12"/>
    </sheetView>
  </sheetViews>
  <sheetFormatPr defaultRowHeight="12.75"/>
  <cols>
    <col min="1" max="1" width="33.140625" style="383" customWidth="1"/>
    <col min="2" max="9" width="6.7109375" style="383" customWidth="1"/>
    <col min="10" max="10" width="10" style="383" customWidth="1"/>
    <col min="11" max="11" width="41.5703125" style="383" customWidth="1"/>
    <col min="12" max="16384" width="9.140625" style="383"/>
  </cols>
  <sheetData>
    <row r="1" spans="1:11" s="212" customFormat="1" ht="22.5" customHeight="1">
      <c r="A1" s="518" t="s">
        <v>564</v>
      </c>
      <c r="B1" s="518"/>
      <c r="C1" s="518"/>
      <c r="D1" s="518"/>
      <c r="E1" s="518"/>
      <c r="F1" s="518"/>
      <c r="G1" s="518"/>
      <c r="H1" s="518"/>
      <c r="I1" s="518"/>
      <c r="J1" s="518"/>
      <c r="K1" s="518"/>
    </row>
    <row r="2" spans="1:11" s="212" customFormat="1" ht="18">
      <c r="A2" s="519">
        <v>2012</v>
      </c>
      <c r="B2" s="519"/>
      <c r="C2" s="519"/>
      <c r="D2" s="519"/>
      <c r="E2" s="519"/>
      <c r="F2" s="519"/>
      <c r="G2" s="519"/>
      <c r="H2" s="519"/>
      <c r="I2" s="519"/>
      <c r="J2" s="519"/>
      <c r="K2" s="519"/>
    </row>
    <row r="3" spans="1:11" s="212" customFormat="1" ht="36.75" customHeight="1">
      <c r="A3" s="573" t="s">
        <v>452</v>
      </c>
      <c r="B3" s="538"/>
      <c r="C3" s="538"/>
      <c r="D3" s="538"/>
      <c r="E3" s="538"/>
      <c r="F3" s="538"/>
      <c r="G3" s="538"/>
      <c r="H3" s="538"/>
      <c r="I3" s="538"/>
      <c r="J3" s="538"/>
      <c r="K3" s="538"/>
    </row>
    <row r="4" spans="1:11" s="188" customFormat="1" ht="15.75">
      <c r="A4" s="520">
        <v>2012</v>
      </c>
      <c r="B4" s="520"/>
      <c r="C4" s="520"/>
      <c r="D4" s="520"/>
      <c r="E4" s="520"/>
      <c r="F4" s="520"/>
      <c r="G4" s="520"/>
      <c r="H4" s="520"/>
      <c r="I4" s="520"/>
      <c r="J4" s="520"/>
      <c r="K4" s="520"/>
    </row>
    <row r="5" spans="1:11" s="188" customFormat="1" ht="15.75">
      <c r="A5" s="382" t="s">
        <v>453</v>
      </c>
      <c r="K5" s="149" t="s">
        <v>454</v>
      </c>
    </row>
    <row r="6" spans="1:11" ht="25.5" customHeight="1" thickBot="1">
      <c r="A6" s="599" t="s">
        <v>455</v>
      </c>
      <c r="B6" s="601" t="s">
        <v>456</v>
      </c>
      <c r="C6" s="601"/>
      <c r="D6" s="601"/>
      <c r="E6" s="601" t="s">
        <v>457</v>
      </c>
      <c r="F6" s="601"/>
      <c r="G6" s="601"/>
      <c r="H6" s="602" t="s">
        <v>458</v>
      </c>
      <c r="I6" s="602"/>
      <c r="J6" s="602"/>
      <c r="K6" s="603" t="s">
        <v>459</v>
      </c>
    </row>
    <row r="7" spans="1:11" ht="27" customHeight="1" thickTop="1">
      <c r="A7" s="600"/>
      <c r="B7" s="363" t="s">
        <v>190</v>
      </c>
      <c r="C7" s="364" t="s">
        <v>524</v>
      </c>
      <c r="D7" s="362" t="s">
        <v>460</v>
      </c>
      <c r="E7" s="363" t="s">
        <v>190</v>
      </c>
      <c r="F7" s="364" t="s">
        <v>524</v>
      </c>
      <c r="G7" s="362" t="s">
        <v>460</v>
      </c>
      <c r="H7" s="363" t="s">
        <v>190</v>
      </c>
      <c r="I7" s="364" t="s">
        <v>524</v>
      </c>
      <c r="J7" s="362" t="s">
        <v>188</v>
      </c>
      <c r="K7" s="604"/>
    </row>
    <row r="8" spans="1:11" ht="29.25" customHeight="1" thickBot="1">
      <c r="A8" s="508" t="s">
        <v>593</v>
      </c>
      <c r="B8" s="512">
        <v>54</v>
      </c>
      <c r="C8" s="512">
        <v>8</v>
      </c>
      <c r="D8" s="384">
        <f t="shared" ref="D8:D15" si="0">B8+C8</f>
        <v>62</v>
      </c>
      <c r="E8" s="512">
        <v>154</v>
      </c>
      <c r="F8" s="512">
        <v>15</v>
      </c>
      <c r="G8" s="384">
        <f t="shared" ref="G8:G15" si="1">E8+F8</f>
        <v>169</v>
      </c>
      <c r="H8" s="384">
        <f t="shared" ref="H8:I15" si="2">B8+E8</f>
        <v>208</v>
      </c>
      <c r="I8" s="384">
        <f t="shared" si="2"/>
        <v>23</v>
      </c>
      <c r="J8" s="384">
        <f>H8+I8</f>
        <v>231</v>
      </c>
      <c r="K8" s="504" t="s">
        <v>585</v>
      </c>
    </row>
    <row r="9" spans="1:11" ht="29.25" customHeight="1" thickBot="1">
      <c r="A9" s="509" t="s">
        <v>594</v>
      </c>
      <c r="B9" s="513">
        <v>1</v>
      </c>
      <c r="C9" s="513">
        <v>0</v>
      </c>
      <c r="D9" s="385">
        <f t="shared" si="0"/>
        <v>1</v>
      </c>
      <c r="E9" s="513">
        <v>23</v>
      </c>
      <c r="F9" s="513">
        <v>2</v>
      </c>
      <c r="G9" s="385">
        <f t="shared" si="1"/>
        <v>25</v>
      </c>
      <c r="H9" s="385">
        <f t="shared" si="2"/>
        <v>24</v>
      </c>
      <c r="I9" s="385">
        <f t="shared" si="2"/>
        <v>2</v>
      </c>
      <c r="J9" s="386">
        <f t="shared" ref="J9:J16" si="3">H9+I9</f>
        <v>26</v>
      </c>
      <c r="K9" s="505" t="s">
        <v>586</v>
      </c>
    </row>
    <row r="10" spans="1:11" ht="29.25" customHeight="1" thickBot="1">
      <c r="A10" s="508" t="s">
        <v>595</v>
      </c>
      <c r="B10" s="512">
        <v>2</v>
      </c>
      <c r="C10" s="512">
        <v>0</v>
      </c>
      <c r="D10" s="384">
        <f t="shared" si="0"/>
        <v>2</v>
      </c>
      <c r="E10" s="512">
        <v>16</v>
      </c>
      <c r="F10" s="512">
        <v>3</v>
      </c>
      <c r="G10" s="384">
        <f t="shared" si="1"/>
        <v>19</v>
      </c>
      <c r="H10" s="384">
        <f t="shared" si="2"/>
        <v>18</v>
      </c>
      <c r="I10" s="384">
        <f t="shared" si="2"/>
        <v>3</v>
      </c>
      <c r="J10" s="384">
        <f t="shared" si="3"/>
        <v>21</v>
      </c>
      <c r="K10" s="504" t="s">
        <v>587</v>
      </c>
    </row>
    <row r="11" spans="1:11" ht="29.25" customHeight="1" thickBot="1">
      <c r="A11" s="509" t="s">
        <v>596</v>
      </c>
      <c r="B11" s="514">
        <v>1</v>
      </c>
      <c r="C11" s="514">
        <v>0</v>
      </c>
      <c r="D11" s="385">
        <f t="shared" si="0"/>
        <v>1</v>
      </c>
      <c r="E11" s="514">
        <v>13</v>
      </c>
      <c r="F11" s="514">
        <v>3</v>
      </c>
      <c r="G11" s="385">
        <f t="shared" si="1"/>
        <v>16</v>
      </c>
      <c r="H11" s="385">
        <f t="shared" si="2"/>
        <v>14</v>
      </c>
      <c r="I11" s="385">
        <f t="shared" si="2"/>
        <v>3</v>
      </c>
      <c r="J11" s="386">
        <f t="shared" si="3"/>
        <v>17</v>
      </c>
      <c r="K11" s="505" t="s">
        <v>588</v>
      </c>
    </row>
    <row r="12" spans="1:11" ht="29.25" customHeight="1" thickBot="1">
      <c r="A12" s="508" t="s">
        <v>597</v>
      </c>
      <c r="B12" s="515">
        <v>0</v>
      </c>
      <c r="C12" s="515">
        <v>0</v>
      </c>
      <c r="D12" s="384">
        <f t="shared" si="0"/>
        <v>0</v>
      </c>
      <c r="E12" s="515">
        <v>3</v>
      </c>
      <c r="F12" s="515">
        <v>1</v>
      </c>
      <c r="G12" s="384">
        <f t="shared" si="1"/>
        <v>4</v>
      </c>
      <c r="H12" s="384">
        <f t="shared" si="2"/>
        <v>3</v>
      </c>
      <c r="I12" s="384">
        <f t="shared" si="2"/>
        <v>1</v>
      </c>
      <c r="J12" s="384">
        <f t="shared" si="3"/>
        <v>4</v>
      </c>
      <c r="K12" s="504" t="s">
        <v>589</v>
      </c>
    </row>
    <row r="13" spans="1:11" ht="29.25" customHeight="1" thickBot="1">
      <c r="A13" s="509" t="s">
        <v>598</v>
      </c>
      <c r="B13" s="514">
        <v>0</v>
      </c>
      <c r="C13" s="514">
        <v>0</v>
      </c>
      <c r="D13" s="385">
        <f t="shared" si="0"/>
        <v>0</v>
      </c>
      <c r="E13" s="514">
        <v>38</v>
      </c>
      <c r="F13" s="514">
        <v>5</v>
      </c>
      <c r="G13" s="385">
        <f t="shared" si="1"/>
        <v>43</v>
      </c>
      <c r="H13" s="385">
        <f t="shared" si="2"/>
        <v>38</v>
      </c>
      <c r="I13" s="385">
        <f t="shared" si="2"/>
        <v>5</v>
      </c>
      <c r="J13" s="386">
        <f t="shared" si="3"/>
        <v>43</v>
      </c>
      <c r="K13" s="505" t="s">
        <v>590</v>
      </c>
    </row>
    <row r="14" spans="1:11" ht="29.25" customHeight="1" thickBot="1">
      <c r="A14" s="508" t="s">
        <v>599</v>
      </c>
      <c r="B14" s="512">
        <v>1</v>
      </c>
      <c r="C14" s="512">
        <v>1</v>
      </c>
      <c r="D14" s="384">
        <f t="shared" si="0"/>
        <v>2</v>
      </c>
      <c r="E14" s="512">
        <v>5</v>
      </c>
      <c r="F14" s="512">
        <v>0</v>
      </c>
      <c r="G14" s="384">
        <f t="shared" si="1"/>
        <v>5</v>
      </c>
      <c r="H14" s="384">
        <f t="shared" si="2"/>
        <v>6</v>
      </c>
      <c r="I14" s="384">
        <f t="shared" si="2"/>
        <v>1</v>
      </c>
      <c r="J14" s="384">
        <f t="shared" si="3"/>
        <v>7</v>
      </c>
      <c r="K14" s="504" t="s">
        <v>591</v>
      </c>
    </row>
    <row r="15" spans="1:11" ht="29.25" customHeight="1">
      <c r="A15" s="510" t="s">
        <v>600</v>
      </c>
      <c r="B15" s="516">
        <v>1</v>
      </c>
      <c r="C15" s="516">
        <v>1</v>
      </c>
      <c r="D15" s="501">
        <f t="shared" si="0"/>
        <v>2</v>
      </c>
      <c r="E15" s="516">
        <v>32</v>
      </c>
      <c r="F15" s="516">
        <v>0</v>
      </c>
      <c r="G15" s="501">
        <f t="shared" si="1"/>
        <v>32</v>
      </c>
      <c r="H15" s="501">
        <f t="shared" si="2"/>
        <v>33</v>
      </c>
      <c r="I15" s="501">
        <f t="shared" si="2"/>
        <v>1</v>
      </c>
      <c r="J15" s="502">
        <f t="shared" si="3"/>
        <v>34</v>
      </c>
      <c r="K15" s="506" t="s">
        <v>592</v>
      </c>
    </row>
    <row r="16" spans="1:11" ht="29.25" customHeight="1">
      <c r="A16" s="511" t="s">
        <v>0</v>
      </c>
      <c r="B16" s="503">
        <f t="shared" ref="B16:I16" si="4">SUM(B8:B15)</f>
        <v>60</v>
      </c>
      <c r="C16" s="503">
        <f t="shared" si="4"/>
        <v>10</v>
      </c>
      <c r="D16" s="503">
        <f t="shared" si="4"/>
        <v>70</v>
      </c>
      <c r="E16" s="503">
        <f t="shared" si="4"/>
        <v>284</v>
      </c>
      <c r="F16" s="503">
        <f t="shared" si="4"/>
        <v>29</v>
      </c>
      <c r="G16" s="503">
        <f t="shared" si="4"/>
        <v>313</v>
      </c>
      <c r="H16" s="503">
        <f t="shared" si="4"/>
        <v>344</v>
      </c>
      <c r="I16" s="503">
        <f t="shared" si="4"/>
        <v>39</v>
      </c>
      <c r="J16" s="503">
        <f t="shared" si="3"/>
        <v>383</v>
      </c>
      <c r="K16" s="507" t="s">
        <v>1</v>
      </c>
    </row>
    <row r="17" spans="1:12">
      <c r="A17" s="233" t="s">
        <v>581</v>
      </c>
      <c r="B17" s="236"/>
      <c r="C17" s="235"/>
      <c r="D17" s="235"/>
      <c r="E17" s="235"/>
      <c r="F17" s="235"/>
      <c r="G17" s="235"/>
      <c r="H17" s="235"/>
      <c r="I17" s="235"/>
      <c r="J17" s="235"/>
      <c r="K17" s="492" t="s">
        <v>582</v>
      </c>
      <c r="L17" s="234"/>
    </row>
  </sheetData>
  <mergeCells count="9">
    <mergeCell ref="A1:K1"/>
    <mergeCell ref="A2:K2"/>
    <mergeCell ref="A3:K3"/>
    <mergeCell ref="A4:K4"/>
    <mergeCell ref="A6:A7"/>
    <mergeCell ref="B6:D6"/>
    <mergeCell ref="E6:G6"/>
    <mergeCell ref="H6:J6"/>
    <mergeCell ref="K6:K7"/>
  </mergeCells>
  <printOptions horizontalCentered="1" verticalCentered="1"/>
  <pageMargins left="0" right="0" top="0.59055118110236227" bottom="0" header="0.51181102362204722" footer="0.51181102362204722"/>
  <pageSetup paperSize="9" scale="95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rightToLeft="1" view="pageBreakPreview" topLeftCell="B1" zoomScaleNormal="100" workbookViewId="0">
      <selection activeCell="L22" sqref="L22"/>
    </sheetView>
  </sheetViews>
  <sheetFormatPr defaultRowHeight="12.75"/>
  <cols>
    <col min="1" max="1" width="19.140625" style="189" customWidth="1"/>
    <col min="2" max="10" width="10.42578125" style="188" customWidth="1"/>
    <col min="11" max="11" width="19.140625" style="189" customWidth="1"/>
    <col min="12" max="16384" width="9.140625" style="188"/>
  </cols>
  <sheetData>
    <row r="1" spans="1:11" s="212" customFormat="1" ht="22.5" customHeight="1">
      <c r="A1" s="475" t="s">
        <v>317</v>
      </c>
      <c r="B1" s="475"/>
      <c r="C1" s="475"/>
      <c r="D1" s="475"/>
      <c r="E1" s="475"/>
      <c r="F1" s="475"/>
      <c r="G1" s="475"/>
      <c r="H1" s="475"/>
      <c r="I1" s="475"/>
      <c r="J1" s="475"/>
      <c r="K1" s="475"/>
    </row>
    <row r="2" spans="1:11" s="212" customFormat="1" ht="18">
      <c r="A2" s="588" t="s">
        <v>567</v>
      </c>
      <c r="B2" s="588"/>
      <c r="C2" s="588"/>
      <c r="D2" s="588"/>
      <c r="E2" s="588"/>
      <c r="F2" s="588"/>
      <c r="G2" s="588"/>
      <c r="H2" s="588"/>
      <c r="I2" s="588"/>
      <c r="J2" s="588"/>
      <c r="K2" s="588"/>
    </row>
    <row r="3" spans="1:11" s="212" customFormat="1" ht="18">
      <c r="A3" s="304" t="s">
        <v>316</v>
      </c>
      <c r="B3" s="303"/>
      <c r="C3" s="303"/>
      <c r="D3" s="303"/>
      <c r="E3" s="303"/>
      <c r="F3" s="303"/>
      <c r="G3" s="303"/>
      <c r="H3" s="303"/>
      <c r="I3" s="303"/>
      <c r="J3" s="303"/>
      <c r="K3" s="304"/>
    </row>
    <row r="4" spans="1:11" ht="15.75">
      <c r="A4" s="590" t="s">
        <v>567</v>
      </c>
      <c r="B4" s="590"/>
      <c r="C4" s="590"/>
      <c r="D4" s="590"/>
      <c r="E4" s="590"/>
      <c r="F4" s="590"/>
      <c r="G4" s="590"/>
      <c r="H4" s="590"/>
      <c r="I4" s="590"/>
      <c r="J4" s="590"/>
      <c r="K4" s="590"/>
    </row>
    <row r="5" spans="1:11" ht="15.75">
      <c r="A5" s="308"/>
      <c r="B5" s="308"/>
      <c r="C5" s="308"/>
      <c r="D5" s="308"/>
      <c r="E5" s="308"/>
      <c r="F5" s="308"/>
      <c r="G5" s="308"/>
      <c r="H5" s="308"/>
      <c r="I5" s="308"/>
      <c r="J5" s="308"/>
      <c r="K5" s="308"/>
    </row>
    <row r="6" spans="1:11" ht="15.75">
      <c r="A6" s="305" t="s">
        <v>492</v>
      </c>
      <c r="B6" s="306"/>
      <c r="C6" s="306"/>
      <c r="D6" s="306"/>
      <c r="E6" s="306"/>
      <c r="F6" s="306"/>
      <c r="G6" s="306"/>
      <c r="H6" s="306"/>
      <c r="I6" s="306"/>
      <c r="J6" s="306"/>
      <c r="K6" s="307" t="s">
        <v>491</v>
      </c>
    </row>
    <row r="7" spans="1:11" ht="21.75" customHeight="1" thickBot="1">
      <c r="A7" s="539" t="s">
        <v>315</v>
      </c>
      <c r="B7" s="577" t="s">
        <v>226</v>
      </c>
      <c r="C7" s="578"/>
      <c r="D7" s="579"/>
      <c r="E7" s="577" t="s">
        <v>225</v>
      </c>
      <c r="F7" s="578"/>
      <c r="G7" s="579"/>
      <c r="H7" s="545" t="s">
        <v>224</v>
      </c>
      <c r="I7" s="546"/>
      <c r="J7" s="580"/>
      <c r="K7" s="547" t="s">
        <v>314</v>
      </c>
    </row>
    <row r="8" spans="1:11" s="208" customFormat="1" ht="18" customHeight="1" thickTop="1" thickBot="1">
      <c r="A8" s="540"/>
      <c r="B8" s="567" t="s">
        <v>190</v>
      </c>
      <c r="C8" s="567" t="s">
        <v>524</v>
      </c>
      <c r="D8" s="536" t="s">
        <v>222</v>
      </c>
      <c r="E8" s="567" t="s">
        <v>190</v>
      </c>
      <c r="F8" s="567" t="s">
        <v>524</v>
      </c>
      <c r="G8" s="536" t="s">
        <v>222</v>
      </c>
      <c r="H8" s="567" t="s">
        <v>190</v>
      </c>
      <c r="I8" s="567" t="s">
        <v>524</v>
      </c>
      <c r="J8" s="536" t="s">
        <v>188</v>
      </c>
      <c r="K8" s="548"/>
    </row>
    <row r="9" spans="1:11" s="197" customFormat="1" ht="15" customHeight="1" thickTop="1">
      <c r="A9" s="541"/>
      <c r="B9" s="568"/>
      <c r="C9" s="568"/>
      <c r="D9" s="537"/>
      <c r="E9" s="568"/>
      <c r="F9" s="568"/>
      <c r="G9" s="537"/>
      <c r="H9" s="568"/>
      <c r="I9" s="568"/>
      <c r="J9" s="537" t="s">
        <v>187</v>
      </c>
      <c r="K9" s="549"/>
    </row>
    <row r="10" spans="1:11" s="197" customFormat="1" ht="24" customHeight="1" thickBot="1">
      <c r="A10" s="279">
        <v>2004</v>
      </c>
      <c r="B10" s="171">
        <v>27</v>
      </c>
      <c r="C10" s="171">
        <v>18</v>
      </c>
      <c r="D10" s="117">
        <f>C10+B10</f>
        <v>45</v>
      </c>
      <c r="E10" s="171">
        <v>33</v>
      </c>
      <c r="F10" s="171">
        <v>35</v>
      </c>
      <c r="G10" s="117">
        <f t="shared" ref="G10:G18" si="0">F10+E10</f>
        <v>68</v>
      </c>
      <c r="H10" s="117">
        <f t="shared" ref="H10:H18" si="1">B10+E10</f>
        <v>60</v>
      </c>
      <c r="I10" s="117">
        <f t="shared" ref="I10:I18" si="2">C10+F10</f>
        <v>53</v>
      </c>
      <c r="J10" s="117">
        <f t="shared" ref="J10:J18" si="3">D10+G10</f>
        <v>113</v>
      </c>
      <c r="K10" s="278">
        <v>2004</v>
      </c>
    </row>
    <row r="11" spans="1:11" s="197" customFormat="1" ht="24" customHeight="1" thickTop="1" thickBot="1">
      <c r="A11" s="277">
        <v>2005</v>
      </c>
      <c r="B11" s="168">
        <v>26</v>
      </c>
      <c r="C11" s="168">
        <v>22</v>
      </c>
      <c r="D11" s="58">
        <f t="shared" ref="D11:D18" si="4">C11+B11</f>
        <v>48</v>
      </c>
      <c r="E11" s="168">
        <v>34</v>
      </c>
      <c r="F11" s="168">
        <v>28</v>
      </c>
      <c r="G11" s="58">
        <f t="shared" si="0"/>
        <v>62</v>
      </c>
      <c r="H11" s="58">
        <f t="shared" si="1"/>
        <v>60</v>
      </c>
      <c r="I11" s="58">
        <f t="shared" si="2"/>
        <v>50</v>
      </c>
      <c r="J11" s="58">
        <f t="shared" si="3"/>
        <v>110</v>
      </c>
      <c r="K11" s="225">
        <v>2005</v>
      </c>
    </row>
    <row r="12" spans="1:11" s="197" customFormat="1" ht="24" customHeight="1" thickTop="1" thickBot="1">
      <c r="A12" s="276">
        <v>2006</v>
      </c>
      <c r="B12" s="165">
        <v>34</v>
      </c>
      <c r="C12" s="165">
        <v>21</v>
      </c>
      <c r="D12" s="163">
        <f t="shared" si="4"/>
        <v>55</v>
      </c>
      <c r="E12" s="165">
        <v>31</v>
      </c>
      <c r="F12" s="165">
        <v>28</v>
      </c>
      <c r="G12" s="163">
        <f t="shared" si="0"/>
        <v>59</v>
      </c>
      <c r="H12" s="163">
        <f t="shared" si="1"/>
        <v>65</v>
      </c>
      <c r="I12" s="163">
        <f t="shared" si="2"/>
        <v>49</v>
      </c>
      <c r="J12" s="163">
        <f t="shared" si="3"/>
        <v>114</v>
      </c>
      <c r="K12" s="275">
        <v>2006</v>
      </c>
    </row>
    <row r="13" spans="1:11" s="197" customFormat="1" ht="24" customHeight="1" thickTop="1" thickBot="1">
      <c r="A13" s="277">
        <v>2007</v>
      </c>
      <c r="B13" s="168">
        <v>27</v>
      </c>
      <c r="C13" s="168">
        <v>25</v>
      </c>
      <c r="D13" s="58">
        <f t="shared" si="4"/>
        <v>52</v>
      </c>
      <c r="E13" s="168">
        <v>30</v>
      </c>
      <c r="F13" s="168">
        <v>35</v>
      </c>
      <c r="G13" s="58">
        <f t="shared" si="0"/>
        <v>65</v>
      </c>
      <c r="H13" s="58">
        <f t="shared" si="1"/>
        <v>57</v>
      </c>
      <c r="I13" s="58">
        <f t="shared" si="2"/>
        <v>60</v>
      </c>
      <c r="J13" s="58">
        <f t="shared" si="3"/>
        <v>117</v>
      </c>
      <c r="K13" s="225">
        <v>2007</v>
      </c>
    </row>
    <row r="14" spans="1:11" s="197" customFormat="1" ht="24" customHeight="1" thickTop="1" thickBot="1">
      <c r="A14" s="276">
        <v>2008</v>
      </c>
      <c r="B14" s="165">
        <v>25</v>
      </c>
      <c r="C14" s="165">
        <v>17</v>
      </c>
      <c r="D14" s="163">
        <f t="shared" si="4"/>
        <v>42</v>
      </c>
      <c r="E14" s="165">
        <v>48</v>
      </c>
      <c r="F14" s="165">
        <v>42</v>
      </c>
      <c r="G14" s="163">
        <f t="shared" si="0"/>
        <v>90</v>
      </c>
      <c r="H14" s="163">
        <f t="shared" si="1"/>
        <v>73</v>
      </c>
      <c r="I14" s="163">
        <f t="shared" si="2"/>
        <v>59</v>
      </c>
      <c r="J14" s="163">
        <f t="shared" si="3"/>
        <v>132</v>
      </c>
      <c r="K14" s="275">
        <v>2008</v>
      </c>
    </row>
    <row r="15" spans="1:11" s="197" customFormat="1" ht="24" customHeight="1" thickTop="1" thickBot="1">
      <c r="A15" s="277">
        <v>2009</v>
      </c>
      <c r="B15" s="168">
        <v>34</v>
      </c>
      <c r="C15" s="168">
        <v>19</v>
      </c>
      <c r="D15" s="58">
        <f t="shared" si="4"/>
        <v>53</v>
      </c>
      <c r="E15" s="168">
        <v>38</v>
      </c>
      <c r="F15" s="168">
        <v>39</v>
      </c>
      <c r="G15" s="58">
        <f t="shared" si="0"/>
        <v>77</v>
      </c>
      <c r="H15" s="58">
        <f t="shared" si="1"/>
        <v>72</v>
      </c>
      <c r="I15" s="58">
        <f t="shared" si="2"/>
        <v>58</v>
      </c>
      <c r="J15" s="58">
        <f t="shared" si="3"/>
        <v>130</v>
      </c>
      <c r="K15" s="225">
        <v>2009</v>
      </c>
    </row>
    <row r="16" spans="1:11" s="197" customFormat="1" ht="24" customHeight="1" thickTop="1" thickBot="1">
      <c r="A16" s="276">
        <v>2010</v>
      </c>
      <c r="B16" s="165">
        <v>25</v>
      </c>
      <c r="C16" s="165">
        <v>27</v>
      </c>
      <c r="D16" s="163">
        <f t="shared" si="4"/>
        <v>52</v>
      </c>
      <c r="E16" s="165">
        <v>43</v>
      </c>
      <c r="F16" s="165">
        <v>37</v>
      </c>
      <c r="G16" s="163">
        <f t="shared" si="0"/>
        <v>80</v>
      </c>
      <c r="H16" s="163">
        <f t="shared" si="1"/>
        <v>68</v>
      </c>
      <c r="I16" s="163">
        <f t="shared" si="2"/>
        <v>64</v>
      </c>
      <c r="J16" s="163">
        <f t="shared" si="3"/>
        <v>132</v>
      </c>
      <c r="K16" s="275">
        <v>2010</v>
      </c>
    </row>
    <row r="17" spans="1:11" s="197" customFormat="1" ht="24" customHeight="1" thickTop="1" thickBot="1">
      <c r="A17" s="277">
        <v>2011</v>
      </c>
      <c r="B17" s="168">
        <v>28</v>
      </c>
      <c r="C17" s="168">
        <v>21</v>
      </c>
      <c r="D17" s="58">
        <f t="shared" si="4"/>
        <v>49</v>
      </c>
      <c r="E17" s="168">
        <v>65</v>
      </c>
      <c r="F17" s="168">
        <v>42</v>
      </c>
      <c r="G17" s="58">
        <f t="shared" si="0"/>
        <v>107</v>
      </c>
      <c r="H17" s="58">
        <f t="shared" si="1"/>
        <v>93</v>
      </c>
      <c r="I17" s="58">
        <f t="shared" si="2"/>
        <v>63</v>
      </c>
      <c r="J17" s="58">
        <f t="shared" si="3"/>
        <v>156</v>
      </c>
      <c r="K17" s="225">
        <v>2011</v>
      </c>
    </row>
    <row r="18" spans="1:11" s="197" customFormat="1" ht="24" customHeight="1" thickTop="1" thickBot="1">
      <c r="A18" s="276">
        <v>2012</v>
      </c>
      <c r="B18" s="165">
        <v>28</v>
      </c>
      <c r="C18" s="165">
        <v>21</v>
      </c>
      <c r="D18" s="163">
        <f t="shared" si="4"/>
        <v>49</v>
      </c>
      <c r="E18" s="165">
        <v>65</v>
      </c>
      <c r="F18" s="165">
        <v>34</v>
      </c>
      <c r="G18" s="163">
        <f t="shared" si="0"/>
        <v>99</v>
      </c>
      <c r="H18" s="163">
        <f t="shared" si="1"/>
        <v>93</v>
      </c>
      <c r="I18" s="163">
        <f t="shared" si="2"/>
        <v>55</v>
      </c>
      <c r="J18" s="163">
        <f t="shared" si="3"/>
        <v>148</v>
      </c>
      <c r="K18" s="275">
        <v>2012</v>
      </c>
    </row>
    <row r="19" spans="1:11" s="197" customFormat="1" ht="24" customHeight="1" thickTop="1">
      <c r="A19" s="274">
        <v>2013</v>
      </c>
      <c r="B19" s="160">
        <v>37</v>
      </c>
      <c r="C19" s="160">
        <v>21</v>
      </c>
      <c r="D19" s="157">
        <f>C19+B19</f>
        <v>58</v>
      </c>
      <c r="E19" s="160">
        <v>61</v>
      </c>
      <c r="F19" s="160">
        <v>39</v>
      </c>
      <c r="G19" s="157">
        <f>F19+E19</f>
        <v>100</v>
      </c>
      <c r="H19" s="157">
        <f>B19+E19</f>
        <v>98</v>
      </c>
      <c r="I19" s="157">
        <f>C19+F19</f>
        <v>60</v>
      </c>
      <c r="J19" s="157">
        <f>D19+G19</f>
        <v>158</v>
      </c>
      <c r="K19" s="273">
        <v>2013</v>
      </c>
    </row>
    <row r="20" spans="1:11" ht="24" customHeight="1">
      <c r="A20" s="193"/>
      <c r="K20" s="193"/>
    </row>
    <row r="21" spans="1:11" ht="24" customHeight="1">
      <c r="A21" s="193"/>
      <c r="K21" s="193"/>
    </row>
    <row r="22" spans="1:11" ht="24" customHeight="1">
      <c r="A22" s="197" t="s">
        <v>201</v>
      </c>
    </row>
    <row r="23" spans="1:11" ht="29.25" customHeight="1">
      <c r="A23" s="197" t="s">
        <v>200</v>
      </c>
    </row>
  </sheetData>
  <mergeCells count="16">
    <mergeCell ref="I8:I9"/>
    <mergeCell ref="J8:J9"/>
    <mergeCell ref="A2:K2"/>
    <mergeCell ref="A4:K4"/>
    <mergeCell ref="A7:A9"/>
    <mergeCell ref="B7:D7"/>
    <mergeCell ref="E7:G7"/>
    <mergeCell ref="H7:J7"/>
    <mergeCell ref="K7:K9"/>
    <mergeCell ref="B8:B9"/>
    <mergeCell ref="C8:C9"/>
    <mergeCell ref="D8:D9"/>
    <mergeCell ref="E8:E9"/>
    <mergeCell ref="F8:F9"/>
    <mergeCell ref="G8:G9"/>
    <mergeCell ref="H8:H9"/>
  </mergeCells>
  <printOptions horizontalCentered="1" verticalCentered="1"/>
  <pageMargins left="0" right="0" top="0" bottom="0" header="0" footer="0"/>
  <pageSetup paperSize="9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rightToLeft="1" view="pageBreakPreview" topLeftCell="A10" zoomScaleNormal="100" workbookViewId="0">
      <selection activeCell="E23" sqref="E23"/>
    </sheetView>
  </sheetViews>
  <sheetFormatPr defaultRowHeight="12.75"/>
  <cols>
    <col min="1" max="1" width="19.140625" style="189" customWidth="1"/>
    <col min="2" max="10" width="10.42578125" style="188" customWidth="1"/>
    <col min="11" max="11" width="20" style="189" customWidth="1"/>
    <col min="12" max="16384" width="9.140625" style="188"/>
  </cols>
  <sheetData>
    <row r="1" spans="1:11" s="212" customFormat="1" ht="22.5" customHeight="1">
      <c r="A1" s="518" t="s">
        <v>461</v>
      </c>
      <c r="B1" s="518"/>
      <c r="C1" s="518"/>
      <c r="D1" s="518"/>
      <c r="E1" s="518"/>
      <c r="F1" s="518"/>
      <c r="G1" s="518"/>
      <c r="H1" s="518"/>
      <c r="I1" s="518"/>
      <c r="J1" s="518"/>
      <c r="K1" s="518"/>
    </row>
    <row r="2" spans="1:11" s="212" customFormat="1" ht="18">
      <c r="A2" s="519">
        <v>2013</v>
      </c>
      <c r="B2" s="519"/>
      <c r="C2" s="519"/>
      <c r="D2" s="519"/>
      <c r="E2" s="519"/>
      <c r="F2" s="519"/>
      <c r="G2" s="519"/>
      <c r="H2" s="519"/>
      <c r="I2" s="519"/>
      <c r="J2" s="519"/>
      <c r="K2" s="519"/>
    </row>
    <row r="3" spans="1:11" s="212" customFormat="1" ht="18">
      <c r="A3" s="573" t="s">
        <v>462</v>
      </c>
      <c r="B3" s="538"/>
      <c r="C3" s="538"/>
      <c r="D3" s="538"/>
      <c r="E3" s="538"/>
      <c r="F3" s="538"/>
      <c r="G3" s="538"/>
      <c r="H3" s="538"/>
      <c r="I3" s="538"/>
      <c r="J3" s="538"/>
      <c r="K3" s="538"/>
    </row>
    <row r="4" spans="1:11" ht="15.75">
      <c r="A4" s="520">
        <v>2013</v>
      </c>
      <c r="B4" s="520"/>
      <c r="C4" s="520"/>
      <c r="D4" s="520"/>
      <c r="E4" s="520"/>
      <c r="F4" s="520"/>
      <c r="G4" s="520"/>
      <c r="H4" s="520"/>
      <c r="I4" s="520"/>
      <c r="J4" s="520"/>
      <c r="K4" s="520"/>
    </row>
    <row r="5" spans="1:11" ht="15.75">
      <c r="A5" s="150" t="s">
        <v>463</v>
      </c>
      <c r="B5" s="213"/>
      <c r="C5" s="213"/>
      <c r="D5" s="213"/>
      <c r="E5" s="213"/>
      <c r="F5" s="213"/>
      <c r="G5" s="213"/>
      <c r="H5" s="213"/>
      <c r="I5" s="213"/>
      <c r="J5" s="213"/>
      <c r="K5" s="149" t="s">
        <v>464</v>
      </c>
    </row>
    <row r="6" spans="1:11" ht="21.75" customHeight="1" thickBot="1">
      <c r="A6" s="539" t="s">
        <v>465</v>
      </c>
      <c r="B6" s="577" t="s">
        <v>195</v>
      </c>
      <c r="C6" s="578"/>
      <c r="D6" s="579"/>
      <c r="E6" s="577" t="s">
        <v>194</v>
      </c>
      <c r="F6" s="578"/>
      <c r="G6" s="579"/>
      <c r="H6" s="545" t="s">
        <v>322</v>
      </c>
      <c r="I6" s="546"/>
      <c r="J6" s="580"/>
      <c r="K6" s="547" t="s">
        <v>466</v>
      </c>
    </row>
    <row r="7" spans="1:11" s="208" customFormat="1" ht="18" customHeight="1" thickTop="1" thickBot="1">
      <c r="A7" s="540"/>
      <c r="B7" s="567" t="s">
        <v>319</v>
      </c>
      <c r="C7" s="567" t="s">
        <v>524</v>
      </c>
      <c r="D7" s="536" t="s">
        <v>320</v>
      </c>
      <c r="E7" s="567" t="s">
        <v>319</v>
      </c>
      <c r="F7" s="567" t="s">
        <v>524</v>
      </c>
      <c r="G7" s="536" t="s">
        <v>320</v>
      </c>
      <c r="H7" s="567" t="s">
        <v>319</v>
      </c>
      <c r="I7" s="567" t="s">
        <v>524</v>
      </c>
      <c r="J7" s="536" t="s">
        <v>318</v>
      </c>
      <c r="K7" s="548"/>
    </row>
    <row r="8" spans="1:11" s="197" customFormat="1" ht="15" customHeight="1" thickTop="1">
      <c r="A8" s="541"/>
      <c r="B8" s="568"/>
      <c r="C8" s="568"/>
      <c r="D8" s="537"/>
      <c r="E8" s="568"/>
      <c r="F8" s="568"/>
      <c r="G8" s="537"/>
      <c r="H8" s="568"/>
      <c r="I8" s="568"/>
      <c r="J8" s="537" t="s">
        <v>187</v>
      </c>
      <c r="K8" s="549"/>
    </row>
    <row r="9" spans="1:11" s="197" customFormat="1" ht="30" customHeight="1" thickBot="1">
      <c r="A9" s="211" t="s">
        <v>467</v>
      </c>
      <c r="B9" s="210">
        <v>7</v>
      </c>
      <c r="C9" s="210">
        <v>5</v>
      </c>
      <c r="D9" s="60">
        <f>B9+C9</f>
        <v>12</v>
      </c>
      <c r="E9" s="210">
        <v>29</v>
      </c>
      <c r="F9" s="210">
        <v>21</v>
      </c>
      <c r="G9" s="60">
        <f>E9+F9</f>
        <v>50</v>
      </c>
      <c r="H9" s="60">
        <f>B9+E9</f>
        <v>36</v>
      </c>
      <c r="I9" s="60">
        <f>C9+F9</f>
        <v>26</v>
      </c>
      <c r="J9" s="60">
        <f>H9+I9</f>
        <v>62</v>
      </c>
      <c r="K9" s="387" t="s">
        <v>446</v>
      </c>
    </row>
    <row r="10" spans="1:11" s="197" customFormat="1" ht="30" customHeight="1" thickTop="1" thickBot="1">
      <c r="A10" s="204" t="s">
        <v>468</v>
      </c>
      <c r="B10" s="168">
        <v>21</v>
      </c>
      <c r="C10" s="168">
        <v>12</v>
      </c>
      <c r="D10" s="207">
        <f t="shared" ref="D10:D17" si="0">B10+C10</f>
        <v>33</v>
      </c>
      <c r="E10" s="168">
        <v>18</v>
      </c>
      <c r="F10" s="168">
        <v>11</v>
      </c>
      <c r="G10" s="207">
        <f t="shared" ref="G10:G17" si="1">E10+F10</f>
        <v>29</v>
      </c>
      <c r="H10" s="207">
        <f t="shared" ref="H10:I17" si="2">B10+E10</f>
        <v>39</v>
      </c>
      <c r="I10" s="207">
        <f t="shared" si="2"/>
        <v>23</v>
      </c>
      <c r="J10" s="58">
        <f t="shared" ref="J10:J17" si="3">H10+I10</f>
        <v>62</v>
      </c>
      <c r="K10" s="388" t="s">
        <v>447</v>
      </c>
    </row>
    <row r="11" spans="1:11" s="197" customFormat="1" ht="30" customHeight="1" thickTop="1" thickBot="1">
      <c r="A11" s="206" t="s">
        <v>469</v>
      </c>
      <c r="B11" s="182">
        <v>3</v>
      </c>
      <c r="C11" s="182">
        <v>1</v>
      </c>
      <c r="D11" s="60">
        <f t="shared" si="0"/>
        <v>4</v>
      </c>
      <c r="E11" s="182">
        <v>9</v>
      </c>
      <c r="F11" s="182">
        <v>5</v>
      </c>
      <c r="G11" s="60">
        <f t="shared" si="1"/>
        <v>14</v>
      </c>
      <c r="H11" s="60">
        <f t="shared" si="2"/>
        <v>12</v>
      </c>
      <c r="I11" s="60">
        <f t="shared" si="2"/>
        <v>6</v>
      </c>
      <c r="J11" s="59">
        <f t="shared" si="3"/>
        <v>18</v>
      </c>
      <c r="K11" s="389" t="s">
        <v>448</v>
      </c>
    </row>
    <row r="12" spans="1:11" s="197" customFormat="1" ht="30" customHeight="1" thickTop="1" thickBot="1">
      <c r="A12" s="204" t="s">
        <v>470</v>
      </c>
      <c r="B12" s="168">
        <v>3</v>
      </c>
      <c r="C12" s="168">
        <v>2</v>
      </c>
      <c r="D12" s="207">
        <f t="shared" si="0"/>
        <v>5</v>
      </c>
      <c r="E12" s="168">
        <v>3</v>
      </c>
      <c r="F12" s="168">
        <v>0</v>
      </c>
      <c r="G12" s="207">
        <f t="shared" si="1"/>
        <v>3</v>
      </c>
      <c r="H12" s="207">
        <f t="shared" si="2"/>
        <v>6</v>
      </c>
      <c r="I12" s="207">
        <f t="shared" si="2"/>
        <v>2</v>
      </c>
      <c r="J12" s="58">
        <f t="shared" si="3"/>
        <v>8</v>
      </c>
      <c r="K12" s="388" t="s">
        <v>449</v>
      </c>
    </row>
    <row r="13" spans="1:11" s="197" customFormat="1" ht="30" customHeight="1" thickTop="1" thickBot="1">
      <c r="A13" s="206" t="s">
        <v>471</v>
      </c>
      <c r="B13" s="182">
        <v>0</v>
      </c>
      <c r="C13" s="182">
        <v>0</v>
      </c>
      <c r="D13" s="60">
        <f t="shared" si="0"/>
        <v>0</v>
      </c>
      <c r="E13" s="182">
        <v>2</v>
      </c>
      <c r="F13" s="182">
        <v>1</v>
      </c>
      <c r="G13" s="60">
        <f t="shared" si="1"/>
        <v>3</v>
      </c>
      <c r="H13" s="60">
        <f t="shared" si="2"/>
        <v>2</v>
      </c>
      <c r="I13" s="60">
        <f t="shared" si="2"/>
        <v>1</v>
      </c>
      <c r="J13" s="59">
        <f t="shared" si="3"/>
        <v>3</v>
      </c>
      <c r="K13" s="389" t="s">
        <v>450</v>
      </c>
    </row>
    <row r="14" spans="1:11" s="197" customFormat="1" ht="30" customHeight="1" thickTop="1" thickBot="1">
      <c r="A14" s="204" t="s">
        <v>472</v>
      </c>
      <c r="B14" s="168">
        <v>1</v>
      </c>
      <c r="C14" s="168">
        <v>0</v>
      </c>
      <c r="D14" s="207">
        <f t="shared" si="0"/>
        <v>1</v>
      </c>
      <c r="E14" s="168">
        <v>0</v>
      </c>
      <c r="F14" s="168">
        <v>0</v>
      </c>
      <c r="G14" s="207">
        <f t="shared" si="1"/>
        <v>0</v>
      </c>
      <c r="H14" s="207">
        <f t="shared" si="2"/>
        <v>1</v>
      </c>
      <c r="I14" s="207">
        <f t="shared" si="2"/>
        <v>0</v>
      </c>
      <c r="J14" s="58">
        <f t="shared" si="3"/>
        <v>1</v>
      </c>
      <c r="K14" s="388" t="s">
        <v>451</v>
      </c>
    </row>
    <row r="15" spans="1:11" s="197" customFormat="1" ht="30" customHeight="1" thickTop="1" thickBot="1">
      <c r="A15" s="206" t="s">
        <v>358</v>
      </c>
      <c r="B15" s="182">
        <v>1</v>
      </c>
      <c r="C15" s="182">
        <v>0</v>
      </c>
      <c r="D15" s="60">
        <f t="shared" si="0"/>
        <v>1</v>
      </c>
      <c r="E15" s="182">
        <v>0</v>
      </c>
      <c r="F15" s="182">
        <v>0</v>
      </c>
      <c r="G15" s="60">
        <f t="shared" si="1"/>
        <v>0</v>
      </c>
      <c r="H15" s="60">
        <f t="shared" si="2"/>
        <v>1</v>
      </c>
      <c r="I15" s="60">
        <f t="shared" si="2"/>
        <v>0</v>
      </c>
      <c r="J15" s="59">
        <f t="shared" si="3"/>
        <v>1</v>
      </c>
      <c r="K15" s="390" t="s">
        <v>165</v>
      </c>
    </row>
    <row r="16" spans="1:11" s="197" customFormat="1" ht="30" customHeight="1" thickTop="1">
      <c r="A16" s="204" t="s">
        <v>359</v>
      </c>
      <c r="B16" s="160">
        <v>1</v>
      </c>
      <c r="C16" s="160">
        <v>1</v>
      </c>
      <c r="D16" s="157">
        <f t="shared" si="0"/>
        <v>2</v>
      </c>
      <c r="E16" s="160">
        <v>0</v>
      </c>
      <c r="F16" s="160">
        <v>1</v>
      </c>
      <c r="G16" s="157">
        <f t="shared" si="1"/>
        <v>1</v>
      </c>
      <c r="H16" s="157">
        <f t="shared" si="2"/>
        <v>1</v>
      </c>
      <c r="I16" s="157">
        <f t="shared" si="2"/>
        <v>2</v>
      </c>
      <c r="J16" s="157">
        <f t="shared" si="3"/>
        <v>3</v>
      </c>
      <c r="K16" s="388" t="s">
        <v>380</v>
      </c>
    </row>
    <row r="17" spans="1:11" s="197" customFormat="1" ht="30" customHeight="1">
      <c r="A17" s="201" t="s">
        <v>2</v>
      </c>
      <c r="B17" s="281">
        <f>SUM(B9:B16)</f>
        <v>37</v>
      </c>
      <c r="C17" s="281">
        <f>SUM(C9:C16)</f>
        <v>21</v>
      </c>
      <c r="D17" s="223">
        <f t="shared" si="0"/>
        <v>58</v>
      </c>
      <c r="E17" s="281">
        <f>SUM(E9:E16)</f>
        <v>61</v>
      </c>
      <c r="F17" s="281">
        <f>SUM(F9:F16)</f>
        <v>39</v>
      </c>
      <c r="G17" s="223">
        <f t="shared" si="1"/>
        <v>100</v>
      </c>
      <c r="H17" s="223">
        <f t="shared" si="2"/>
        <v>98</v>
      </c>
      <c r="I17" s="223">
        <f t="shared" si="2"/>
        <v>60</v>
      </c>
      <c r="J17" s="223">
        <f t="shared" si="3"/>
        <v>158</v>
      </c>
      <c r="K17" s="200" t="s">
        <v>3</v>
      </c>
    </row>
    <row r="18" spans="1:11" ht="24" customHeight="1">
      <c r="A18" s="193"/>
      <c r="K18" s="193"/>
    </row>
    <row r="19" spans="1:11" ht="24" customHeight="1">
      <c r="A19" s="193"/>
      <c r="K19" s="193"/>
    </row>
    <row r="20" spans="1:11" ht="24" customHeight="1">
      <c r="A20" s="193"/>
      <c r="K20" s="193"/>
    </row>
    <row r="21" spans="1:11" ht="24" customHeight="1">
      <c r="A21" s="193"/>
      <c r="K21" s="193"/>
    </row>
    <row r="22" spans="1:11" ht="24" customHeight="1">
      <c r="A22" s="193"/>
      <c r="K22" s="193"/>
    </row>
    <row r="23" spans="1:11" ht="24" customHeight="1">
      <c r="A23" s="193"/>
      <c r="K23" s="193"/>
    </row>
    <row r="24" spans="1:11" ht="29.25" customHeight="1"/>
  </sheetData>
  <mergeCells count="18">
    <mergeCell ref="A1:K1"/>
    <mergeCell ref="A2:K2"/>
    <mergeCell ref="A3:K3"/>
    <mergeCell ref="A4:K4"/>
    <mergeCell ref="A6:A8"/>
    <mergeCell ref="B6:D6"/>
    <mergeCell ref="E6:G6"/>
    <mergeCell ref="H6:J6"/>
    <mergeCell ref="K6:K8"/>
    <mergeCell ref="B7:B8"/>
    <mergeCell ref="I7:I8"/>
    <mergeCell ref="J7:J8"/>
    <mergeCell ref="C7:C8"/>
    <mergeCell ref="D7:D8"/>
    <mergeCell ref="E7:E8"/>
    <mergeCell ref="F7:F8"/>
    <mergeCell ref="G7:G8"/>
    <mergeCell ref="H7:H8"/>
  </mergeCells>
  <printOptions horizontalCentered="1" verticalCentered="1"/>
  <pageMargins left="0.70866141732283472" right="0.70866141732283472" top="0" bottom="0" header="0.51181102362204722" footer="0.51181102362204722"/>
  <pageSetup paperSize="9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rightToLeft="1" view="pageBreakPreview" topLeftCell="A16" zoomScaleNormal="100" zoomScaleSheetLayoutView="100" workbookViewId="0">
      <selection activeCell="E24" sqref="E24"/>
    </sheetView>
  </sheetViews>
  <sheetFormatPr defaultRowHeight="12.75"/>
  <cols>
    <col min="1" max="1" width="19.140625" style="189" customWidth="1"/>
    <col min="2" max="9" width="6.7109375" style="188" customWidth="1"/>
    <col min="10" max="10" width="7.140625" style="188" customWidth="1"/>
    <col min="11" max="11" width="20" style="189" customWidth="1"/>
    <col min="12" max="16384" width="9.140625" style="188"/>
  </cols>
  <sheetData>
    <row r="1" spans="1:11" s="212" customFormat="1" ht="22.5" customHeight="1">
      <c r="A1" s="475" t="s">
        <v>324</v>
      </c>
      <c r="B1" s="475"/>
      <c r="C1" s="475"/>
      <c r="D1" s="475"/>
      <c r="E1" s="475"/>
      <c r="F1" s="475"/>
      <c r="G1" s="475"/>
      <c r="H1" s="475"/>
      <c r="I1" s="475"/>
      <c r="J1" s="475"/>
      <c r="K1" s="475"/>
    </row>
    <row r="2" spans="1:11" s="212" customFormat="1" ht="18">
      <c r="A2" s="588">
        <v>2013</v>
      </c>
      <c r="B2" s="588"/>
      <c r="C2" s="588"/>
      <c r="D2" s="588"/>
      <c r="E2" s="588"/>
      <c r="F2" s="588"/>
      <c r="G2" s="588"/>
      <c r="H2" s="588"/>
      <c r="I2" s="588"/>
      <c r="J2" s="588"/>
      <c r="K2" s="588"/>
    </row>
    <row r="3" spans="1:11" s="212" customFormat="1" ht="35.25" customHeight="1">
      <c r="A3" s="605" t="s">
        <v>569</v>
      </c>
      <c r="B3" s="606"/>
      <c r="C3" s="606"/>
      <c r="D3" s="606"/>
      <c r="E3" s="606"/>
      <c r="F3" s="606"/>
      <c r="G3" s="606"/>
      <c r="H3" s="606"/>
      <c r="I3" s="606"/>
      <c r="J3" s="606"/>
      <c r="K3" s="606"/>
    </row>
    <row r="4" spans="1:11" ht="15.75">
      <c r="A4" s="590">
        <v>2013</v>
      </c>
      <c r="B4" s="590"/>
      <c r="C4" s="590"/>
      <c r="D4" s="590"/>
      <c r="E4" s="590"/>
      <c r="F4" s="590"/>
      <c r="G4" s="590"/>
      <c r="H4" s="590"/>
      <c r="I4" s="590"/>
      <c r="J4" s="590"/>
      <c r="K4" s="590"/>
    </row>
    <row r="5" spans="1:11" ht="15.75">
      <c r="A5" s="308"/>
      <c r="B5" s="308"/>
      <c r="C5" s="308"/>
      <c r="D5" s="308"/>
      <c r="E5" s="308"/>
      <c r="F5" s="308"/>
      <c r="G5" s="308"/>
      <c r="H5" s="308"/>
      <c r="I5" s="308"/>
      <c r="J5" s="308"/>
      <c r="K5" s="308"/>
    </row>
    <row r="6" spans="1:11" ht="15.75">
      <c r="A6" s="305" t="s">
        <v>493</v>
      </c>
      <c r="B6" s="306"/>
      <c r="C6" s="306"/>
      <c r="D6" s="306"/>
      <c r="E6" s="306"/>
      <c r="F6" s="306"/>
      <c r="G6" s="306"/>
      <c r="H6" s="306"/>
      <c r="I6" s="306"/>
      <c r="J6" s="306"/>
      <c r="K6" s="307" t="s">
        <v>494</v>
      </c>
    </row>
    <row r="7" spans="1:11" ht="21.75" customHeight="1" thickBot="1">
      <c r="A7" s="539" t="s">
        <v>323</v>
      </c>
      <c r="B7" s="577" t="s">
        <v>195</v>
      </c>
      <c r="C7" s="578"/>
      <c r="D7" s="579"/>
      <c r="E7" s="577" t="s">
        <v>194</v>
      </c>
      <c r="F7" s="578"/>
      <c r="G7" s="579"/>
      <c r="H7" s="545" t="s">
        <v>322</v>
      </c>
      <c r="I7" s="546"/>
      <c r="J7" s="580"/>
      <c r="K7" s="547" t="s">
        <v>321</v>
      </c>
    </row>
    <row r="8" spans="1:11" s="208" customFormat="1" ht="18" customHeight="1" thickTop="1" thickBot="1">
      <c r="A8" s="540"/>
      <c r="B8" s="567" t="s">
        <v>319</v>
      </c>
      <c r="C8" s="567" t="s">
        <v>524</v>
      </c>
      <c r="D8" s="536" t="s">
        <v>320</v>
      </c>
      <c r="E8" s="567" t="s">
        <v>319</v>
      </c>
      <c r="F8" s="567" t="s">
        <v>524</v>
      </c>
      <c r="G8" s="536" t="s">
        <v>320</v>
      </c>
      <c r="H8" s="567" t="s">
        <v>319</v>
      </c>
      <c r="I8" s="567" t="s">
        <v>524</v>
      </c>
      <c r="J8" s="536" t="s">
        <v>575</v>
      </c>
      <c r="K8" s="548"/>
    </row>
    <row r="9" spans="1:11" s="197" customFormat="1" ht="30" customHeight="1" thickTop="1">
      <c r="A9" s="541"/>
      <c r="B9" s="568"/>
      <c r="C9" s="568"/>
      <c r="D9" s="537"/>
      <c r="E9" s="568"/>
      <c r="F9" s="568"/>
      <c r="G9" s="537"/>
      <c r="H9" s="568"/>
      <c r="I9" s="568"/>
      <c r="J9" s="537" t="s">
        <v>187</v>
      </c>
      <c r="K9" s="549"/>
    </row>
    <row r="10" spans="1:11" s="197" customFormat="1" ht="26.25" customHeight="1" thickBot="1">
      <c r="A10" s="211" t="s">
        <v>4</v>
      </c>
      <c r="B10" s="210">
        <v>2</v>
      </c>
      <c r="C10" s="210">
        <v>1</v>
      </c>
      <c r="D10" s="60">
        <f>B10+C10</f>
        <v>3</v>
      </c>
      <c r="E10" s="210">
        <v>2</v>
      </c>
      <c r="F10" s="210">
        <v>4</v>
      </c>
      <c r="G10" s="60">
        <f>E10+F10</f>
        <v>6</v>
      </c>
      <c r="H10" s="60">
        <f t="shared" ref="H10:H21" si="0">B10+E10</f>
        <v>4</v>
      </c>
      <c r="I10" s="60">
        <f t="shared" ref="I10:I21" si="1">C10+F10</f>
        <v>5</v>
      </c>
      <c r="J10" s="60">
        <f>H10+I10</f>
        <v>9</v>
      </c>
      <c r="K10" s="209" t="s">
        <v>5</v>
      </c>
    </row>
    <row r="11" spans="1:11" s="197" customFormat="1" ht="26.25" customHeight="1" thickTop="1" thickBot="1">
      <c r="A11" s="204" t="s">
        <v>6</v>
      </c>
      <c r="B11" s="168">
        <v>2</v>
      </c>
      <c r="C11" s="168">
        <v>1</v>
      </c>
      <c r="D11" s="207">
        <f t="shared" ref="D11:D21" si="2">B11+C11</f>
        <v>3</v>
      </c>
      <c r="E11" s="168">
        <v>3</v>
      </c>
      <c r="F11" s="168">
        <v>3</v>
      </c>
      <c r="G11" s="207">
        <f t="shared" ref="G11:G21" si="3">E11+F11</f>
        <v>6</v>
      </c>
      <c r="H11" s="207">
        <f t="shared" si="0"/>
        <v>5</v>
      </c>
      <c r="I11" s="207">
        <f t="shared" si="1"/>
        <v>4</v>
      </c>
      <c r="J11" s="58">
        <f t="shared" ref="J11:J21" si="4">H11+I11</f>
        <v>9</v>
      </c>
      <c r="K11" s="202" t="s">
        <v>7</v>
      </c>
    </row>
    <row r="12" spans="1:11" s="197" customFormat="1" ht="26.25" customHeight="1" thickTop="1" thickBot="1">
      <c r="A12" s="206" t="s">
        <v>8</v>
      </c>
      <c r="B12" s="182">
        <v>2</v>
      </c>
      <c r="C12" s="182">
        <v>2</v>
      </c>
      <c r="D12" s="60">
        <f t="shared" si="2"/>
        <v>4</v>
      </c>
      <c r="E12" s="182">
        <v>7</v>
      </c>
      <c r="F12" s="182">
        <v>4</v>
      </c>
      <c r="G12" s="60">
        <f t="shared" si="3"/>
        <v>11</v>
      </c>
      <c r="H12" s="60">
        <f t="shared" si="0"/>
        <v>9</v>
      </c>
      <c r="I12" s="60">
        <f t="shared" si="1"/>
        <v>6</v>
      </c>
      <c r="J12" s="59">
        <f t="shared" si="4"/>
        <v>15</v>
      </c>
      <c r="K12" s="205" t="s">
        <v>9</v>
      </c>
    </row>
    <row r="13" spans="1:11" s="197" customFormat="1" ht="26.25" customHeight="1" thickTop="1" thickBot="1">
      <c r="A13" s="204" t="s">
        <v>532</v>
      </c>
      <c r="B13" s="168">
        <v>1</v>
      </c>
      <c r="C13" s="168">
        <v>1</v>
      </c>
      <c r="D13" s="207">
        <f t="shared" si="2"/>
        <v>2</v>
      </c>
      <c r="E13" s="168">
        <v>4</v>
      </c>
      <c r="F13" s="168">
        <v>4</v>
      </c>
      <c r="G13" s="207">
        <f t="shared" si="3"/>
        <v>8</v>
      </c>
      <c r="H13" s="207">
        <f t="shared" si="0"/>
        <v>5</v>
      </c>
      <c r="I13" s="207">
        <f t="shared" si="1"/>
        <v>5</v>
      </c>
      <c r="J13" s="58">
        <f t="shared" si="4"/>
        <v>10</v>
      </c>
      <c r="K13" s="202" t="s">
        <v>10</v>
      </c>
    </row>
    <row r="14" spans="1:11" s="197" customFormat="1" ht="26.25" customHeight="1" thickTop="1" thickBot="1">
      <c r="A14" s="206" t="s">
        <v>11</v>
      </c>
      <c r="B14" s="182">
        <v>6</v>
      </c>
      <c r="C14" s="182">
        <v>1</v>
      </c>
      <c r="D14" s="60">
        <f t="shared" si="2"/>
        <v>7</v>
      </c>
      <c r="E14" s="182">
        <v>6</v>
      </c>
      <c r="F14" s="182">
        <v>4</v>
      </c>
      <c r="G14" s="60">
        <f t="shared" si="3"/>
        <v>10</v>
      </c>
      <c r="H14" s="60">
        <f t="shared" si="0"/>
        <v>12</v>
      </c>
      <c r="I14" s="60">
        <f t="shared" si="1"/>
        <v>5</v>
      </c>
      <c r="J14" s="59">
        <f t="shared" si="4"/>
        <v>17</v>
      </c>
      <c r="K14" s="205" t="s">
        <v>12</v>
      </c>
    </row>
    <row r="15" spans="1:11" s="197" customFormat="1" ht="26.25" customHeight="1" thickTop="1" thickBot="1">
      <c r="A15" s="204" t="s">
        <v>13</v>
      </c>
      <c r="B15" s="168">
        <v>2</v>
      </c>
      <c r="C15" s="168">
        <v>2</v>
      </c>
      <c r="D15" s="207">
        <f t="shared" si="2"/>
        <v>4</v>
      </c>
      <c r="E15" s="168">
        <v>7</v>
      </c>
      <c r="F15" s="168">
        <v>2</v>
      </c>
      <c r="G15" s="207">
        <f t="shared" si="3"/>
        <v>9</v>
      </c>
      <c r="H15" s="207">
        <f t="shared" si="0"/>
        <v>9</v>
      </c>
      <c r="I15" s="207">
        <f t="shared" si="1"/>
        <v>4</v>
      </c>
      <c r="J15" s="58">
        <f t="shared" si="4"/>
        <v>13</v>
      </c>
      <c r="K15" s="202" t="s">
        <v>14</v>
      </c>
    </row>
    <row r="16" spans="1:11" s="197" customFormat="1" ht="26.25" customHeight="1" thickTop="1" thickBot="1">
      <c r="A16" s="206" t="s">
        <v>15</v>
      </c>
      <c r="B16" s="182">
        <v>3</v>
      </c>
      <c r="C16" s="182">
        <v>0</v>
      </c>
      <c r="D16" s="60">
        <f t="shared" si="2"/>
        <v>3</v>
      </c>
      <c r="E16" s="182">
        <v>3</v>
      </c>
      <c r="F16" s="182">
        <v>5</v>
      </c>
      <c r="G16" s="60">
        <f t="shared" si="3"/>
        <v>8</v>
      </c>
      <c r="H16" s="60">
        <f t="shared" si="0"/>
        <v>6</v>
      </c>
      <c r="I16" s="60">
        <f t="shared" si="1"/>
        <v>5</v>
      </c>
      <c r="J16" s="59">
        <f t="shared" si="4"/>
        <v>11</v>
      </c>
      <c r="K16" s="205" t="s">
        <v>16</v>
      </c>
    </row>
    <row r="17" spans="1:11" s="197" customFormat="1" ht="26.25" customHeight="1" thickTop="1" thickBot="1">
      <c r="A17" s="204" t="s">
        <v>17</v>
      </c>
      <c r="B17" s="168">
        <v>4</v>
      </c>
      <c r="C17" s="168">
        <v>1</v>
      </c>
      <c r="D17" s="207">
        <f t="shared" si="2"/>
        <v>5</v>
      </c>
      <c r="E17" s="168">
        <v>4</v>
      </c>
      <c r="F17" s="168">
        <v>2</v>
      </c>
      <c r="G17" s="207">
        <f t="shared" si="3"/>
        <v>6</v>
      </c>
      <c r="H17" s="207">
        <f t="shared" si="0"/>
        <v>8</v>
      </c>
      <c r="I17" s="207">
        <f t="shared" si="1"/>
        <v>3</v>
      </c>
      <c r="J17" s="58">
        <f t="shared" si="4"/>
        <v>11</v>
      </c>
      <c r="K17" s="202" t="s">
        <v>18</v>
      </c>
    </row>
    <row r="18" spans="1:11" s="197" customFormat="1" ht="26.25" customHeight="1" thickTop="1" thickBot="1">
      <c r="A18" s="206" t="s">
        <v>19</v>
      </c>
      <c r="B18" s="182">
        <v>4</v>
      </c>
      <c r="C18" s="182">
        <v>5</v>
      </c>
      <c r="D18" s="60">
        <f t="shared" si="2"/>
        <v>9</v>
      </c>
      <c r="E18" s="182">
        <v>7</v>
      </c>
      <c r="F18" s="182">
        <v>0</v>
      </c>
      <c r="G18" s="60">
        <f t="shared" si="3"/>
        <v>7</v>
      </c>
      <c r="H18" s="60">
        <f t="shared" si="0"/>
        <v>11</v>
      </c>
      <c r="I18" s="60">
        <f t="shared" si="1"/>
        <v>5</v>
      </c>
      <c r="J18" s="59">
        <f t="shared" si="4"/>
        <v>16</v>
      </c>
      <c r="K18" s="205" t="s">
        <v>20</v>
      </c>
    </row>
    <row r="19" spans="1:11" s="197" customFormat="1" ht="26.25" customHeight="1" thickTop="1" thickBot="1">
      <c r="A19" s="204" t="s">
        <v>21</v>
      </c>
      <c r="B19" s="168">
        <v>1</v>
      </c>
      <c r="C19" s="168">
        <v>2</v>
      </c>
      <c r="D19" s="207">
        <f t="shared" si="2"/>
        <v>3</v>
      </c>
      <c r="E19" s="168">
        <v>2</v>
      </c>
      <c r="F19" s="168">
        <v>4</v>
      </c>
      <c r="G19" s="207">
        <f t="shared" si="3"/>
        <v>6</v>
      </c>
      <c r="H19" s="207">
        <f t="shared" si="0"/>
        <v>3</v>
      </c>
      <c r="I19" s="207">
        <f t="shared" si="1"/>
        <v>6</v>
      </c>
      <c r="J19" s="58">
        <f t="shared" si="4"/>
        <v>9</v>
      </c>
      <c r="K19" s="202" t="s">
        <v>22</v>
      </c>
    </row>
    <row r="20" spans="1:11" s="197" customFormat="1" ht="26.25" customHeight="1" thickTop="1" thickBot="1">
      <c r="A20" s="206" t="s">
        <v>23</v>
      </c>
      <c r="B20" s="182">
        <v>8</v>
      </c>
      <c r="C20" s="182">
        <v>3</v>
      </c>
      <c r="D20" s="60">
        <f t="shared" si="2"/>
        <v>11</v>
      </c>
      <c r="E20" s="182">
        <v>12</v>
      </c>
      <c r="F20" s="182">
        <v>1</v>
      </c>
      <c r="G20" s="60">
        <f t="shared" si="3"/>
        <v>13</v>
      </c>
      <c r="H20" s="60">
        <f t="shared" si="0"/>
        <v>20</v>
      </c>
      <c r="I20" s="60">
        <f t="shared" si="1"/>
        <v>4</v>
      </c>
      <c r="J20" s="59">
        <f t="shared" si="4"/>
        <v>24</v>
      </c>
      <c r="K20" s="205" t="s">
        <v>24</v>
      </c>
    </row>
    <row r="21" spans="1:11" s="197" customFormat="1" ht="26.25" customHeight="1" thickTop="1">
      <c r="A21" s="285" t="s">
        <v>25</v>
      </c>
      <c r="B21" s="160">
        <v>2</v>
      </c>
      <c r="C21" s="160">
        <v>2</v>
      </c>
      <c r="D21" s="284">
        <f t="shared" si="2"/>
        <v>4</v>
      </c>
      <c r="E21" s="160">
        <v>4</v>
      </c>
      <c r="F21" s="160">
        <v>6</v>
      </c>
      <c r="G21" s="284">
        <f t="shared" si="3"/>
        <v>10</v>
      </c>
      <c r="H21" s="284">
        <f t="shared" si="0"/>
        <v>6</v>
      </c>
      <c r="I21" s="284">
        <f t="shared" si="1"/>
        <v>8</v>
      </c>
      <c r="J21" s="157">
        <f t="shared" si="4"/>
        <v>14</v>
      </c>
      <c r="K21" s="283" t="s">
        <v>26</v>
      </c>
    </row>
    <row r="22" spans="1:11" s="197" customFormat="1" ht="30" customHeight="1">
      <c r="A22" s="282" t="s">
        <v>2</v>
      </c>
      <c r="B22" s="281">
        <f t="shared" ref="B22:J22" si="5">SUM(B10:B21)</f>
        <v>37</v>
      </c>
      <c r="C22" s="281">
        <f t="shared" si="5"/>
        <v>21</v>
      </c>
      <c r="D22" s="281">
        <f t="shared" si="5"/>
        <v>58</v>
      </c>
      <c r="E22" s="281">
        <f t="shared" si="5"/>
        <v>61</v>
      </c>
      <c r="F22" s="281">
        <f t="shared" si="5"/>
        <v>39</v>
      </c>
      <c r="G22" s="281">
        <f t="shared" si="5"/>
        <v>100</v>
      </c>
      <c r="H22" s="281">
        <f t="shared" si="5"/>
        <v>98</v>
      </c>
      <c r="I22" s="281">
        <f t="shared" si="5"/>
        <v>60</v>
      </c>
      <c r="J22" s="281">
        <f t="shared" si="5"/>
        <v>158</v>
      </c>
      <c r="K22" s="280" t="s">
        <v>3</v>
      </c>
    </row>
    <row r="23" spans="1:11" ht="24" customHeight="1">
      <c r="A23" s="199"/>
    </row>
    <row r="24" spans="1:11" ht="24" customHeight="1">
      <c r="A24" s="193"/>
      <c r="K24" s="193"/>
    </row>
    <row r="25" spans="1:11" ht="24" customHeight="1">
      <c r="A25" s="193"/>
      <c r="K25" s="193"/>
    </row>
    <row r="26" spans="1:11" ht="24" customHeight="1">
      <c r="A26" s="193"/>
      <c r="K26" s="193"/>
    </row>
    <row r="27" spans="1:11" ht="24" customHeight="1">
      <c r="A27" s="193"/>
      <c r="K27" s="193"/>
    </row>
    <row r="28" spans="1:11" ht="24" customHeight="1">
      <c r="A28" s="193"/>
      <c r="K28" s="193"/>
    </row>
    <row r="29" spans="1:11" ht="29.25" customHeight="1"/>
  </sheetData>
  <mergeCells count="17">
    <mergeCell ref="A2:K2"/>
    <mergeCell ref="A3:K3"/>
    <mergeCell ref="A4:K4"/>
    <mergeCell ref="A7:A9"/>
    <mergeCell ref="B7:D7"/>
    <mergeCell ref="E7:G7"/>
    <mergeCell ref="H7:J7"/>
    <mergeCell ref="K7:K9"/>
    <mergeCell ref="B8:B9"/>
    <mergeCell ref="C8:C9"/>
    <mergeCell ref="J8:J9"/>
    <mergeCell ref="D8:D9"/>
    <mergeCell ref="E8:E9"/>
    <mergeCell ref="F8:F9"/>
    <mergeCell ref="G8:G9"/>
    <mergeCell ref="H8:H9"/>
    <mergeCell ref="I8:I9"/>
  </mergeCells>
  <printOptions horizontalCentered="1" verticalCentered="1"/>
  <pageMargins left="0" right="0" top="0" bottom="0" header="0" footer="0"/>
  <pageSetup paperSize="9" scale="92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rightToLeft="1" tabSelected="1" view="pageBreakPreview" zoomScaleNormal="100" workbookViewId="0">
      <selection activeCell="J25" sqref="J25"/>
    </sheetView>
  </sheetViews>
  <sheetFormatPr defaultRowHeight="12.75"/>
  <cols>
    <col min="1" max="1" width="19.140625" style="189" customWidth="1"/>
    <col min="2" max="10" width="10.42578125" style="188" customWidth="1"/>
    <col min="11" max="11" width="20" style="189" customWidth="1"/>
    <col min="12" max="16384" width="9.140625" style="188"/>
  </cols>
  <sheetData>
    <row r="1" spans="1:11" s="212" customFormat="1" ht="18">
      <c r="A1" s="587" t="s">
        <v>339</v>
      </c>
      <c r="B1" s="587"/>
      <c r="C1" s="587"/>
      <c r="D1" s="587"/>
      <c r="E1" s="587"/>
      <c r="F1" s="587"/>
      <c r="G1" s="587"/>
      <c r="H1" s="587"/>
      <c r="I1" s="587"/>
      <c r="J1" s="587"/>
      <c r="K1" s="587"/>
    </row>
    <row r="2" spans="1:11" s="212" customFormat="1" ht="18">
      <c r="A2" s="588">
        <v>2013</v>
      </c>
      <c r="B2" s="588"/>
      <c r="C2" s="588"/>
      <c r="D2" s="588"/>
      <c r="E2" s="588"/>
      <c r="F2" s="588"/>
      <c r="G2" s="588"/>
      <c r="H2" s="588"/>
      <c r="I2" s="588"/>
      <c r="J2" s="588"/>
      <c r="K2" s="588"/>
    </row>
    <row r="3" spans="1:11" s="212" customFormat="1" ht="18">
      <c r="A3" s="606" t="s">
        <v>338</v>
      </c>
      <c r="B3" s="606"/>
      <c r="C3" s="606"/>
      <c r="D3" s="606"/>
      <c r="E3" s="606"/>
      <c r="F3" s="606"/>
      <c r="G3" s="606"/>
      <c r="H3" s="606"/>
      <c r="I3" s="606"/>
      <c r="J3" s="606"/>
      <c r="K3" s="606"/>
    </row>
    <row r="4" spans="1:11" ht="15.75">
      <c r="A4" s="590">
        <v>2013</v>
      </c>
      <c r="B4" s="590"/>
      <c r="C4" s="590"/>
      <c r="D4" s="590"/>
      <c r="E4" s="590"/>
      <c r="F4" s="590"/>
      <c r="G4" s="590"/>
      <c r="H4" s="590"/>
      <c r="I4" s="590"/>
      <c r="J4" s="590"/>
      <c r="K4" s="590"/>
    </row>
    <row r="5" spans="1:11" ht="9" customHeight="1">
      <c r="A5" s="308"/>
      <c r="B5" s="308"/>
      <c r="C5" s="308"/>
      <c r="D5" s="308"/>
      <c r="E5" s="308"/>
      <c r="F5" s="308"/>
      <c r="G5" s="308"/>
      <c r="H5" s="308"/>
      <c r="I5" s="308"/>
      <c r="J5" s="308"/>
      <c r="K5" s="308"/>
    </row>
    <row r="6" spans="1:11" ht="15.75">
      <c r="A6" s="305" t="s">
        <v>495</v>
      </c>
      <c r="B6" s="306"/>
      <c r="C6" s="306"/>
      <c r="D6" s="306"/>
      <c r="E6" s="306"/>
      <c r="F6" s="306"/>
      <c r="G6" s="306"/>
      <c r="H6" s="306"/>
      <c r="I6" s="306"/>
      <c r="J6" s="306"/>
      <c r="K6" s="307" t="s">
        <v>496</v>
      </c>
    </row>
    <row r="7" spans="1:11" ht="21.75" customHeight="1" thickBot="1">
      <c r="A7" s="539" t="s">
        <v>337</v>
      </c>
      <c r="B7" s="577" t="s">
        <v>195</v>
      </c>
      <c r="C7" s="578"/>
      <c r="D7" s="579"/>
      <c r="E7" s="577" t="s">
        <v>194</v>
      </c>
      <c r="F7" s="578"/>
      <c r="G7" s="579"/>
      <c r="H7" s="545" t="s">
        <v>322</v>
      </c>
      <c r="I7" s="546"/>
      <c r="J7" s="580"/>
      <c r="K7" s="547" t="s">
        <v>336</v>
      </c>
    </row>
    <row r="8" spans="1:11" s="208" customFormat="1" ht="18" customHeight="1" thickTop="1" thickBot="1">
      <c r="A8" s="540"/>
      <c r="B8" s="567" t="s">
        <v>319</v>
      </c>
      <c r="C8" s="567" t="s">
        <v>524</v>
      </c>
      <c r="D8" s="536" t="s">
        <v>320</v>
      </c>
      <c r="E8" s="567" t="s">
        <v>319</v>
      </c>
      <c r="F8" s="567" t="s">
        <v>524</v>
      </c>
      <c r="G8" s="536" t="s">
        <v>320</v>
      </c>
      <c r="H8" s="567" t="s">
        <v>319</v>
      </c>
      <c r="I8" s="567" t="s">
        <v>524</v>
      </c>
      <c r="J8" s="536" t="s">
        <v>318</v>
      </c>
      <c r="K8" s="548"/>
    </row>
    <row r="9" spans="1:11" s="197" customFormat="1" ht="12" customHeight="1" thickTop="1">
      <c r="A9" s="541"/>
      <c r="B9" s="568"/>
      <c r="C9" s="568"/>
      <c r="D9" s="537"/>
      <c r="E9" s="568"/>
      <c r="F9" s="568"/>
      <c r="G9" s="537"/>
      <c r="H9" s="568"/>
      <c r="I9" s="568"/>
      <c r="J9" s="537" t="s">
        <v>187</v>
      </c>
      <c r="K9" s="549"/>
    </row>
    <row r="10" spans="1:11" s="197" customFormat="1" ht="16.5" thickBot="1">
      <c r="A10" s="296" t="s">
        <v>335</v>
      </c>
      <c r="B10" s="210"/>
      <c r="C10" s="210"/>
      <c r="D10" s="60"/>
      <c r="E10" s="210"/>
      <c r="F10" s="210"/>
      <c r="G10" s="60"/>
      <c r="H10" s="60"/>
      <c r="I10" s="60"/>
      <c r="J10" s="60"/>
      <c r="K10" s="295" t="s">
        <v>334</v>
      </c>
    </row>
    <row r="11" spans="1:11" s="197" customFormat="1" ht="14.25" thickTop="1" thickBot="1">
      <c r="A11" s="294" t="s">
        <v>333</v>
      </c>
      <c r="B11" s="168">
        <v>0</v>
      </c>
      <c r="C11" s="168">
        <v>0</v>
      </c>
      <c r="D11" s="58">
        <f>B11+C11</f>
        <v>0</v>
      </c>
      <c r="E11" s="168">
        <v>0</v>
      </c>
      <c r="F11" s="168">
        <v>0</v>
      </c>
      <c r="G11" s="58">
        <f t="shared" ref="G11:G35" si="0">E11+F11</f>
        <v>0</v>
      </c>
      <c r="H11" s="58">
        <f t="shared" ref="H11:H35" si="1">B11+E11</f>
        <v>0</v>
      </c>
      <c r="I11" s="58">
        <f t="shared" ref="I11:I35" si="2">C11+F11</f>
        <v>0</v>
      </c>
      <c r="J11" s="58">
        <f t="shared" ref="J11:J35" si="3">H11+I11</f>
        <v>0</v>
      </c>
      <c r="K11" s="288" t="s">
        <v>332</v>
      </c>
    </row>
    <row r="12" spans="1:11" s="197" customFormat="1" ht="17.25" thickTop="1" thickBot="1">
      <c r="A12" s="293">
        <v>1</v>
      </c>
      <c r="B12" s="182">
        <v>13</v>
      </c>
      <c r="C12" s="182">
        <v>6</v>
      </c>
      <c r="D12" s="59">
        <f t="shared" ref="D12:D35" si="4">B12+C12</f>
        <v>19</v>
      </c>
      <c r="E12" s="182">
        <v>25</v>
      </c>
      <c r="F12" s="182">
        <v>12</v>
      </c>
      <c r="G12" s="59">
        <f t="shared" si="0"/>
        <v>37</v>
      </c>
      <c r="H12" s="59">
        <f t="shared" si="1"/>
        <v>38</v>
      </c>
      <c r="I12" s="59">
        <f t="shared" si="2"/>
        <v>18</v>
      </c>
      <c r="J12" s="59">
        <f t="shared" si="3"/>
        <v>56</v>
      </c>
      <c r="K12" s="222">
        <v>1</v>
      </c>
    </row>
    <row r="13" spans="1:11" s="197" customFormat="1" ht="17.25" thickTop="1" thickBot="1">
      <c r="A13" s="277">
        <v>2</v>
      </c>
      <c r="B13" s="168">
        <v>1</v>
      </c>
      <c r="C13" s="168">
        <v>1</v>
      </c>
      <c r="D13" s="58">
        <f t="shared" si="4"/>
        <v>2</v>
      </c>
      <c r="E13" s="168">
        <v>3</v>
      </c>
      <c r="F13" s="168">
        <v>1</v>
      </c>
      <c r="G13" s="58">
        <f t="shared" si="0"/>
        <v>4</v>
      </c>
      <c r="H13" s="58">
        <f t="shared" si="1"/>
        <v>4</v>
      </c>
      <c r="I13" s="58">
        <f t="shared" si="2"/>
        <v>2</v>
      </c>
      <c r="J13" s="58">
        <f t="shared" si="3"/>
        <v>6</v>
      </c>
      <c r="K13" s="225">
        <v>2</v>
      </c>
    </row>
    <row r="14" spans="1:11" s="197" customFormat="1" ht="17.25" thickTop="1" thickBot="1">
      <c r="A14" s="293">
        <v>3</v>
      </c>
      <c r="B14" s="182">
        <v>0</v>
      </c>
      <c r="C14" s="182">
        <v>0</v>
      </c>
      <c r="D14" s="59">
        <f t="shared" si="4"/>
        <v>0</v>
      </c>
      <c r="E14" s="182">
        <v>3</v>
      </c>
      <c r="F14" s="182">
        <v>1</v>
      </c>
      <c r="G14" s="59">
        <f t="shared" si="0"/>
        <v>4</v>
      </c>
      <c r="H14" s="59">
        <f t="shared" si="1"/>
        <v>3</v>
      </c>
      <c r="I14" s="59">
        <f t="shared" si="2"/>
        <v>1</v>
      </c>
      <c r="J14" s="59">
        <f t="shared" si="3"/>
        <v>4</v>
      </c>
      <c r="K14" s="222">
        <v>3</v>
      </c>
    </row>
    <row r="15" spans="1:11" s="197" customFormat="1" ht="17.25" thickTop="1" thickBot="1">
      <c r="A15" s="277">
        <v>4</v>
      </c>
      <c r="B15" s="168">
        <v>0</v>
      </c>
      <c r="C15" s="168">
        <v>0</v>
      </c>
      <c r="D15" s="58">
        <f t="shared" si="4"/>
        <v>0</v>
      </c>
      <c r="E15" s="168">
        <v>3</v>
      </c>
      <c r="F15" s="168">
        <v>1</v>
      </c>
      <c r="G15" s="58">
        <f t="shared" si="0"/>
        <v>4</v>
      </c>
      <c r="H15" s="58">
        <f t="shared" si="1"/>
        <v>3</v>
      </c>
      <c r="I15" s="58">
        <f t="shared" si="2"/>
        <v>1</v>
      </c>
      <c r="J15" s="58">
        <f t="shared" si="3"/>
        <v>4</v>
      </c>
      <c r="K15" s="225">
        <v>4</v>
      </c>
    </row>
    <row r="16" spans="1:11" s="197" customFormat="1" ht="17.25" thickTop="1" thickBot="1">
      <c r="A16" s="293">
        <v>5</v>
      </c>
      <c r="B16" s="182">
        <v>0</v>
      </c>
      <c r="C16" s="182">
        <v>0</v>
      </c>
      <c r="D16" s="59">
        <f t="shared" si="4"/>
        <v>0</v>
      </c>
      <c r="E16" s="182">
        <v>0</v>
      </c>
      <c r="F16" s="182">
        <v>0</v>
      </c>
      <c r="G16" s="59">
        <f t="shared" si="0"/>
        <v>0</v>
      </c>
      <c r="H16" s="59">
        <f t="shared" si="1"/>
        <v>0</v>
      </c>
      <c r="I16" s="59">
        <f t="shared" si="2"/>
        <v>0</v>
      </c>
      <c r="J16" s="59">
        <f t="shared" si="3"/>
        <v>0</v>
      </c>
      <c r="K16" s="222">
        <v>5</v>
      </c>
    </row>
    <row r="17" spans="1:11" s="197" customFormat="1" ht="17.25" thickTop="1" thickBot="1">
      <c r="A17" s="277">
        <v>6</v>
      </c>
      <c r="B17" s="168">
        <v>1</v>
      </c>
      <c r="C17" s="168">
        <v>1</v>
      </c>
      <c r="D17" s="58">
        <f t="shared" si="4"/>
        <v>2</v>
      </c>
      <c r="E17" s="168">
        <v>1</v>
      </c>
      <c r="F17" s="168">
        <v>0</v>
      </c>
      <c r="G17" s="58">
        <f t="shared" si="0"/>
        <v>1</v>
      </c>
      <c r="H17" s="58">
        <f t="shared" si="1"/>
        <v>2</v>
      </c>
      <c r="I17" s="58">
        <f t="shared" si="2"/>
        <v>1</v>
      </c>
      <c r="J17" s="58">
        <f t="shared" si="3"/>
        <v>3</v>
      </c>
      <c r="K17" s="225">
        <v>6</v>
      </c>
    </row>
    <row r="18" spans="1:11" s="197" customFormat="1" ht="17.25" thickTop="1" thickBot="1">
      <c r="A18" s="293" t="s">
        <v>331</v>
      </c>
      <c r="B18" s="182">
        <v>5</v>
      </c>
      <c r="C18" s="182">
        <v>1</v>
      </c>
      <c r="D18" s="59">
        <f t="shared" si="4"/>
        <v>6</v>
      </c>
      <c r="E18" s="182">
        <v>4</v>
      </c>
      <c r="F18" s="182">
        <v>4</v>
      </c>
      <c r="G18" s="59">
        <f t="shared" si="0"/>
        <v>8</v>
      </c>
      <c r="H18" s="59">
        <f t="shared" si="1"/>
        <v>9</v>
      </c>
      <c r="I18" s="59">
        <f t="shared" si="2"/>
        <v>5</v>
      </c>
      <c r="J18" s="59">
        <f t="shared" si="3"/>
        <v>14</v>
      </c>
      <c r="K18" s="222" t="s">
        <v>331</v>
      </c>
    </row>
    <row r="19" spans="1:11" s="197" customFormat="1" ht="17.25" thickTop="1" thickBot="1">
      <c r="A19" s="277" t="s">
        <v>330</v>
      </c>
      <c r="B19" s="168">
        <v>2</v>
      </c>
      <c r="C19" s="168">
        <v>0</v>
      </c>
      <c r="D19" s="58">
        <f t="shared" si="4"/>
        <v>2</v>
      </c>
      <c r="E19" s="168">
        <v>1</v>
      </c>
      <c r="F19" s="168">
        <v>2</v>
      </c>
      <c r="G19" s="58">
        <f t="shared" si="0"/>
        <v>3</v>
      </c>
      <c r="H19" s="58">
        <f t="shared" si="1"/>
        <v>3</v>
      </c>
      <c r="I19" s="58">
        <f t="shared" si="2"/>
        <v>2</v>
      </c>
      <c r="J19" s="58">
        <f t="shared" si="3"/>
        <v>5</v>
      </c>
      <c r="K19" s="225" t="s">
        <v>330</v>
      </c>
    </row>
    <row r="20" spans="1:11" s="197" customFormat="1" ht="17.25" thickTop="1" thickBot="1">
      <c r="A20" s="293" t="s">
        <v>329</v>
      </c>
      <c r="B20" s="182">
        <v>1</v>
      </c>
      <c r="C20" s="182">
        <v>0</v>
      </c>
      <c r="D20" s="59">
        <f t="shared" si="4"/>
        <v>1</v>
      </c>
      <c r="E20" s="182">
        <v>3</v>
      </c>
      <c r="F20" s="182">
        <v>0</v>
      </c>
      <c r="G20" s="59">
        <f t="shared" si="0"/>
        <v>3</v>
      </c>
      <c r="H20" s="59">
        <f t="shared" si="1"/>
        <v>4</v>
      </c>
      <c r="I20" s="59">
        <f t="shared" si="2"/>
        <v>0</v>
      </c>
      <c r="J20" s="59">
        <f t="shared" si="3"/>
        <v>4</v>
      </c>
      <c r="K20" s="222" t="s">
        <v>329</v>
      </c>
    </row>
    <row r="21" spans="1:11" s="197" customFormat="1" ht="17.25" thickTop="1" thickBot="1">
      <c r="A21" s="277" t="s">
        <v>328</v>
      </c>
      <c r="B21" s="179">
        <v>0</v>
      </c>
      <c r="C21" s="179">
        <v>0</v>
      </c>
      <c r="D21" s="58">
        <f t="shared" si="4"/>
        <v>0</v>
      </c>
      <c r="E21" s="179">
        <v>0</v>
      </c>
      <c r="F21" s="179">
        <v>1</v>
      </c>
      <c r="G21" s="58">
        <f t="shared" si="0"/>
        <v>1</v>
      </c>
      <c r="H21" s="58">
        <f t="shared" si="1"/>
        <v>0</v>
      </c>
      <c r="I21" s="58">
        <f t="shared" si="2"/>
        <v>1</v>
      </c>
      <c r="J21" s="58">
        <f t="shared" si="3"/>
        <v>1</v>
      </c>
      <c r="K21" s="225" t="s">
        <v>328</v>
      </c>
    </row>
    <row r="22" spans="1:11" s="197" customFormat="1" ht="9.75" customHeight="1" thickTop="1" thickBot="1">
      <c r="A22" s="497"/>
      <c r="B22" s="498"/>
      <c r="C22" s="498"/>
      <c r="D22" s="59"/>
      <c r="E22" s="498"/>
      <c r="F22" s="498"/>
      <c r="G22" s="59"/>
      <c r="H22" s="59"/>
      <c r="I22" s="59"/>
      <c r="J22" s="59"/>
      <c r="K22" s="499"/>
    </row>
    <row r="23" spans="1:11" s="197" customFormat="1" ht="17.25" thickTop="1" thickBot="1">
      <c r="A23" s="292" t="s">
        <v>327</v>
      </c>
      <c r="B23" s="291"/>
      <c r="C23" s="291"/>
      <c r="D23" s="58"/>
      <c r="E23" s="291"/>
      <c r="F23" s="291"/>
      <c r="G23" s="58"/>
      <c r="H23" s="58"/>
      <c r="I23" s="58"/>
      <c r="J23" s="58"/>
      <c r="K23" s="290" t="s">
        <v>604</v>
      </c>
    </row>
    <row r="24" spans="1:11" s="197" customFormat="1" ht="17.25" thickTop="1" thickBot="1">
      <c r="A24" s="276">
        <v>1</v>
      </c>
      <c r="B24" s="289">
        <v>3</v>
      </c>
      <c r="C24" s="182">
        <v>1</v>
      </c>
      <c r="D24" s="59">
        <f t="shared" si="4"/>
        <v>4</v>
      </c>
      <c r="E24" s="182">
        <v>4</v>
      </c>
      <c r="F24" s="182">
        <v>2</v>
      </c>
      <c r="G24" s="59">
        <f t="shared" si="0"/>
        <v>6</v>
      </c>
      <c r="H24" s="59">
        <f t="shared" si="1"/>
        <v>7</v>
      </c>
      <c r="I24" s="59">
        <f t="shared" si="2"/>
        <v>3</v>
      </c>
      <c r="J24" s="59">
        <f t="shared" si="3"/>
        <v>10</v>
      </c>
      <c r="K24" s="222">
        <v>1</v>
      </c>
    </row>
    <row r="25" spans="1:11" s="197" customFormat="1" ht="17.25" thickTop="1" thickBot="1">
      <c r="A25" s="277">
        <v>2</v>
      </c>
      <c r="B25" s="168">
        <v>4</v>
      </c>
      <c r="C25" s="168">
        <v>3</v>
      </c>
      <c r="D25" s="58">
        <f t="shared" si="4"/>
        <v>7</v>
      </c>
      <c r="E25" s="168">
        <v>4</v>
      </c>
      <c r="F25" s="168">
        <v>5</v>
      </c>
      <c r="G25" s="58">
        <f t="shared" si="0"/>
        <v>9</v>
      </c>
      <c r="H25" s="58">
        <f t="shared" si="1"/>
        <v>8</v>
      </c>
      <c r="I25" s="58">
        <f t="shared" si="2"/>
        <v>8</v>
      </c>
      <c r="J25" s="58">
        <f t="shared" si="3"/>
        <v>16</v>
      </c>
      <c r="K25" s="225">
        <v>2</v>
      </c>
    </row>
    <row r="26" spans="1:11" s="197" customFormat="1" ht="17.25" thickTop="1" thickBot="1">
      <c r="A26" s="276">
        <v>3</v>
      </c>
      <c r="B26" s="289">
        <v>4</v>
      </c>
      <c r="C26" s="182">
        <v>3</v>
      </c>
      <c r="D26" s="59">
        <f t="shared" si="4"/>
        <v>7</v>
      </c>
      <c r="E26" s="182">
        <v>1</v>
      </c>
      <c r="F26" s="182">
        <v>2</v>
      </c>
      <c r="G26" s="59">
        <f t="shared" si="0"/>
        <v>3</v>
      </c>
      <c r="H26" s="59">
        <f t="shared" si="1"/>
        <v>5</v>
      </c>
      <c r="I26" s="59">
        <f t="shared" si="2"/>
        <v>5</v>
      </c>
      <c r="J26" s="59">
        <f t="shared" si="3"/>
        <v>10</v>
      </c>
      <c r="K26" s="275">
        <v>3</v>
      </c>
    </row>
    <row r="27" spans="1:11" s="197" customFormat="1" ht="17.25" thickTop="1" thickBot="1">
      <c r="A27" s="277">
        <v>4</v>
      </c>
      <c r="B27" s="168">
        <v>1</v>
      </c>
      <c r="C27" s="168">
        <v>1</v>
      </c>
      <c r="D27" s="58">
        <f t="shared" si="4"/>
        <v>2</v>
      </c>
      <c r="E27" s="168">
        <v>3</v>
      </c>
      <c r="F27" s="168">
        <v>2</v>
      </c>
      <c r="G27" s="58">
        <f t="shared" si="0"/>
        <v>5</v>
      </c>
      <c r="H27" s="58">
        <f t="shared" si="1"/>
        <v>4</v>
      </c>
      <c r="I27" s="58">
        <f t="shared" si="2"/>
        <v>3</v>
      </c>
      <c r="J27" s="58">
        <f t="shared" si="3"/>
        <v>7</v>
      </c>
      <c r="K27" s="225">
        <v>4</v>
      </c>
    </row>
    <row r="28" spans="1:11" s="197" customFormat="1" ht="17.25" thickTop="1" thickBot="1">
      <c r="A28" s="276">
        <v>5</v>
      </c>
      <c r="B28" s="289">
        <v>1</v>
      </c>
      <c r="C28" s="182">
        <v>0</v>
      </c>
      <c r="D28" s="59">
        <f t="shared" si="4"/>
        <v>1</v>
      </c>
      <c r="E28" s="182">
        <v>2</v>
      </c>
      <c r="F28" s="182">
        <v>1</v>
      </c>
      <c r="G28" s="59">
        <f t="shared" si="0"/>
        <v>3</v>
      </c>
      <c r="H28" s="59">
        <f t="shared" si="1"/>
        <v>3</v>
      </c>
      <c r="I28" s="59">
        <f t="shared" si="2"/>
        <v>1</v>
      </c>
      <c r="J28" s="59">
        <f t="shared" si="3"/>
        <v>4</v>
      </c>
      <c r="K28" s="275">
        <v>5</v>
      </c>
    </row>
    <row r="29" spans="1:11" s="197" customFormat="1" ht="17.25" thickTop="1" thickBot="1">
      <c r="A29" s="277">
        <v>6</v>
      </c>
      <c r="B29" s="168">
        <v>0</v>
      </c>
      <c r="C29" s="168">
        <v>1</v>
      </c>
      <c r="D29" s="58">
        <f t="shared" si="4"/>
        <v>1</v>
      </c>
      <c r="E29" s="168">
        <v>1</v>
      </c>
      <c r="F29" s="168">
        <v>1</v>
      </c>
      <c r="G29" s="58">
        <f t="shared" si="0"/>
        <v>2</v>
      </c>
      <c r="H29" s="58">
        <f t="shared" si="1"/>
        <v>1</v>
      </c>
      <c r="I29" s="58">
        <f t="shared" si="2"/>
        <v>2</v>
      </c>
      <c r="J29" s="58">
        <f t="shared" si="3"/>
        <v>3</v>
      </c>
      <c r="K29" s="225">
        <v>6</v>
      </c>
    </row>
    <row r="30" spans="1:11" s="197" customFormat="1" ht="17.25" thickTop="1" thickBot="1">
      <c r="A30" s="276">
        <v>7</v>
      </c>
      <c r="B30" s="289">
        <v>1</v>
      </c>
      <c r="C30" s="182">
        <v>0</v>
      </c>
      <c r="D30" s="59">
        <f t="shared" si="4"/>
        <v>1</v>
      </c>
      <c r="E30" s="182">
        <v>2</v>
      </c>
      <c r="F30" s="182">
        <v>1</v>
      </c>
      <c r="G30" s="59">
        <f t="shared" si="0"/>
        <v>3</v>
      </c>
      <c r="H30" s="59">
        <f t="shared" si="1"/>
        <v>3</v>
      </c>
      <c r="I30" s="59">
        <f t="shared" si="2"/>
        <v>1</v>
      </c>
      <c r="J30" s="59">
        <f t="shared" si="3"/>
        <v>4</v>
      </c>
      <c r="K30" s="275">
        <v>7</v>
      </c>
    </row>
    <row r="31" spans="1:11" s="197" customFormat="1" ht="17.25" thickTop="1" thickBot="1">
      <c r="A31" s="277">
        <v>8</v>
      </c>
      <c r="B31" s="168">
        <v>0</v>
      </c>
      <c r="C31" s="168">
        <v>1</v>
      </c>
      <c r="D31" s="58">
        <f t="shared" si="4"/>
        <v>1</v>
      </c>
      <c r="E31" s="168">
        <v>0</v>
      </c>
      <c r="F31" s="168">
        <v>0</v>
      </c>
      <c r="G31" s="58">
        <f t="shared" si="0"/>
        <v>0</v>
      </c>
      <c r="H31" s="58">
        <f t="shared" si="1"/>
        <v>0</v>
      </c>
      <c r="I31" s="58">
        <f t="shared" si="2"/>
        <v>1</v>
      </c>
      <c r="J31" s="58">
        <f t="shared" si="3"/>
        <v>1</v>
      </c>
      <c r="K31" s="225">
        <v>8</v>
      </c>
    </row>
    <row r="32" spans="1:11" s="197" customFormat="1" ht="17.25" thickTop="1" thickBot="1">
      <c r="A32" s="276">
        <v>9</v>
      </c>
      <c r="B32" s="289">
        <v>0</v>
      </c>
      <c r="C32" s="182">
        <v>2</v>
      </c>
      <c r="D32" s="59">
        <f t="shared" si="4"/>
        <v>2</v>
      </c>
      <c r="E32" s="182">
        <v>1</v>
      </c>
      <c r="F32" s="182">
        <v>0</v>
      </c>
      <c r="G32" s="59">
        <f t="shared" si="0"/>
        <v>1</v>
      </c>
      <c r="H32" s="59">
        <f t="shared" si="1"/>
        <v>1</v>
      </c>
      <c r="I32" s="59">
        <f t="shared" si="2"/>
        <v>2</v>
      </c>
      <c r="J32" s="59">
        <f t="shared" si="3"/>
        <v>3</v>
      </c>
      <c r="K32" s="275">
        <v>9</v>
      </c>
    </row>
    <row r="33" spans="1:11" s="197" customFormat="1" ht="17.25" thickTop="1" thickBot="1">
      <c r="A33" s="277">
        <v>10</v>
      </c>
      <c r="B33" s="168">
        <v>0</v>
      </c>
      <c r="C33" s="168">
        <v>0</v>
      </c>
      <c r="D33" s="58">
        <f t="shared" si="4"/>
        <v>0</v>
      </c>
      <c r="E33" s="168">
        <v>0</v>
      </c>
      <c r="F33" s="168">
        <v>1</v>
      </c>
      <c r="G33" s="58">
        <f t="shared" si="0"/>
        <v>1</v>
      </c>
      <c r="H33" s="58">
        <f t="shared" si="1"/>
        <v>0</v>
      </c>
      <c r="I33" s="58">
        <f t="shared" si="2"/>
        <v>1</v>
      </c>
      <c r="J33" s="58">
        <f t="shared" si="3"/>
        <v>1</v>
      </c>
      <c r="K33" s="225">
        <v>10</v>
      </c>
    </row>
    <row r="34" spans="1:11" s="197" customFormat="1" ht="17.25" thickTop="1" thickBot="1">
      <c r="A34" s="276" t="s">
        <v>326</v>
      </c>
      <c r="B34" s="289">
        <v>0</v>
      </c>
      <c r="C34" s="182">
        <v>0</v>
      </c>
      <c r="D34" s="59">
        <f t="shared" si="4"/>
        <v>0</v>
      </c>
      <c r="E34" s="182">
        <v>0</v>
      </c>
      <c r="F34" s="182">
        <v>2</v>
      </c>
      <c r="G34" s="59">
        <f t="shared" si="0"/>
        <v>2</v>
      </c>
      <c r="H34" s="59">
        <f t="shared" si="1"/>
        <v>0</v>
      </c>
      <c r="I34" s="59">
        <f t="shared" si="2"/>
        <v>2</v>
      </c>
      <c r="J34" s="59">
        <f t="shared" si="3"/>
        <v>2</v>
      </c>
      <c r="K34" s="275" t="s">
        <v>325</v>
      </c>
    </row>
    <row r="35" spans="1:11" s="197" customFormat="1" ht="13.5" thickTop="1">
      <c r="A35" s="500" t="s">
        <v>33</v>
      </c>
      <c r="B35" s="160">
        <v>0</v>
      </c>
      <c r="C35" s="160">
        <v>0</v>
      </c>
      <c r="D35" s="157">
        <f t="shared" si="4"/>
        <v>0</v>
      </c>
      <c r="E35" s="160">
        <v>0</v>
      </c>
      <c r="F35" s="160">
        <v>0</v>
      </c>
      <c r="G35" s="157">
        <f t="shared" si="0"/>
        <v>0</v>
      </c>
      <c r="H35" s="157">
        <f t="shared" si="1"/>
        <v>0</v>
      </c>
      <c r="I35" s="157">
        <f t="shared" si="2"/>
        <v>0</v>
      </c>
      <c r="J35" s="157">
        <f t="shared" si="3"/>
        <v>0</v>
      </c>
      <c r="K35" s="288" t="s">
        <v>34</v>
      </c>
    </row>
    <row r="36" spans="1:11" s="197" customFormat="1" ht="24" customHeight="1">
      <c r="A36" s="287" t="s">
        <v>0</v>
      </c>
      <c r="B36" s="178">
        <f>SUM(B10:B35)</f>
        <v>37</v>
      </c>
      <c r="C36" s="178">
        <f t="shared" ref="C36:J36" si="5">SUM(C10:C35)</f>
        <v>21</v>
      </c>
      <c r="D36" s="178">
        <f>SUM(D10:D35)</f>
        <v>58</v>
      </c>
      <c r="E36" s="178">
        <f t="shared" si="5"/>
        <v>61</v>
      </c>
      <c r="F36" s="178">
        <f t="shared" si="5"/>
        <v>39</v>
      </c>
      <c r="G36" s="178">
        <f t="shared" si="5"/>
        <v>100</v>
      </c>
      <c r="H36" s="178">
        <f t="shared" si="5"/>
        <v>98</v>
      </c>
      <c r="I36" s="178">
        <f t="shared" si="5"/>
        <v>60</v>
      </c>
      <c r="J36" s="178">
        <f t="shared" si="5"/>
        <v>158</v>
      </c>
      <c r="K36" s="286" t="s">
        <v>1</v>
      </c>
    </row>
    <row r="37" spans="1:11" ht="24" customHeight="1">
      <c r="A37" s="199"/>
    </row>
    <row r="38" spans="1:11" ht="24" customHeight="1">
      <c r="A38" s="193"/>
      <c r="K38" s="193"/>
    </row>
    <row r="39" spans="1:11" ht="24" customHeight="1">
      <c r="A39" s="193"/>
      <c r="K39" s="193"/>
    </row>
    <row r="40" spans="1:11" ht="24" customHeight="1">
      <c r="A40" s="193"/>
      <c r="K40" s="193"/>
    </row>
    <row r="41" spans="1:11" ht="24" customHeight="1">
      <c r="A41" s="193"/>
      <c r="K41" s="193"/>
    </row>
    <row r="42" spans="1:11" ht="24" customHeight="1">
      <c r="A42" s="193"/>
      <c r="K42" s="193"/>
    </row>
    <row r="43" spans="1:11" ht="29.25" customHeight="1"/>
  </sheetData>
  <mergeCells count="18">
    <mergeCell ref="D8:D9"/>
    <mergeCell ref="E8:E9"/>
    <mergeCell ref="F8:F9"/>
    <mergeCell ref="G8:G9"/>
    <mergeCell ref="H8:H9"/>
    <mergeCell ref="A3:K3"/>
    <mergeCell ref="A1:K1"/>
    <mergeCell ref="I8:I9"/>
    <mergeCell ref="J8:J9"/>
    <mergeCell ref="A2:K2"/>
    <mergeCell ref="A4:K4"/>
    <mergeCell ref="A7:A9"/>
    <mergeCell ref="B7:D7"/>
    <mergeCell ref="E7:G7"/>
    <mergeCell ref="H7:J7"/>
    <mergeCell ref="K7:K9"/>
    <mergeCell ref="B8:B9"/>
    <mergeCell ref="C8:C9"/>
  </mergeCells>
  <printOptions horizontalCentered="1" verticalCentered="1"/>
  <pageMargins left="0" right="0" top="0" bottom="0" header="0" footer="0"/>
  <pageSetup paperSize="9" scale="9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rightToLeft="1" view="pageBreakPreview" topLeftCell="A7" zoomScale="96" zoomScaleNormal="100" zoomScaleSheetLayoutView="96" workbookViewId="0">
      <selection activeCell="C12" sqref="C12"/>
    </sheetView>
  </sheetViews>
  <sheetFormatPr defaultRowHeight="12.75"/>
  <cols>
    <col min="1" max="1" width="42.85546875" style="18" customWidth="1"/>
    <col min="2" max="2" width="2.5703125" style="10" customWidth="1"/>
    <col min="3" max="3" width="41" style="11" customWidth="1"/>
    <col min="4" max="4" width="3.140625" style="10" customWidth="1"/>
    <col min="5" max="16384" width="9.140625" style="10"/>
  </cols>
  <sheetData>
    <row r="1" spans="1:3" ht="59.25" customHeight="1"/>
    <row r="2" spans="1:3" s="19" customFormat="1" ht="32.25">
      <c r="A2" s="483" t="s">
        <v>134</v>
      </c>
      <c r="B2" s="484"/>
      <c r="C2" s="485" t="s">
        <v>133</v>
      </c>
    </row>
    <row r="3" spans="1:3" ht="28.5" customHeight="1">
      <c r="A3" s="481" t="s">
        <v>157</v>
      </c>
      <c r="B3" s="331"/>
      <c r="C3" s="482" t="s">
        <v>576</v>
      </c>
    </row>
    <row r="4" spans="1:3" ht="15.75">
      <c r="A4" s="20"/>
      <c r="B4" s="18"/>
      <c r="C4" s="17"/>
    </row>
    <row r="5" spans="1:3" s="12" customFormat="1" ht="101.25">
      <c r="A5" s="486" t="s">
        <v>132</v>
      </c>
      <c r="B5" s="15"/>
      <c r="C5" s="477" t="s">
        <v>158</v>
      </c>
    </row>
    <row r="6" spans="1:3" s="12" customFormat="1" ht="11.25" customHeight="1">
      <c r="A6" s="488"/>
      <c r="B6" s="15"/>
      <c r="C6" s="479"/>
    </row>
    <row r="7" spans="1:3" s="12" customFormat="1" ht="81">
      <c r="A7" s="486" t="s">
        <v>601</v>
      </c>
      <c r="B7" s="15"/>
      <c r="C7" s="477" t="s">
        <v>131</v>
      </c>
    </row>
    <row r="8" spans="1:3" s="12" customFormat="1" ht="11.25" customHeight="1">
      <c r="A8" s="488"/>
      <c r="B8" s="15"/>
      <c r="C8" s="479"/>
    </row>
    <row r="9" spans="1:3" s="12" customFormat="1" ht="81">
      <c r="A9" s="487" t="s">
        <v>130</v>
      </c>
      <c r="B9" s="16"/>
      <c r="C9" s="478" t="s">
        <v>129</v>
      </c>
    </row>
    <row r="10" spans="1:3" s="12" customFormat="1" ht="11.25" customHeight="1">
      <c r="A10" s="488"/>
      <c r="B10" s="15"/>
      <c r="C10" s="479"/>
    </row>
    <row r="11" spans="1:3" s="12" customFormat="1" ht="60.75">
      <c r="A11" s="487" t="s">
        <v>602</v>
      </c>
      <c r="B11" s="15"/>
      <c r="C11" s="478" t="s">
        <v>603</v>
      </c>
    </row>
    <row r="12" spans="1:3" s="12" customFormat="1" ht="30.75" customHeight="1">
      <c r="A12" s="489" t="s">
        <v>159</v>
      </c>
      <c r="B12" s="14"/>
      <c r="C12" s="491" t="s">
        <v>160</v>
      </c>
    </row>
    <row r="13" spans="1:3" s="12" customFormat="1" ht="63">
      <c r="A13" s="490" t="s">
        <v>531</v>
      </c>
      <c r="B13" s="14"/>
      <c r="C13" s="480" t="s">
        <v>161</v>
      </c>
    </row>
    <row r="14" spans="1:3" s="12" customFormat="1" ht="57" customHeight="1">
      <c r="A14" s="47"/>
      <c r="B14" s="13"/>
      <c r="C14" s="48"/>
    </row>
  </sheetData>
  <pageMargins left="0.74803149606299213" right="0.74803149606299213" top="1.3779527559055118" bottom="0.98425196850393704" header="0.51181102362204722" footer="0.51181102362204722"/>
  <pageSetup paperSize="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rightToLeft="1" view="pageBreakPreview" zoomScaleNormal="100" zoomScaleSheetLayoutView="100" workbookViewId="0">
      <selection activeCell="L8" sqref="L8"/>
    </sheetView>
  </sheetViews>
  <sheetFormatPr defaultRowHeight="12.75"/>
  <cols>
    <col min="1" max="1" width="25.7109375" style="4" customWidth="1"/>
    <col min="2" max="7" width="12.7109375" style="2" customWidth="1"/>
    <col min="8" max="8" width="25.7109375" style="4" customWidth="1"/>
    <col min="9" max="16384" width="9.140625" style="2"/>
  </cols>
  <sheetData>
    <row r="1" spans="1:8" s="63" customFormat="1" ht="24" customHeight="1">
      <c r="A1" s="587" t="s">
        <v>40</v>
      </c>
      <c r="B1" s="587"/>
      <c r="C1" s="587"/>
      <c r="D1" s="587"/>
      <c r="E1" s="587"/>
      <c r="F1" s="587"/>
      <c r="G1" s="587"/>
      <c r="H1" s="587"/>
    </row>
    <row r="2" spans="1:8" s="63" customFormat="1" ht="18">
      <c r="A2" s="588" t="s">
        <v>568</v>
      </c>
      <c r="B2" s="588"/>
      <c r="C2" s="588"/>
      <c r="D2" s="588"/>
      <c r="E2" s="588"/>
      <c r="F2" s="588"/>
      <c r="G2" s="588"/>
      <c r="H2" s="588"/>
    </row>
    <row r="3" spans="1:8" s="64" customFormat="1" ht="15.75">
      <c r="A3" s="606" t="s">
        <v>41</v>
      </c>
      <c r="B3" s="606"/>
      <c r="C3" s="606"/>
      <c r="D3" s="606"/>
      <c r="E3" s="606"/>
      <c r="F3" s="606"/>
      <c r="G3" s="606"/>
      <c r="H3" s="606"/>
    </row>
    <row r="4" spans="1:8" s="64" customFormat="1" ht="15.75">
      <c r="A4" s="590" t="s">
        <v>568</v>
      </c>
      <c r="B4" s="590"/>
      <c r="C4" s="590"/>
      <c r="D4" s="590"/>
      <c r="E4" s="590"/>
      <c r="F4" s="590"/>
      <c r="G4" s="590"/>
      <c r="H4" s="590"/>
    </row>
    <row r="5" spans="1:8" s="64" customFormat="1" ht="15.75">
      <c r="A5" s="308"/>
      <c r="B5" s="308"/>
      <c r="C5" s="308"/>
      <c r="D5" s="308"/>
      <c r="E5" s="308"/>
      <c r="F5" s="308"/>
      <c r="G5" s="308"/>
      <c r="H5" s="308"/>
    </row>
    <row r="6" spans="1:8" ht="15.75">
      <c r="A6" s="310" t="s">
        <v>497</v>
      </c>
      <c r="B6" s="311"/>
      <c r="C6" s="311"/>
      <c r="D6" s="311"/>
      <c r="E6" s="311"/>
      <c r="F6" s="311"/>
      <c r="G6" s="311"/>
      <c r="H6" s="312" t="s">
        <v>498</v>
      </c>
    </row>
    <row r="7" spans="1:8" ht="21.75" customHeight="1" thickBot="1">
      <c r="A7" s="615" t="s">
        <v>168</v>
      </c>
      <c r="B7" s="607" t="s">
        <v>136</v>
      </c>
      <c r="C7" s="607"/>
      <c r="D7" s="607"/>
      <c r="E7" s="607" t="s">
        <v>135</v>
      </c>
      <c r="F7" s="607"/>
      <c r="G7" s="607"/>
      <c r="H7" s="608" t="s">
        <v>167</v>
      </c>
    </row>
    <row r="8" spans="1:8" s="65" customFormat="1" ht="18" customHeight="1" thickTop="1" thickBot="1">
      <c r="A8" s="616"/>
      <c r="B8" s="613" t="s">
        <v>137</v>
      </c>
      <c r="C8" s="613" t="s">
        <v>138</v>
      </c>
      <c r="D8" s="611" t="s">
        <v>166</v>
      </c>
      <c r="E8" s="613" t="s">
        <v>137</v>
      </c>
      <c r="F8" s="613" t="s">
        <v>138</v>
      </c>
      <c r="G8" s="611" t="s">
        <v>166</v>
      </c>
      <c r="H8" s="609"/>
    </row>
    <row r="9" spans="1:8" s="1" customFormat="1" ht="15" customHeight="1" thickTop="1">
      <c r="A9" s="617"/>
      <c r="B9" s="614"/>
      <c r="C9" s="614"/>
      <c r="D9" s="612"/>
      <c r="E9" s="614"/>
      <c r="F9" s="614"/>
      <c r="G9" s="612"/>
      <c r="H9" s="610"/>
    </row>
    <row r="10" spans="1:8" s="1" customFormat="1" ht="30" customHeight="1" thickBot="1">
      <c r="A10" s="459">
        <v>2009</v>
      </c>
      <c r="B10" s="460">
        <v>1920</v>
      </c>
      <c r="C10" s="460">
        <v>1233</v>
      </c>
      <c r="D10" s="461">
        <f>SUM(B10:C10)</f>
        <v>3153</v>
      </c>
      <c r="E10" s="460">
        <v>787</v>
      </c>
      <c r="F10" s="460">
        <v>321</v>
      </c>
      <c r="G10" s="461">
        <f>SUM(E10:F10)</f>
        <v>1108</v>
      </c>
      <c r="H10" s="462">
        <v>2009</v>
      </c>
    </row>
    <row r="11" spans="1:8" s="1" customFormat="1" ht="30" customHeight="1" thickTop="1" thickBot="1">
      <c r="A11" s="49">
        <v>2010</v>
      </c>
      <c r="B11" s="400">
        <v>1752</v>
      </c>
      <c r="C11" s="400">
        <v>1225</v>
      </c>
      <c r="D11" s="58">
        <f>SUM(B11:C11)</f>
        <v>2977</v>
      </c>
      <c r="E11" s="400">
        <v>820</v>
      </c>
      <c r="F11" s="400">
        <v>352</v>
      </c>
      <c r="G11" s="58">
        <f>SUM(E11:F11)</f>
        <v>1172</v>
      </c>
      <c r="H11" s="102">
        <v>2010</v>
      </c>
    </row>
    <row r="12" spans="1:8" s="1" customFormat="1" ht="30" customHeight="1" thickTop="1" thickBot="1">
      <c r="A12" s="459">
        <v>2011</v>
      </c>
      <c r="B12" s="460">
        <v>1898</v>
      </c>
      <c r="C12" s="460">
        <v>1395</v>
      </c>
      <c r="D12" s="461">
        <f>SUM(B12:C12)</f>
        <v>3293</v>
      </c>
      <c r="E12" s="460">
        <v>754</v>
      </c>
      <c r="F12" s="460">
        <v>354</v>
      </c>
      <c r="G12" s="461">
        <f>SUM(E12:F12)</f>
        <v>1108</v>
      </c>
      <c r="H12" s="462">
        <v>2011</v>
      </c>
    </row>
    <row r="13" spans="1:8" s="1" customFormat="1" ht="30" customHeight="1" thickTop="1" thickBot="1">
      <c r="A13" s="49">
        <v>2012</v>
      </c>
      <c r="B13" s="400">
        <v>2053</v>
      </c>
      <c r="C13" s="400">
        <v>1479</v>
      </c>
      <c r="D13" s="58">
        <f>SUM(B13:C13)</f>
        <v>3532</v>
      </c>
      <c r="E13" s="400">
        <v>835</v>
      </c>
      <c r="F13" s="400">
        <v>585</v>
      </c>
      <c r="G13" s="58">
        <f>SUM(E13:F13)</f>
        <v>1420</v>
      </c>
      <c r="H13" s="102">
        <v>2012</v>
      </c>
    </row>
    <row r="14" spans="1:8" s="1" customFormat="1" ht="30" customHeight="1" thickTop="1">
      <c r="A14" s="463">
        <v>2013</v>
      </c>
      <c r="B14" s="464">
        <v>2072</v>
      </c>
      <c r="C14" s="464">
        <v>1547</v>
      </c>
      <c r="D14" s="465">
        <f>SUM(B14:C14)</f>
        <v>3619</v>
      </c>
      <c r="E14" s="464">
        <v>816</v>
      </c>
      <c r="F14" s="464">
        <v>509</v>
      </c>
      <c r="G14" s="465">
        <f>SUM(E14:F14)</f>
        <v>1325</v>
      </c>
      <c r="H14" s="466">
        <v>2013</v>
      </c>
    </row>
    <row r="15" spans="1:8" ht="24" customHeight="1">
      <c r="A15" s="3"/>
      <c r="H15" s="3"/>
    </row>
    <row r="16" spans="1:8" ht="24" customHeight="1"/>
    <row r="17" ht="24" customHeight="1"/>
    <row r="18" ht="29.25" customHeight="1"/>
  </sheetData>
  <mergeCells count="14">
    <mergeCell ref="A4:H4"/>
    <mergeCell ref="A1:H1"/>
    <mergeCell ref="A2:H2"/>
    <mergeCell ref="A3:H3"/>
    <mergeCell ref="B7:D7"/>
    <mergeCell ref="E7:G7"/>
    <mergeCell ref="H7:H9"/>
    <mergeCell ref="D8:D9"/>
    <mergeCell ref="E8:E9"/>
    <mergeCell ref="F8:F9"/>
    <mergeCell ref="G8:G9"/>
    <mergeCell ref="A7:A9"/>
    <mergeCell ref="B8:B9"/>
    <mergeCell ref="C8:C9"/>
  </mergeCells>
  <phoneticPr fontId="6" type="noConversion"/>
  <printOptions horizontalCentered="1" verticalCentered="1"/>
  <pageMargins left="0" right="0" top="0" bottom="0" header="0" footer="0.51181102362204722"/>
  <pageSetup paperSize="9" orientation="landscape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rightToLeft="1" view="pageBreakPreview" topLeftCell="A4" zoomScaleNormal="100" workbookViewId="0">
      <selection sqref="A1:XFD2"/>
    </sheetView>
  </sheetViews>
  <sheetFormatPr defaultRowHeight="12.75"/>
  <cols>
    <col min="1" max="1" width="26.28515625" style="4" customWidth="1"/>
    <col min="2" max="7" width="10.7109375" style="2" customWidth="1"/>
    <col min="8" max="8" width="25.85546875" style="4" customWidth="1"/>
    <col min="9" max="16384" width="9.140625" style="2"/>
  </cols>
  <sheetData>
    <row r="1" spans="1:8" s="66" customFormat="1" ht="22.5" customHeight="1">
      <c r="A1" s="587" t="s">
        <v>565</v>
      </c>
      <c r="B1" s="587"/>
      <c r="C1" s="587"/>
      <c r="D1" s="587"/>
      <c r="E1" s="587"/>
      <c r="F1" s="587"/>
      <c r="G1" s="587"/>
      <c r="H1" s="587"/>
    </row>
    <row r="2" spans="1:8" s="66" customFormat="1" ht="18">
      <c r="A2" s="588">
        <v>2013</v>
      </c>
      <c r="B2" s="588"/>
      <c r="C2" s="588"/>
      <c r="D2" s="588"/>
      <c r="E2" s="588"/>
      <c r="F2" s="588"/>
      <c r="G2" s="588"/>
      <c r="H2" s="588"/>
    </row>
    <row r="3" spans="1:8" s="66" customFormat="1" ht="36" customHeight="1">
      <c r="A3" s="605" t="s">
        <v>366</v>
      </c>
      <c r="B3" s="606"/>
      <c r="C3" s="606"/>
      <c r="D3" s="606"/>
      <c r="E3" s="606"/>
      <c r="F3" s="606"/>
      <c r="G3" s="606"/>
      <c r="H3" s="606"/>
    </row>
    <row r="4" spans="1:8" ht="15.75">
      <c r="A4" s="590">
        <v>2013</v>
      </c>
      <c r="B4" s="590"/>
      <c r="C4" s="590"/>
      <c r="D4" s="590"/>
      <c r="E4" s="590"/>
      <c r="F4" s="590"/>
      <c r="G4" s="590"/>
      <c r="H4" s="590"/>
    </row>
    <row r="5" spans="1:8" ht="15.75">
      <c r="A5" s="310" t="s">
        <v>499</v>
      </c>
      <c r="B5" s="313"/>
      <c r="C5" s="314"/>
      <c r="D5" s="314"/>
      <c r="E5" s="314"/>
      <c r="F5" s="314"/>
      <c r="G5" s="315"/>
      <c r="H5" s="312" t="s">
        <v>500</v>
      </c>
    </row>
    <row r="6" spans="1:8" ht="39" customHeight="1" thickBot="1">
      <c r="A6" s="619" t="s">
        <v>343</v>
      </c>
      <c r="B6" s="621" t="s">
        <v>361</v>
      </c>
      <c r="C6" s="621"/>
      <c r="D6" s="621"/>
      <c r="E6" s="621" t="s">
        <v>362</v>
      </c>
      <c r="F6" s="621"/>
      <c r="G6" s="621"/>
      <c r="H6" s="622" t="s">
        <v>344</v>
      </c>
    </row>
    <row r="7" spans="1:8" ht="39" customHeight="1">
      <c r="A7" s="620"/>
      <c r="B7" s="316" t="s">
        <v>345</v>
      </c>
      <c r="C7" s="316" t="s">
        <v>346</v>
      </c>
      <c r="D7" s="316" t="s">
        <v>347</v>
      </c>
      <c r="E7" s="316" t="s">
        <v>348</v>
      </c>
      <c r="F7" s="316" t="s">
        <v>349</v>
      </c>
      <c r="G7" s="316" t="s">
        <v>347</v>
      </c>
      <c r="H7" s="623"/>
    </row>
    <row r="8" spans="1:8" ht="24.75" customHeight="1" thickBot="1">
      <c r="A8" s="317" t="s">
        <v>350</v>
      </c>
      <c r="B8" s="318">
        <v>545</v>
      </c>
      <c r="C8" s="318">
        <v>584</v>
      </c>
      <c r="D8" s="455">
        <f>Table_Default__XLS_TAB_6[[#This Row],[M_QTRI_COUNT]]+Table_Default__XLS_TAB_6[[#This Row],[M_NQTRI_COUNT]]</f>
        <v>1129</v>
      </c>
      <c r="E8" s="318">
        <v>500</v>
      </c>
      <c r="F8" s="318">
        <v>629</v>
      </c>
      <c r="G8" s="455">
        <f>Table_Default__XLS_TAB_6[[#This Row],[W_QTRI_COUNT]]+Table_Default__XLS_TAB_6[[#This Row],[W_NQTRI_COUNT]]</f>
        <v>1129</v>
      </c>
      <c r="H8" s="319" t="s">
        <v>351</v>
      </c>
    </row>
    <row r="9" spans="1:8" ht="24.75" customHeight="1" thickBot="1">
      <c r="A9" s="320" t="s">
        <v>42</v>
      </c>
      <c r="B9" s="321">
        <v>1152</v>
      </c>
      <c r="C9" s="321">
        <v>565</v>
      </c>
      <c r="D9" s="456">
        <f>Table_Default__XLS_TAB_6[[#This Row],[M_QTRI_COUNT]]+Table_Default__XLS_TAB_6[[#This Row],[M_NQTRI_COUNT]]</f>
        <v>1717</v>
      </c>
      <c r="E9" s="321">
        <v>1112</v>
      </c>
      <c r="F9" s="321">
        <v>605</v>
      </c>
      <c r="G9" s="456">
        <f>Table_Default__XLS_TAB_6[[#This Row],[W_QTRI_COUNT]]+Table_Default__XLS_TAB_6[[#This Row],[W_NQTRI_COUNT]]</f>
        <v>1717</v>
      </c>
      <c r="H9" s="322" t="s">
        <v>352</v>
      </c>
    </row>
    <row r="10" spans="1:8" ht="24.75" customHeight="1" thickBot="1">
      <c r="A10" s="323" t="s">
        <v>43</v>
      </c>
      <c r="B10" s="103">
        <v>94</v>
      </c>
      <c r="C10" s="103">
        <v>135</v>
      </c>
      <c r="D10" s="457">
        <f>Table_Default__XLS_TAB_6[[#This Row],[M_QTRI_COUNT]]+Table_Default__XLS_TAB_6[[#This Row],[M_NQTRI_COUNT]]</f>
        <v>229</v>
      </c>
      <c r="E10" s="103">
        <v>91</v>
      </c>
      <c r="F10" s="103">
        <v>138</v>
      </c>
      <c r="G10" s="457">
        <f>Table_Default__XLS_TAB_6[[#This Row],[W_QTRI_COUNT]]+Table_Default__XLS_TAB_6[[#This Row],[W_NQTRI_COUNT]]</f>
        <v>229</v>
      </c>
      <c r="H10" s="324" t="s">
        <v>353</v>
      </c>
    </row>
    <row r="11" spans="1:8" ht="24.75" customHeight="1" thickBot="1">
      <c r="A11" s="320" t="s">
        <v>354</v>
      </c>
      <c r="B11" s="321">
        <v>137</v>
      </c>
      <c r="C11" s="321">
        <v>80</v>
      </c>
      <c r="D11" s="456">
        <f>Table_Default__XLS_TAB_6[[#This Row],[M_QTRI_COUNT]]+Table_Default__XLS_TAB_6[[#This Row],[M_NQTRI_COUNT]]</f>
        <v>217</v>
      </c>
      <c r="E11" s="321">
        <v>129</v>
      </c>
      <c r="F11" s="321">
        <v>88</v>
      </c>
      <c r="G11" s="456">
        <f>Table_Default__XLS_TAB_6[[#This Row],[W_QTRI_COUNT]]+Table_Default__XLS_TAB_6[[#This Row],[W_NQTRI_COUNT]]</f>
        <v>217</v>
      </c>
      <c r="H11" s="322" t="s">
        <v>355</v>
      </c>
    </row>
    <row r="12" spans="1:8" ht="24.75" customHeight="1" thickBot="1">
      <c r="A12" s="323" t="s">
        <v>44</v>
      </c>
      <c r="B12" s="103">
        <v>73</v>
      </c>
      <c r="C12" s="103">
        <v>18</v>
      </c>
      <c r="D12" s="457">
        <f>Table_Default__XLS_TAB_6[[#This Row],[M_QTRI_COUNT]]+Table_Default__XLS_TAB_6[[#This Row],[M_NQTRI_COUNT]]</f>
        <v>91</v>
      </c>
      <c r="E12" s="103">
        <v>67</v>
      </c>
      <c r="F12" s="103">
        <v>24</v>
      </c>
      <c r="G12" s="457">
        <f>Table_Default__XLS_TAB_6[[#This Row],[W_QTRI_COUNT]]+Table_Default__XLS_TAB_6[[#This Row],[W_NQTRI_COUNT]]</f>
        <v>91</v>
      </c>
      <c r="H12" s="324" t="s">
        <v>356</v>
      </c>
    </row>
    <row r="13" spans="1:8" ht="24.75" customHeight="1" thickBot="1">
      <c r="A13" s="320" t="s">
        <v>45</v>
      </c>
      <c r="B13" s="321">
        <v>18</v>
      </c>
      <c r="C13" s="321">
        <v>3</v>
      </c>
      <c r="D13" s="456">
        <f>Table_Default__XLS_TAB_6[[#This Row],[M_QTRI_COUNT]]+Table_Default__XLS_TAB_6[[#This Row],[M_NQTRI_COUNT]]</f>
        <v>21</v>
      </c>
      <c r="E13" s="321">
        <v>17</v>
      </c>
      <c r="F13" s="321">
        <v>4</v>
      </c>
      <c r="G13" s="456">
        <f>Table_Default__XLS_TAB_6[[#This Row],[W_QTRI_COUNT]]+Table_Default__XLS_TAB_6[[#This Row],[W_NQTRI_COUNT]]</f>
        <v>21</v>
      </c>
      <c r="H13" s="322" t="s">
        <v>357</v>
      </c>
    </row>
    <row r="14" spans="1:8" ht="24.75" customHeight="1" thickBot="1">
      <c r="A14" s="323" t="s">
        <v>358</v>
      </c>
      <c r="B14" s="103">
        <v>53</v>
      </c>
      <c r="C14" s="103">
        <v>7</v>
      </c>
      <c r="D14" s="457">
        <f>Table_Default__XLS_TAB_6[[#This Row],[M_QTRI_COUNT]]+Table_Default__XLS_TAB_6[[#This Row],[M_NQTRI_COUNT]]</f>
        <v>60</v>
      </c>
      <c r="E14" s="103">
        <v>51</v>
      </c>
      <c r="F14" s="103">
        <v>9</v>
      </c>
      <c r="G14" s="457">
        <f>Table_Default__XLS_TAB_6[[#This Row],[W_QTRI_COUNT]]+Table_Default__XLS_TAB_6[[#This Row],[W_NQTRI_COUNT]]</f>
        <v>60</v>
      </c>
      <c r="H14" s="324" t="s">
        <v>165</v>
      </c>
    </row>
    <row r="15" spans="1:8" ht="24.75" customHeight="1">
      <c r="A15" s="325" t="s">
        <v>359</v>
      </c>
      <c r="B15" s="326">
        <v>0</v>
      </c>
      <c r="C15" s="326">
        <v>155</v>
      </c>
      <c r="D15" s="458">
        <f>Table_Default__XLS_TAB_6[[#This Row],[M_QTRI_COUNT]]+Table_Default__XLS_TAB_6[[#This Row],[M_NQTRI_COUNT]]</f>
        <v>155</v>
      </c>
      <c r="E15" s="326">
        <v>100</v>
      </c>
      <c r="F15" s="326">
        <v>55</v>
      </c>
      <c r="G15" s="458">
        <f>Table_Default__XLS_TAB_6[[#This Row],[W_QTRI_COUNT]]+Table_Default__XLS_TAB_6[[#This Row],[W_NQTRI_COUNT]]</f>
        <v>155</v>
      </c>
      <c r="H15" s="327" t="s">
        <v>360</v>
      </c>
    </row>
    <row r="16" spans="1:8" ht="24.75" customHeight="1">
      <c r="A16" s="328" t="s">
        <v>0</v>
      </c>
      <c r="B16" s="329">
        <f>SUM(B8:B15)</f>
        <v>2072</v>
      </c>
      <c r="C16" s="329">
        <f t="shared" ref="C16:G16" si="0">SUM(C8:C15)</f>
        <v>1547</v>
      </c>
      <c r="D16" s="329">
        <f t="shared" si="0"/>
        <v>3619</v>
      </c>
      <c r="E16" s="329">
        <f t="shared" si="0"/>
        <v>2067</v>
      </c>
      <c r="F16" s="329">
        <f t="shared" si="0"/>
        <v>1552</v>
      </c>
      <c r="G16" s="329">
        <f t="shared" si="0"/>
        <v>3619</v>
      </c>
      <c r="H16" s="330" t="s">
        <v>1</v>
      </c>
    </row>
    <row r="17" spans="6:8">
      <c r="F17" s="618"/>
      <c r="G17" s="618"/>
      <c r="H17" s="618"/>
    </row>
  </sheetData>
  <mergeCells count="9">
    <mergeCell ref="A1:H1"/>
    <mergeCell ref="A2:H2"/>
    <mergeCell ref="A3:H3"/>
    <mergeCell ref="A4:H4"/>
    <mergeCell ref="F17:H17"/>
    <mergeCell ref="A6:A7"/>
    <mergeCell ref="B6:D6"/>
    <mergeCell ref="E6:G6"/>
    <mergeCell ref="H6:H7"/>
  </mergeCells>
  <phoneticPr fontId="6" type="noConversion"/>
  <printOptions horizontalCentered="1" verticalCentered="1"/>
  <pageMargins left="0" right="0" top="0" bottom="0" header="0" footer="0"/>
  <pageSetup paperSize="9" orientation="landscape" r:id="rId1"/>
  <headerFooter alignWithMargins="0"/>
  <drawing r:id="rId2"/>
  <tableParts count="1"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rightToLeft="1" view="pageBreakPreview" topLeftCell="A4" zoomScaleNormal="100" workbookViewId="0">
      <selection sqref="A1:XFD2"/>
    </sheetView>
  </sheetViews>
  <sheetFormatPr defaultRowHeight="12.75"/>
  <cols>
    <col min="1" max="1" width="12.7109375" style="4" customWidth="1"/>
    <col min="2" max="6" width="9.7109375" style="2" customWidth="1"/>
    <col min="7" max="7" width="9.140625" style="2"/>
    <col min="8" max="8" width="12.7109375" style="4" customWidth="1"/>
    <col min="9" max="16384" width="9.140625" style="2"/>
  </cols>
  <sheetData>
    <row r="1" spans="1:9" s="66" customFormat="1" ht="18">
      <c r="A1" s="518" t="s">
        <v>46</v>
      </c>
      <c r="B1" s="518"/>
      <c r="C1" s="518"/>
      <c r="D1" s="518"/>
      <c r="E1" s="518"/>
      <c r="F1" s="518"/>
      <c r="G1" s="518"/>
      <c r="H1" s="518"/>
    </row>
    <row r="2" spans="1:9" s="66" customFormat="1" ht="18">
      <c r="A2" s="519">
        <v>2013</v>
      </c>
      <c r="B2" s="519"/>
      <c r="C2" s="519"/>
      <c r="D2" s="519"/>
      <c r="E2" s="519"/>
      <c r="F2" s="519"/>
      <c r="G2" s="519"/>
      <c r="H2" s="519"/>
    </row>
    <row r="3" spans="1:9" s="66" customFormat="1" ht="35.450000000000003" customHeight="1">
      <c r="A3" s="627" t="s">
        <v>98</v>
      </c>
      <c r="B3" s="627"/>
      <c r="C3" s="627"/>
      <c r="D3" s="627"/>
      <c r="E3" s="627"/>
      <c r="F3" s="627"/>
      <c r="G3" s="627"/>
      <c r="H3" s="627"/>
      <c r="I3" s="5"/>
    </row>
    <row r="4" spans="1:9" ht="15.75">
      <c r="A4" s="520">
        <v>2013</v>
      </c>
      <c r="B4" s="520"/>
      <c r="C4" s="520"/>
      <c r="D4" s="520"/>
      <c r="E4" s="520"/>
      <c r="F4" s="520"/>
      <c r="G4" s="520"/>
      <c r="H4" s="520"/>
    </row>
    <row r="5" spans="1:9" ht="15.75">
      <c r="A5" s="22" t="s">
        <v>501</v>
      </c>
      <c r="B5" s="67"/>
      <c r="C5" s="67"/>
      <c r="D5" s="67"/>
      <c r="E5" s="67"/>
      <c r="F5" s="67"/>
      <c r="G5" s="67"/>
      <c r="H5" s="21" t="s">
        <v>502</v>
      </c>
    </row>
    <row r="6" spans="1:9" ht="21.75" customHeight="1" thickBot="1">
      <c r="A6" s="539" t="s">
        <v>141</v>
      </c>
      <c r="B6" s="567" t="s">
        <v>139</v>
      </c>
      <c r="C6" s="567"/>
      <c r="D6" s="567"/>
      <c r="E6" s="567" t="s">
        <v>140</v>
      </c>
      <c r="F6" s="567"/>
      <c r="G6" s="567"/>
      <c r="H6" s="547" t="s">
        <v>170</v>
      </c>
    </row>
    <row r="7" spans="1:9" s="65" customFormat="1" ht="18" customHeight="1" thickTop="1" thickBot="1">
      <c r="A7" s="540"/>
      <c r="B7" s="624" t="s">
        <v>137</v>
      </c>
      <c r="C7" s="624" t="s">
        <v>138</v>
      </c>
      <c r="D7" s="626" t="s">
        <v>166</v>
      </c>
      <c r="E7" s="624" t="s">
        <v>137</v>
      </c>
      <c r="F7" s="624" t="s">
        <v>138</v>
      </c>
      <c r="G7" s="626" t="s">
        <v>166</v>
      </c>
      <c r="H7" s="548"/>
    </row>
    <row r="8" spans="1:9" s="1" customFormat="1" ht="15" customHeight="1" thickTop="1">
      <c r="A8" s="541"/>
      <c r="B8" s="625"/>
      <c r="C8" s="625"/>
      <c r="D8" s="612"/>
      <c r="E8" s="625"/>
      <c r="F8" s="625"/>
      <c r="G8" s="612"/>
      <c r="H8" s="549"/>
    </row>
    <row r="9" spans="1:9" s="1" customFormat="1" ht="30" customHeight="1" thickBot="1">
      <c r="A9" s="118" t="s">
        <v>142</v>
      </c>
      <c r="B9" s="414">
        <v>181</v>
      </c>
      <c r="C9" s="414">
        <v>128</v>
      </c>
      <c r="D9" s="415">
        <f>Table_Default__XLS_TAB_7[[#This Row],[M_QTRI_COUNT]]+Table_Default__XLS_TAB_7[[#This Row],[M_NQTRI_COUNT]]</f>
        <v>309</v>
      </c>
      <c r="E9" s="414">
        <v>178</v>
      </c>
      <c r="F9" s="414">
        <v>131</v>
      </c>
      <c r="G9" s="415">
        <f>Table_Default__XLS_TAB_7[[#This Row],[W_QTRI_COUNT]]+Table_Default__XLS_TAB_7[[#This Row],[W_NQTRI_COUNT]]</f>
        <v>309</v>
      </c>
      <c r="H9" s="119" t="s">
        <v>5</v>
      </c>
    </row>
    <row r="10" spans="1:9" s="1" customFormat="1" ht="30" customHeight="1" thickBot="1">
      <c r="A10" s="120" t="s">
        <v>147</v>
      </c>
      <c r="B10" s="321">
        <v>129</v>
      </c>
      <c r="C10" s="321">
        <v>121</v>
      </c>
      <c r="D10" s="415">
        <f>Table_Default__XLS_TAB_7[[#This Row],[M_QTRI_COUNT]]+Table_Default__XLS_TAB_7[[#This Row],[M_NQTRI_COUNT]]</f>
        <v>250</v>
      </c>
      <c r="E10" s="321">
        <v>132</v>
      </c>
      <c r="F10" s="321">
        <v>118</v>
      </c>
      <c r="G10" s="415">
        <f>Table_Default__XLS_TAB_7[[#This Row],[W_QTRI_COUNT]]+Table_Default__XLS_TAB_7[[#This Row],[W_NQTRI_COUNT]]</f>
        <v>250</v>
      </c>
      <c r="H10" s="121" t="s">
        <v>7</v>
      </c>
    </row>
    <row r="11" spans="1:9" s="1" customFormat="1" ht="30" customHeight="1" thickBot="1">
      <c r="A11" s="122" t="s">
        <v>148</v>
      </c>
      <c r="B11" s="321">
        <v>185</v>
      </c>
      <c r="C11" s="321">
        <v>146</v>
      </c>
      <c r="D11" s="415">
        <f>Table_Default__XLS_TAB_7[[#This Row],[M_QTRI_COUNT]]+Table_Default__XLS_TAB_7[[#This Row],[M_NQTRI_COUNT]]</f>
        <v>331</v>
      </c>
      <c r="E11" s="321">
        <v>192</v>
      </c>
      <c r="F11" s="321">
        <v>139</v>
      </c>
      <c r="G11" s="415">
        <f>Table_Default__XLS_TAB_7[[#This Row],[W_QTRI_COUNT]]+Table_Default__XLS_TAB_7[[#This Row],[W_NQTRI_COUNT]]</f>
        <v>331</v>
      </c>
      <c r="H11" s="123" t="s">
        <v>9</v>
      </c>
    </row>
    <row r="12" spans="1:9" s="1" customFormat="1" ht="30" customHeight="1" thickBot="1">
      <c r="A12" s="120" t="s">
        <v>566</v>
      </c>
      <c r="B12" s="321">
        <v>161</v>
      </c>
      <c r="C12" s="321">
        <v>132</v>
      </c>
      <c r="D12" s="415">
        <f>Table_Default__XLS_TAB_7[[#This Row],[M_QTRI_COUNT]]+Table_Default__XLS_TAB_7[[#This Row],[M_NQTRI_COUNT]]</f>
        <v>293</v>
      </c>
      <c r="E12" s="321">
        <v>178</v>
      </c>
      <c r="F12" s="321">
        <v>115</v>
      </c>
      <c r="G12" s="415">
        <f>Table_Default__XLS_TAB_7[[#This Row],[W_QTRI_COUNT]]+Table_Default__XLS_TAB_7[[#This Row],[W_NQTRI_COUNT]]</f>
        <v>293</v>
      </c>
      <c r="H12" s="121" t="s">
        <v>10</v>
      </c>
    </row>
    <row r="13" spans="1:9" s="1" customFormat="1" ht="30" customHeight="1" thickBot="1">
      <c r="A13" s="122" t="s">
        <v>149</v>
      </c>
      <c r="B13" s="321">
        <v>206</v>
      </c>
      <c r="C13" s="321">
        <v>139</v>
      </c>
      <c r="D13" s="415">
        <f>Table_Default__XLS_TAB_7[[#This Row],[M_QTRI_COUNT]]+Table_Default__XLS_TAB_7[[#This Row],[M_NQTRI_COUNT]]</f>
        <v>345</v>
      </c>
      <c r="E13" s="321">
        <v>192</v>
      </c>
      <c r="F13" s="321">
        <v>153</v>
      </c>
      <c r="G13" s="415">
        <f>Table_Default__XLS_TAB_7[[#This Row],[W_QTRI_COUNT]]+Table_Default__XLS_TAB_7[[#This Row],[W_NQTRI_COUNT]]</f>
        <v>345</v>
      </c>
      <c r="H13" s="123" t="s">
        <v>12</v>
      </c>
    </row>
    <row r="14" spans="1:9" s="1" customFormat="1" ht="30" customHeight="1" thickBot="1">
      <c r="A14" s="120" t="s">
        <v>150</v>
      </c>
      <c r="B14" s="321">
        <v>198</v>
      </c>
      <c r="C14" s="321">
        <v>139</v>
      </c>
      <c r="D14" s="415">
        <f>Table_Default__XLS_TAB_7[[#This Row],[M_QTRI_COUNT]]+Table_Default__XLS_TAB_7[[#This Row],[M_NQTRI_COUNT]]</f>
        <v>337</v>
      </c>
      <c r="E14" s="321">
        <v>189</v>
      </c>
      <c r="F14" s="321">
        <v>148</v>
      </c>
      <c r="G14" s="415">
        <f>Table_Default__XLS_TAB_7[[#This Row],[W_QTRI_COUNT]]+Table_Default__XLS_TAB_7[[#This Row],[W_NQTRI_COUNT]]</f>
        <v>337</v>
      </c>
      <c r="H14" s="121" t="s">
        <v>14</v>
      </c>
    </row>
    <row r="15" spans="1:9" s="1" customFormat="1" ht="30" customHeight="1" thickBot="1">
      <c r="A15" s="122" t="s">
        <v>151</v>
      </c>
      <c r="B15" s="321">
        <v>192</v>
      </c>
      <c r="C15" s="321">
        <v>100</v>
      </c>
      <c r="D15" s="415">
        <f>Table_Default__XLS_TAB_7[[#This Row],[M_QTRI_COUNT]]+Table_Default__XLS_TAB_7[[#This Row],[M_NQTRI_COUNT]]</f>
        <v>292</v>
      </c>
      <c r="E15" s="321">
        <v>179</v>
      </c>
      <c r="F15" s="321">
        <v>113</v>
      </c>
      <c r="G15" s="415">
        <f>Table_Default__XLS_TAB_7[[#This Row],[W_QTRI_COUNT]]+Table_Default__XLS_TAB_7[[#This Row],[W_NQTRI_COUNT]]</f>
        <v>292</v>
      </c>
      <c r="H15" s="123" t="s">
        <v>16</v>
      </c>
    </row>
    <row r="16" spans="1:9" s="1" customFormat="1" ht="30" customHeight="1" thickBot="1">
      <c r="A16" s="120" t="s">
        <v>152</v>
      </c>
      <c r="B16" s="321">
        <v>141</v>
      </c>
      <c r="C16" s="321">
        <v>97</v>
      </c>
      <c r="D16" s="415">
        <f>Table_Default__XLS_TAB_7[[#This Row],[M_QTRI_COUNT]]+Table_Default__XLS_TAB_7[[#This Row],[M_NQTRI_COUNT]]</f>
        <v>238</v>
      </c>
      <c r="E16" s="321">
        <v>139</v>
      </c>
      <c r="F16" s="321">
        <v>99</v>
      </c>
      <c r="G16" s="415">
        <f>Table_Default__XLS_TAB_7[[#This Row],[W_QTRI_COUNT]]+Table_Default__XLS_TAB_7[[#This Row],[W_NQTRI_COUNT]]</f>
        <v>238</v>
      </c>
      <c r="H16" s="121" t="s">
        <v>18</v>
      </c>
    </row>
    <row r="17" spans="1:8" s="1" customFormat="1" ht="30" customHeight="1" thickBot="1">
      <c r="A17" s="122" t="s">
        <v>153</v>
      </c>
      <c r="B17" s="321">
        <v>178</v>
      </c>
      <c r="C17" s="321">
        <v>130</v>
      </c>
      <c r="D17" s="415">
        <f>Table_Default__XLS_TAB_7[[#This Row],[M_QTRI_COUNT]]+Table_Default__XLS_TAB_7[[#This Row],[M_NQTRI_COUNT]]</f>
        <v>308</v>
      </c>
      <c r="E17" s="321">
        <v>180</v>
      </c>
      <c r="F17" s="321">
        <v>128</v>
      </c>
      <c r="G17" s="415">
        <f>Table_Default__XLS_TAB_7[[#This Row],[W_QTRI_COUNT]]+Table_Default__XLS_TAB_7[[#This Row],[W_NQTRI_COUNT]]</f>
        <v>308</v>
      </c>
      <c r="H17" s="123" t="s">
        <v>20</v>
      </c>
    </row>
    <row r="18" spans="1:8" s="1" customFormat="1" ht="30" customHeight="1" thickBot="1">
      <c r="A18" s="120" t="s">
        <v>154</v>
      </c>
      <c r="B18" s="321">
        <v>199</v>
      </c>
      <c r="C18" s="321">
        <v>141</v>
      </c>
      <c r="D18" s="415">
        <f>Table_Default__XLS_TAB_7[[#This Row],[M_QTRI_COUNT]]+Table_Default__XLS_TAB_7[[#This Row],[M_NQTRI_COUNT]]</f>
        <v>340</v>
      </c>
      <c r="E18" s="321">
        <v>186</v>
      </c>
      <c r="F18" s="321">
        <v>154</v>
      </c>
      <c r="G18" s="415">
        <f>Table_Default__XLS_TAB_7[[#This Row],[W_QTRI_COUNT]]+Table_Default__XLS_TAB_7[[#This Row],[W_NQTRI_COUNT]]</f>
        <v>340</v>
      </c>
      <c r="H18" s="121" t="s">
        <v>22</v>
      </c>
    </row>
    <row r="19" spans="1:8" s="1" customFormat="1" ht="30" customHeight="1" thickBot="1">
      <c r="A19" s="122" t="s">
        <v>155</v>
      </c>
      <c r="B19" s="321">
        <v>161</v>
      </c>
      <c r="C19" s="321">
        <v>131</v>
      </c>
      <c r="D19" s="415">
        <f>Table_Default__XLS_TAB_7[[#This Row],[M_QTRI_COUNT]]+Table_Default__XLS_TAB_7[[#This Row],[M_NQTRI_COUNT]]</f>
        <v>292</v>
      </c>
      <c r="E19" s="321">
        <v>164</v>
      </c>
      <c r="F19" s="321">
        <v>128</v>
      </c>
      <c r="G19" s="415">
        <f>Table_Default__XLS_TAB_7[[#This Row],[W_QTRI_COUNT]]+Table_Default__XLS_TAB_7[[#This Row],[W_NQTRI_COUNT]]</f>
        <v>292</v>
      </c>
      <c r="H19" s="123" t="s">
        <v>24</v>
      </c>
    </row>
    <row r="20" spans="1:8" s="1" customFormat="1" ht="30" customHeight="1">
      <c r="A20" s="120" t="s">
        <v>156</v>
      </c>
      <c r="B20" s="326">
        <v>141</v>
      </c>
      <c r="C20" s="326">
        <v>143</v>
      </c>
      <c r="D20" s="451">
        <f>Table_Default__XLS_TAB_7[[#This Row],[M_QTRI_COUNT]]+Table_Default__XLS_TAB_7[[#This Row],[M_NQTRI_COUNT]]</f>
        <v>284</v>
      </c>
      <c r="E20" s="326">
        <v>158</v>
      </c>
      <c r="F20" s="326">
        <v>126</v>
      </c>
      <c r="G20" s="451">
        <f>Table_Default__XLS_TAB_7[[#This Row],[W_QTRI_COUNT]]+Table_Default__XLS_TAB_7[[#This Row],[W_NQTRI_COUNT]]</f>
        <v>284</v>
      </c>
      <c r="H20" s="121" t="s">
        <v>26</v>
      </c>
    </row>
    <row r="21" spans="1:8" s="1" customFormat="1" ht="29.25" customHeight="1">
      <c r="A21" s="452" t="s">
        <v>2</v>
      </c>
      <c r="B21" s="453">
        <f>SUM(Table_Default__XLS_TAB_7[M_QTRI_COUNT])</f>
        <v>2072</v>
      </c>
      <c r="C21" s="453">
        <f>SUM(Table_Default__XLS_TAB_7[M_NQTRI_COUNT])</f>
        <v>1547</v>
      </c>
      <c r="D21" s="453">
        <f>SUM(Table_Default__XLS_TAB_7[M_QTRI_TOT_COUNT])</f>
        <v>3619</v>
      </c>
      <c r="E21" s="453">
        <f>SUM(Table_Default__XLS_TAB_7[W_QTRI_COUNT])</f>
        <v>2067</v>
      </c>
      <c r="F21" s="453">
        <f>SUM(Table_Default__XLS_TAB_7[W_NQTRI_COUNT])</f>
        <v>1552</v>
      </c>
      <c r="G21" s="453">
        <f>SUM(Table_Default__XLS_TAB_7[W_QTRI_TOT_COUNT])</f>
        <v>3619</v>
      </c>
      <c r="H21" s="454" t="s">
        <v>3</v>
      </c>
    </row>
    <row r="22" spans="1:8" ht="24" customHeight="1">
      <c r="A22" s="3"/>
      <c r="H22" s="3"/>
    </row>
    <row r="23" spans="1:8" ht="24" customHeight="1">
      <c r="A23" s="3"/>
      <c r="H23" s="3"/>
    </row>
    <row r="24" spans="1:8" ht="24" customHeight="1">
      <c r="A24" s="3"/>
      <c r="H24" s="3"/>
    </row>
    <row r="25" spans="1:8" ht="24" customHeight="1">
      <c r="A25" s="3"/>
      <c r="H25" s="3"/>
    </row>
    <row r="26" spans="1:8" ht="24" customHeight="1">
      <c r="A26" s="3"/>
      <c r="H26" s="3"/>
    </row>
    <row r="27" spans="1:8" ht="29.25" customHeight="1"/>
  </sheetData>
  <mergeCells count="14">
    <mergeCell ref="A1:H1"/>
    <mergeCell ref="B6:D6"/>
    <mergeCell ref="E6:G6"/>
    <mergeCell ref="B7:B8"/>
    <mergeCell ref="C7:C8"/>
    <mergeCell ref="D7:D8"/>
    <mergeCell ref="E7:E8"/>
    <mergeCell ref="F7:F8"/>
    <mergeCell ref="G7:G8"/>
    <mergeCell ref="A2:H2"/>
    <mergeCell ref="A4:H4"/>
    <mergeCell ref="A3:H3"/>
    <mergeCell ref="H6:H8"/>
    <mergeCell ref="A6:A8"/>
  </mergeCells>
  <phoneticPr fontId="6" type="noConversion"/>
  <printOptions horizontalCentered="1" verticalCentered="1"/>
  <pageMargins left="0" right="0" top="0" bottom="0" header="0" footer="0"/>
  <pageSetup paperSize="9" orientation="portrait" r:id="rId1"/>
  <headerFooter alignWithMargins="0"/>
  <drawing r:id="rId2"/>
  <tableParts count="1">
    <tablePart r:id="rId3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rightToLeft="1" view="pageBreakPreview" zoomScaleNormal="100" workbookViewId="0">
      <selection activeCell="L12" sqref="L12"/>
    </sheetView>
  </sheetViews>
  <sheetFormatPr defaultRowHeight="12.75"/>
  <cols>
    <col min="1" max="1" width="35.7109375" style="4" customWidth="1"/>
    <col min="2" max="8" width="9.7109375" style="2" customWidth="1"/>
    <col min="9" max="9" width="35.7109375" style="4" customWidth="1"/>
    <col min="10" max="16384" width="9.140625" style="2"/>
  </cols>
  <sheetData>
    <row r="1" spans="1:9" s="66" customFormat="1" ht="22.5" customHeight="1">
      <c r="A1" s="518" t="s">
        <v>175</v>
      </c>
      <c r="B1" s="518"/>
      <c r="C1" s="518"/>
      <c r="D1" s="518"/>
      <c r="E1" s="518"/>
      <c r="F1" s="518"/>
      <c r="G1" s="518"/>
      <c r="H1" s="518"/>
      <c r="I1" s="518"/>
    </row>
    <row r="2" spans="1:9" s="66" customFormat="1" ht="18">
      <c r="A2" s="519">
        <v>2013</v>
      </c>
      <c r="B2" s="519"/>
      <c r="C2" s="519"/>
      <c r="D2" s="519"/>
      <c r="E2" s="519"/>
      <c r="F2" s="519"/>
      <c r="G2" s="519"/>
      <c r="H2" s="519"/>
      <c r="I2" s="519"/>
    </row>
    <row r="3" spans="1:9" s="66" customFormat="1" ht="18">
      <c r="A3" s="538" t="s">
        <v>176</v>
      </c>
      <c r="B3" s="538"/>
      <c r="C3" s="538"/>
      <c r="D3" s="538"/>
      <c r="E3" s="538"/>
      <c r="F3" s="538"/>
      <c r="G3" s="538"/>
      <c r="H3" s="538"/>
      <c r="I3" s="538"/>
    </row>
    <row r="4" spans="1:9" ht="15.75">
      <c r="A4" s="520">
        <v>2013</v>
      </c>
      <c r="B4" s="520"/>
      <c r="C4" s="520"/>
      <c r="D4" s="520"/>
      <c r="E4" s="520"/>
      <c r="F4" s="520"/>
      <c r="G4" s="520"/>
      <c r="H4" s="520"/>
      <c r="I4" s="520"/>
    </row>
    <row r="5" spans="1:9" ht="15.75">
      <c r="A5" s="22" t="s">
        <v>503</v>
      </c>
      <c r="B5" s="23"/>
      <c r="C5" s="23"/>
      <c r="D5" s="23"/>
      <c r="E5" s="23"/>
      <c r="F5" s="23"/>
      <c r="G5" s="23"/>
      <c r="H5" s="23"/>
      <c r="I5" s="21" t="s">
        <v>504</v>
      </c>
    </row>
    <row r="6" spans="1:9" ht="18.75" customHeight="1" thickBot="1">
      <c r="A6" s="631" t="s">
        <v>99</v>
      </c>
      <c r="B6" s="607" t="s">
        <v>143</v>
      </c>
      <c r="C6" s="607" t="s">
        <v>144</v>
      </c>
      <c r="D6" s="607" t="s">
        <v>145</v>
      </c>
      <c r="E6" s="607" t="s">
        <v>527</v>
      </c>
      <c r="F6" s="607" t="s">
        <v>528</v>
      </c>
      <c r="G6" s="607" t="s">
        <v>529</v>
      </c>
      <c r="H6" s="626" t="s">
        <v>166</v>
      </c>
      <c r="I6" s="628" t="s">
        <v>100</v>
      </c>
    </row>
    <row r="7" spans="1:9" s="65" customFormat="1" ht="18.75" customHeight="1" thickTop="1" thickBot="1">
      <c r="A7" s="632"/>
      <c r="B7" s="634"/>
      <c r="C7" s="634"/>
      <c r="D7" s="634"/>
      <c r="E7" s="634"/>
      <c r="F7" s="634"/>
      <c r="G7" s="634"/>
      <c r="H7" s="611"/>
      <c r="I7" s="629"/>
    </row>
    <row r="8" spans="1:9" s="65" customFormat="1" ht="18.75" customHeight="1" thickTop="1" thickBot="1">
      <c r="A8" s="632"/>
      <c r="B8" s="634"/>
      <c r="C8" s="634"/>
      <c r="D8" s="634"/>
      <c r="E8" s="634"/>
      <c r="F8" s="634"/>
      <c r="G8" s="634"/>
      <c r="H8" s="611"/>
      <c r="I8" s="629"/>
    </row>
    <row r="9" spans="1:9" s="1" customFormat="1" ht="18.75" customHeight="1" thickTop="1">
      <c r="A9" s="633"/>
      <c r="B9" s="531"/>
      <c r="C9" s="531"/>
      <c r="D9" s="531"/>
      <c r="E9" s="531"/>
      <c r="F9" s="531"/>
      <c r="G9" s="531"/>
      <c r="H9" s="535"/>
      <c r="I9" s="630"/>
    </row>
    <row r="10" spans="1:9" s="1" customFormat="1" ht="30" customHeight="1" thickBot="1">
      <c r="A10" s="24" t="s">
        <v>47</v>
      </c>
      <c r="B10" s="416">
        <v>1800</v>
      </c>
      <c r="C10" s="416">
        <v>101</v>
      </c>
      <c r="D10" s="416">
        <v>124</v>
      </c>
      <c r="E10" s="416">
        <v>39</v>
      </c>
      <c r="F10" s="416">
        <v>5</v>
      </c>
      <c r="G10" s="416">
        <v>3</v>
      </c>
      <c r="H10" s="447">
        <f>SUM(Table_Default__XLS_TAB_810[[#This Row],[QATAR]:[OTHER_COUNTRIES]])</f>
        <v>2072</v>
      </c>
      <c r="I10" s="40" t="s">
        <v>48</v>
      </c>
    </row>
    <row r="11" spans="1:9" s="1" customFormat="1" ht="30" customHeight="1" thickTop="1" thickBot="1">
      <c r="A11" s="26" t="s">
        <v>49</v>
      </c>
      <c r="B11" s="417">
        <v>181</v>
      </c>
      <c r="C11" s="417">
        <v>17</v>
      </c>
      <c r="D11" s="417">
        <v>16</v>
      </c>
      <c r="E11" s="417">
        <v>13</v>
      </c>
      <c r="F11" s="417">
        <v>0</v>
      </c>
      <c r="G11" s="417">
        <v>0</v>
      </c>
      <c r="H11" s="447">
        <f>SUM(Table_Default__XLS_TAB_810[[#This Row],[QATAR]:[OTHER_COUNTRIES]])</f>
        <v>227</v>
      </c>
      <c r="I11" s="39" t="s">
        <v>363</v>
      </c>
    </row>
    <row r="12" spans="1:9" s="1" customFormat="1" ht="30" customHeight="1" thickTop="1" thickBot="1">
      <c r="A12" s="25" t="s">
        <v>50</v>
      </c>
      <c r="B12" s="417">
        <v>67</v>
      </c>
      <c r="C12" s="417">
        <v>5</v>
      </c>
      <c r="D12" s="417">
        <v>676</v>
      </c>
      <c r="E12" s="417">
        <v>71</v>
      </c>
      <c r="F12" s="417">
        <v>45</v>
      </c>
      <c r="G12" s="417">
        <v>34</v>
      </c>
      <c r="H12" s="447">
        <f>SUM(Table_Default__XLS_TAB_810[[#This Row],[QATAR]:[OTHER_COUNTRIES]])</f>
        <v>898</v>
      </c>
      <c r="I12" s="38" t="s">
        <v>51</v>
      </c>
    </row>
    <row r="13" spans="1:9" s="1" customFormat="1" ht="30" customHeight="1" thickTop="1" thickBot="1">
      <c r="A13" s="26" t="s">
        <v>52</v>
      </c>
      <c r="B13" s="417">
        <v>13</v>
      </c>
      <c r="C13" s="417">
        <v>2</v>
      </c>
      <c r="D13" s="417">
        <v>19</v>
      </c>
      <c r="E13" s="417">
        <v>305</v>
      </c>
      <c r="F13" s="417">
        <v>10</v>
      </c>
      <c r="G13" s="417">
        <v>1</v>
      </c>
      <c r="H13" s="447">
        <f>SUM(Table_Default__XLS_TAB_810[[#This Row],[QATAR]:[OTHER_COUNTRIES]])</f>
        <v>350</v>
      </c>
      <c r="I13" s="39" t="s">
        <v>53</v>
      </c>
    </row>
    <row r="14" spans="1:9" s="1" customFormat="1" ht="30" customHeight="1" thickTop="1" thickBot="1">
      <c r="A14" s="25" t="s">
        <v>54</v>
      </c>
      <c r="B14" s="417">
        <v>2</v>
      </c>
      <c r="C14" s="417">
        <v>1</v>
      </c>
      <c r="D14" s="417">
        <v>18</v>
      </c>
      <c r="E14" s="417">
        <v>0</v>
      </c>
      <c r="F14" s="417">
        <v>2</v>
      </c>
      <c r="G14" s="417">
        <v>1</v>
      </c>
      <c r="H14" s="447">
        <f>SUM(Table_Default__XLS_TAB_810[[#This Row],[QATAR]:[OTHER_COUNTRIES]])</f>
        <v>24</v>
      </c>
      <c r="I14" s="38" t="s">
        <v>55</v>
      </c>
    </row>
    <row r="15" spans="1:9" s="1" customFormat="1" ht="30" customHeight="1" thickTop="1" thickBot="1">
      <c r="A15" s="27" t="s">
        <v>56</v>
      </c>
      <c r="B15" s="418">
        <v>4</v>
      </c>
      <c r="C15" s="418">
        <v>1</v>
      </c>
      <c r="D15" s="418">
        <v>27</v>
      </c>
      <c r="E15" s="418">
        <v>6</v>
      </c>
      <c r="F15" s="418">
        <v>3</v>
      </c>
      <c r="G15" s="418">
        <v>7</v>
      </c>
      <c r="H15" s="447">
        <f>SUM(Table_Default__XLS_TAB_810[[#This Row],[QATAR]:[OTHER_COUNTRIES]])</f>
        <v>48</v>
      </c>
      <c r="I15" s="56" t="s">
        <v>57</v>
      </c>
    </row>
    <row r="16" spans="1:9" s="1" customFormat="1" ht="26.25" customHeight="1">
      <c r="A16" s="70" t="s">
        <v>2</v>
      </c>
      <c r="B16" s="441">
        <f t="shared" ref="B16:H16" si="0">SUM(B10:B15)</f>
        <v>2067</v>
      </c>
      <c r="C16" s="441">
        <f t="shared" si="0"/>
        <v>127</v>
      </c>
      <c r="D16" s="441">
        <f t="shared" si="0"/>
        <v>880</v>
      </c>
      <c r="E16" s="441">
        <f t="shared" si="0"/>
        <v>434</v>
      </c>
      <c r="F16" s="441">
        <f t="shared" si="0"/>
        <v>65</v>
      </c>
      <c r="G16" s="441">
        <f t="shared" si="0"/>
        <v>46</v>
      </c>
      <c r="H16" s="441">
        <f t="shared" si="0"/>
        <v>3619</v>
      </c>
      <c r="I16" s="72" t="s">
        <v>3</v>
      </c>
    </row>
    <row r="17" spans="1:9" ht="24" customHeight="1">
      <c r="A17" s="3"/>
      <c r="I17" s="3"/>
    </row>
    <row r="18" spans="1:9" ht="29.25" customHeight="1" thickBot="1"/>
    <row r="19" spans="1:9" ht="13.5" thickTop="1">
      <c r="A19" s="73" t="s">
        <v>111</v>
      </c>
      <c r="B19" s="74" t="s">
        <v>112</v>
      </c>
      <c r="C19" s="75" t="s">
        <v>113</v>
      </c>
      <c r="D19" s="65"/>
      <c r="E19" s="65"/>
    </row>
    <row r="20" spans="1:9" ht="25.5">
      <c r="A20" s="76" t="s">
        <v>114</v>
      </c>
      <c r="B20" s="126">
        <f>SUM(H10)</f>
        <v>2072</v>
      </c>
      <c r="C20" s="93">
        <f>SUM(B16)</f>
        <v>2067</v>
      </c>
      <c r="D20" s="1"/>
      <c r="E20" s="1"/>
      <c r="F20" s="78">
        <f>SUM(B20/$B$26*100)</f>
        <v>57.253384912959383</v>
      </c>
    </row>
    <row r="21" spans="1:9" ht="25.5">
      <c r="A21" s="76" t="s">
        <v>169</v>
      </c>
      <c r="B21" s="126">
        <f>SUM(H11)</f>
        <v>227</v>
      </c>
      <c r="C21" s="93">
        <f>SUM(C16)</f>
        <v>127</v>
      </c>
      <c r="D21" s="1"/>
      <c r="E21" s="1"/>
      <c r="F21" s="78">
        <f t="shared" ref="F21:F25" si="1">SUM(B21/$B$26*100)</f>
        <v>6.272450953302017</v>
      </c>
    </row>
    <row r="22" spans="1:9" ht="25.5">
      <c r="A22" s="76" t="s">
        <v>115</v>
      </c>
      <c r="B22" s="77">
        <f t="shared" ref="B22:B25" si="2">SUM(H12)</f>
        <v>898</v>
      </c>
      <c r="C22" s="93">
        <f>SUM(D16)</f>
        <v>880</v>
      </c>
      <c r="D22" s="1"/>
      <c r="E22" s="1"/>
      <c r="F22" s="78">
        <f t="shared" si="1"/>
        <v>24.813484387952471</v>
      </c>
    </row>
    <row r="23" spans="1:9" ht="25.5">
      <c r="A23" s="76" t="s">
        <v>116</v>
      </c>
      <c r="B23" s="77">
        <f t="shared" si="2"/>
        <v>350</v>
      </c>
      <c r="C23" s="93">
        <f>SUM(E16)</f>
        <v>434</v>
      </c>
      <c r="D23" s="1"/>
      <c r="E23" s="1"/>
      <c r="F23" s="78">
        <f t="shared" si="1"/>
        <v>9.6711798839458414</v>
      </c>
    </row>
    <row r="24" spans="1:9" ht="25.5">
      <c r="A24" s="76" t="s">
        <v>162</v>
      </c>
      <c r="B24" s="77">
        <f t="shared" si="2"/>
        <v>24</v>
      </c>
      <c r="C24" s="93">
        <f>SUM(F16)</f>
        <v>65</v>
      </c>
      <c r="D24" s="1"/>
      <c r="E24" s="1"/>
      <c r="F24" s="78">
        <f t="shared" si="1"/>
        <v>0.66316662061342913</v>
      </c>
    </row>
    <row r="25" spans="1:9" ht="26.25" thickBot="1">
      <c r="A25" s="79" t="s">
        <v>117</v>
      </c>
      <c r="B25" s="77">
        <f t="shared" si="2"/>
        <v>48</v>
      </c>
      <c r="C25" s="80">
        <f>SUM(G16)</f>
        <v>46</v>
      </c>
      <c r="D25" s="1"/>
      <c r="E25" s="1"/>
      <c r="F25" s="78">
        <f t="shared" si="1"/>
        <v>1.3263332412268583</v>
      </c>
    </row>
    <row r="26" spans="1:9" ht="13.5" thickTop="1">
      <c r="B26" s="2">
        <f>SUM(B20:B25)</f>
        <v>3619</v>
      </c>
      <c r="C26" s="2">
        <f>SUM(C20:C25)</f>
        <v>3619</v>
      </c>
    </row>
  </sheetData>
  <mergeCells count="13">
    <mergeCell ref="A1:I1"/>
    <mergeCell ref="A3:I3"/>
    <mergeCell ref="A4:I4"/>
    <mergeCell ref="I6:I9"/>
    <mergeCell ref="A6:A9"/>
    <mergeCell ref="A2:I2"/>
    <mergeCell ref="B6:B9"/>
    <mergeCell ref="C6:C9"/>
    <mergeCell ref="D6:D9"/>
    <mergeCell ref="E6:E9"/>
    <mergeCell ref="F6:F9"/>
    <mergeCell ref="G6:G9"/>
    <mergeCell ref="H6:H9"/>
  </mergeCells>
  <phoneticPr fontId="6" type="noConversion"/>
  <printOptions horizontalCentered="1" verticalCentered="1"/>
  <pageMargins left="0" right="0" top="0" bottom="0" header="0" footer="0"/>
  <pageSetup paperSize="9" orientation="landscape" r:id="rId1"/>
  <headerFooter alignWithMargins="0"/>
  <drawing r:id="rId2"/>
  <tableParts count="1">
    <tablePart r:id="rId3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rightToLeft="1" view="pageBreakPreview" zoomScaleNormal="100" workbookViewId="0">
      <selection sqref="A1:XFD2"/>
    </sheetView>
  </sheetViews>
  <sheetFormatPr defaultRowHeight="12.75"/>
  <cols>
    <col min="1" max="1" width="25.7109375" style="82" customWidth="1"/>
    <col min="2" max="15" width="6.7109375" style="82" customWidth="1"/>
    <col min="16" max="16" width="7.28515625" style="82" bestFit="1" customWidth="1"/>
    <col min="17" max="17" width="25.7109375" style="82" customWidth="1"/>
    <col min="18" max="16384" width="9.140625" style="82"/>
  </cols>
  <sheetData>
    <row r="1" spans="1:17" s="66" customFormat="1" ht="24" customHeight="1">
      <c r="A1" s="518" t="s">
        <v>58</v>
      </c>
      <c r="B1" s="518"/>
      <c r="C1" s="518"/>
      <c r="D1" s="518"/>
      <c r="E1" s="518"/>
      <c r="F1" s="518"/>
      <c r="G1" s="518"/>
      <c r="H1" s="518"/>
      <c r="I1" s="518"/>
      <c r="J1" s="518"/>
      <c r="K1" s="518"/>
      <c r="L1" s="518"/>
      <c r="M1" s="518"/>
      <c r="N1" s="518"/>
      <c r="O1" s="518"/>
      <c r="P1" s="518"/>
      <c r="Q1" s="518"/>
    </row>
    <row r="2" spans="1:17" s="66" customFormat="1" ht="18">
      <c r="A2" s="519">
        <v>2013</v>
      </c>
      <c r="B2" s="519"/>
      <c r="C2" s="519"/>
      <c r="D2" s="519"/>
      <c r="E2" s="519"/>
      <c r="F2" s="519"/>
      <c r="G2" s="519"/>
      <c r="H2" s="519"/>
      <c r="I2" s="519"/>
      <c r="J2" s="519"/>
      <c r="K2" s="519"/>
      <c r="L2" s="519"/>
      <c r="M2" s="519"/>
      <c r="N2" s="519"/>
      <c r="O2" s="519"/>
      <c r="P2" s="519"/>
      <c r="Q2" s="519"/>
    </row>
    <row r="3" spans="1:17" s="66" customFormat="1" ht="18">
      <c r="A3" s="538" t="s">
        <v>59</v>
      </c>
      <c r="B3" s="538"/>
      <c r="C3" s="538"/>
      <c r="D3" s="538"/>
      <c r="E3" s="538"/>
      <c r="F3" s="538"/>
      <c r="G3" s="538"/>
      <c r="H3" s="538"/>
      <c r="I3" s="538"/>
      <c r="J3" s="538"/>
      <c r="K3" s="538"/>
      <c r="L3" s="538"/>
      <c r="M3" s="538"/>
      <c r="N3" s="538"/>
      <c r="O3" s="538"/>
      <c r="P3" s="538"/>
      <c r="Q3" s="538"/>
    </row>
    <row r="4" spans="1:17" s="2" customFormat="1" ht="15.75">
      <c r="A4" s="520">
        <v>2013</v>
      </c>
      <c r="B4" s="520"/>
      <c r="C4" s="520"/>
      <c r="D4" s="520"/>
      <c r="E4" s="520"/>
      <c r="F4" s="520"/>
      <c r="G4" s="520"/>
      <c r="H4" s="520"/>
      <c r="I4" s="520"/>
      <c r="J4" s="520"/>
      <c r="K4" s="520"/>
      <c r="L4" s="520"/>
      <c r="M4" s="520"/>
      <c r="N4" s="520"/>
      <c r="O4" s="520"/>
      <c r="P4" s="520"/>
      <c r="Q4" s="520"/>
    </row>
    <row r="5" spans="1:17" s="2" customFormat="1" ht="15.75">
      <c r="A5" s="22" t="s">
        <v>505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1" t="s">
        <v>506</v>
      </c>
    </row>
    <row r="6" spans="1:17" s="2" customFormat="1" ht="18.75" customHeight="1" thickBot="1">
      <c r="A6" s="631" t="s">
        <v>146</v>
      </c>
      <c r="B6" s="635">
        <v>-20</v>
      </c>
      <c r="C6" s="635" t="s">
        <v>60</v>
      </c>
      <c r="D6" s="635" t="s">
        <v>61</v>
      </c>
      <c r="E6" s="635" t="s">
        <v>62</v>
      </c>
      <c r="F6" s="635" t="s">
        <v>63</v>
      </c>
      <c r="G6" s="635" t="s">
        <v>64</v>
      </c>
      <c r="H6" s="635" t="s">
        <v>65</v>
      </c>
      <c r="I6" s="635" t="s">
        <v>66</v>
      </c>
      <c r="J6" s="635" t="s">
        <v>67</v>
      </c>
      <c r="K6" s="635" t="s">
        <v>118</v>
      </c>
      <c r="L6" s="635" t="s">
        <v>119</v>
      </c>
      <c r="M6" s="635" t="s">
        <v>120</v>
      </c>
      <c r="N6" s="635" t="s">
        <v>121</v>
      </c>
      <c r="O6" s="638" t="s">
        <v>171</v>
      </c>
      <c r="P6" s="626" t="s">
        <v>166</v>
      </c>
      <c r="Q6" s="547" t="s">
        <v>163</v>
      </c>
    </row>
    <row r="7" spans="1:17" s="65" customFormat="1" ht="14.25" customHeight="1" thickTop="1" thickBot="1">
      <c r="A7" s="632"/>
      <c r="B7" s="636"/>
      <c r="C7" s="636"/>
      <c r="D7" s="636"/>
      <c r="E7" s="636"/>
      <c r="F7" s="636"/>
      <c r="G7" s="636"/>
      <c r="H7" s="636"/>
      <c r="I7" s="636"/>
      <c r="J7" s="636"/>
      <c r="K7" s="636"/>
      <c r="L7" s="636"/>
      <c r="M7" s="636"/>
      <c r="N7" s="636"/>
      <c r="O7" s="639"/>
      <c r="P7" s="611"/>
      <c r="Q7" s="548"/>
    </row>
    <row r="8" spans="1:17" s="65" customFormat="1" ht="18.75" customHeight="1" thickTop="1" thickBot="1">
      <c r="A8" s="632"/>
      <c r="B8" s="636"/>
      <c r="C8" s="636"/>
      <c r="D8" s="636"/>
      <c r="E8" s="636"/>
      <c r="F8" s="636"/>
      <c r="G8" s="636"/>
      <c r="H8" s="636"/>
      <c r="I8" s="636"/>
      <c r="J8" s="636"/>
      <c r="K8" s="636"/>
      <c r="L8" s="636"/>
      <c r="M8" s="636"/>
      <c r="N8" s="636"/>
      <c r="O8" s="639"/>
      <c r="P8" s="611"/>
      <c r="Q8" s="548"/>
    </row>
    <row r="9" spans="1:17" s="1" customFormat="1" ht="18.75" customHeight="1" thickTop="1">
      <c r="A9" s="633"/>
      <c r="B9" s="637"/>
      <c r="C9" s="637"/>
      <c r="D9" s="637"/>
      <c r="E9" s="637"/>
      <c r="F9" s="637"/>
      <c r="G9" s="637"/>
      <c r="H9" s="637"/>
      <c r="I9" s="637"/>
      <c r="J9" s="637"/>
      <c r="K9" s="637"/>
      <c r="L9" s="637"/>
      <c r="M9" s="637"/>
      <c r="N9" s="637"/>
      <c r="O9" s="640"/>
      <c r="P9" s="535"/>
      <c r="Q9" s="549"/>
    </row>
    <row r="10" spans="1:17" s="1" customFormat="1" ht="26.25" customHeight="1" thickBot="1">
      <c r="A10" s="24" t="s">
        <v>47</v>
      </c>
      <c r="B10" s="419">
        <v>59</v>
      </c>
      <c r="C10" s="419">
        <v>711</v>
      </c>
      <c r="D10" s="419">
        <v>734</v>
      </c>
      <c r="E10" s="419">
        <v>236</v>
      </c>
      <c r="F10" s="419">
        <v>122</v>
      </c>
      <c r="G10" s="419">
        <v>90</v>
      </c>
      <c r="H10" s="419">
        <v>69</v>
      </c>
      <c r="I10" s="419">
        <v>30</v>
      </c>
      <c r="J10" s="419">
        <v>8</v>
      </c>
      <c r="K10" s="419">
        <v>10</v>
      </c>
      <c r="L10" s="419">
        <v>1</v>
      </c>
      <c r="M10" s="419">
        <v>2</v>
      </c>
      <c r="N10" s="419">
        <v>0</v>
      </c>
      <c r="O10" s="419">
        <v>0</v>
      </c>
      <c r="P10" s="420">
        <f>SUM(B10:O10)</f>
        <v>2072</v>
      </c>
      <c r="Q10" s="40" t="s">
        <v>123</v>
      </c>
    </row>
    <row r="11" spans="1:17" s="1" customFormat="1" ht="26.25" customHeight="1" thickTop="1" thickBot="1">
      <c r="A11" s="26" t="s">
        <v>68</v>
      </c>
      <c r="B11" s="421">
        <v>4</v>
      </c>
      <c r="C11" s="421">
        <v>72</v>
      </c>
      <c r="D11" s="421">
        <v>80</v>
      </c>
      <c r="E11" s="421">
        <v>34</v>
      </c>
      <c r="F11" s="421">
        <v>16</v>
      </c>
      <c r="G11" s="421">
        <v>10</v>
      </c>
      <c r="H11" s="421">
        <v>7</v>
      </c>
      <c r="I11" s="421">
        <v>1</v>
      </c>
      <c r="J11" s="421">
        <v>1</v>
      </c>
      <c r="K11" s="421">
        <v>2</v>
      </c>
      <c r="L11" s="421">
        <v>0</v>
      </c>
      <c r="M11" s="421">
        <v>0</v>
      </c>
      <c r="N11" s="421">
        <v>0</v>
      </c>
      <c r="O11" s="421">
        <v>0</v>
      </c>
      <c r="P11" s="422">
        <f t="shared" ref="P11:P15" si="0">SUM(B11:O11)</f>
        <v>227</v>
      </c>
      <c r="Q11" s="39" t="s">
        <v>124</v>
      </c>
    </row>
    <row r="12" spans="1:17" s="1" customFormat="1" ht="26.25" customHeight="1" thickTop="1" thickBot="1">
      <c r="A12" s="25" t="s">
        <v>50</v>
      </c>
      <c r="B12" s="423">
        <v>2</v>
      </c>
      <c r="C12" s="423">
        <v>106</v>
      </c>
      <c r="D12" s="423">
        <v>346</v>
      </c>
      <c r="E12" s="423">
        <v>241</v>
      </c>
      <c r="F12" s="423">
        <v>96</v>
      </c>
      <c r="G12" s="423">
        <v>41</v>
      </c>
      <c r="H12" s="423">
        <v>31</v>
      </c>
      <c r="I12" s="423">
        <v>23</v>
      </c>
      <c r="J12" s="423">
        <v>7</v>
      </c>
      <c r="K12" s="423">
        <v>2</v>
      </c>
      <c r="L12" s="423">
        <v>2</v>
      </c>
      <c r="M12" s="423">
        <v>0</v>
      </c>
      <c r="N12" s="423">
        <v>1</v>
      </c>
      <c r="O12" s="423">
        <v>0</v>
      </c>
      <c r="P12" s="424">
        <f t="shared" si="0"/>
        <v>898</v>
      </c>
      <c r="Q12" s="38" t="s">
        <v>51</v>
      </c>
    </row>
    <row r="13" spans="1:17" s="1" customFormat="1" ht="26.25" customHeight="1" thickTop="1" thickBot="1">
      <c r="A13" s="26" t="s">
        <v>52</v>
      </c>
      <c r="B13" s="421">
        <v>5</v>
      </c>
      <c r="C13" s="421">
        <v>90</v>
      </c>
      <c r="D13" s="421">
        <v>146</v>
      </c>
      <c r="E13" s="421">
        <v>63</v>
      </c>
      <c r="F13" s="421">
        <v>26</v>
      </c>
      <c r="G13" s="421">
        <v>5</v>
      </c>
      <c r="H13" s="421">
        <v>9</v>
      </c>
      <c r="I13" s="421">
        <v>2</v>
      </c>
      <c r="J13" s="421">
        <v>2</v>
      </c>
      <c r="K13" s="421">
        <v>2</v>
      </c>
      <c r="L13" s="421">
        <v>0</v>
      </c>
      <c r="M13" s="421">
        <v>0</v>
      </c>
      <c r="N13" s="421">
        <v>0</v>
      </c>
      <c r="O13" s="421">
        <v>0</v>
      </c>
      <c r="P13" s="422">
        <f t="shared" si="0"/>
        <v>350</v>
      </c>
      <c r="Q13" s="39" t="s">
        <v>53</v>
      </c>
    </row>
    <row r="14" spans="1:17" s="1" customFormat="1" ht="26.25" customHeight="1" thickTop="1" thickBot="1">
      <c r="A14" s="25" t="s">
        <v>54</v>
      </c>
      <c r="B14" s="423">
        <v>0</v>
      </c>
      <c r="C14" s="423">
        <v>1</v>
      </c>
      <c r="D14" s="423">
        <v>3</v>
      </c>
      <c r="E14" s="423">
        <v>4</v>
      </c>
      <c r="F14" s="423">
        <v>3</v>
      </c>
      <c r="G14" s="423">
        <v>5</v>
      </c>
      <c r="H14" s="423">
        <v>3</v>
      </c>
      <c r="I14" s="423">
        <v>2</v>
      </c>
      <c r="J14" s="423">
        <v>2</v>
      </c>
      <c r="K14" s="423">
        <v>1</v>
      </c>
      <c r="L14" s="423">
        <v>0</v>
      </c>
      <c r="M14" s="423">
        <v>0</v>
      </c>
      <c r="N14" s="423">
        <v>0</v>
      </c>
      <c r="O14" s="423">
        <v>0</v>
      </c>
      <c r="P14" s="424">
        <f t="shared" si="0"/>
        <v>24</v>
      </c>
      <c r="Q14" s="38" t="s">
        <v>55</v>
      </c>
    </row>
    <row r="15" spans="1:17" s="1" customFormat="1" ht="26.25" customHeight="1" thickTop="1">
      <c r="A15" s="27" t="s">
        <v>56</v>
      </c>
      <c r="B15" s="425">
        <v>0</v>
      </c>
      <c r="C15" s="425">
        <v>3</v>
      </c>
      <c r="D15" s="425">
        <v>16</v>
      </c>
      <c r="E15" s="425">
        <v>15</v>
      </c>
      <c r="F15" s="425">
        <v>7</v>
      </c>
      <c r="G15" s="425">
        <v>1</v>
      </c>
      <c r="H15" s="425">
        <v>1</v>
      </c>
      <c r="I15" s="425">
        <v>4</v>
      </c>
      <c r="J15" s="425">
        <v>0</v>
      </c>
      <c r="K15" s="425">
        <v>1</v>
      </c>
      <c r="L15" s="425">
        <v>0</v>
      </c>
      <c r="M15" s="425">
        <v>0</v>
      </c>
      <c r="N15" s="425">
        <v>0</v>
      </c>
      <c r="O15" s="425">
        <v>0</v>
      </c>
      <c r="P15" s="426">
        <f t="shared" si="0"/>
        <v>48</v>
      </c>
      <c r="Q15" s="56" t="s">
        <v>57</v>
      </c>
    </row>
    <row r="16" spans="1:17" s="1" customFormat="1" ht="26.25" customHeight="1">
      <c r="A16" s="81" t="s">
        <v>2</v>
      </c>
      <c r="B16" s="71">
        <f t="shared" ref="B16:P16" si="1">SUM(B10:B15)</f>
        <v>70</v>
      </c>
      <c r="C16" s="71">
        <f t="shared" si="1"/>
        <v>983</v>
      </c>
      <c r="D16" s="71">
        <f t="shared" si="1"/>
        <v>1325</v>
      </c>
      <c r="E16" s="71">
        <f t="shared" si="1"/>
        <v>593</v>
      </c>
      <c r="F16" s="71">
        <f t="shared" si="1"/>
        <v>270</v>
      </c>
      <c r="G16" s="71">
        <f t="shared" si="1"/>
        <v>152</v>
      </c>
      <c r="H16" s="71">
        <f t="shared" si="1"/>
        <v>120</v>
      </c>
      <c r="I16" s="71">
        <f t="shared" si="1"/>
        <v>62</v>
      </c>
      <c r="J16" s="71">
        <f t="shared" si="1"/>
        <v>20</v>
      </c>
      <c r="K16" s="71">
        <f t="shared" si="1"/>
        <v>18</v>
      </c>
      <c r="L16" s="71">
        <f t="shared" si="1"/>
        <v>3</v>
      </c>
      <c r="M16" s="71">
        <f t="shared" si="1"/>
        <v>2</v>
      </c>
      <c r="N16" s="71">
        <f t="shared" si="1"/>
        <v>1</v>
      </c>
      <c r="O16" s="71">
        <f t="shared" si="1"/>
        <v>0</v>
      </c>
      <c r="P16" s="71">
        <f t="shared" si="1"/>
        <v>3619</v>
      </c>
      <c r="Q16" s="72" t="s">
        <v>125</v>
      </c>
    </row>
  </sheetData>
  <mergeCells count="21">
    <mergeCell ref="A1:Q1"/>
    <mergeCell ref="A3:Q3"/>
    <mergeCell ref="A2:Q2"/>
    <mergeCell ref="J6:J9"/>
    <mergeCell ref="K6:K9"/>
    <mergeCell ref="F6:F9"/>
    <mergeCell ref="A4:Q4"/>
    <mergeCell ref="B6:B9"/>
    <mergeCell ref="E6:E9"/>
    <mergeCell ref="O6:O9"/>
    <mergeCell ref="G6:G9"/>
    <mergeCell ref="N6:N9"/>
    <mergeCell ref="A6:A9"/>
    <mergeCell ref="C6:C9"/>
    <mergeCell ref="Q6:Q9"/>
    <mergeCell ref="P6:P9"/>
    <mergeCell ref="D6:D9"/>
    <mergeCell ref="L6:L9"/>
    <mergeCell ref="M6:M9"/>
    <mergeCell ref="I6:I9"/>
    <mergeCell ref="H6:H9"/>
  </mergeCells>
  <phoneticPr fontId="6" type="noConversion"/>
  <printOptions horizontalCentered="1" verticalCentered="1"/>
  <pageMargins left="0" right="0" top="0" bottom="0" header="0" footer="0"/>
  <pageSetup paperSize="9" scale="90" orientation="landscape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rightToLeft="1" view="pageBreakPreview" zoomScaleNormal="100" zoomScaleSheetLayoutView="100" workbookViewId="0">
      <selection sqref="A1:XFD2"/>
    </sheetView>
  </sheetViews>
  <sheetFormatPr defaultRowHeight="12.75"/>
  <cols>
    <col min="1" max="1" width="25.7109375" style="82" customWidth="1"/>
    <col min="2" max="13" width="7.140625" style="82" customWidth="1"/>
    <col min="14" max="14" width="25.7109375" style="82" customWidth="1"/>
    <col min="15" max="16384" width="9.140625" style="82"/>
  </cols>
  <sheetData>
    <row r="1" spans="1:14" s="66" customFormat="1" ht="18">
      <c r="A1" s="518" t="s">
        <v>69</v>
      </c>
      <c r="B1" s="518"/>
      <c r="C1" s="518"/>
      <c r="D1" s="518"/>
      <c r="E1" s="518"/>
      <c r="F1" s="518"/>
      <c r="G1" s="518"/>
      <c r="H1" s="518"/>
      <c r="I1" s="518"/>
      <c r="J1" s="518"/>
      <c r="K1" s="518"/>
      <c r="L1" s="518"/>
      <c r="M1" s="518"/>
      <c r="N1" s="518"/>
    </row>
    <row r="2" spans="1:14" s="66" customFormat="1" ht="18">
      <c r="A2" s="519">
        <v>2013</v>
      </c>
      <c r="B2" s="519"/>
      <c r="C2" s="519"/>
      <c r="D2" s="519"/>
      <c r="E2" s="519"/>
      <c r="F2" s="519"/>
      <c r="G2" s="519"/>
      <c r="H2" s="519"/>
      <c r="I2" s="519"/>
      <c r="J2" s="519"/>
      <c r="K2" s="519"/>
      <c r="L2" s="519"/>
      <c r="M2" s="519"/>
      <c r="N2" s="519"/>
    </row>
    <row r="3" spans="1:14" s="66" customFormat="1" ht="18">
      <c r="A3" s="538" t="s">
        <v>70</v>
      </c>
      <c r="B3" s="538"/>
      <c r="C3" s="538"/>
      <c r="D3" s="538"/>
      <c r="E3" s="538"/>
      <c r="F3" s="538"/>
      <c r="G3" s="538"/>
      <c r="H3" s="538"/>
      <c r="I3" s="538"/>
      <c r="J3" s="538"/>
      <c r="K3" s="538"/>
      <c r="L3" s="538"/>
      <c r="M3" s="538"/>
      <c r="N3" s="538"/>
    </row>
    <row r="4" spans="1:14" s="2" customFormat="1" ht="15.75">
      <c r="A4" s="520">
        <v>2013</v>
      </c>
      <c r="B4" s="520"/>
      <c r="C4" s="520"/>
      <c r="D4" s="520"/>
      <c r="E4" s="520"/>
      <c r="F4" s="520"/>
      <c r="G4" s="520"/>
      <c r="H4" s="520"/>
      <c r="I4" s="520"/>
      <c r="J4" s="520"/>
      <c r="K4" s="520"/>
      <c r="L4" s="520"/>
      <c r="M4" s="520"/>
      <c r="N4" s="520"/>
    </row>
    <row r="5" spans="1:14" s="2" customFormat="1" ht="15.75">
      <c r="A5" s="22" t="s">
        <v>507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68" t="s">
        <v>508</v>
      </c>
    </row>
    <row r="6" spans="1:14" s="2" customFormat="1" ht="18.75" customHeight="1" thickBot="1">
      <c r="A6" s="631" t="s">
        <v>126</v>
      </c>
      <c r="B6" s="641">
        <v>-20</v>
      </c>
      <c r="C6" s="641" t="s">
        <v>60</v>
      </c>
      <c r="D6" s="641" t="s">
        <v>61</v>
      </c>
      <c r="E6" s="641" t="s">
        <v>62</v>
      </c>
      <c r="F6" s="641" t="s">
        <v>63</v>
      </c>
      <c r="G6" s="641" t="s">
        <v>64</v>
      </c>
      <c r="H6" s="641" t="s">
        <v>65</v>
      </c>
      <c r="I6" s="641" t="s">
        <v>66</v>
      </c>
      <c r="J6" s="641" t="s">
        <v>67</v>
      </c>
      <c r="K6" s="641" t="s">
        <v>101</v>
      </c>
      <c r="L6" s="641" t="s">
        <v>172</v>
      </c>
      <c r="M6" s="644" t="s">
        <v>166</v>
      </c>
      <c r="N6" s="547" t="s">
        <v>122</v>
      </c>
    </row>
    <row r="7" spans="1:14" s="65" customFormat="1" ht="14.25" customHeight="1" thickTop="1" thickBot="1">
      <c r="A7" s="632"/>
      <c r="B7" s="642"/>
      <c r="C7" s="642"/>
      <c r="D7" s="642"/>
      <c r="E7" s="642"/>
      <c r="F7" s="642"/>
      <c r="G7" s="642"/>
      <c r="H7" s="642"/>
      <c r="I7" s="642"/>
      <c r="J7" s="642"/>
      <c r="K7" s="642"/>
      <c r="L7" s="642"/>
      <c r="M7" s="645"/>
      <c r="N7" s="548"/>
    </row>
    <row r="8" spans="1:14" s="65" customFormat="1" ht="18.75" customHeight="1" thickTop="1" thickBot="1">
      <c r="A8" s="632"/>
      <c r="B8" s="642"/>
      <c r="C8" s="642"/>
      <c r="D8" s="642"/>
      <c r="E8" s="642"/>
      <c r="F8" s="642"/>
      <c r="G8" s="642"/>
      <c r="H8" s="642"/>
      <c r="I8" s="642"/>
      <c r="J8" s="642"/>
      <c r="K8" s="642"/>
      <c r="L8" s="642"/>
      <c r="M8" s="645"/>
      <c r="N8" s="548"/>
    </row>
    <row r="9" spans="1:14" s="1" customFormat="1" ht="18.75" customHeight="1" thickTop="1">
      <c r="A9" s="633"/>
      <c r="B9" s="643"/>
      <c r="C9" s="643"/>
      <c r="D9" s="643"/>
      <c r="E9" s="643"/>
      <c r="F9" s="643"/>
      <c r="G9" s="643"/>
      <c r="H9" s="643"/>
      <c r="I9" s="643"/>
      <c r="J9" s="643"/>
      <c r="K9" s="643"/>
      <c r="L9" s="643"/>
      <c r="M9" s="646"/>
      <c r="N9" s="549"/>
    </row>
    <row r="10" spans="1:14" s="1" customFormat="1" ht="26.25" customHeight="1" thickBot="1">
      <c r="A10" s="51" t="s">
        <v>47</v>
      </c>
      <c r="B10" s="419">
        <v>389</v>
      </c>
      <c r="C10" s="419">
        <v>912</v>
      </c>
      <c r="D10" s="419">
        <v>448</v>
      </c>
      <c r="E10" s="419">
        <v>163</v>
      </c>
      <c r="F10" s="419">
        <v>74</v>
      </c>
      <c r="G10" s="419">
        <v>49</v>
      </c>
      <c r="H10" s="419">
        <v>19</v>
      </c>
      <c r="I10" s="419">
        <v>10</v>
      </c>
      <c r="J10" s="419">
        <v>3</v>
      </c>
      <c r="K10" s="419">
        <v>0</v>
      </c>
      <c r="L10" s="419">
        <v>0</v>
      </c>
      <c r="M10" s="420">
        <f>SUM(B10:L10)</f>
        <v>2067</v>
      </c>
      <c r="N10" s="30" t="s">
        <v>123</v>
      </c>
    </row>
    <row r="11" spans="1:14" s="1" customFormat="1" ht="26.25" customHeight="1" thickTop="1" thickBot="1">
      <c r="A11" s="52" t="s">
        <v>68</v>
      </c>
      <c r="B11" s="421">
        <v>33</v>
      </c>
      <c r="C11" s="421">
        <v>47</v>
      </c>
      <c r="D11" s="421">
        <v>24</v>
      </c>
      <c r="E11" s="421">
        <v>11</v>
      </c>
      <c r="F11" s="421">
        <v>7</v>
      </c>
      <c r="G11" s="421">
        <v>4</v>
      </c>
      <c r="H11" s="421">
        <v>1</v>
      </c>
      <c r="I11" s="421">
        <v>0</v>
      </c>
      <c r="J11" s="421">
        <v>0</v>
      </c>
      <c r="K11" s="421">
        <v>0</v>
      </c>
      <c r="L11" s="421">
        <v>0</v>
      </c>
      <c r="M11" s="422">
        <f t="shared" ref="M11:M15" si="0">SUM(B11:L11)</f>
        <v>127</v>
      </c>
      <c r="N11" s="31" t="s">
        <v>124</v>
      </c>
    </row>
    <row r="12" spans="1:14" s="1" customFormat="1" ht="26.25" customHeight="1" thickTop="1" thickBot="1">
      <c r="A12" s="53" t="s">
        <v>50</v>
      </c>
      <c r="B12" s="423">
        <v>86</v>
      </c>
      <c r="C12" s="423">
        <v>279</v>
      </c>
      <c r="D12" s="423">
        <v>269</v>
      </c>
      <c r="E12" s="423">
        <v>117</v>
      </c>
      <c r="F12" s="423">
        <v>82</v>
      </c>
      <c r="G12" s="423">
        <v>32</v>
      </c>
      <c r="H12" s="423">
        <v>11</v>
      </c>
      <c r="I12" s="423">
        <v>4</v>
      </c>
      <c r="J12" s="423">
        <v>0</v>
      </c>
      <c r="K12" s="423">
        <v>0</v>
      </c>
      <c r="L12" s="423">
        <v>0</v>
      </c>
      <c r="M12" s="424">
        <f t="shared" si="0"/>
        <v>880</v>
      </c>
      <c r="N12" s="32" t="s">
        <v>51</v>
      </c>
    </row>
    <row r="13" spans="1:14" s="1" customFormat="1" ht="26.25" customHeight="1" thickTop="1" thickBot="1">
      <c r="A13" s="52" t="s">
        <v>52</v>
      </c>
      <c r="B13" s="421">
        <v>70</v>
      </c>
      <c r="C13" s="421">
        <v>150</v>
      </c>
      <c r="D13" s="421">
        <v>106</v>
      </c>
      <c r="E13" s="421">
        <v>56</v>
      </c>
      <c r="F13" s="421">
        <v>31</v>
      </c>
      <c r="G13" s="421">
        <v>17</v>
      </c>
      <c r="H13" s="421">
        <v>4</v>
      </c>
      <c r="I13" s="421">
        <v>0</v>
      </c>
      <c r="J13" s="421">
        <v>0</v>
      </c>
      <c r="K13" s="421">
        <v>0</v>
      </c>
      <c r="L13" s="421">
        <v>0</v>
      </c>
      <c r="M13" s="422">
        <f t="shared" si="0"/>
        <v>434</v>
      </c>
      <c r="N13" s="31" t="s">
        <v>53</v>
      </c>
    </row>
    <row r="14" spans="1:14" s="1" customFormat="1" ht="26.25" customHeight="1" thickTop="1" thickBot="1">
      <c r="A14" s="54" t="s">
        <v>54</v>
      </c>
      <c r="B14" s="423">
        <v>3</v>
      </c>
      <c r="C14" s="423">
        <v>14</v>
      </c>
      <c r="D14" s="423">
        <v>17</v>
      </c>
      <c r="E14" s="423">
        <v>16</v>
      </c>
      <c r="F14" s="423">
        <v>5</v>
      </c>
      <c r="G14" s="423">
        <v>5</v>
      </c>
      <c r="H14" s="423">
        <v>4</v>
      </c>
      <c r="I14" s="423">
        <v>1</v>
      </c>
      <c r="J14" s="423">
        <v>0</v>
      </c>
      <c r="K14" s="423">
        <v>0</v>
      </c>
      <c r="L14" s="423">
        <v>0</v>
      </c>
      <c r="M14" s="424">
        <f t="shared" si="0"/>
        <v>65</v>
      </c>
      <c r="N14" s="33" t="s">
        <v>55</v>
      </c>
    </row>
    <row r="15" spans="1:14" s="1" customFormat="1" ht="26.25" customHeight="1">
      <c r="A15" s="55" t="s">
        <v>56</v>
      </c>
      <c r="B15" s="425">
        <v>1</v>
      </c>
      <c r="C15" s="425">
        <v>10</v>
      </c>
      <c r="D15" s="425">
        <v>13</v>
      </c>
      <c r="E15" s="425">
        <v>6</v>
      </c>
      <c r="F15" s="425">
        <v>7</v>
      </c>
      <c r="G15" s="425">
        <v>5</v>
      </c>
      <c r="H15" s="425">
        <v>2</v>
      </c>
      <c r="I15" s="425">
        <v>2</v>
      </c>
      <c r="J15" s="425">
        <v>0</v>
      </c>
      <c r="K15" s="425">
        <v>0</v>
      </c>
      <c r="L15" s="425">
        <v>0</v>
      </c>
      <c r="M15" s="426">
        <f t="shared" si="0"/>
        <v>46</v>
      </c>
      <c r="N15" s="50" t="s">
        <v>57</v>
      </c>
    </row>
    <row r="16" spans="1:14" s="1" customFormat="1" ht="26.25" customHeight="1">
      <c r="A16" s="81" t="s">
        <v>2</v>
      </c>
      <c r="B16" s="440">
        <f>SUM(B10:B15)</f>
        <v>582</v>
      </c>
      <c r="C16" s="440">
        <f t="shared" ref="C16:M16" si="1">SUM(C10:C15)</f>
        <v>1412</v>
      </c>
      <c r="D16" s="440">
        <f t="shared" si="1"/>
        <v>877</v>
      </c>
      <c r="E16" s="440">
        <f t="shared" si="1"/>
        <v>369</v>
      </c>
      <c r="F16" s="440">
        <f t="shared" si="1"/>
        <v>206</v>
      </c>
      <c r="G16" s="440">
        <f t="shared" si="1"/>
        <v>112</v>
      </c>
      <c r="H16" s="440">
        <f t="shared" si="1"/>
        <v>41</v>
      </c>
      <c r="I16" s="440">
        <f t="shared" si="1"/>
        <v>17</v>
      </c>
      <c r="J16" s="440">
        <f t="shared" si="1"/>
        <v>3</v>
      </c>
      <c r="K16" s="440">
        <f t="shared" si="1"/>
        <v>0</v>
      </c>
      <c r="L16" s="440">
        <f t="shared" si="1"/>
        <v>0</v>
      </c>
      <c r="M16" s="440">
        <f t="shared" si="1"/>
        <v>3619</v>
      </c>
      <c r="N16" s="83" t="s">
        <v>125</v>
      </c>
    </row>
  </sheetData>
  <mergeCells count="18">
    <mergeCell ref="B6:B9"/>
    <mergeCell ref="C6:C9"/>
    <mergeCell ref="D6:D9"/>
    <mergeCell ref="E6:E9"/>
    <mergeCell ref="A1:N1"/>
    <mergeCell ref="A3:N3"/>
    <mergeCell ref="A2:N2"/>
    <mergeCell ref="A4:N4"/>
    <mergeCell ref="F6:F9"/>
    <mergeCell ref="G6:G9"/>
    <mergeCell ref="L6:L9"/>
    <mergeCell ref="M6:M9"/>
    <mergeCell ref="N6:N9"/>
    <mergeCell ref="H6:H9"/>
    <mergeCell ref="I6:I9"/>
    <mergeCell ref="J6:J9"/>
    <mergeCell ref="K6:K9"/>
    <mergeCell ref="A6:A9"/>
  </mergeCells>
  <phoneticPr fontId="6" type="noConversion"/>
  <printOptions horizontalCentered="1" verticalCentered="1"/>
  <pageMargins left="0" right="0" top="0" bottom="0" header="0" footer="0"/>
  <pageSetup paperSize="9" scale="95" orientation="landscape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rightToLeft="1" view="pageBreakPreview" topLeftCell="A7" zoomScaleNormal="100" workbookViewId="0">
      <selection activeCell="Q16" sqref="Q16"/>
    </sheetView>
  </sheetViews>
  <sheetFormatPr defaultRowHeight="12.75"/>
  <cols>
    <col min="1" max="1" width="20.7109375" style="82" customWidth="1"/>
    <col min="2" max="12" width="7.7109375" style="82" customWidth="1"/>
    <col min="13" max="13" width="8.7109375" style="82" customWidth="1"/>
    <col min="14" max="14" width="20.7109375" style="82" customWidth="1"/>
    <col min="15" max="16384" width="9.140625" style="82"/>
  </cols>
  <sheetData>
    <row r="1" spans="1:14" s="66" customFormat="1" ht="18">
      <c r="A1" s="518" t="s">
        <v>71</v>
      </c>
      <c r="B1" s="518"/>
      <c r="C1" s="518"/>
      <c r="D1" s="518"/>
      <c r="E1" s="518"/>
      <c r="F1" s="518"/>
      <c r="G1" s="518"/>
      <c r="H1" s="518"/>
      <c r="I1" s="518"/>
      <c r="J1" s="518"/>
      <c r="K1" s="518"/>
      <c r="L1" s="518"/>
      <c r="M1" s="518"/>
      <c r="N1" s="518"/>
    </row>
    <row r="2" spans="1:14" s="66" customFormat="1" ht="18">
      <c r="A2" s="519">
        <v>2013</v>
      </c>
      <c r="B2" s="519"/>
      <c r="C2" s="519"/>
      <c r="D2" s="519"/>
      <c r="E2" s="519"/>
      <c r="F2" s="519"/>
      <c r="G2" s="519"/>
      <c r="H2" s="519"/>
      <c r="I2" s="519"/>
      <c r="J2" s="519"/>
      <c r="K2" s="519"/>
      <c r="L2" s="519"/>
      <c r="M2" s="519"/>
      <c r="N2" s="519"/>
    </row>
    <row r="3" spans="1:14" s="66" customFormat="1" ht="18">
      <c r="A3" s="538" t="s">
        <v>72</v>
      </c>
      <c r="B3" s="538"/>
      <c r="C3" s="538"/>
      <c r="D3" s="538"/>
      <c r="E3" s="538"/>
      <c r="F3" s="538"/>
      <c r="G3" s="538"/>
      <c r="H3" s="538"/>
      <c r="I3" s="538"/>
      <c r="J3" s="538"/>
      <c r="K3" s="538"/>
      <c r="L3" s="538"/>
      <c r="M3" s="538"/>
      <c r="N3" s="538"/>
    </row>
    <row r="4" spans="1:14" s="2" customFormat="1" ht="15.75">
      <c r="A4" s="520">
        <v>2013</v>
      </c>
      <c r="B4" s="520"/>
      <c r="C4" s="520"/>
      <c r="D4" s="520"/>
      <c r="E4" s="520"/>
      <c r="F4" s="520"/>
      <c r="G4" s="520"/>
      <c r="H4" s="520"/>
      <c r="I4" s="520"/>
      <c r="J4" s="520"/>
      <c r="K4" s="520"/>
      <c r="L4" s="520"/>
      <c r="M4" s="520"/>
      <c r="N4" s="520"/>
    </row>
    <row r="5" spans="1:14" s="2" customFormat="1" ht="15.75">
      <c r="A5" s="22" t="s">
        <v>509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68" t="s">
        <v>510</v>
      </c>
    </row>
    <row r="6" spans="1:14" s="2" customFormat="1" ht="18.75" customHeight="1" thickBot="1">
      <c r="A6" s="631" t="s">
        <v>127</v>
      </c>
      <c r="B6" s="635">
        <v>-20</v>
      </c>
      <c r="C6" s="635" t="s">
        <v>60</v>
      </c>
      <c r="D6" s="635" t="s">
        <v>61</v>
      </c>
      <c r="E6" s="635" t="s">
        <v>62</v>
      </c>
      <c r="F6" s="635" t="s">
        <v>63</v>
      </c>
      <c r="G6" s="635" t="s">
        <v>64</v>
      </c>
      <c r="H6" s="635" t="s">
        <v>65</v>
      </c>
      <c r="I6" s="635" t="s">
        <v>66</v>
      </c>
      <c r="J6" s="635" t="s">
        <v>67</v>
      </c>
      <c r="K6" s="635" t="s">
        <v>101</v>
      </c>
      <c r="L6" s="635" t="s">
        <v>530</v>
      </c>
      <c r="M6" s="644" t="s">
        <v>166</v>
      </c>
      <c r="N6" s="547" t="s">
        <v>128</v>
      </c>
    </row>
    <row r="7" spans="1:14" s="65" customFormat="1" ht="14.25" customHeight="1" thickTop="1" thickBot="1">
      <c r="A7" s="632"/>
      <c r="B7" s="636"/>
      <c r="C7" s="636"/>
      <c r="D7" s="636"/>
      <c r="E7" s="636"/>
      <c r="F7" s="636"/>
      <c r="G7" s="636"/>
      <c r="H7" s="636"/>
      <c r="I7" s="636"/>
      <c r="J7" s="636"/>
      <c r="K7" s="636"/>
      <c r="L7" s="636"/>
      <c r="M7" s="645"/>
      <c r="N7" s="548"/>
    </row>
    <row r="8" spans="1:14" s="65" customFormat="1" ht="18.75" customHeight="1" thickTop="1" thickBot="1">
      <c r="A8" s="632"/>
      <c r="B8" s="636"/>
      <c r="C8" s="636"/>
      <c r="D8" s="636"/>
      <c r="E8" s="636"/>
      <c r="F8" s="636"/>
      <c r="G8" s="636"/>
      <c r="H8" s="636"/>
      <c r="I8" s="636"/>
      <c r="J8" s="636"/>
      <c r="K8" s="636"/>
      <c r="L8" s="636"/>
      <c r="M8" s="645"/>
      <c r="N8" s="548"/>
    </row>
    <row r="9" spans="1:14" s="1" customFormat="1" ht="18.75" customHeight="1" thickTop="1">
      <c r="A9" s="633"/>
      <c r="B9" s="637"/>
      <c r="C9" s="637"/>
      <c r="D9" s="637"/>
      <c r="E9" s="637"/>
      <c r="F9" s="637"/>
      <c r="G9" s="637"/>
      <c r="H9" s="637"/>
      <c r="I9" s="637"/>
      <c r="J9" s="637"/>
      <c r="K9" s="637"/>
      <c r="L9" s="637"/>
      <c r="M9" s="646"/>
      <c r="N9" s="549"/>
    </row>
    <row r="10" spans="1:14" s="1" customFormat="1" ht="26.25" customHeight="1" thickBot="1">
      <c r="A10" s="34">
        <v>-20</v>
      </c>
      <c r="B10" s="427">
        <v>47</v>
      </c>
      <c r="C10" s="427">
        <v>21</v>
      </c>
      <c r="D10" s="427">
        <v>2</v>
      </c>
      <c r="E10" s="427">
        <v>0</v>
      </c>
      <c r="F10" s="427">
        <v>0</v>
      </c>
      <c r="G10" s="427">
        <v>0</v>
      </c>
      <c r="H10" s="427">
        <v>0</v>
      </c>
      <c r="I10" s="427">
        <v>0</v>
      </c>
      <c r="J10" s="427">
        <v>0</v>
      </c>
      <c r="K10" s="427">
        <v>0</v>
      </c>
      <c r="L10" s="427">
        <v>0</v>
      </c>
      <c r="M10" s="448">
        <f>SUM(B10:L10)</f>
        <v>70</v>
      </c>
      <c r="N10" s="28">
        <v>-20</v>
      </c>
    </row>
    <row r="11" spans="1:14" s="1" customFormat="1" ht="26.25" customHeight="1" thickTop="1" thickBot="1">
      <c r="A11" s="35" t="s">
        <v>27</v>
      </c>
      <c r="B11" s="421">
        <v>327</v>
      </c>
      <c r="C11" s="421">
        <v>549</v>
      </c>
      <c r="D11" s="421">
        <v>90</v>
      </c>
      <c r="E11" s="421">
        <v>11</v>
      </c>
      <c r="F11" s="421">
        <v>4</v>
      </c>
      <c r="G11" s="421">
        <v>2</v>
      </c>
      <c r="H11" s="421">
        <v>0</v>
      </c>
      <c r="I11" s="421">
        <v>0</v>
      </c>
      <c r="J11" s="421">
        <v>0</v>
      </c>
      <c r="K11" s="421">
        <v>0</v>
      </c>
      <c r="L11" s="421">
        <v>0</v>
      </c>
      <c r="M11" s="422">
        <f t="shared" ref="M11:M23" si="0">SUM(B11:L11)</f>
        <v>983</v>
      </c>
      <c r="N11" s="29" t="s">
        <v>27</v>
      </c>
    </row>
    <row r="12" spans="1:14" s="1" customFormat="1" ht="26.25" customHeight="1" thickTop="1" thickBot="1">
      <c r="A12" s="34" t="s">
        <v>28</v>
      </c>
      <c r="B12" s="423">
        <v>170</v>
      </c>
      <c r="C12" s="423">
        <v>640</v>
      </c>
      <c r="D12" s="423">
        <v>413</v>
      </c>
      <c r="E12" s="423">
        <v>66</v>
      </c>
      <c r="F12" s="423">
        <v>24</v>
      </c>
      <c r="G12" s="423">
        <v>10</v>
      </c>
      <c r="H12" s="423">
        <v>2</v>
      </c>
      <c r="I12" s="423">
        <v>0</v>
      </c>
      <c r="J12" s="423">
        <v>0</v>
      </c>
      <c r="K12" s="423">
        <v>0</v>
      </c>
      <c r="L12" s="423">
        <v>0</v>
      </c>
      <c r="M12" s="424">
        <f t="shared" si="0"/>
        <v>1325</v>
      </c>
      <c r="N12" s="28" t="s">
        <v>28</v>
      </c>
    </row>
    <row r="13" spans="1:14" s="1" customFormat="1" ht="26.25" customHeight="1" thickTop="1" thickBot="1">
      <c r="A13" s="35" t="s">
        <v>29</v>
      </c>
      <c r="B13" s="421">
        <v>29</v>
      </c>
      <c r="C13" s="421">
        <v>146</v>
      </c>
      <c r="D13" s="421">
        <v>229</v>
      </c>
      <c r="E13" s="421">
        <v>131</v>
      </c>
      <c r="F13" s="421">
        <v>42</v>
      </c>
      <c r="G13" s="421">
        <v>10</v>
      </c>
      <c r="H13" s="421">
        <v>3</v>
      </c>
      <c r="I13" s="421">
        <v>3</v>
      </c>
      <c r="J13" s="421">
        <v>0</v>
      </c>
      <c r="K13" s="421">
        <v>0</v>
      </c>
      <c r="L13" s="421">
        <v>0</v>
      </c>
      <c r="M13" s="422">
        <f t="shared" si="0"/>
        <v>593</v>
      </c>
      <c r="N13" s="29" t="s">
        <v>29</v>
      </c>
    </row>
    <row r="14" spans="1:14" s="1" customFormat="1" ht="26.25" customHeight="1" thickTop="1" thickBot="1">
      <c r="A14" s="34" t="s">
        <v>30</v>
      </c>
      <c r="B14" s="423">
        <v>6</v>
      </c>
      <c r="C14" s="423">
        <v>32</v>
      </c>
      <c r="D14" s="423">
        <v>81</v>
      </c>
      <c r="E14" s="423">
        <v>79</v>
      </c>
      <c r="F14" s="423">
        <v>52</v>
      </c>
      <c r="G14" s="423">
        <v>10</v>
      </c>
      <c r="H14" s="423">
        <v>8</v>
      </c>
      <c r="I14" s="423">
        <v>2</v>
      </c>
      <c r="J14" s="423">
        <v>0</v>
      </c>
      <c r="K14" s="423">
        <v>0</v>
      </c>
      <c r="L14" s="423">
        <v>0</v>
      </c>
      <c r="M14" s="424">
        <f t="shared" si="0"/>
        <v>270</v>
      </c>
      <c r="N14" s="28" t="s">
        <v>30</v>
      </c>
    </row>
    <row r="15" spans="1:14" s="1" customFormat="1" ht="26.25" customHeight="1" thickTop="1" thickBot="1">
      <c r="A15" s="35" t="s">
        <v>31</v>
      </c>
      <c r="B15" s="421">
        <v>2</v>
      </c>
      <c r="C15" s="421">
        <v>11</v>
      </c>
      <c r="D15" s="421">
        <v>33</v>
      </c>
      <c r="E15" s="421">
        <v>45</v>
      </c>
      <c r="F15" s="421">
        <v>36</v>
      </c>
      <c r="G15" s="421">
        <v>17</v>
      </c>
      <c r="H15" s="421">
        <v>6</v>
      </c>
      <c r="I15" s="421">
        <v>2</v>
      </c>
      <c r="J15" s="421">
        <v>0</v>
      </c>
      <c r="K15" s="421">
        <v>0</v>
      </c>
      <c r="L15" s="421">
        <v>0</v>
      </c>
      <c r="M15" s="422">
        <f t="shared" si="0"/>
        <v>152</v>
      </c>
      <c r="N15" s="29" t="s">
        <v>31</v>
      </c>
    </row>
    <row r="16" spans="1:14" s="1" customFormat="1" ht="26.25" customHeight="1" thickTop="1" thickBot="1">
      <c r="A16" s="34" t="s">
        <v>32</v>
      </c>
      <c r="B16" s="423">
        <v>1</v>
      </c>
      <c r="C16" s="423">
        <v>12</v>
      </c>
      <c r="D16" s="423">
        <v>19</v>
      </c>
      <c r="E16" s="423">
        <v>29</v>
      </c>
      <c r="F16" s="423">
        <v>20</v>
      </c>
      <c r="G16" s="423">
        <v>26</v>
      </c>
      <c r="H16" s="423">
        <v>10</v>
      </c>
      <c r="I16" s="423">
        <v>3</v>
      </c>
      <c r="J16" s="423">
        <v>0</v>
      </c>
      <c r="K16" s="423">
        <v>0</v>
      </c>
      <c r="L16" s="423">
        <v>0</v>
      </c>
      <c r="M16" s="424">
        <f t="shared" si="0"/>
        <v>120</v>
      </c>
      <c r="N16" s="28" t="s">
        <v>32</v>
      </c>
    </row>
    <row r="17" spans="1:14" s="1" customFormat="1" ht="26.25" customHeight="1" thickTop="1" thickBot="1">
      <c r="A17" s="35" t="s">
        <v>35</v>
      </c>
      <c r="B17" s="421">
        <v>0</v>
      </c>
      <c r="C17" s="421">
        <v>1</v>
      </c>
      <c r="D17" s="421">
        <v>9</v>
      </c>
      <c r="E17" s="421">
        <v>5</v>
      </c>
      <c r="F17" s="421">
        <v>16</v>
      </c>
      <c r="G17" s="421">
        <v>21</v>
      </c>
      <c r="H17" s="421">
        <v>6</v>
      </c>
      <c r="I17" s="421">
        <v>2</v>
      </c>
      <c r="J17" s="421">
        <v>2</v>
      </c>
      <c r="K17" s="421">
        <v>0</v>
      </c>
      <c r="L17" s="421">
        <v>0</v>
      </c>
      <c r="M17" s="422">
        <f t="shared" si="0"/>
        <v>62</v>
      </c>
      <c r="N17" s="29" t="s">
        <v>35</v>
      </c>
    </row>
    <row r="18" spans="1:14" s="1" customFormat="1" ht="26.25" customHeight="1" thickTop="1" thickBot="1">
      <c r="A18" s="34" t="s">
        <v>36</v>
      </c>
      <c r="B18" s="423">
        <v>0</v>
      </c>
      <c r="C18" s="423">
        <v>0</v>
      </c>
      <c r="D18" s="423">
        <v>0</v>
      </c>
      <c r="E18" s="423">
        <v>2</v>
      </c>
      <c r="F18" s="423">
        <v>4</v>
      </c>
      <c r="G18" s="423">
        <v>9</v>
      </c>
      <c r="H18" s="423">
        <v>3</v>
      </c>
      <c r="I18" s="423">
        <v>1</v>
      </c>
      <c r="J18" s="423">
        <v>1</v>
      </c>
      <c r="K18" s="423">
        <v>0</v>
      </c>
      <c r="L18" s="423">
        <v>0</v>
      </c>
      <c r="M18" s="424">
        <f t="shared" si="0"/>
        <v>20</v>
      </c>
      <c r="N18" s="28" t="s">
        <v>36</v>
      </c>
    </row>
    <row r="19" spans="1:14" s="1" customFormat="1" ht="26.25" customHeight="1" thickTop="1" thickBot="1">
      <c r="A19" s="35" t="s">
        <v>37</v>
      </c>
      <c r="B19" s="421">
        <v>0</v>
      </c>
      <c r="C19" s="421">
        <v>0</v>
      </c>
      <c r="D19" s="421">
        <v>1</v>
      </c>
      <c r="E19" s="421">
        <v>1</v>
      </c>
      <c r="F19" s="421">
        <v>5</v>
      </c>
      <c r="G19" s="421">
        <v>7</v>
      </c>
      <c r="H19" s="421">
        <v>3</v>
      </c>
      <c r="I19" s="421">
        <v>1</v>
      </c>
      <c r="J19" s="421">
        <v>0</v>
      </c>
      <c r="K19" s="421">
        <v>0</v>
      </c>
      <c r="L19" s="421">
        <v>0</v>
      </c>
      <c r="M19" s="422">
        <f t="shared" si="0"/>
        <v>18</v>
      </c>
      <c r="N19" s="29" t="s">
        <v>37</v>
      </c>
    </row>
    <row r="20" spans="1:14" s="1" customFormat="1" ht="26.25" customHeight="1" thickTop="1" thickBot="1">
      <c r="A20" s="34" t="s">
        <v>38</v>
      </c>
      <c r="B20" s="423">
        <v>0</v>
      </c>
      <c r="C20" s="423">
        <v>0</v>
      </c>
      <c r="D20" s="423">
        <v>0</v>
      </c>
      <c r="E20" s="423">
        <v>0</v>
      </c>
      <c r="F20" s="423">
        <v>2</v>
      </c>
      <c r="G20" s="423">
        <v>0</v>
      </c>
      <c r="H20" s="423">
        <v>0</v>
      </c>
      <c r="I20" s="423">
        <v>1</v>
      </c>
      <c r="J20" s="423">
        <v>0</v>
      </c>
      <c r="K20" s="423">
        <v>0</v>
      </c>
      <c r="L20" s="423">
        <v>0</v>
      </c>
      <c r="M20" s="424">
        <f t="shared" si="0"/>
        <v>3</v>
      </c>
      <c r="N20" s="28" t="s">
        <v>38</v>
      </c>
    </row>
    <row r="21" spans="1:14" s="1" customFormat="1" ht="26.25" customHeight="1" thickTop="1" thickBot="1">
      <c r="A21" s="35" t="s">
        <v>39</v>
      </c>
      <c r="B21" s="421">
        <v>0</v>
      </c>
      <c r="C21" s="421">
        <v>0</v>
      </c>
      <c r="D21" s="421">
        <v>0</v>
      </c>
      <c r="E21" s="421">
        <v>0</v>
      </c>
      <c r="F21" s="421">
        <v>1</v>
      </c>
      <c r="G21" s="421">
        <v>0</v>
      </c>
      <c r="H21" s="421">
        <v>0</v>
      </c>
      <c r="I21" s="421">
        <v>1</v>
      </c>
      <c r="J21" s="421">
        <v>0</v>
      </c>
      <c r="K21" s="421">
        <v>0</v>
      </c>
      <c r="L21" s="421">
        <v>0</v>
      </c>
      <c r="M21" s="422">
        <f t="shared" si="0"/>
        <v>2</v>
      </c>
      <c r="N21" s="29" t="s">
        <v>39</v>
      </c>
    </row>
    <row r="22" spans="1:14" s="1" customFormat="1" ht="26.25" customHeight="1" thickTop="1" thickBot="1">
      <c r="A22" s="34" t="s">
        <v>73</v>
      </c>
      <c r="B22" s="423">
        <v>0</v>
      </c>
      <c r="C22" s="423">
        <v>0</v>
      </c>
      <c r="D22" s="423">
        <v>0</v>
      </c>
      <c r="E22" s="423">
        <v>0</v>
      </c>
      <c r="F22" s="423">
        <v>0</v>
      </c>
      <c r="G22" s="423">
        <v>0</v>
      </c>
      <c r="H22" s="423">
        <v>0</v>
      </c>
      <c r="I22" s="423">
        <v>1</v>
      </c>
      <c r="J22" s="423">
        <v>0</v>
      </c>
      <c r="K22" s="423">
        <v>0</v>
      </c>
      <c r="L22" s="423">
        <v>0</v>
      </c>
      <c r="M22" s="424">
        <f t="shared" si="0"/>
        <v>1</v>
      </c>
      <c r="N22" s="28" t="s">
        <v>73</v>
      </c>
    </row>
    <row r="23" spans="1:14" s="1" customFormat="1" ht="26.25" customHeight="1" thickTop="1">
      <c r="A23" s="36" t="s">
        <v>33</v>
      </c>
      <c r="B23" s="425">
        <v>0</v>
      </c>
      <c r="C23" s="425">
        <v>0</v>
      </c>
      <c r="D23" s="425">
        <v>0</v>
      </c>
      <c r="E23" s="425">
        <v>0</v>
      </c>
      <c r="F23" s="425">
        <v>0</v>
      </c>
      <c r="G23" s="425">
        <v>0</v>
      </c>
      <c r="H23" s="425">
        <v>0</v>
      </c>
      <c r="I23" s="425">
        <v>0</v>
      </c>
      <c r="J23" s="425">
        <v>0</v>
      </c>
      <c r="K23" s="425">
        <v>0</v>
      </c>
      <c r="L23" s="425">
        <v>0</v>
      </c>
      <c r="M23" s="426">
        <f t="shared" si="0"/>
        <v>0</v>
      </c>
      <c r="N23" s="37" t="s">
        <v>34</v>
      </c>
    </row>
    <row r="24" spans="1:14" s="1" customFormat="1" ht="26.25" customHeight="1">
      <c r="A24" s="81" t="s">
        <v>2</v>
      </c>
      <c r="B24" s="440">
        <f>SUM(B10:B23)</f>
        <v>582</v>
      </c>
      <c r="C24" s="440">
        <f t="shared" ref="C24:M24" si="1">SUM(C10:C23)</f>
        <v>1412</v>
      </c>
      <c r="D24" s="440">
        <f t="shared" si="1"/>
        <v>877</v>
      </c>
      <c r="E24" s="440">
        <f t="shared" si="1"/>
        <v>369</v>
      </c>
      <c r="F24" s="440">
        <f t="shared" si="1"/>
        <v>206</v>
      </c>
      <c r="G24" s="440">
        <f t="shared" si="1"/>
        <v>112</v>
      </c>
      <c r="H24" s="440">
        <f t="shared" si="1"/>
        <v>41</v>
      </c>
      <c r="I24" s="440">
        <f t="shared" si="1"/>
        <v>17</v>
      </c>
      <c r="J24" s="440">
        <f t="shared" si="1"/>
        <v>3</v>
      </c>
      <c r="K24" s="440">
        <f t="shared" si="1"/>
        <v>0</v>
      </c>
      <c r="L24" s="449">
        <f t="shared" si="1"/>
        <v>0</v>
      </c>
      <c r="M24" s="449">
        <f t="shared" si="1"/>
        <v>3619</v>
      </c>
      <c r="N24" s="450" t="s">
        <v>3</v>
      </c>
    </row>
  </sheetData>
  <mergeCells count="18">
    <mergeCell ref="M6:M9"/>
    <mergeCell ref="N6:N9"/>
    <mergeCell ref="H6:H9"/>
    <mergeCell ref="I6:I9"/>
    <mergeCell ref="J6:J9"/>
    <mergeCell ref="K6:K9"/>
    <mergeCell ref="A1:N1"/>
    <mergeCell ref="A3:N3"/>
    <mergeCell ref="A2:N2"/>
    <mergeCell ref="A4:N4"/>
    <mergeCell ref="A6:A9"/>
    <mergeCell ref="B6:B9"/>
    <mergeCell ref="C6:C9"/>
    <mergeCell ref="D6:D9"/>
    <mergeCell ref="E6:E9"/>
    <mergeCell ref="F6:F9"/>
    <mergeCell ref="G6:G9"/>
    <mergeCell ref="L6:L9"/>
  </mergeCells>
  <phoneticPr fontId="6" type="noConversion"/>
  <printOptions horizontalCentered="1" verticalCentered="1"/>
  <pageMargins left="0" right="0" top="0" bottom="0" header="0" footer="0"/>
  <pageSetup paperSize="9" orientation="landscape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rightToLeft="1" view="pageBreakPreview" zoomScaleNormal="100" workbookViewId="0">
      <selection sqref="A1:XFD2"/>
    </sheetView>
  </sheetViews>
  <sheetFormatPr defaultRowHeight="12.75"/>
  <cols>
    <col min="1" max="1" width="26.28515625" style="4" customWidth="1"/>
    <col min="2" max="7" width="10.7109375" style="2" customWidth="1"/>
    <col min="8" max="8" width="25.85546875" style="4" customWidth="1"/>
    <col min="9" max="16384" width="9.140625" style="2"/>
  </cols>
  <sheetData>
    <row r="1" spans="1:8" s="66" customFormat="1" ht="22.5" customHeight="1">
      <c r="A1" s="587" t="s">
        <v>365</v>
      </c>
      <c r="B1" s="587"/>
      <c r="C1" s="587"/>
      <c r="D1" s="587"/>
      <c r="E1" s="587"/>
      <c r="F1" s="587"/>
      <c r="G1" s="587"/>
      <c r="H1" s="587"/>
    </row>
    <row r="2" spans="1:8" s="66" customFormat="1" ht="18">
      <c r="A2" s="588">
        <v>2013</v>
      </c>
      <c r="B2" s="588"/>
      <c r="C2" s="588"/>
      <c r="D2" s="588"/>
      <c r="E2" s="588"/>
      <c r="F2" s="588"/>
      <c r="G2" s="588"/>
      <c r="H2" s="588"/>
    </row>
    <row r="3" spans="1:8" s="66" customFormat="1" ht="36" customHeight="1">
      <c r="A3" s="605" t="s">
        <v>364</v>
      </c>
      <c r="B3" s="606"/>
      <c r="C3" s="606"/>
      <c r="D3" s="606"/>
      <c r="E3" s="606"/>
      <c r="F3" s="606"/>
      <c r="G3" s="606"/>
      <c r="H3" s="606"/>
    </row>
    <row r="4" spans="1:8" ht="15.75">
      <c r="A4" s="590">
        <v>2013</v>
      </c>
      <c r="B4" s="590"/>
      <c r="C4" s="590"/>
      <c r="D4" s="590"/>
      <c r="E4" s="590"/>
      <c r="F4" s="590"/>
      <c r="G4" s="590"/>
      <c r="H4" s="590"/>
    </row>
    <row r="5" spans="1:8" ht="15.75">
      <c r="A5" s="310" t="s">
        <v>512</v>
      </c>
      <c r="B5" s="313"/>
      <c r="C5" s="314"/>
      <c r="D5" s="314"/>
      <c r="E5" s="314"/>
      <c r="F5" s="314"/>
      <c r="G5" s="315"/>
      <c r="H5" s="312" t="s">
        <v>511</v>
      </c>
    </row>
    <row r="6" spans="1:8" ht="39" customHeight="1" thickBot="1">
      <c r="A6" s="619" t="s">
        <v>343</v>
      </c>
      <c r="B6" s="621" t="s">
        <v>361</v>
      </c>
      <c r="C6" s="621"/>
      <c r="D6" s="621"/>
      <c r="E6" s="621" t="s">
        <v>362</v>
      </c>
      <c r="F6" s="621"/>
      <c r="G6" s="621"/>
      <c r="H6" s="622" t="s">
        <v>344</v>
      </c>
    </row>
    <row r="7" spans="1:8" ht="39" customHeight="1">
      <c r="A7" s="620"/>
      <c r="B7" s="316" t="s">
        <v>345</v>
      </c>
      <c r="C7" s="316" t="s">
        <v>346</v>
      </c>
      <c r="D7" s="316" t="s">
        <v>347</v>
      </c>
      <c r="E7" s="316" t="s">
        <v>348</v>
      </c>
      <c r="F7" s="316" t="s">
        <v>349</v>
      </c>
      <c r="G7" s="316" t="s">
        <v>347</v>
      </c>
      <c r="H7" s="623"/>
    </row>
    <row r="8" spans="1:8" ht="24.75" customHeight="1" thickBot="1">
      <c r="A8" s="317" t="s">
        <v>350</v>
      </c>
      <c r="B8" s="105">
        <v>300</v>
      </c>
      <c r="C8" s="105">
        <v>287</v>
      </c>
      <c r="D8" s="428">
        <f>Table_Default__XLS_TAB_67[[#This Row],[M_QTRI_COUNT]]+Table_Default__XLS_TAB_67[[#This Row],[M_NQTRI_COUNT]]</f>
        <v>587</v>
      </c>
      <c r="E8" s="105">
        <v>279</v>
      </c>
      <c r="F8" s="105">
        <v>308</v>
      </c>
      <c r="G8" s="428">
        <f>Table_Default__XLS_TAB_67[[#This Row],[W_QTRI_COUNT]]+Table_Default__XLS_TAB_67[[#This Row],[W_NQTRI_COUNT]]</f>
        <v>587</v>
      </c>
      <c r="H8" s="319" t="s">
        <v>351</v>
      </c>
    </row>
    <row r="9" spans="1:8" ht="24.75" customHeight="1" thickBot="1">
      <c r="A9" s="320" t="s">
        <v>42</v>
      </c>
      <c r="B9" s="105">
        <v>397</v>
      </c>
      <c r="C9" s="105">
        <v>143</v>
      </c>
      <c r="D9" s="428">
        <f>Table_Default__XLS_TAB_67[[#This Row],[M_QTRI_COUNT]]+Table_Default__XLS_TAB_67[[#This Row],[M_NQTRI_COUNT]]</f>
        <v>540</v>
      </c>
      <c r="E9" s="105">
        <v>338</v>
      </c>
      <c r="F9" s="105">
        <v>202</v>
      </c>
      <c r="G9" s="428">
        <f>Table_Default__XLS_TAB_67[[#This Row],[W_QTRI_COUNT]]+Table_Default__XLS_TAB_67[[#This Row],[W_NQTRI_COUNT]]</f>
        <v>540</v>
      </c>
      <c r="H9" s="322" t="s">
        <v>352</v>
      </c>
    </row>
    <row r="10" spans="1:8" ht="24.75" customHeight="1" thickBot="1">
      <c r="A10" s="323" t="s">
        <v>43</v>
      </c>
      <c r="B10" s="105">
        <v>34</v>
      </c>
      <c r="C10" s="105">
        <v>35</v>
      </c>
      <c r="D10" s="428">
        <f>Table_Default__XLS_TAB_67[[#This Row],[M_QTRI_COUNT]]+Table_Default__XLS_TAB_67[[#This Row],[M_NQTRI_COUNT]]</f>
        <v>69</v>
      </c>
      <c r="E10" s="105">
        <v>20</v>
      </c>
      <c r="F10" s="105">
        <v>49</v>
      </c>
      <c r="G10" s="428">
        <f>Table_Default__XLS_TAB_67[[#This Row],[W_QTRI_COUNT]]+Table_Default__XLS_TAB_67[[#This Row],[W_NQTRI_COUNT]]</f>
        <v>69</v>
      </c>
      <c r="H10" s="324" t="s">
        <v>353</v>
      </c>
    </row>
    <row r="11" spans="1:8" ht="24.75" customHeight="1" thickBot="1">
      <c r="A11" s="320" t="s">
        <v>533</v>
      </c>
      <c r="B11" s="105">
        <v>54</v>
      </c>
      <c r="C11" s="105">
        <v>9</v>
      </c>
      <c r="D11" s="428">
        <f>Table_Default__XLS_TAB_67[[#This Row],[M_QTRI_COUNT]]+Table_Default__XLS_TAB_67[[#This Row],[M_NQTRI_COUNT]]</f>
        <v>63</v>
      </c>
      <c r="E11" s="105">
        <v>47</v>
      </c>
      <c r="F11" s="105">
        <v>16</v>
      </c>
      <c r="G11" s="428">
        <f>Table_Default__XLS_TAB_67[[#This Row],[W_QTRI_COUNT]]+Table_Default__XLS_TAB_67[[#This Row],[W_NQTRI_COUNT]]</f>
        <v>63</v>
      </c>
      <c r="H11" s="322" t="s">
        <v>355</v>
      </c>
    </row>
    <row r="12" spans="1:8" ht="24.75" customHeight="1" thickBot="1">
      <c r="A12" s="323" t="s">
        <v>44</v>
      </c>
      <c r="B12" s="105">
        <v>16</v>
      </c>
      <c r="C12" s="105">
        <v>4</v>
      </c>
      <c r="D12" s="428">
        <f>Table_Default__XLS_TAB_67[[#This Row],[M_QTRI_COUNT]]+Table_Default__XLS_TAB_67[[#This Row],[M_NQTRI_COUNT]]</f>
        <v>20</v>
      </c>
      <c r="E12" s="105">
        <v>16</v>
      </c>
      <c r="F12" s="105">
        <v>4</v>
      </c>
      <c r="G12" s="428">
        <f>Table_Default__XLS_TAB_67[[#This Row],[W_QTRI_COUNT]]+Table_Default__XLS_TAB_67[[#This Row],[W_NQTRI_COUNT]]</f>
        <v>20</v>
      </c>
      <c r="H12" s="324" t="s">
        <v>356</v>
      </c>
    </row>
    <row r="13" spans="1:8" ht="24.75" customHeight="1" thickBot="1">
      <c r="A13" s="320" t="s">
        <v>45</v>
      </c>
      <c r="B13" s="105">
        <v>3</v>
      </c>
      <c r="C13" s="105">
        <v>1</v>
      </c>
      <c r="D13" s="428">
        <f>Table_Default__XLS_TAB_67[[#This Row],[M_QTRI_COUNT]]+Table_Default__XLS_TAB_67[[#This Row],[M_NQTRI_COUNT]]</f>
        <v>4</v>
      </c>
      <c r="E13" s="105">
        <v>3</v>
      </c>
      <c r="F13" s="105">
        <v>1</v>
      </c>
      <c r="G13" s="428">
        <f>Table_Default__XLS_TAB_67[[#This Row],[W_QTRI_COUNT]]+Table_Default__XLS_TAB_67[[#This Row],[W_NQTRI_COUNT]]</f>
        <v>4</v>
      </c>
      <c r="H13" s="322" t="s">
        <v>357</v>
      </c>
    </row>
    <row r="14" spans="1:8" ht="24.75" customHeight="1" thickBot="1">
      <c r="A14" s="323" t="s">
        <v>358</v>
      </c>
      <c r="B14" s="105">
        <v>12</v>
      </c>
      <c r="C14" s="105">
        <v>1</v>
      </c>
      <c r="D14" s="428">
        <f>Table_Default__XLS_TAB_67[[#This Row],[M_QTRI_COUNT]]+Table_Default__XLS_TAB_67[[#This Row],[M_NQTRI_COUNT]]</f>
        <v>13</v>
      </c>
      <c r="E14" s="105">
        <v>8</v>
      </c>
      <c r="F14" s="105">
        <v>5</v>
      </c>
      <c r="G14" s="428">
        <f>Table_Default__XLS_TAB_67[[#This Row],[W_QTRI_COUNT]]+Table_Default__XLS_TAB_67[[#This Row],[W_NQTRI_COUNT]]</f>
        <v>13</v>
      </c>
      <c r="H14" s="324" t="s">
        <v>165</v>
      </c>
    </row>
    <row r="15" spans="1:8" ht="24.75" customHeight="1">
      <c r="A15" s="325" t="s">
        <v>359</v>
      </c>
      <c r="B15" s="108">
        <v>0</v>
      </c>
      <c r="C15" s="108">
        <v>29</v>
      </c>
      <c r="D15" s="429">
        <f>Table_Default__XLS_TAB_67[[#This Row],[M_QTRI_COUNT]]+Table_Default__XLS_TAB_67[[#This Row],[M_NQTRI_COUNT]]</f>
        <v>29</v>
      </c>
      <c r="E15" s="108">
        <v>17</v>
      </c>
      <c r="F15" s="108">
        <v>12</v>
      </c>
      <c r="G15" s="429">
        <f>Table_Default__XLS_TAB_67[[#This Row],[W_QTRI_COUNT]]+Table_Default__XLS_TAB_67[[#This Row],[W_NQTRI_COUNT]]</f>
        <v>29</v>
      </c>
      <c r="H15" s="327" t="s">
        <v>360</v>
      </c>
    </row>
    <row r="16" spans="1:8" ht="24.75" customHeight="1">
      <c r="A16" s="328" t="s">
        <v>0</v>
      </c>
      <c r="B16" s="441">
        <f t="shared" ref="B16:F16" si="0">SUM(B8:B15)</f>
        <v>816</v>
      </c>
      <c r="C16" s="441">
        <f t="shared" si="0"/>
        <v>509</v>
      </c>
      <c r="D16" s="441">
        <f t="shared" si="0"/>
        <v>1325</v>
      </c>
      <c r="E16" s="441">
        <f t="shared" si="0"/>
        <v>728</v>
      </c>
      <c r="F16" s="441">
        <f t="shared" si="0"/>
        <v>597</v>
      </c>
      <c r="G16" s="441">
        <f>SUM(G8:G15)</f>
        <v>1325</v>
      </c>
      <c r="H16" s="330" t="s">
        <v>1</v>
      </c>
    </row>
    <row r="17" spans="6:8">
      <c r="F17" s="618"/>
      <c r="G17" s="618"/>
      <c r="H17" s="618"/>
    </row>
  </sheetData>
  <mergeCells count="9">
    <mergeCell ref="F17:H17"/>
    <mergeCell ref="H6:H7"/>
    <mergeCell ref="A3:H3"/>
    <mergeCell ref="A1:H1"/>
    <mergeCell ref="A2:H2"/>
    <mergeCell ref="A4:H4"/>
    <mergeCell ref="A6:A7"/>
    <mergeCell ref="B6:D6"/>
    <mergeCell ref="E6:G6"/>
  </mergeCells>
  <phoneticPr fontId="6" type="noConversion"/>
  <printOptions horizontalCentered="1" verticalCentered="1"/>
  <pageMargins left="0" right="0" top="0" bottom="0" header="0" footer="0"/>
  <pageSetup paperSize="9" orientation="landscape" r:id="rId1"/>
  <headerFooter alignWithMargins="0"/>
  <drawing r:id="rId2"/>
  <tableParts count="1">
    <tablePart r:id="rId3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rightToLeft="1" view="pageBreakPreview" topLeftCell="A4" zoomScaleNormal="100" zoomScaleSheetLayoutView="100" workbookViewId="0">
      <selection sqref="A1:XFD2"/>
    </sheetView>
  </sheetViews>
  <sheetFormatPr defaultRowHeight="12.75"/>
  <cols>
    <col min="1" max="1" width="20.7109375" style="4" customWidth="1"/>
    <col min="2" max="7" width="9.7109375" style="2" customWidth="1"/>
    <col min="8" max="8" width="20.7109375" style="4" customWidth="1"/>
    <col min="9" max="16384" width="9.140625" style="2"/>
  </cols>
  <sheetData>
    <row r="1" spans="1:8" s="66" customFormat="1" ht="18">
      <c r="A1" s="519" t="s">
        <v>74</v>
      </c>
      <c r="B1" s="519"/>
      <c r="C1" s="519"/>
      <c r="D1" s="519"/>
      <c r="E1" s="519"/>
      <c r="F1" s="519"/>
      <c r="G1" s="519"/>
      <c r="H1" s="519"/>
    </row>
    <row r="2" spans="1:8" s="66" customFormat="1" ht="18">
      <c r="A2" s="519">
        <v>2013</v>
      </c>
      <c r="B2" s="519"/>
      <c r="C2" s="519"/>
      <c r="D2" s="519"/>
      <c r="E2" s="519"/>
      <c r="F2" s="519"/>
      <c r="G2" s="519"/>
      <c r="H2" s="519"/>
    </row>
    <row r="3" spans="1:8" ht="33" customHeight="1">
      <c r="A3" s="647" t="s">
        <v>371</v>
      </c>
      <c r="B3" s="648"/>
      <c r="C3" s="648"/>
      <c r="D3" s="648"/>
      <c r="E3" s="648"/>
      <c r="F3" s="648"/>
      <c r="G3" s="648"/>
      <c r="H3" s="648"/>
    </row>
    <row r="4" spans="1:8" ht="15.75">
      <c r="A4" s="648">
        <v>2013</v>
      </c>
      <c r="B4" s="648"/>
      <c r="C4" s="648"/>
      <c r="D4" s="648"/>
      <c r="E4" s="648"/>
      <c r="F4" s="648"/>
      <c r="G4" s="648"/>
      <c r="H4" s="648"/>
    </row>
    <row r="5" spans="1:8" ht="15.75">
      <c r="A5" s="22" t="s">
        <v>513</v>
      </c>
      <c r="B5" s="23"/>
      <c r="C5" s="23"/>
      <c r="D5" s="23"/>
      <c r="E5" s="23"/>
      <c r="F5" s="23"/>
      <c r="G5" s="23"/>
      <c r="H5" s="21" t="s">
        <v>514</v>
      </c>
    </row>
    <row r="6" spans="1:8" ht="21.75" customHeight="1" thickBot="1">
      <c r="A6" s="539" t="s">
        <v>84</v>
      </c>
      <c r="B6" s="567" t="s">
        <v>139</v>
      </c>
      <c r="C6" s="567"/>
      <c r="D6" s="567"/>
      <c r="E6" s="567" t="s">
        <v>140</v>
      </c>
      <c r="F6" s="567"/>
      <c r="G6" s="567"/>
      <c r="H6" s="547" t="s">
        <v>102</v>
      </c>
    </row>
    <row r="7" spans="1:8" s="65" customFormat="1" ht="18" customHeight="1" thickTop="1" thickBot="1">
      <c r="A7" s="540"/>
      <c r="B7" s="624" t="s">
        <v>137</v>
      </c>
      <c r="C7" s="624" t="s">
        <v>138</v>
      </c>
      <c r="D7" s="626" t="s">
        <v>166</v>
      </c>
      <c r="E7" s="624" t="s">
        <v>137</v>
      </c>
      <c r="F7" s="624" t="s">
        <v>138</v>
      </c>
      <c r="G7" s="626" t="s">
        <v>166</v>
      </c>
      <c r="H7" s="548"/>
    </row>
    <row r="8" spans="1:8" s="1" customFormat="1" ht="15" customHeight="1" thickTop="1">
      <c r="A8" s="541"/>
      <c r="B8" s="625"/>
      <c r="C8" s="625"/>
      <c r="D8" s="612"/>
      <c r="E8" s="625"/>
      <c r="F8" s="625"/>
      <c r="G8" s="612"/>
      <c r="H8" s="549"/>
    </row>
    <row r="9" spans="1:8" s="1" customFormat="1" ht="30" customHeight="1" thickBot="1">
      <c r="A9" s="118" t="s">
        <v>4</v>
      </c>
      <c r="B9" s="430">
        <v>74</v>
      </c>
      <c r="C9" s="430">
        <v>58</v>
      </c>
      <c r="D9" s="431">
        <f>Table_Default__XLS_TAB_23[[#This Row],[M_QTRI_COUNT]]+Table_Default__XLS_TAB_23[[#This Row],[M_NQTRI_COUNT]]</f>
        <v>132</v>
      </c>
      <c r="E9" s="430">
        <v>69</v>
      </c>
      <c r="F9" s="430">
        <v>63</v>
      </c>
      <c r="G9" s="431">
        <f>Table_Default__XLS_TAB_23[[#This Row],[W_QTRI_COUNT]]+Table_Default__XLS_TAB_23[[#This Row],[W_NQTRI_COUNT]]</f>
        <v>132</v>
      </c>
      <c r="H9" s="119" t="s">
        <v>5</v>
      </c>
    </row>
    <row r="10" spans="1:8" s="1" customFormat="1" ht="30" customHeight="1" thickBot="1">
      <c r="A10" s="120" t="s">
        <v>6</v>
      </c>
      <c r="B10" s="113">
        <v>56</v>
      </c>
      <c r="C10" s="113">
        <v>37</v>
      </c>
      <c r="D10" s="431">
        <f>Table_Default__XLS_TAB_23[[#This Row],[M_QTRI_COUNT]]+Table_Default__XLS_TAB_23[[#This Row],[M_NQTRI_COUNT]]</f>
        <v>93</v>
      </c>
      <c r="E10" s="113">
        <v>50</v>
      </c>
      <c r="F10" s="113">
        <v>43</v>
      </c>
      <c r="G10" s="431">
        <f>Table_Default__XLS_TAB_23[[#This Row],[W_QTRI_COUNT]]+Table_Default__XLS_TAB_23[[#This Row],[W_NQTRI_COUNT]]</f>
        <v>93</v>
      </c>
      <c r="H10" s="121" t="s">
        <v>7</v>
      </c>
    </row>
    <row r="11" spans="1:8" s="1" customFormat="1" ht="30" customHeight="1" thickBot="1">
      <c r="A11" s="122" t="s">
        <v>8</v>
      </c>
      <c r="B11" s="113">
        <v>72</v>
      </c>
      <c r="C11" s="113">
        <v>48</v>
      </c>
      <c r="D11" s="431">
        <f>Table_Default__XLS_TAB_23[[#This Row],[M_QTRI_COUNT]]+Table_Default__XLS_TAB_23[[#This Row],[M_NQTRI_COUNT]]</f>
        <v>120</v>
      </c>
      <c r="E11" s="113">
        <v>69</v>
      </c>
      <c r="F11" s="113">
        <v>51</v>
      </c>
      <c r="G11" s="431">
        <f>Table_Default__XLS_TAB_23[[#This Row],[W_QTRI_COUNT]]+Table_Default__XLS_TAB_23[[#This Row],[W_NQTRI_COUNT]]</f>
        <v>120</v>
      </c>
      <c r="H11" s="123" t="s">
        <v>9</v>
      </c>
    </row>
    <row r="12" spans="1:8" s="1" customFormat="1" ht="30" customHeight="1" thickBot="1">
      <c r="A12" s="120" t="s">
        <v>532</v>
      </c>
      <c r="B12" s="113">
        <v>82</v>
      </c>
      <c r="C12" s="113">
        <v>30</v>
      </c>
      <c r="D12" s="431">
        <f>Table_Default__XLS_TAB_23[[#This Row],[M_QTRI_COUNT]]+Table_Default__XLS_TAB_23[[#This Row],[M_NQTRI_COUNT]]</f>
        <v>112</v>
      </c>
      <c r="E12" s="113">
        <v>74</v>
      </c>
      <c r="F12" s="113">
        <v>38</v>
      </c>
      <c r="G12" s="431">
        <f>Table_Default__XLS_TAB_23[[#This Row],[W_QTRI_COUNT]]+Table_Default__XLS_TAB_23[[#This Row],[W_NQTRI_COUNT]]</f>
        <v>112</v>
      </c>
      <c r="H12" s="121" t="s">
        <v>10</v>
      </c>
    </row>
    <row r="13" spans="1:8" s="1" customFormat="1" ht="30" customHeight="1" thickBot="1">
      <c r="A13" s="122" t="s">
        <v>11</v>
      </c>
      <c r="B13" s="113">
        <v>97</v>
      </c>
      <c r="C13" s="113">
        <v>55</v>
      </c>
      <c r="D13" s="431">
        <f>Table_Default__XLS_TAB_23[[#This Row],[M_QTRI_COUNT]]+Table_Default__XLS_TAB_23[[#This Row],[M_NQTRI_COUNT]]</f>
        <v>152</v>
      </c>
      <c r="E13" s="113">
        <v>81</v>
      </c>
      <c r="F13" s="113">
        <v>71</v>
      </c>
      <c r="G13" s="431">
        <f>Table_Default__XLS_TAB_23[[#This Row],[W_QTRI_COUNT]]+Table_Default__XLS_TAB_23[[#This Row],[W_NQTRI_COUNT]]</f>
        <v>152</v>
      </c>
      <c r="H13" s="123" t="s">
        <v>12</v>
      </c>
    </row>
    <row r="14" spans="1:8" s="1" customFormat="1" ht="30" customHeight="1" thickBot="1">
      <c r="A14" s="120" t="s">
        <v>13</v>
      </c>
      <c r="B14" s="113">
        <v>68</v>
      </c>
      <c r="C14" s="113">
        <v>55</v>
      </c>
      <c r="D14" s="431">
        <f>Table_Default__XLS_TAB_23[[#This Row],[M_QTRI_COUNT]]+Table_Default__XLS_TAB_23[[#This Row],[M_NQTRI_COUNT]]</f>
        <v>123</v>
      </c>
      <c r="E14" s="113">
        <v>67</v>
      </c>
      <c r="F14" s="113">
        <v>56</v>
      </c>
      <c r="G14" s="431">
        <f>Table_Default__XLS_TAB_23[[#This Row],[W_QTRI_COUNT]]+Table_Default__XLS_TAB_23[[#This Row],[W_NQTRI_COUNT]]</f>
        <v>123</v>
      </c>
      <c r="H14" s="121" t="s">
        <v>14</v>
      </c>
    </row>
    <row r="15" spans="1:8" s="1" customFormat="1" ht="30" customHeight="1" thickBot="1">
      <c r="A15" s="122" t="s">
        <v>15</v>
      </c>
      <c r="B15" s="113">
        <v>66</v>
      </c>
      <c r="C15" s="113">
        <v>46</v>
      </c>
      <c r="D15" s="431">
        <f>Table_Default__XLS_TAB_23[[#This Row],[M_QTRI_COUNT]]+Table_Default__XLS_TAB_23[[#This Row],[M_NQTRI_COUNT]]</f>
        <v>112</v>
      </c>
      <c r="E15" s="113">
        <v>63</v>
      </c>
      <c r="F15" s="113">
        <v>49</v>
      </c>
      <c r="G15" s="431">
        <f>Table_Default__XLS_TAB_23[[#This Row],[W_QTRI_COUNT]]+Table_Default__XLS_TAB_23[[#This Row],[W_NQTRI_COUNT]]</f>
        <v>112</v>
      </c>
      <c r="H15" s="123" t="s">
        <v>16</v>
      </c>
    </row>
    <row r="16" spans="1:8" s="1" customFormat="1" ht="30" customHeight="1" thickBot="1">
      <c r="A16" s="120" t="s">
        <v>17</v>
      </c>
      <c r="B16" s="113">
        <v>35</v>
      </c>
      <c r="C16" s="113">
        <v>15</v>
      </c>
      <c r="D16" s="431">
        <f>Table_Default__XLS_TAB_23[[#This Row],[M_QTRI_COUNT]]+Table_Default__XLS_TAB_23[[#This Row],[M_NQTRI_COUNT]]</f>
        <v>50</v>
      </c>
      <c r="E16" s="113">
        <v>30</v>
      </c>
      <c r="F16" s="113">
        <v>20</v>
      </c>
      <c r="G16" s="431">
        <f>Table_Default__XLS_TAB_23[[#This Row],[W_QTRI_COUNT]]+Table_Default__XLS_TAB_23[[#This Row],[W_NQTRI_COUNT]]</f>
        <v>50</v>
      </c>
      <c r="H16" s="121" t="s">
        <v>18</v>
      </c>
    </row>
    <row r="17" spans="1:8" s="1" customFormat="1" ht="30" customHeight="1" thickBot="1">
      <c r="A17" s="122" t="s">
        <v>19</v>
      </c>
      <c r="B17" s="113">
        <v>79</v>
      </c>
      <c r="C17" s="113">
        <v>35</v>
      </c>
      <c r="D17" s="431">
        <f>Table_Default__XLS_TAB_23[[#This Row],[M_QTRI_COUNT]]+Table_Default__XLS_TAB_23[[#This Row],[M_NQTRI_COUNT]]</f>
        <v>114</v>
      </c>
      <c r="E17" s="113">
        <v>72</v>
      </c>
      <c r="F17" s="113">
        <v>42</v>
      </c>
      <c r="G17" s="431">
        <f>Table_Default__XLS_TAB_23[[#This Row],[W_QTRI_COUNT]]+Table_Default__XLS_TAB_23[[#This Row],[W_NQTRI_COUNT]]</f>
        <v>114</v>
      </c>
      <c r="H17" s="123" t="s">
        <v>20</v>
      </c>
    </row>
    <row r="18" spans="1:8" s="1" customFormat="1" ht="30" customHeight="1" thickBot="1">
      <c r="A18" s="120" t="s">
        <v>21</v>
      </c>
      <c r="B18" s="113">
        <v>52</v>
      </c>
      <c r="C18" s="113">
        <v>31</v>
      </c>
      <c r="D18" s="431">
        <f>Table_Default__XLS_TAB_23[[#This Row],[M_QTRI_COUNT]]+Table_Default__XLS_TAB_23[[#This Row],[M_NQTRI_COUNT]]</f>
        <v>83</v>
      </c>
      <c r="E18" s="113">
        <v>40</v>
      </c>
      <c r="F18" s="113">
        <v>43</v>
      </c>
      <c r="G18" s="431">
        <f>Table_Default__XLS_TAB_23[[#This Row],[W_QTRI_COUNT]]+Table_Default__XLS_TAB_23[[#This Row],[W_NQTRI_COUNT]]</f>
        <v>83</v>
      </c>
      <c r="H18" s="121" t="s">
        <v>22</v>
      </c>
    </row>
    <row r="19" spans="1:8" s="1" customFormat="1" ht="30" customHeight="1" thickBot="1">
      <c r="A19" s="122" t="s">
        <v>23</v>
      </c>
      <c r="B19" s="113">
        <v>59</v>
      </c>
      <c r="C19" s="113">
        <v>56</v>
      </c>
      <c r="D19" s="431">
        <f>Table_Default__XLS_TAB_23[[#This Row],[M_QTRI_COUNT]]+Table_Default__XLS_TAB_23[[#This Row],[M_NQTRI_COUNT]]</f>
        <v>115</v>
      </c>
      <c r="E19" s="113">
        <v>54</v>
      </c>
      <c r="F19" s="113">
        <v>61</v>
      </c>
      <c r="G19" s="431">
        <f>Table_Default__XLS_TAB_23[[#This Row],[W_QTRI_COUNT]]+Table_Default__XLS_TAB_23[[#This Row],[W_NQTRI_COUNT]]</f>
        <v>115</v>
      </c>
      <c r="H19" s="123" t="s">
        <v>24</v>
      </c>
    </row>
    <row r="20" spans="1:8" s="1" customFormat="1" ht="30" customHeight="1" thickBot="1">
      <c r="A20" s="124" t="s">
        <v>25</v>
      </c>
      <c r="B20" s="432">
        <v>76</v>
      </c>
      <c r="C20" s="432">
        <v>43</v>
      </c>
      <c r="D20" s="431">
        <f>Table_Default__XLS_TAB_23[[#This Row],[M_QTRI_COUNT]]+Table_Default__XLS_TAB_23[[#This Row],[M_NQTRI_COUNT]]</f>
        <v>119</v>
      </c>
      <c r="E20" s="432">
        <v>59</v>
      </c>
      <c r="F20" s="432">
        <v>60</v>
      </c>
      <c r="G20" s="431">
        <f>Table_Default__XLS_TAB_23[[#This Row],[W_QTRI_COUNT]]+Table_Default__XLS_TAB_23[[#This Row],[W_NQTRI_COUNT]]</f>
        <v>119</v>
      </c>
      <c r="H20" s="125" t="s">
        <v>26</v>
      </c>
    </row>
    <row r="21" spans="1:8" s="1" customFormat="1" ht="24.75" customHeight="1">
      <c r="A21" s="70" t="s">
        <v>2</v>
      </c>
      <c r="B21" s="433">
        <f>SUM(B9:B20)</f>
        <v>816</v>
      </c>
      <c r="C21" s="433">
        <f t="shared" ref="C21:G21" si="0">SUM(C9:C20)</f>
        <v>509</v>
      </c>
      <c r="D21" s="434">
        <f t="shared" si="0"/>
        <v>1325</v>
      </c>
      <c r="E21" s="433">
        <f t="shared" si="0"/>
        <v>728</v>
      </c>
      <c r="F21" s="433">
        <f t="shared" si="0"/>
        <v>597</v>
      </c>
      <c r="G21" s="434">
        <f t="shared" si="0"/>
        <v>1325</v>
      </c>
      <c r="H21" s="72" t="s">
        <v>3</v>
      </c>
    </row>
    <row r="22" spans="1:8" ht="24" customHeight="1">
      <c r="A22" s="3"/>
      <c r="H22" s="3"/>
    </row>
    <row r="23" spans="1:8" ht="24" customHeight="1">
      <c r="A23" s="3"/>
      <c r="H23" s="3"/>
    </row>
    <row r="24" spans="1:8" ht="24" customHeight="1">
      <c r="A24" s="3"/>
      <c r="H24" s="3"/>
    </row>
    <row r="25" spans="1:8" ht="24" customHeight="1">
      <c r="A25" s="3"/>
      <c r="H25" s="3"/>
    </row>
    <row r="26" spans="1:8" ht="24" customHeight="1">
      <c r="A26" s="3"/>
      <c r="H26" s="3"/>
    </row>
    <row r="27" spans="1:8" ht="29.25" customHeight="1" thickBot="1">
      <c r="A27" s="65" t="s">
        <v>85</v>
      </c>
      <c r="B27" s="624" t="s">
        <v>137</v>
      </c>
      <c r="C27" s="624" t="s">
        <v>138</v>
      </c>
    </row>
    <row r="28" spans="1:8" ht="13.5" thickTop="1">
      <c r="A28" s="1"/>
      <c r="B28" s="625"/>
      <c r="C28" s="625"/>
    </row>
    <row r="29" spans="1:8">
      <c r="A29" s="1" t="s">
        <v>86</v>
      </c>
      <c r="B29" s="1">
        <f t="shared" ref="B29:C40" si="1">SUM(B9)</f>
        <v>74</v>
      </c>
      <c r="C29" s="1">
        <f t="shared" si="1"/>
        <v>58</v>
      </c>
    </row>
    <row r="30" spans="1:8">
      <c r="A30" s="1" t="s">
        <v>87</v>
      </c>
      <c r="B30" s="1">
        <f t="shared" si="1"/>
        <v>56</v>
      </c>
      <c r="C30" s="1">
        <f t="shared" si="1"/>
        <v>37</v>
      </c>
    </row>
    <row r="31" spans="1:8">
      <c r="A31" s="1" t="s">
        <v>88</v>
      </c>
      <c r="B31" s="1">
        <f t="shared" si="1"/>
        <v>72</v>
      </c>
      <c r="C31" s="1">
        <f t="shared" si="1"/>
        <v>48</v>
      </c>
    </row>
    <row r="32" spans="1:8">
      <c r="A32" s="1" t="s">
        <v>89</v>
      </c>
      <c r="B32" s="1">
        <f t="shared" si="1"/>
        <v>82</v>
      </c>
      <c r="C32" s="1">
        <f t="shared" si="1"/>
        <v>30</v>
      </c>
    </row>
    <row r="33" spans="1:3">
      <c r="A33" s="1" t="s">
        <v>90</v>
      </c>
      <c r="B33" s="1">
        <f t="shared" si="1"/>
        <v>97</v>
      </c>
      <c r="C33" s="1">
        <f t="shared" si="1"/>
        <v>55</v>
      </c>
    </row>
    <row r="34" spans="1:3">
      <c r="A34" s="1" t="s">
        <v>91</v>
      </c>
      <c r="B34" s="1">
        <f t="shared" si="1"/>
        <v>68</v>
      </c>
      <c r="C34" s="1">
        <f t="shared" si="1"/>
        <v>55</v>
      </c>
    </row>
    <row r="35" spans="1:3">
      <c r="A35" s="1" t="s">
        <v>92</v>
      </c>
      <c r="B35" s="1">
        <f t="shared" si="1"/>
        <v>66</v>
      </c>
      <c r="C35" s="1">
        <f t="shared" si="1"/>
        <v>46</v>
      </c>
    </row>
    <row r="36" spans="1:3">
      <c r="A36" s="1" t="s">
        <v>93</v>
      </c>
      <c r="B36" s="1">
        <f t="shared" si="1"/>
        <v>35</v>
      </c>
      <c r="C36" s="1">
        <f t="shared" si="1"/>
        <v>15</v>
      </c>
    </row>
    <row r="37" spans="1:3">
      <c r="A37" s="1" t="s">
        <v>94</v>
      </c>
      <c r="B37" s="1">
        <f t="shared" si="1"/>
        <v>79</v>
      </c>
      <c r="C37" s="1">
        <f t="shared" si="1"/>
        <v>35</v>
      </c>
    </row>
    <row r="38" spans="1:3">
      <c r="A38" s="1" t="s">
        <v>95</v>
      </c>
      <c r="B38" s="1">
        <f t="shared" si="1"/>
        <v>52</v>
      </c>
      <c r="C38" s="1">
        <f t="shared" si="1"/>
        <v>31</v>
      </c>
    </row>
    <row r="39" spans="1:3">
      <c r="A39" s="1" t="s">
        <v>96</v>
      </c>
      <c r="B39" s="1">
        <f t="shared" si="1"/>
        <v>59</v>
      </c>
      <c r="C39" s="1">
        <f t="shared" si="1"/>
        <v>56</v>
      </c>
    </row>
    <row r="40" spans="1:3">
      <c r="A40" s="1" t="s">
        <v>97</v>
      </c>
      <c r="B40" s="1">
        <f t="shared" si="1"/>
        <v>76</v>
      </c>
      <c r="C40" s="1">
        <f t="shared" si="1"/>
        <v>43</v>
      </c>
    </row>
  </sheetData>
  <mergeCells count="16">
    <mergeCell ref="C27:C28"/>
    <mergeCell ref="A2:H2"/>
    <mergeCell ref="A4:H4"/>
    <mergeCell ref="B6:D6"/>
    <mergeCell ref="E6:G6"/>
    <mergeCell ref="E7:E8"/>
    <mergeCell ref="F7:F8"/>
    <mergeCell ref="D7:D8"/>
    <mergeCell ref="G7:G8"/>
    <mergeCell ref="B27:B28"/>
    <mergeCell ref="A1:H1"/>
    <mergeCell ref="A3:H3"/>
    <mergeCell ref="A6:A8"/>
    <mergeCell ref="H6:H8"/>
    <mergeCell ref="B7:B8"/>
    <mergeCell ref="C7:C8"/>
  </mergeCells>
  <phoneticPr fontId="6" type="noConversion"/>
  <printOptions horizontalCentered="1" verticalCentered="1"/>
  <pageMargins left="0" right="0" top="0" bottom="0" header="0" footer="0"/>
  <pageSetup paperSize="9" orientation="landscape" r:id="rId1"/>
  <headerFooter alignWithMargins="0"/>
  <drawing r:id="rId2"/>
  <tableParts count="1">
    <tablePart r:id="rId3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rightToLeft="1" view="pageBreakPreview" zoomScaleNormal="100" workbookViewId="0">
      <selection sqref="A1:XFD2"/>
    </sheetView>
  </sheetViews>
  <sheetFormatPr defaultRowHeight="12.75"/>
  <cols>
    <col min="1" max="1" width="20.7109375" style="4" customWidth="1"/>
    <col min="2" max="5" width="15.7109375" style="2" customWidth="1"/>
    <col min="6" max="6" width="10.42578125" style="2" customWidth="1"/>
    <col min="7" max="7" width="20.7109375" style="4" customWidth="1"/>
    <col min="8" max="16384" width="9.140625" style="2"/>
  </cols>
  <sheetData>
    <row r="1" spans="1:7" s="66" customFormat="1" ht="18">
      <c r="A1" s="649" t="s">
        <v>75</v>
      </c>
      <c r="B1" s="649"/>
      <c r="C1" s="649"/>
      <c r="D1" s="649"/>
      <c r="E1" s="649"/>
      <c r="F1" s="649"/>
      <c r="G1" s="649"/>
    </row>
    <row r="2" spans="1:7" s="66" customFormat="1" ht="18">
      <c r="A2" s="650">
        <v>2013</v>
      </c>
      <c r="B2" s="650"/>
      <c r="C2" s="650"/>
      <c r="D2" s="650"/>
      <c r="E2" s="650"/>
      <c r="F2" s="650"/>
      <c r="G2" s="650"/>
    </row>
    <row r="3" spans="1:7" s="66" customFormat="1" ht="18">
      <c r="A3" s="538" t="s">
        <v>76</v>
      </c>
      <c r="B3" s="538"/>
      <c r="C3" s="538"/>
      <c r="D3" s="538"/>
      <c r="E3" s="538"/>
      <c r="F3" s="538"/>
      <c r="G3" s="538"/>
    </row>
    <row r="4" spans="1:7" ht="15.75">
      <c r="A4" s="520">
        <v>2013</v>
      </c>
      <c r="B4" s="520"/>
      <c r="C4" s="520"/>
      <c r="D4" s="520"/>
      <c r="E4" s="520"/>
      <c r="F4" s="520"/>
      <c r="G4" s="520"/>
    </row>
    <row r="5" spans="1:7" ht="15.75">
      <c r="A5" s="22" t="s">
        <v>515</v>
      </c>
      <c r="B5" s="23"/>
      <c r="C5" s="23"/>
      <c r="D5" s="23"/>
      <c r="E5" s="23"/>
      <c r="F5" s="23"/>
      <c r="G5" s="21" t="s">
        <v>516</v>
      </c>
    </row>
    <row r="6" spans="1:7" ht="18" customHeight="1" thickBot="1">
      <c r="A6" s="651" t="s">
        <v>103</v>
      </c>
      <c r="B6" s="607" t="s">
        <v>367</v>
      </c>
      <c r="C6" s="607" t="s">
        <v>368</v>
      </c>
      <c r="D6" s="607" t="s">
        <v>369</v>
      </c>
      <c r="E6" s="607" t="s">
        <v>370</v>
      </c>
      <c r="F6" s="626" t="s">
        <v>166</v>
      </c>
      <c r="G6" s="547" t="s">
        <v>107</v>
      </c>
    </row>
    <row r="7" spans="1:7" s="65" customFormat="1" ht="18" customHeight="1" thickTop="1" thickBot="1">
      <c r="A7" s="652"/>
      <c r="B7" s="634"/>
      <c r="C7" s="634"/>
      <c r="D7" s="634"/>
      <c r="E7" s="634"/>
      <c r="F7" s="611"/>
      <c r="G7" s="548"/>
    </row>
    <row r="8" spans="1:7" s="1" customFormat="1" ht="18" customHeight="1" thickTop="1" thickBot="1">
      <c r="A8" s="652"/>
      <c r="B8" s="634"/>
      <c r="C8" s="634"/>
      <c r="D8" s="634"/>
      <c r="E8" s="634"/>
      <c r="F8" s="611"/>
      <c r="G8" s="548"/>
    </row>
    <row r="9" spans="1:7" s="1" customFormat="1" ht="18" customHeight="1" thickTop="1">
      <c r="A9" s="653"/>
      <c r="B9" s="531"/>
      <c r="C9" s="531"/>
      <c r="D9" s="531"/>
      <c r="E9" s="531"/>
      <c r="F9" s="535"/>
      <c r="G9" s="549"/>
    </row>
    <row r="10" spans="1:7" s="1" customFormat="1" ht="24" customHeight="1" thickBot="1">
      <c r="A10" s="100">
        <v>-20</v>
      </c>
      <c r="B10" s="109">
        <v>29</v>
      </c>
      <c r="C10" s="110">
        <v>32</v>
      </c>
      <c r="D10" s="110">
        <v>9</v>
      </c>
      <c r="E10" s="110">
        <v>2</v>
      </c>
      <c r="F10" s="111">
        <f>SUM(Table_Default__XLS_TAB_26_24014[[#This Row],[BAAN_SMALLERQATAR]:[BAAN_GREATER]])</f>
        <v>72</v>
      </c>
      <c r="G10" s="101">
        <v>-20</v>
      </c>
    </row>
    <row r="11" spans="1:7" s="1" customFormat="1" ht="24" customHeight="1" thickTop="1" thickBot="1">
      <c r="A11" s="35" t="s">
        <v>27</v>
      </c>
      <c r="B11" s="112">
        <v>91</v>
      </c>
      <c r="C11" s="113">
        <v>136</v>
      </c>
      <c r="D11" s="113">
        <v>48</v>
      </c>
      <c r="E11" s="113">
        <v>4</v>
      </c>
      <c r="F11" s="111">
        <f>SUM(Table_Default__XLS_TAB_26_24014[[#This Row],[BAAN_SMALLERQATAR]:[BAAN_GREATER]])</f>
        <v>279</v>
      </c>
      <c r="G11" s="85" t="s">
        <v>27</v>
      </c>
    </row>
    <row r="12" spans="1:7" s="1" customFormat="1" ht="24" customHeight="1" thickTop="1" thickBot="1">
      <c r="A12" s="96" t="s">
        <v>28</v>
      </c>
      <c r="B12" s="112">
        <v>64</v>
      </c>
      <c r="C12" s="113">
        <v>176</v>
      </c>
      <c r="D12" s="113">
        <v>56</v>
      </c>
      <c r="E12" s="113">
        <v>5</v>
      </c>
      <c r="F12" s="111">
        <f>SUM(Table_Default__XLS_TAB_26_24014[[#This Row],[BAAN_SMALLERQATAR]:[BAAN_GREATER]])</f>
        <v>301</v>
      </c>
      <c r="G12" s="97" t="s">
        <v>28</v>
      </c>
    </row>
    <row r="13" spans="1:7" s="1" customFormat="1" ht="24" customHeight="1" thickTop="1" thickBot="1">
      <c r="A13" s="35" t="s">
        <v>29</v>
      </c>
      <c r="B13" s="112">
        <v>66</v>
      </c>
      <c r="C13" s="113">
        <v>151</v>
      </c>
      <c r="D13" s="113">
        <v>30</v>
      </c>
      <c r="E13" s="113">
        <v>3</v>
      </c>
      <c r="F13" s="111">
        <f>SUM(Table_Default__XLS_TAB_26_24014[[#This Row],[BAAN_SMALLERQATAR]:[BAAN_GREATER]])</f>
        <v>250</v>
      </c>
      <c r="G13" s="85" t="s">
        <v>29</v>
      </c>
    </row>
    <row r="14" spans="1:7" s="1" customFormat="1" ht="23.25" customHeight="1" thickTop="1" thickBot="1">
      <c r="A14" s="96" t="s">
        <v>30</v>
      </c>
      <c r="B14" s="112">
        <v>36</v>
      </c>
      <c r="C14" s="113">
        <v>99</v>
      </c>
      <c r="D14" s="113">
        <v>32</v>
      </c>
      <c r="E14" s="113">
        <v>8</v>
      </c>
      <c r="F14" s="111">
        <f>SUM(Table_Default__XLS_TAB_26_24014[[#This Row],[BAAN_SMALLERQATAR]:[BAAN_GREATER]])</f>
        <v>175</v>
      </c>
      <c r="G14" s="97" t="s">
        <v>30</v>
      </c>
    </row>
    <row r="15" spans="1:7" s="1" customFormat="1" ht="24" customHeight="1" thickTop="1" thickBot="1">
      <c r="A15" s="35" t="s">
        <v>31</v>
      </c>
      <c r="B15" s="112">
        <v>29</v>
      </c>
      <c r="C15" s="113">
        <v>71</v>
      </c>
      <c r="D15" s="113">
        <v>19</v>
      </c>
      <c r="E15" s="113">
        <v>5</v>
      </c>
      <c r="F15" s="111">
        <f>SUM(Table_Default__XLS_TAB_26_24014[[#This Row],[BAAN_SMALLERQATAR]:[BAAN_GREATER]])</f>
        <v>124</v>
      </c>
      <c r="G15" s="85" t="s">
        <v>31</v>
      </c>
    </row>
    <row r="16" spans="1:7" s="1" customFormat="1" ht="24" customHeight="1" thickTop="1" thickBot="1">
      <c r="A16" s="96" t="s">
        <v>32</v>
      </c>
      <c r="B16" s="112">
        <v>17</v>
      </c>
      <c r="C16" s="113">
        <v>46</v>
      </c>
      <c r="D16" s="113">
        <v>8</v>
      </c>
      <c r="E16" s="113">
        <v>6</v>
      </c>
      <c r="F16" s="111">
        <f>SUM(Table_Default__XLS_TAB_26_24014[[#This Row],[BAAN_SMALLERQATAR]:[BAAN_GREATER]])</f>
        <v>77</v>
      </c>
      <c r="G16" s="97" t="s">
        <v>32</v>
      </c>
    </row>
    <row r="17" spans="1:7" s="1" customFormat="1" ht="24" customHeight="1" thickTop="1" thickBot="1">
      <c r="A17" s="35" t="s">
        <v>35</v>
      </c>
      <c r="B17" s="112">
        <v>9</v>
      </c>
      <c r="C17" s="113">
        <v>16</v>
      </c>
      <c r="D17" s="113">
        <v>0</v>
      </c>
      <c r="E17" s="113">
        <v>2</v>
      </c>
      <c r="F17" s="111">
        <f>SUM(Table_Default__XLS_TAB_26_24014[[#This Row],[BAAN_SMALLERQATAR]:[BAAN_GREATER]])</f>
        <v>27</v>
      </c>
      <c r="G17" s="85" t="s">
        <v>35</v>
      </c>
    </row>
    <row r="18" spans="1:7" s="1" customFormat="1" ht="24" customHeight="1" thickTop="1" thickBot="1">
      <c r="A18" s="96" t="s">
        <v>36</v>
      </c>
      <c r="B18" s="112">
        <v>3</v>
      </c>
      <c r="C18" s="113">
        <v>5</v>
      </c>
      <c r="D18" s="113">
        <v>0</v>
      </c>
      <c r="E18" s="113">
        <v>0</v>
      </c>
      <c r="F18" s="111">
        <f>SUM(Table_Default__XLS_TAB_26_24014[[#This Row],[BAAN_SMALLERQATAR]:[BAAN_GREATER]])</f>
        <v>8</v>
      </c>
      <c r="G18" s="97" t="s">
        <v>36</v>
      </c>
    </row>
    <row r="19" spans="1:7" s="1" customFormat="1" ht="24" customHeight="1" thickTop="1" thickBot="1">
      <c r="A19" s="35" t="s">
        <v>77</v>
      </c>
      <c r="B19" s="112">
        <v>2</v>
      </c>
      <c r="C19" s="113">
        <v>4</v>
      </c>
      <c r="D19" s="113">
        <v>0</v>
      </c>
      <c r="E19" s="113">
        <v>1</v>
      </c>
      <c r="F19" s="111">
        <f>SUM(Table_Default__XLS_TAB_26_24014[[#This Row],[BAAN_SMALLERQATAR]:[BAAN_GREATER]])</f>
        <v>7</v>
      </c>
      <c r="G19" s="85" t="s">
        <v>77</v>
      </c>
    </row>
    <row r="20" spans="1:7" s="1" customFormat="1" ht="24" customHeight="1" thickTop="1" thickBot="1">
      <c r="A20" s="98" t="s">
        <v>33</v>
      </c>
      <c r="B20" s="114">
        <v>1</v>
      </c>
      <c r="C20" s="115">
        <v>4</v>
      </c>
      <c r="D20" s="115">
        <v>0</v>
      </c>
      <c r="E20" s="115">
        <v>0</v>
      </c>
      <c r="F20" s="111">
        <f>SUM(Table_Default__XLS_TAB_26_24014[[#This Row],[BAAN_SMALLERQATAR]:[BAAN_GREATER]])</f>
        <v>5</v>
      </c>
      <c r="G20" s="99" t="s">
        <v>34</v>
      </c>
    </row>
    <row r="21" spans="1:7" s="1" customFormat="1" ht="26.25" customHeight="1">
      <c r="A21" s="94" t="s">
        <v>0</v>
      </c>
      <c r="B21" s="436">
        <f>SUM(B10:B20)</f>
        <v>347</v>
      </c>
      <c r="C21" s="436">
        <f t="shared" ref="C21:F21" si="0">SUM(C10:C20)</f>
        <v>740</v>
      </c>
      <c r="D21" s="436">
        <f t="shared" si="0"/>
        <v>202</v>
      </c>
      <c r="E21" s="436">
        <f t="shared" si="0"/>
        <v>36</v>
      </c>
      <c r="F21" s="436">
        <f t="shared" si="0"/>
        <v>1325</v>
      </c>
      <c r="G21" s="95" t="s">
        <v>1</v>
      </c>
    </row>
    <row r="22" spans="1:7" s="82" customFormat="1"/>
    <row r="23" spans="1:7" s="82" customFormat="1"/>
    <row r="24" spans="1:7" ht="24" customHeight="1">
      <c r="A24" s="3"/>
      <c r="G24" s="3"/>
    </row>
    <row r="25" spans="1:7" ht="24" customHeight="1">
      <c r="A25" s="3"/>
      <c r="G25" s="3"/>
    </row>
    <row r="26" spans="1:7" ht="29.25" customHeight="1"/>
  </sheetData>
  <mergeCells count="11">
    <mergeCell ref="D6:D9"/>
    <mergeCell ref="E6:E9"/>
    <mergeCell ref="F6:F9"/>
    <mergeCell ref="A1:G1"/>
    <mergeCell ref="A2:G2"/>
    <mergeCell ref="A3:G3"/>
    <mergeCell ref="A4:G4"/>
    <mergeCell ref="A6:A9"/>
    <mergeCell ref="G6:G9"/>
    <mergeCell ref="B6:B9"/>
    <mergeCell ref="C6:C9"/>
  </mergeCells>
  <phoneticPr fontId="6" type="noConversion"/>
  <printOptions horizontalCentered="1" verticalCentered="1"/>
  <pageMargins left="0" right="0" top="0" bottom="0" header="0" footer="0"/>
  <pageSetup paperSize="9" orientation="landscape" r:id="rId1"/>
  <headerFooter alignWithMargins="0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rightToLeft="1" view="pageBreakPreview" topLeftCell="A15" zoomScaleNormal="100" zoomScaleSheetLayoutView="100" workbookViewId="0">
      <selection activeCell="B33" sqref="B33"/>
    </sheetView>
  </sheetViews>
  <sheetFormatPr defaultRowHeight="12.75"/>
  <cols>
    <col min="1" max="1" width="18.42578125" style="129" customWidth="1"/>
    <col min="2" max="4" width="13.5703125" style="129" customWidth="1"/>
    <col min="5" max="5" width="18.42578125" style="130" customWidth="1"/>
    <col min="6" max="16384" width="9.140625" style="129"/>
  </cols>
  <sheetData>
    <row r="1" spans="1:10" s="473" customFormat="1" ht="21" customHeight="1">
      <c r="A1" s="518" t="s">
        <v>186</v>
      </c>
      <c r="B1" s="518"/>
      <c r="C1" s="518"/>
      <c r="D1" s="518"/>
      <c r="E1" s="518"/>
      <c r="G1" s="474"/>
      <c r="H1" s="474"/>
      <c r="I1" s="474"/>
      <c r="J1" s="474"/>
    </row>
    <row r="2" spans="1:10" s="473" customFormat="1" ht="18">
      <c r="A2" s="519" t="s">
        <v>567</v>
      </c>
      <c r="B2" s="519"/>
      <c r="C2" s="519"/>
      <c r="D2" s="519"/>
      <c r="E2" s="519"/>
      <c r="G2" s="474"/>
      <c r="H2" s="474"/>
      <c r="I2" s="474"/>
      <c r="J2" s="474"/>
    </row>
    <row r="3" spans="1:10" s="147" customFormat="1" ht="15.75">
      <c r="A3" s="520" t="s">
        <v>185</v>
      </c>
      <c r="B3" s="520"/>
      <c r="C3" s="520"/>
      <c r="D3" s="520"/>
      <c r="E3" s="520"/>
      <c r="G3" s="129"/>
      <c r="H3" s="129"/>
      <c r="I3" s="129"/>
      <c r="J3" s="129"/>
    </row>
    <row r="4" spans="1:10" s="147" customFormat="1" ht="18">
      <c r="A4" s="520" t="s">
        <v>567</v>
      </c>
      <c r="B4" s="520"/>
      <c r="C4" s="520"/>
      <c r="D4" s="520"/>
      <c r="E4" s="520"/>
      <c r="G4" s="145"/>
      <c r="H4" s="145"/>
      <c r="I4" s="145"/>
      <c r="J4" s="145"/>
    </row>
    <row r="5" spans="1:10" s="148" customFormat="1" ht="18">
      <c r="A5" s="150" t="s">
        <v>479</v>
      </c>
      <c r="E5" s="149" t="s">
        <v>480</v>
      </c>
      <c r="G5" s="145"/>
      <c r="H5" s="145"/>
      <c r="I5" s="145"/>
      <c r="J5" s="145"/>
    </row>
    <row r="6" spans="1:10" s="146" customFormat="1" ht="27" customHeight="1" thickBot="1">
      <c r="A6" s="521" t="s">
        <v>184</v>
      </c>
      <c r="B6" s="524" t="s">
        <v>183</v>
      </c>
      <c r="C6" s="524" t="s">
        <v>182</v>
      </c>
      <c r="D6" s="524" t="s">
        <v>181</v>
      </c>
      <c r="E6" s="527" t="s">
        <v>180</v>
      </c>
      <c r="G6" s="147"/>
      <c r="H6" s="147"/>
      <c r="I6" s="147"/>
      <c r="J6" s="147"/>
    </row>
    <row r="7" spans="1:10" s="144" customFormat="1" ht="19.5" thickTop="1" thickBot="1">
      <c r="A7" s="522"/>
      <c r="B7" s="525"/>
      <c r="C7" s="525"/>
      <c r="D7" s="525"/>
      <c r="E7" s="528"/>
      <c r="G7" s="145"/>
      <c r="H7" s="145"/>
      <c r="I7" s="145"/>
      <c r="J7" s="145"/>
    </row>
    <row r="8" spans="1:10" s="144" customFormat="1" ht="18.75" thickTop="1">
      <c r="A8" s="523"/>
      <c r="B8" s="526"/>
      <c r="C8" s="526"/>
      <c r="D8" s="526"/>
      <c r="E8" s="529"/>
      <c r="G8" s="145"/>
      <c r="H8" s="145"/>
      <c r="I8" s="145"/>
      <c r="J8" s="145"/>
    </row>
    <row r="9" spans="1:10" ht="27.75" customHeight="1" thickBot="1">
      <c r="A9" s="297">
        <v>2004</v>
      </c>
      <c r="B9" s="298">
        <v>13190</v>
      </c>
      <c r="C9" s="298">
        <v>1341</v>
      </c>
      <c r="D9" s="298">
        <v>11849</v>
      </c>
      <c r="E9" s="299">
        <v>2004</v>
      </c>
    </row>
    <row r="10" spans="1:10" ht="27.75" customHeight="1" thickTop="1" thickBot="1">
      <c r="A10" s="140">
        <v>2005</v>
      </c>
      <c r="B10" s="139">
        <v>13401</v>
      </c>
      <c r="C10" s="139">
        <v>1545</v>
      </c>
      <c r="D10" s="139">
        <v>11856</v>
      </c>
      <c r="E10" s="138">
        <v>2005</v>
      </c>
    </row>
    <row r="11" spans="1:10" ht="27.75" customHeight="1" thickTop="1" thickBot="1">
      <c r="A11" s="143">
        <v>2006</v>
      </c>
      <c r="B11" s="142">
        <v>14120</v>
      </c>
      <c r="C11" s="142">
        <v>1750</v>
      </c>
      <c r="D11" s="142">
        <v>12370</v>
      </c>
      <c r="E11" s="141">
        <v>2006</v>
      </c>
    </row>
    <row r="12" spans="1:10" ht="27.75" customHeight="1" thickTop="1" thickBot="1">
      <c r="A12" s="140">
        <v>2007</v>
      </c>
      <c r="B12" s="139">
        <v>15681</v>
      </c>
      <c r="C12" s="139">
        <v>1776</v>
      </c>
      <c r="D12" s="139">
        <v>13905</v>
      </c>
      <c r="E12" s="138">
        <v>2007</v>
      </c>
    </row>
    <row r="13" spans="1:10" ht="27.75" customHeight="1" thickTop="1" thickBot="1">
      <c r="A13" s="143">
        <v>2008</v>
      </c>
      <c r="B13" s="142">
        <v>17210</v>
      </c>
      <c r="C13" s="142">
        <v>1942</v>
      </c>
      <c r="D13" s="142">
        <v>15268</v>
      </c>
      <c r="E13" s="141">
        <v>2008</v>
      </c>
    </row>
    <row r="14" spans="1:10" ht="27.75" customHeight="1" thickTop="1" thickBot="1">
      <c r="A14" s="140">
        <v>2009</v>
      </c>
      <c r="B14" s="139">
        <v>18351</v>
      </c>
      <c r="C14" s="139">
        <v>2008</v>
      </c>
      <c r="D14" s="139">
        <v>16343</v>
      </c>
      <c r="E14" s="138">
        <v>2009</v>
      </c>
    </row>
    <row r="15" spans="1:10" ht="27.75" customHeight="1" thickTop="1" thickBot="1">
      <c r="A15" s="143">
        <v>2010</v>
      </c>
      <c r="B15" s="142">
        <v>19504</v>
      </c>
      <c r="C15" s="142">
        <v>1970</v>
      </c>
      <c r="D15" s="142">
        <v>17534</v>
      </c>
      <c r="E15" s="141">
        <v>2010</v>
      </c>
    </row>
    <row r="16" spans="1:10" ht="27.75" customHeight="1" thickTop="1" thickBot="1">
      <c r="A16" s="140">
        <v>2011</v>
      </c>
      <c r="B16" s="139">
        <v>20623</v>
      </c>
      <c r="C16" s="139">
        <v>1949</v>
      </c>
      <c r="D16" s="139">
        <v>18674</v>
      </c>
      <c r="E16" s="138">
        <v>2011</v>
      </c>
    </row>
    <row r="17" spans="1:5" ht="27.75" customHeight="1" thickTop="1" thickBot="1">
      <c r="A17" s="143">
        <v>2012</v>
      </c>
      <c r="B17" s="142">
        <v>21423</v>
      </c>
      <c r="C17" s="142">
        <v>2031</v>
      </c>
      <c r="D17" s="142">
        <v>19392</v>
      </c>
      <c r="E17" s="141">
        <v>2012</v>
      </c>
    </row>
    <row r="18" spans="1:5" ht="27.75" customHeight="1" thickTop="1">
      <c r="A18" s="300">
        <v>2013</v>
      </c>
      <c r="B18" s="301">
        <v>23708</v>
      </c>
      <c r="C18" s="301">
        <v>2133</v>
      </c>
      <c r="D18" s="301">
        <f>B18-C18</f>
        <v>21575</v>
      </c>
      <c r="E18" s="302">
        <v>2013</v>
      </c>
    </row>
    <row r="19" spans="1:5" ht="34.5" customHeight="1">
      <c r="A19" s="137"/>
      <c r="B19" s="136"/>
      <c r="C19" s="136"/>
      <c r="D19" s="136"/>
      <c r="E19" s="135"/>
    </row>
    <row r="20" spans="1:5" ht="34.5" customHeight="1">
      <c r="A20" s="134"/>
      <c r="B20" s="134"/>
      <c r="C20" s="134"/>
      <c r="D20" s="134"/>
      <c r="E20" s="134"/>
    </row>
    <row r="21" spans="1:5" ht="32.25" customHeight="1">
      <c r="E21" s="129"/>
    </row>
    <row r="22" spans="1:5" ht="32.25" customHeight="1">
      <c r="E22" s="129"/>
    </row>
    <row r="23" spans="1:5" ht="32.25" customHeight="1">
      <c r="A23" s="133" t="s">
        <v>179</v>
      </c>
      <c r="B23" s="132" t="s">
        <v>523</v>
      </c>
      <c r="C23" s="132" t="s">
        <v>178</v>
      </c>
      <c r="D23" s="132" t="s">
        <v>177</v>
      </c>
      <c r="E23" s="129"/>
    </row>
    <row r="24" spans="1:5">
      <c r="A24" s="131">
        <f>SUM(A9)</f>
        <v>2004</v>
      </c>
      <c r="B24" s="131">
        <f t="shared" ref="B24:D33" si="0">SUM(B9)</f>
        <v>13190</v>
      </c>
      <c r="C24" s="131">
        <f t="shared" si="0"/>
        <v>1341</v>
      </c>
      <c r="D24" s="131">
        <f t="shared" si="0"/>
        <v>11849</v>
      </c>
    </row>
    <row r="25" spans="1:5">
      <c r="A25" s="131">
        <f t="shared" ref="A25:D33" si="1">SUM(A10)</f>
        <v>2005</v>
      </c>
      <c r="B25" s="131">
        <f t="shared" si="1"/>
        <v>13401</v>
      </c>
      <c r="C25" s="131">
        <f t="shared" si="1"/>
        <v>1545</v>
      </c>
      <c r="D25" s="131">
        <f t="shared" si="1"/>
        <v>11856</v>
      </c>
    </row>
    <row r="26" spans="1:5">
      <c r="A26" s="131">
        <f t="shared" si="1"/>
        <v>2006</v>
      </c>
      <c r="B26" s="131">
        <f t="shared" si="1"/>
        <v>14120</v>
      </c>
      <c r="C26" s="131">
        <f t="shared" si="1"/>
        <v>1750</v>
      </c>
      <c r="D26" s="131">
        <f t="shared" si="1"/>
        <v>12370</v>
      </c>
    </row>
    <row r="27" spans="1:5">
      <c r="A27" s="131">
        <f t="shared" si="1"/>
        <v>2007</v>
      </c>
      <c r="B27" s="131">
        <f t="shared" si="1"/>
        <v>15681</v>
      </c>
      <c r="C27" s="131">
        <f t="shared" si="1"/>
        <v>1776</v>
      </c>
      <c r="D27" s="131">
        <f t="shared" si="1"/>
        <v>13905</v>
      </c>
    </row>
    <row r="28" spans="1:5">
      <c r="A28" s="131">
        <f t="shared" si="1"/>
        <v>2008</v>
      </c>
      <c r="B28" s="131">
        <f t="shared" si="1"/>
        <v>17210</v>
      </c>
      <c r="C28" s="131">
        <f t="shared" si="1"/>
        <v>1942</v>
      </c>
      <c r="D28" s="131">
        <f t="shared" si="1"/>
        <v>15268</v>
      </c>
    </row>
    <row r="29" spans="1:5">
      <c r="A29" s="131">
        <f t="shared" si="1"/>
        <v>2009</v>
      </c>
      <c r="B29" s="131">
        <f t="shared" si="1"/>
        <v>18351</v>
      </c>
      <c r="C29" s="131">
        <f t="shared" si="1"/>
        <v>2008</v>
      </c>
      <c r="D29" s="131">
        <f t="shared" si="1"/>
        <v>16343</v>
      </c>
    </row>
    <row r="30" spans="1:5">
      <c r="A30" s="131">
        <f t="shared" si="1"/>
        <v>2010</v>
      </c>
      <c r="B30" s="131">
        <f t="shared" si="1"/>
        <v>19504</v>
      </c>
      <c r="C30" s="131">
        <f t="shared" si="1"/>
        <v>1970</v>
      </c>
      <c r="D30" s="131">
        <f t="shared" si="1"/>
        <v>17534</v>
      </c>
    </row>
    <row r="31" spans="1:5">
      <c r="A31" s="131">
        <f t="shared" si="1"/>
        <v>2011</v>
      </c>
      <c r="B31" s="131">
        <f t="shared" si="1"/>
        <v>20623</v>
      </c>
      <c r="C31" s="131">
        <f t="shared" si="1"/>
        <v>1949</v>
      </c>
      <c r="D31" s="131">
        <f t="shared" si="1"/>
        <v>18674</v>
      </c>
    </row>
    <row r="32" spans="1:5">
      <c r="A32" s="131">
        <f t="shared" si="1"/>
        <v>2012</v>
      </c>
      <c r="B32" s="131">
        <f t="shared" si="1"/>
        <v>21423</v>
      </c>
      <c r="C32" s="131">
        <f t="shared" si="1"/>
        <v>2031</v>
      </c>
      <c r="D32" s="131">
        <f t="shared" si="1"/>
        <v>19392</v>
      </c>
      <c r="E32" s="129"/>
    </row>
    <row r="33" spans="1:4">
      <c r="A33" s="131">
        <f t="shared" si="1"/>
        <v>2013</v>
      </c>
      <c r="B33" s="131">
        <f t="shared" si="0"/>
        <v>23708</v>
      </c>
      <c r="C33" s="131">
        <f t="shared" si="0"/>
        <v>2133</v>
      </c>
      <c r="D33" s="131">
        <f t="shared" si="0"/>
        <v>21575</v>
      </c>
    </row>
  </sheetData>
  <mergeCells count="9">
    <mergeCell ref="A1:E1"/>
    <mergeCell ref="A2:E2"/>
    <mergeCell ref="A3:E3"/>
    <mergeCell ref="A4:E4"/>
    <mergeCell ref="A6:A8"/>
    <mergeCell ref="B6:B8"/>
    <mergeCell ref="C6:C8"/>
    <mergeCell ref="D6:D8"/>
    <mergeCell ref="E6:E8"/>
  </mergeCells>
  <printOptions horizontalCentered="1" verticalCentered="1"/>
  <pageMargins left="0" right="0" top="0" bottom="0" header="0" footer="0"/>
  <pageSetup paperSize="9" orientation="portrait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rightToLeft="1" view="pageBreakPreview" topLeftCell="A4" zoomScaleNormal="100" workbookViewId="0">
      <selection sqref="A1:XFD2"/>
    </sheetView>
  </sheetViews>
  <sheetFormatPr defaultRowHeight="12.75"/>
  <cols>
    <col min="1" max="1" width="22.42578125" style="4" customWidth="1"/>
    <col min="2" max="6" width="14.5703125" style="2" customWidth="1"/>
    <col min="7" max="7" width="27" style="4" customWidth="1"/>
    <col min="8" max="16384" width="9.140625" style="2"/>
  </cols>
  <sheetData>
    <row r="1" spans="1:9" s="66" customFormat="1" ht="18">
      <c r="A1" s="649" t="s">
        <v>78</v>
      </c>
      <c r="B1" s="649"/>
      <c r="C1" s="649"/>
      <c r="D1" s="649"/>
      <c r="E1" s="649"/>
      <c r="F1" s="649"/>
      <c r="G1" s="649"/>
    </row>
    <row r="2" spans="1:9" s="66" customFormat="1" ht="18">
      <c r="A2" s="650">
        <v>2013</v>
      </c>
      <c r="B2" s="650"/>
      <c r="C2" s="650"/>
      <c r="D2" s="650"/>
      <c r="E2" s="650"/>
      <c r="F2" s="650"/>
      <c r="G2" s="650"/>
    </row>
    <row r="3" spans="1:9" s="66" customFormat="1" ht="33.75" customHeight="1">
      <c r="A3" s="573" t="s">
        <v>372</v>
      </c>
      <c r="B3" s="538"/>
      <c r="C3" s="538"/>
      <c r="D3" s="538"/>
      <c r="E3" s="538"/>
      <c r="F3" s="538"/>
      <c r="G3" s="538"/>
    </row>
    <row r="4" spans="1:9" ht="15.75">
      <c r="A4" s="520">
        <v>2013</v>
      </c>
      <c r="B4" s="520"/>
      <c r="C4" s="520"/>
      <c r="D4" s="520"/>
      <c r="E4" s="520"/>
      <c r="F4" s="520"/>
      <c r="G4" s="520"/>
    </row>
    <row r="5" spans="1:9" ht="15.75">
      <c r="A5" s="22" t="s">
        <v>518</v>
      </c>
      <c r="B5" s="23"/>
      <c r="C5" s="23"/>
      <c r="D5" s="23"/>
      <c r="E5" s="23"/>
      <c r="F5" s="23"/>
      <c r="G5" s="21" t="s">
        <v>517</v>
      </c>
    </row>
    <row r="6" spans="1:9" ht="18" customHeight="1" thickBot="1">
      <c r="A6" s="651" t="s">
        <v>375</v>
      </c>
      <c r="B6" s="607" t="s">
        <v>367</v>
      </c>
      <c r="C6" s="607" t="s">
        <v>368</v>
      </c>
      <c r="D6" s="607" t="s">
        <v>369</v>
      </c>
      <c r="E6" s="607" t="s">
        <v>370</v>
      </c>
      <c r="F6" s="626" t="s">
        <v>174</v>
      </c>
      <c r="G6" s="547" t="s">
        <v>374</v>
      </c>
      <c r="I6" s="2" t="s">
        <v>373</v>
      </c>
    </row>
    <row r="7" spans="1:9" s="65" customFormat="1" ht="18" customHeight="1" thickTop="1" thickBot="1">
      <c r="A7" s="652"/>
      <c r="B7" s="634"/>
      <c r="C7" s="634"/>
      <c r="D7" s="634"/>
      <c r="E7" s="634"/>
      <c r="F7" s="611"/>
      <c r="G7" s="548"/>
    </row>
    <row r="8" spans="1:9" s="1" customFormat="1" ht="18" customHeight="1" thickTop="1" thickBot="1">
      <c r="A8" s="652"/>
      <c r="B8" s="634"/>
      <c r="C8" s="634"/>
      <c r="D8" s="634"/>
      <c r="E8" s="634"/>
      <c r="F8" s="611"/>
      <c r="G8" s="548"/>
    </row>
    <row r="9" spans="1:9" s="1" customFormat="1" ht="13.5" customHeight="1" thickTop="1">
      <c r="A9" s="653"/>
      <c r="B9" s="531"/>
      <c r="C9" s="531"/>
      <c r="D9" s="531"/>
      <c r="E9" s="531"/>
      <c r="F9" s="535"/>
      <c r="G9" s="549"/>
    </row>
    <row r="10" spans="1:9" s="1" customFormat="1" ht="20.25" customHeight="1" thickBot="1">
      <c r="A10" s="34">
        <v>-20</v>
      </c>
      <c r="B10" s="109">
        <v>7</v>
      </c>
      <c r="C10" s="110">
        <v>1</v>
      </c>
      <c r="D10" s="110">
        <v>2</v>
      </c>
      <c r="E10" s="110">
        <v>0</v>
      </c>
      <c r="F10" s="111">
        <f>SUM(Table_Default__XLS_TAB_25_313[[#This Row],[BAAN_SMALLERQATAR]:[BAAN_GREATER]])</f>
        <v>10</v>
      </c>
      <c r="G10" s="84">
        <v>-20</v>
      </c>
    </row>
    <row r="11" spans="1:9" s="1" customFormat="1" ht="20.25" customHeight="1" thickTop="1" thickBot="1">
      <c r="A11" s="35" t="s">
        <v>27</v>
      </c>
      <c r="B11" s="112">
        <v>49</v>
      </c>
      <c r="C11" s="113">
        <v>77</v>
      </c>
      <c r="D11" s="113">
        <v>17</v>
      </c>
      <c r="E11" s="113">
        <v>1</v>
      </c>
      <c r="F11" s="111">
        <f>SUM(Table_Default__XLS_TAB_25_313[[#This Row],[BAAN_SMALLERQATAR]:[BAAN_GREATER]])</f>
        <v>144</v>
      </c>
      <c r="G11" s="85" t="s">
        <v>27</v>
      </c>
    </row>
    <row r="12" spans="1:9" s="1" customFormat="1" ht="20.25" customHeight="1" thickTop="1" thickBot="1">
      <c r="A12" s="41" t="s">
        <v>28</v>
      </c>
      <c r="B12" s="112">
        <v>78</v>
      </c>
      <c r="C12" s="113">
        <v>149</v>
      </c>
      <c r="D12" s="113">
        <v>48</v>
      </c>
      <c r="E12" s="113">
        <v>3</v>
      </c>
      <c r="F12" s="111">
        <f>SUM(Table_Default__XLS_TAB_25_313[[#This Row],[BAAN_SMALLERQATAR]:[BAAN_GREATER]])</f>
        <v>278</v>
      </c>
      <c r="G12" s="86" t="s">
        <v>28</v>
      </c>
    </row>
    <row r="13" spans="1:9" s="1" customFormat="1" ht="20.25" customHeight="1" thickTop="1" thickBot="1">
      <c r="A13" s="35" t="s">
        <v>29</v>
      </c>
      <c r="B13" s="112">
        <v>64</v>
      </c>
      <c r="C13" s="113">
        <v>150</v>
      </c>
      <c r="D13" s="113">
        <v>48</v>
      </c>
      <c r="E13" s="113">
        <v>6</v>
      </c>
      <c r="F13" s="111">
        <f>SUM(Table_Default__XLS_TAB_25_313[[#This Row],[BAAN_SMALLERQATAR]:[BAAN_GREATER]])</f>
        <v>268</v>
      </c>
      <c r="G13" s="85" t="s">
        <v>29</v>
      </c>
    </row>
    <row r="14" spans="1:9" s="1" customFormat="1" ht="20.25" customHeight="1" thickTop="1" thickBot="1">
      <c r="A14" s="41" t="s">
        <v>30</v>
      </c>
      <c r="B14" s="112">
        <v>37</v>
      </c>
      <c r="C14" s="113">
        <v>126</v>
      </c>
      <c r="D14" s="113">
        <v>32</v>
      </c>
      <c r="E14" s="113">
        <v>5</v>
      </c>
      <c r="F14" s="111">
        <f>SUM(Table_Default__XLS_TAB_25_313[[#This Row],[BAAN_SMALLERQATAR]:[BAAN_GREATER]])</f>
        <v>200</v>
      </c>
      <c r="G14" s="86" t="s">
        <v>30</v>
      </c>
    </row>
    <row r="15" spans="1:9" s="1" customFormat="1" ht="20.25" customHeight="1" thickTop="1" thickBot="1">
      <c r="A15" s="35" t="s">
        <v>31</v>
      </c>
      <c r="B15" s="112">
        <v>50</v>
      </c>
      <c r="C15" s="113">
        <v>74</v>
      </c>
      <c r="D15" s="113">
        <v>21</v>
      </c>
      <c r="E15" s="113">
        <v>5</v>
      </c>
      <c r="F15" s="111">
        <f>SUM(Table_Default__XLS_TAB_25_313[[#This Row],[BAAN_SMALLERQATAR]:[BAAN_GREATER]])</f>
        <v>150</v>
      </c>
      <c r="G15" s="85" t="s">
        <v>31</v>
      </c>
    </row>
    <row r="16" spans="1:9" s="1" customFormat="1" ht="20.25" customHeight="1" thickTop="1" thickBot="1">
      <c r="A16" s="41" t="s">
        <v>32</v>
      </c>
      <c r="B16" s="112">
        <v>29</v>
      </c>
      <c r="C16" s="113">
        <v>55</v>
      </c>
      <c r="D16" s="113">
        <v>19</v>
      </c>
      <c r="E16" s="113">
        <v>7</v>
      </c>
      <c r="F16" s="111">
        <f>SUM(Table_Default__XLS_TAB_25_313[[#This Row],[BAAN_SMALLERQATAR]:[BAAN_GREATER]])</f>
        <v>110</v>
      </c>
      <c r="G16" s="86" t="s">
        <v>32</v>
      </c>
    </row>
    <row r="17" spans="1:7" s="1" customFormat="1" ht="20.25" customHeight="1" thickTop="1" thickBot="1">
      <c r="A17" s="35" t="s">
        <v>35</v>
      </c>
      <c r="B17" s="112">
        <v>11</v>
      </c>
      <c r="C17" s="113">
        <v>47</v>
      </c>
      <c r="D17" s="113">
        <v>6</v>
      </c>
      <c r="E17" s="113">
        <v>5</v>
      </c>
      <c r="F17" s="111">
        <f>SUM(Table_Default__XLS_TAB_25_313[[#This Row],[BAAN_SMALLERQATAR]:[BAAN_GREATER]])</f>
        <v>69</v>
      </c>
      <c r="G17" s="85" t="s">
        <v>35</v>
      </c>
    </row>
    <row r="18" spans="1:7" s="1" customFormat="1" ht="20.25" customHeight="1" thickTop="1" thickBot="1">
      <c r="A18" s="41" t="s">
        <v>36</v>
      </c>
      <c r="B18" s="112">
        <v>9</v>
      </c>
      <c r="C18" s="113">
        <v>33</v>
      </c>
      <c r="D18" s="113">
        <v>3</v>
      </c>
      <c r="E18" s="113">
        <v>2</v>
      </c>
      <c r="F18" s="111">
        <f>SUM(Table_Default__XLS_TAB_25_313[[#This Row],[BAAN_SMALLERQATAR]:[BAAN_GREATER]])</f>
        <v>47</v>
      </c>
      <c r="G18" s="86" t="s">
        <v>36</v>
      </c>
    </row>
    <row r="19" spans="1:7" s="1" customFormat="1" ht="20.25" customHeight="1" thickTop="1" thickBot="1">
      <c r="A19" s="35" t="s">
        <v>37</v>
      </c>
      <c r="B19" s="112">
        <v>4</v>
      </c>
      <c r="C19" s="113">
        <v>11</v>
      </c>
      <c r="D19" s="113">
        <v>2</v>
      </c>
      <c r="E19" s="113">
        <v>1</v>
      </c>
      <c r="F19" s="111">
        <f>SUM(Table_Default__XLS_TAB_25_313[[#This Row],[BAAN_SMALLERQATAR]:[BAAN_GREATER]])</f>
        <v>18</v>
      </c>
      <c r="G19" s="85" t="s">
        <v>37</v>
      </c>
    </row>
    <row r="20" spans="1:7" s="1" customFormat="1" ht="20.25" customHeight="1" thickTop="1" thickBot="1">
      <c r="A20" s="41" t="s">
        <v>38</v>
      </c>
      <c r="B20" s="112">
        <v>1</v>
      </c>
      <c r="C20" s="113">
        <v>7</v>
      </c>
      <c r="D20" s="113">
        <v>0</v>
      </c>
      <c r="E20" s="113">
        <v>0</v>
      </c>
      <c r="F20" s="111">
        <f>SUM(Table_Default__XLS_TAB_25_313[[#This Row],[BAAN_SMALLERQATAR]:[BAAN_GREATER]])</f>
        <v>8</v>
      </c>
      <c r="G20" s="86" t="s">
        <v>38</v>
      </c>
    </row>
    <row r="21" spans="1:7" s="1" customFormat="1" ht="20.25" customHeight="1" thickTop="1" thickBot="1">
      <c r="A21" s="36" t="s">
        <v>39</v>
      </c>
      <c r="B21" s="112">
        <v>0</v>
      </c>
      <c r="C21" s="113">
        <v>2</v>
      </c>
      <c r="D21" s="113">
        <v>0</v>
      </c>
      <c r="E21" s="113">
        <v>1</v>
      </c>
      <c r="F21" s="111">
        <f>SUM(Table_Default__XLS_TAB_25_313[[#This Row],[BAAN_SMALLERQATAR]:[BAAN_GREATER]])</f>
        <v>3</v>
      </c>
      <c r="G21" s="88" t="s">
        <v>39</v>
      </c>
    </row>
    <row r="22" spans="1:7" s="1" customFormat="1" ht="20.25" customHeight="1" thickTop="1" thickBot="1">
      <c r="A22" s="41" t="s">
        <v>73</v>
      </c>
      <c r="B22" s="112">
        <v>0</v>
      </c>
      <c r="C22" s="113">
        <v>4</v>
      </c>
      <c r="D22" s="113">
        <v>1</v>
      </c>
      <c r="E22" s="113">
        <v>0</v>
      </c>
      <c r="F22" s="111">
        <f>SUM(Table_Default__XLS_TAB_25_313[[#This Row],[BAAN_SMALLERQATAR]:[BAAN_GREATER]])</f>
        <v>5</v>
      </c>
      <c r="G22" s="86" t="s">
        <v>79</v>
      </c>
    </row>
    <row r="23" spans="1:7" s="1" customFormat="1" ht="20.25" customHeight="1" thickTop="1" thickBot="1">
      <c r="A23" s="42" t="s">
        <v>33</v>
      </c>
      <c r="B23" s="114">
        <v>8</v>
      </c>
      <c r="C23" s="115">
        <v>4</v>
      </c>
      <c r="D23" s="115">
        <v>3</v>
      </c>
      <c r="E23" s="115">
        <v>0</v>
      </c>
      <c r="F23" s="111">
        <f>SUM(Table_Default__XLS_TAB_25_313[[#This Row],[BAAN_SMALLERQATAR]:[BAAN_GREATER]])</f>
        <v>15</v>
      </c>
      <c r="G23" s="87" t="s">
        <v>34</v>
      </c>
    </row>
    <row r="24" spans="1:7" s="1" customFormat="1" ht="20.25" customHeight="1">
      <c r="A24" s="81" t="s">
        <v>2</v>
      </c>
      <c r="B24" s="435">
        <f>SUM(B10:B23)</f>
        <v>347</v>
      </c>
      <c r="C24" s="435">
        <f>SUM(C10:C23)</f>
        <v>740</v>
      </c>
      <c r="D24" s="435">
        <f>SUM(D10:D23)</f>
        <v>202</v>
      </c>
      <c r="E24" s="435">
        <f>SUM(E10:E23)</f>
        <v>36</v>
      </c>
      <c r="F24" s="435">
        <f>SUM(F10:F23)</f>
        <v>1325</v>
      </c>
      <c r="G24" s="72" t="s">
        <v>3</v>
      </c>
    </row>
    <row r="25" spans="1:7" s="82" customFormat="1">
      <c r="F25" s="401"/>
    </row>
    <row r="26" spans="1:7" s="82" customFormat="1"/>
    <row r="27" spans="1:7" s="82" customFormat="1"/>
    <row r="28" spans="1:7" s="82" customFormat="1"/>
    <row r="29" spans="1:7" s="82" customFormat="1"/>
    <row r="30" spans="1:7" s="82" customFormat="1"/>
    <row r="31" spans="1:7" s="82" customFormat="1"/>
    <row r="32" spans="1:7" s="82" customFormat="1"/>
    <row r="33" spans="1:7" s="82" customFormat="1"/>
    <row r="34" spans="1:7" s="82" customFormat="1"/>
    <row r="35" spans="1:7" s="82" customFormat="1"/>
    <row r="36" spans="1:7" s="82" customFormat="1"/>
    <row r="37" spans="1:7" s="82" customFormat="1"/>
    <row r="38" spans="1:7" ht="24" customHeight="1">
      <c r="A38" s="3"/>
      <c r="G38" s="3"/>
    </row>
    <row r="39" spans="1:7" ht="24" customHeight="1">
      <c r="A39" s="3"/>
      <c r="G39" s="3"/>
    </row>
    <row r="40" spans="1:7" ht="24" customHeight="1">
      <c r="A40" s="3"/>
      <c r="G40" s="3"/>
    </row>
    <row r="41" spans="1:7" ht="29.25" customHeight="1"/>
  </sheetData>
  <mergeCells count="11">
    <mergeCell ref="A1:G1"/>
    <mergeCell ref="A3:G3"/>
    <mergeCell ref="A2:G2"/>
    <mergeCell ref="A6:A9"/>
    <mergeCell ref="G6:G9"/>
    <mergeCell ref="A4:G4"/>
    <mergeCell ref="B6:B9"/>
    <mergeCell ref="C6:C9"/>
    <mergeCell ref="D6:D9"/>
    <mergeCell ref="E6:E9"/>
    <mergeCell ref="F6:F9"/>
  </mergeCells>
  <phoneticPr fontId="6" type="noConversion"/>
  <printOptions horizontalCentered="1" verticalCentered="1"/>
  <pageMargins left="0.74803149606299213" right="0.74803149606299213" top="0" bottom="0" header="0.51181102362204722" footer="0.51181102362204722"/>
  <pageSetup paperSize="9" orientation="landscape" r:id="rId1"/>
  <headerFooter alignWithMargins="0"/>
  <drawing r:id="rId2"/>
  <tableParts count="1">
    <tablePart r:id="rId3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rightToLeft="1" view="pageBreakPreview" zoomScaleNormal="100" workbookViewId="0">
      <selection sqref="A1:XFD2"/>
    </sheetView>
  </sheetViews>
  <sheetFormatPr defaultRowHeight="12.75"/>
  <cols>
    <col min="1" max="1" width="25.7109375" style="4" customWidth="1"/>
    <col min="2" max="6" width="9.7109375" style="2" customWidth="1"/>
    <col min="7" max="7" width="25.7109375" style="4" customWidth="1"/>
    <col min="8" max="16384" width="9.140625" style="2"/>
  </cols>
  <sheetData>
    <row r="1" spans="1:7" s="66" customFormat="1" ht="18">
      <c r="A1" s="649" t="s">
        <v>80</v>
      </c>
      <c r="B1" s="649"/>
      <c r="C1" s="649"/>
      <c r="D1" s="649"/>
      <c r="E1" s="649"/>
      <c r="F1" s="649"/>
      <c r="G1" s="649"/>
    </row>
    <row r="2" spans="1:7" s="66" customFormat="1" ht="18">
      <c r="A2" s="650">
        <v>2013</v>
      </c>
      <c r="B2" s="650"/>
      <c r="C2" s="650"/>
      <c r="D2" s="650"/>
      <c r="E2" s="650"/>
      <c r="F2" s="650"/>
      <c r="G2" s="650"/>
    </row>
    <row r="3" spans="1:7" s="66" customFormat="1" ht="18">
      <c r="A3" s="538" t="s">
        <v>81</v>
      </c>
      <c r="B3" s="538"/>
      <c r="C3" s="538"/>
      <c r="D3" s="538"/>
      <c r="E3" s="538"/>
      <c r="F3" s="538"/>
      <c r="G3" s="538"/>
    </row>
    <row r="4" spans="1:7" ht="15.75">
      <c r="A4" s="520">
        <v>2013</v>
      </c>
      <c r="B4" s="520"/>
      <c r="C4" s="520"/>
      <c r="D4" s="520"/>
      <c r="E4" s="520"/>
      <c r="F4" s="520"/>
      <c r="G4" s="520"/>
    </row>
    <row r="5" spans="1:7" ht="15.75">
      <c r="A5" s="22" t="s">
        <v>519</v>
      </c>
      <c r="B5" s="23"/>
      <c r="C5" s="23"/>
      <c r="D5" s="23"/>
      <c r="E5" s="23"/>
      <c r="F5" s="23"/>
      <c r="G5" s="21" t="s">
        <v>520</v>
      </c>
    </row>
    <row r="6" spans="1:7" ht="18" customHeight="1" thickBot="1">
      <c r="A6" s="651" t="s">
        <v>164</v>
      </c>
      <c r="B6" s="607" t="s">
        <v>173</v>
      </c>
      <c r="C6" s="607" t="s">
        <v>104</v>
      </c>
      <c r="D6" s="607" t="s">
        <v>105</v>
      </c>
      <c r="E6" s="607" t="s">
        <v>106</v>
      </c>
      <c r="F6" s="626" t="s">
        <v>174</v>
      </c>
      <c r="G6" s="547" t="s">
        <v>110</v>
      </c>
    </row>
    <row r="7" spans="1:7" s="65" customFormat="1" ht="18" customHeight="1" thickTop="1" thickBot="1">
      <c r="A7" s="652"/>
      <c r="B7" s="634"/>
      <c r="C7" s="634"/>
      <c r="D7" s="634"/>
      <c r="E7" s="634"/>
      <c r="F7" s="611"/>
      <c r="G7" s="548"/>
    </row>
    <row r="8" spans="1:7" s="1" customFormat="1" ht="18" customHeight="1" thickTop="1" thickBot="1">
      <c r="A8" s="652"/>
      <c r="B8" s="634"/>
      <c r="C8" s="634"/>
      <c r="D8" s="634"/>
      <c r="E8" s="634"/>
      <c r="F8" s="611"/>
      <c r="G8" s="548"/>
    </row>
    <row r="9" spans="1:7" s="1" customFormat="1" ht="18" customHeight="1" thickTop="1">
      <c r="A9" s="653"/>
      <c r="B9" s="531"/>
      <c r="C9" s="531"/>
      <c r="D9" s="531"/>
      <c r="E9" s="531"/>
      <c r="F9" s="535"/>
      <c r="G9" s="549"/>
    </row>
    <row r="10" spans="1:7" s="1" customFormat="1" ht="24" customHeight="1" thickBot="1">
      <c r="A10" s="43" t="s">
        <v>47</v>
      </c>
      <c r="B10" s="104">
        <v>214</v>
      </c>
      <c r="C10" s="105">
        <v>483</v>
      </c>
      <c r="D10" s="105">
        <v>95</v>
      </c>
      <c r="E10" s="105">
        <v>24</v>
      </c>
      <c r="F10" s="106">
        <f>SUM(Table_Default__XLS_TAB_2417[[#This Row],[BAAN_SMALLERQATAR]:[BAAN_GREATER]])</f>
        <v>816</v>
      </c>
      <c r="G10" s="89" t="s">
        <v>48</v>
      </c>
    </row>
    <row r="11" spans="1:7" s="1" customFormat="1" ht="24" customHeight="1" thickTop="1" thickBot="1">
      <c r="A11" s="44" t="s">
        <v>68</v>
      </c>
      <c r="B11" s="104">
        <v>23</v>
      </c>
      <c r="C11" s="105">
        <v>21</v>
      </c>
      <c r="D11" s="105">
        <v>10</v>
      </c>
      <c r="E11" s="105">
        <v>1</v>
      </c>
      <c r="F11" s="106">
        <f>SUM(Table_Default__XLS_TAB_2417[[#This Row],[BAAN_SMALLERQATAR]:[BAAN_GREATER]])</f>
        <v>55</v>
      </c>
      <c r="G11" s="90" t="s">
        <v>363</v>
      </c>
    </row>
    <row r="12" spans="1:7" s="1" customFormat="1" ht="24" customHeight="1" thickTop="1" thickBot="1">
      <c r="A12" s="45" t="s">
        <v>50</v>
      </c>
      <c r="B12" s="104">
        <v>84</v>
      </c>
      <c r="C12" s="105">
        <v>172</v>
      </c>
      <c r="D12" s="105">
        <v>76</v>
      </c>
      <c r="E12" s="105">
        <v>7</v>
      </c>
      <c r="F12" s="106">
        <f>SUM(Table_Default__XLS_TAB_2417[[#This Row],[BAAN_SMALLERQATAR]:[BAAN_GREATER]])</f>
        <v>339</v>
      </c>
      <c r="G12" s="91" t="s">
        <v>51</v>
      </c>
    </row>
    <row r="13" spans="1:7" s="1" customFormat="1" ht="24" customHeight="1" thickTop="1" thickBot="1">
      <c r="A13" s="44" t="s">
        <v>52</v>
      </c>
      <c r="B13" s="104">
        <v>18</v>
      </c>
      <c r="C13" s="105">
        <v>40</v>
      </c>
      <c r="D13" s="105">
        <v>16</v>
      </c>
      <c r="E13" s="105">
        <v>4</v>
      </c>
      <c r="F13" s="106">
        <f>SUM(Table_Default__XLS_TAB_2417[[#This Row],[BAAN_SMALLERQATAR]:[BAAN_GREATER]])</f>
        <v>78</v>
      </c>
      <c r="G13" s="90" t="s">
        <v>53</v>
      </c>
    </row>
    <row r="14" spans="1:7" s="1" customFormat="1" ht="24" customHeight="1" thickTop="1" thickBot="1">
      <c r="A14" s="45" t="s">
        <v>54</v>
      </c>
      <c r="B14" s="104">
        <v>7</v>
      </c>
      <c r="C14" s="105">
        <v>6</v>
      </c>
      <c r="D14" s="105">
        <v>1</v>
      </c>
      <c r="E14" s="105">
        <v>0</v>
      </c>
      <c r="F14" s="106">
        <f>SUM(Table_Default__XLS_TAB_2417[[#This Row],[BAAN_SMALLERQATAR]:[BAAN_GREATER]])</f>
        <v>14</v>
      </c>
      <c r="G14" s="91" t="s">
        <v>55</v>
      </c>
    </row>
    <row r="15" spans="1:7" s="1" customFormat="1" ht="24" customHeight="1" thickTop="1" thickBot="1">
      <c r="A15" s="46" t="s">
        <v>56</v>
      </c>
      <c r="B15" s="107">
        <v>1</v>
      </c>
      <c r="C15" s="108">
        <v>18</v>
      </c>
      <c r="D15" s="108">
        <v>4</v>
      </c>
      <c r="E15" s="108">
        <v>0</v>
      </c>
      <c r="F15" s="106">
        <f>SUM(Table_Default__XLS_TAB_2417[[#This Row],[BAAN_SMALLERQATAR]:[BAAN_GREATER]])</f>
        <v>23</v>
      </c>
      <c r="G15" s="92" t="s">
        <v>57</v>
      </c>
    </row>
    <row r="16" spans="1:7" s="1" customFormat="1" ht="26.25" customHeight="1">
      <c r="A16" s="81" t="s">
        <v>2</v>
      </c>
      <c r="B16" s="437">
        <f>SUM(B10:B15)</f>
        <v>347</v>
      </c>
      <c r="C16" s="437">
        <f>SUM(C10:C15)</f>
        <v>740</v>
      </c>
      <c r="D16" s="437">
        <f>SUM(D10:D15)</f>
        <v>202</v>
      </c>
      <c r="E16" s="437">
        <f>SUM(E10:E15)</f>
        <v>36</v>
      </c>
      <c r="F16" s="437">
        <f>SUM(F10:F15)</f>
        <v>1325</v>
      </c>
      <c r="G16" s="72" t="s">
        <v>3</v>
      </c>
    </row>
    <row r="17" spans="1:7" s="82" customFormat="1"/>
    <row r="18" spans="1:7" s="82" customFormat="1"/>
    <row r="19" spans="1:7" s="82" customFormat="1"/>
    <row r="20" spans="1:7" s="82" customFormat="1"/>
    <row r="21" spans="1:7" s="82" customFormat="1"/>
    <row r="22" spans="1:7" s="82" customFormat="1"/>
    <row r="23" spans="1:7" s="82" customFormat="1"/>
    <row r="24" spans="1:7" s="82" customFormat="1"/>
    <row r="25" spans="1:7" s="82" customFormat="1"/>
    <row r="26" spans="1:7" s="82" customFormat="1"/>
    <row r="27" spans="1:7" s="82" customFormat="1"/>
    <row r="28" spans="1:7" s="82" customFormat="1"/>
    <row r="29" spans="1:7" s="82" customFormat="1"/>
    <row r="30" spans="1:7" ht="24" customHeight="1">
      <c r="A30" s="3"/>
      <c r="G30" s="3"/>
    </row>
    <row r="31" spans="1:7" ht="24" customHeight="1">
      <c r="A31" s="3"/>
      <c r="G31" s="3"/>
    </row>
    <row r="32" spans="1:7" ht="24" customHeight="1">
      <c r="A32" s="3"/>
      <c r="G32" s="3"/>
    </row>
    <row r="33" ht="29.25" customHeight="1"/>
  </sheetData>
  <mergeCells count="11">
    <mergeCell ref="A1:G1"/>
    <mergeCell ref="A2:G2"/>
    <mergeCell ref="A3:G3"/>
    <mergeCell ref="A6:A9"/>
    <mergeCell ref="G6:G9"/>
    <mergeCell ref="A4:G4"/>
    <mergeCell ref="B6:B9"/>
    <mergeCell ref="C6:C9"/>
    <mergeCell ref="D6:D9"/>
    <mergeCell ref="E6:E9"/>
    <mergeCell ref="F6:F9"/>
  </mergeCells>
  <phoneticPr fontId="6" type="noConversion"/>
  <printOptions horizontalCentered="1" verticalCentered="1"/>
  <pageMargins left="0.74803149606299213" right="0.74803149606299213" top="0.59055118110236227" bottom="0.59055118110236227" header="0.51181102362204722" footer="0.51181102362204722"/>
  <pageSetup paperSize="9" orientation="landscape" r:id="rId1"/>
  <headerFooter alignWithMargins="0"/>
  <drawing r:id="rId2"/>
  <tableParts count="1">
    <tablePart r:id="rId3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rightToLeft="1" view="pageBreakPreview" zoomScaleNormal="100" workbookViewId="0">
      <selection activeCell="U16" sqref="U16"/>
    </sheetView>
  </sheetViews>
  <sheetFormatPr defaultRowHeight="12.75"/>
  <cols>
    <col min="1" max="1" width="17.28515625" style="4" customWidth="1"/>
    <col min="2" max="2" width="6.7109375" style="4" customWidth="1"/>
    <col min="3" max="12" width="6.7109375" style="2" customWidth="1"/>
    <col min="13" max="13" width="7.7109375" style="2" customWidth="1"/>
    <col min="14" max="14" width="21" style="4" customWidth="1"/>
    <col min="15" max="16384" width="9.140625" style="2"/>
  </cols>
  <sheetData>
    <row r="1" spans="1:16" s="66" customFormat="1" ht="18">
      <c r="A1" s="518" t="s">
        <v>82</v>
      </c>
      <c r="B1" s="518"/>
      <c r="C1" s="518"/>
      <c r="D1" s="518"/>
      <c r="E1" s="518"/>
      <c r="F1" s="518"/>
      <c r="G1" s="518"/>
      <c r="H1" s="518"/>
      <c r="I1" s="518"/>
      <c r="J1" s="518"/>
      <c r="K1" s="518"/>
      <c r="L1" s="518"/>
      <c r="M1" s="518"/>
      <c r="N1" s="518"/>
    </row>
    <row r="2" spans="1:16" s="66" customFormat="1" ht="18">
      <c r="A2" s="519">
        <v>2013</v>
      </c>
      <c r="B2" s="519"/>
      <c r="C2" s="519"/>
      <c r="D2" s="519"/>
      <c r="E2" s="519"/>
      <c r="F2" s="519"/>
      <c r="G2" s="519"/>
      <c r="H2" s="519"/>
      <c r="I2" s="519"/>
      <c r="J2" s="519"/>
      <c r="K2" s="519"/>
      <c r="L2" s="519"/>
      <c r="M2" s="519"/>
      <c r="N2" s="519"/>
    </row>
    <row r="3" spans="1:16" s="66" customFormat="1" ht="18">
      <c r="A3" s="538" t="s">
        <v>83</v>
      </c>
      <c r="B3" s="538"/>
      <c r="C3" s="538"/>
      <c r="D3" s="538"/>
      <c r="E3" s="538"/>
      <c r="F3" s="538"/>
      <c r="G3" s="538"/>
      <c r="H3" s="538"/>
      <c r="I3" s="538"/>
      <c r="J3" s="538"/>
      <c r="K3" s="538"/>
      <c r="L3" s="538"/>
      <c r="M3" s="538"/>
      <c r="N3" s="538"/>
    </row>
    <row r="4" spans="1:16" ht="15.75">
      <c r="A4" s="520">
        <v>2013</v>
      </c>
      <c r="B4" s="520"/>
      <c r="C4" s="520"/>
      <c r="D4" s="520"/>
      <c r="E4" s="520"/>
      <c r="F4" s="520"/>
      <c r="G4" s="520"/>
      <c r="H4" s="520"/>
      <c r="I4" s="520"/>
      <c r="J4" s="520"/>
      <c r="K4" s="520"/>
      <c r="L4" s="520"/>
      <c r="M4" s="520"/>
      <c r="N4" s="520"/>
    </row>
    <row r="5" spans="1:16" ht="23.25" customHeight="1">
      <c r="A5" s="22" t="s">
        <v>522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21" t="s">
        <v>521</v>
      </c>
      <c r="O5" s="67"/>
      <c r="P5" s="69"/>
    </row>
    <row r="6" spans="1:16" ht="18.75" customHeight="1" thickBot="1">
      <c r="A6" s="631" t="s">
        <v>108</v>
      </c>
      <c r="B6" s="644">
        <v>-20</v>
      </c>
      <c r="C6" s="644" t="s">
        <v>60</v>
      </c>
      <c r="D6" s="644" t="s">
        <v>61</v>
      </c>
      <c r="E6" s="644" t="s">
        <v>62</v>
      </c>
      <c r="F6" s="644" t="s">
        <v>63</v>
      </c>
      <c r="G6" s="644" t="s">
        <v>64</v>
      </c>
      <c r="H6" s="644" t="s">
        <v>65</v>
      </c>
      <c r="I6" s="644" t="s">
        <v>66</v>
      </c>
      <c r="J6" s="644" t="s">
        <v>67</v>
      </c>
      <c r="K6" s="654" t="s">
        <v>101</v>
      </c>
      <c r="L6" s="638" t="s">
        <v>172</v>
      </c>
      <c r="M6" s="626" t="s">
        <v>166</v>
      </c>
      <c r="N6" s="547" t="s">
        <v>109</v>
      </c>
    </row>
    <row r="7" spans="1:16" s="65" customFormat="1" ht="14.25" customHeight="1" thickTop="1" thickBot="1">
      <c r="A7" s="632"/>
      <c r="B7" s="645"/>
      <c r="C7" s="645"/>
      <c r="D7" s="645"/>
      <c r="E7" s="645"/>
      <c r="F7" s="645"/>
      <c r="G7" s="645"/>
      <c r="H7" s="645"/>
      <c r="I7" s="645"/>
      <c r="J7" s="645"/>
      <c r="K7" s="655"/>
      <c r="L7" s="657"/>
      <c r="M7" s="611"/>
      <c r="N7" s="548"/>
    </row>
    <row r="8" spans="1:16" s="65" customFormat="1" ht="18.75" customHeight="1" thickTop="1" thickBot="1">
      <c r="A8" s="632"/>
      <c r="B8" s="645"/>
      <c r="C8" s="645"/>
      <c r="D8" s="645"/>
      <c r="E8" s="645"/>
      <c r="F8" s="645"/>
      <c r="G8" s="645"/>
      <c r="H8" s="645"/>
      <c r="I8" s="645"/>
      <c r="J8" s="645"/>
      <c r="K8" s="655"/>
      <c r="L8" s="657"/>
      <c r="M8" s="611"/>
      <c r="N8" s="548"/>
    </row>
    <row r="9" spans="1:16" s="1" customFormat="1" ht="18.75" customHeight="1" thickTop="1">
      <c r="A9" s="633"/>
      <c r="B9" s="646"/>
      <c r="C9" s="646"/>
      <c r="D9" s="646"/>
      <c r="E9" s="646"/>
      <c r="F9" s="646"/>
      <c r="G9" s="646"/>
      <c r="H9" s="646"/>
      <c r="I9" s="646"/>
      <c r="J9" s="646"/>
      <c r="K9" s="656"/>
      <c r="L9" s="658"/>
      <c r="M9" s="535"/>
      <c r="N9" s="549"/>
    </row>
    <row r="10" spans="1:16" s="1" customFormat="1" ht="21" customHeight="1" thickBot="1">
      <c r="A10" s="34">
        <v>-20</v>
      </c>
      <c r="B10" s="438">
        <v>8</v>
      </c>
      <c r="C10" s="438">
        <v>1</v>
      </c>
      <c r="D10" s="438">
        <v>1</v>
      </c>
      <c r="E10" s="438">
        <v>0</v>
      </c>
      <c r="F10" s="438">
        <v>0</v>
      </c>
      <c r="G10" s="438">
        <v>0</v>
      </c>
      <c r="H10" s="438">
        <v>0</v>
      </c>
      <c r="I10" s="438">
        <v>0</v>
      </c>
      <c r="J10" s="438">
        <v>0</v>
      </c>
      <c r="K10" s="438">
        <v>0</v>
      </c>
      <c r="L10" s="438">
        <v>0</v>
      </c>
      <c r="M10" s="439">
        <f>SUM(B10:L10)</f>
        <v>10</v>
      </c>
      <c r="N10" s="84">
        <v>-20</v>
      </c>
    </row>
    <row r="11" spans="1:16" s="1" customFormat="1" ht="21" customHeight="1" thickTop="1" thickBot="1">
      <c r="A11" s="35" t="s">
        <v>27</v>
      </c>
      <c r="B11" s="442">
        <v>26</v>
      </c>
      <c r="C11" s="442">
        <v>95</v>
      </c>
      <c r="D11" s="442">
        <v>16</v>
      </c>
      <c r="E11" s="442">
        <v>3</v>
      </c>
      <c r="F11" s="442">
        <v>2</v>
      </c>
      <c r="G11" s="442">
        <v>0</v>
      </c>
      <c r="H11" s="442">
        <v>0</v>
      </c>
      <c r="I11" s="442">
        <v>0</v>
      </c>
      <c r="J11" s="442">
        <v>0</v>
      </c>
      <c r="K11" s="442">
        <v>0</v>
      </c>
      <c r="L11" s="442">
        <v>2</v>
      </c>
      <c r="M11" s="443">
        <f t="shared" ref="M11:M23" si="0">SUM(B11:L11)</f>
        <v>144</v>
      </c>
      <c r="N11" s="85" t="s">
        <v>27</v>
      </c>
    </row>
    <row r="12" spans="1:16" s="1" customFormat="1" ht="21" customHeight="1" thickTop="1" thickBot="1">
      <c r="A12" s="41" t="s">
        <v>28</v>
      </c>
      <c r="B12" s="438">
        <v>25</v>
      </c>
      <c r="C12" s="438">
        <v>111</v>
      </c>
      <c r="D12" s="438">
        <v>110</v>
      </c>
      <c r="E12" s="438">
        <v>25</v>
      </c>
      <c r="F12" s="438">
        <v>5</v>
      </c>
      <c r="G12" s="438">
        <v>2</v>
      </c>
      <c r="H12" s="438">
        <v>0</v>
      </c>
      <c r="I12" s="438">
        <v>0</v>
      </c>
      <c r="J12" s="438">
        <v>0</v>
      </c>
      <c r="K12" s="438">
        <v>0</v>
      </c>
      <c r="L12" s="438">
        <v>0</v>
      </c>
      <c r="M12" s="439">
        <f t="shared" si="0"/>
        <v>278</v>
      </c>
      <c r="N12" s="86" t="s">
        <v>28</v>
      </c>
    </row>
    <row r="13" spans="1:16" s="1" customFormat="1" ht="21" customHeight="1" thickTop="1" thickBot="1">
      <c r="A13" s="35" t="s">
        <v>29</v>
      </c>
      <c r="B13" s="442">
        <v>5</v>
      </c>
      <c r="C13" s="442">
        <v>53</v>
      </c>
      <c r="D13" s="442">
        <v>101</v>
      </c>
      <c r="E13" s="442">
        <v>77</v>
      </c>
      <c r="F13" s="442">
        <v>19</v>
      </c>
      <c r="G13" s="442">
        <v>9</v>
      </c>
      <c r="H13" s="442">
        <v>3</v>
      </c>
      <c r="I13" s="442">
        <v>0</v>
      </c>
      <c r="J13" s="442">
        <v>0</v>
      </c>
      <c r="K13" s="442">
        <v>1</v>
      </c>
      <c r="L13" s="442">
        <v>0</v>
      </c>
      <c r="M13" s="443">
        <f t="shared" si="0"/>
        <v>268</v>
      </c>
      <c r="N13" s="85" t="s">
        <v>29</v>
      </c>
    </row>
    <row r="14" spans="1:16" s="1" customFormat="1" ht="21" customHeight="1" thickTop="1" thickBot="1">
      <c r="A14" s="41" t="s">
        <v>30</v>
      </c>
      <c r="B14" s="438">
        <v>5</v>
      </c>
      <c r="C14" s="438">
        <v>11</v>
      </c>
      <c r="D14" s="438">
        <v>37</v>
      </c>
      <c r="E14" s="438">
        <v>68</v>
      </c>
      <c r="F14" s="438">
        <v>49</v>
      </c>
      <c r="G14" s="438">
        <v>15</v>
      </c>
      <c r="H14" s="438">
        <v>12</v>
      </c>
      <c r="I14" s="438">
        <v>3</v>
      </c>
      <c r="J14" s="438">
        <v>0</v>
      </c>
      <c r="K14" s="438">
        <v>0</v>
      </c>
      <c r="L14" s="438">
        <v>0</v>
      </c>
      <c r="M14" s="439">
        <f t="shared" si="0"/>
        <v>200</v>
      </c>
      <c r="N14" s="86" t="s">
        <v>30</v>
      </c>
    </row>
    <row r="15" spans="1:16" s="1" customFormat="1" ht="21" customHeight="1" thickTop="1" thickBot="1">
      <c r="A15" s="35" t="s">
        <v>31</v>
      </c>
      <c r="B15" s="442">
        <v>1</v>
      </c>
      <c r="C15" s="442">
        <v>4</v>
      </c>
      <c r="D15" s="442">
        <v>14</v>
      </c>
      <c r="E15" s="442">
        <v>42</v>
      </c>
      <c r="F15" s="442">
        <v>45</v>
      </c>
      <c r="G15" s="442">
        <v>32</v>
      </c>
      <c r="H15" s="442">
        <v>9</v>
      </c>
      <c r="I15" s="442">
        <v>1</v>
      </c>
      <c r="J15" s="442">
        <v>0</v>
      </c>
      <c r="K15" s="442">
        <v>1</v>
      </c>
      <c r="L15" s="442">
        <v>1</v>
      </c>
      <c r="M15" s="443">
        <f t="shared" si="0"/>
        <v>150</v>
      </c>
      <c r="N15" s="85" t="s">
        <v>31</v>
      </c>
    </row>
    <row r="16" spans="1:16" s="1" customFormat="1" ht="21" customHeight="1" thickTop="1" thickBot="1">
      <c r="A16" s="41" t="s">
        <v>32</v>
      </c>
      <c r="B16" s="438">
        <v>0</v>
      </c>
      <c r="C16" s="438">
        <v>1</v>
      </c>
      <c r="D16" s="438">
        <v>10</v>
      </c>
      <c r="E16" s="438">
        <v>19</v>
      </c>
      <c r="F16" s="438">
        <v>27</v>
      </c>
      <c r="G16" s="438">
        <v>31</v>
      </c>
      <c r="H16" s="438">
        <v>16</v>
      </c>
      <c r="I16" s="438">
        <v>4</v>
      </c>
      <c r="J16" s="438">
        <v>1</v>
      </c>
      <c r="K16" s="438">
        <v>0</v>
      </c>
      <c r="L16" s="438">
        <v>1</v>
      </c>
      <c r="M16" s="439">
        <f t="shared" si="0"/>
        <v>110</v>
      </c>
      <c r="N16" s="86" t="s">
        <v>32</v>
      </c>
    </row>
    <row r="17" spans="1:14" s="1" customFormat="1" ht="21" customHeight="1" thickTop="1" thickBot="1">
      <c r="A17" s="35" t="s">
        <v>35</v>
      </c>
      <c r="B17" s="442">
        <v>0</v>
      </c>
      <c r="C17" s="442">
        <v>2</v>
      </c>
      <c r="D17" s="442">
        <v>7</v>
      </c>
      <c r="E17" s="442">
        <v>8</v>
      </c>
      <c r="F17" s="442">
        <v>11</v>
      </c>
      <c r="G17" s="442">
        <v>17</v>
      </c>
      <c r="H17" s="442">
        <v>15</v>
      </c>
      <c r="I17" s="442">
        <v>5</v>
      </c>
      <c r="J17" s="442">
        <v>1</v>
      </c>
      <c r="K17" s="442">
        <v>2</v>
      </c>
      <c r="L17" s="442">
        <v>1</v>
      </c>
      <c r="M17" s="443">
        <f t="shared" si="0"/>
        <v>69</v>
      </c>
      <c r="N17" s="85" t="s">
        <v>35</v>
      </c>
    </row>
    <row r="18" spans="1:14" s="1" customFormat="1" ht="21" customHeight="1" thickTop="1" thickBot="1">
      <c r="A18" s="41" t="s">
        <v>36</v>
      </c>
      <c r="B18" s="438">
        <v>1</v>
      </c>
      <c r="C18" s="438">
        <v>1</v>
      </c>
      <c r="D18" s="438">
        <v>2</v>
      </c>
      <c r="E18" s="438">
        <v>2</v>
      </c>
      <c r="F18" s="438">
        <v>8</v>
      </c>
      <c r="G18" s="438">
        <v>11</v>
      </c>
      <c r="H18" s="438">
        <v>13</v>
      </c>
      <c r="I18" s="438">
        <v>8</v>
      </c>
      <c r="J18" s="438">
        <v>1</v>
      </c>
      <c r="K18" s="438">
        <v>0</v>
      </c>
      <c r="L18" s="438">
        <v>0</v>
      </c>
      <c r="M18" s="439">
        <f t="shared" si="0"/>
        <v>47</v>
      </c>
      <c r="N18" s="86" t="s">
        <v>36</v>
      </c>
    </row>
    <row r="19" spans="1:14" s="1" customFormat="1" ht="21" customHeight="1" thickTop="1" thickBot="1">
      <c r="A19" s="35" t="s">
        <v>37</v>
      </c>
      <c r="B19" s="442">
        <v>0</v>
      </c>
      <c r="C19" s="442">
        <v>0</v>
      </c>
      <c r="D19" s="442">
        <v>0</v>
      </c>
      <c r="E19" s="442">
        <v>1</v>
      </c>
      <c r="F19" s="442">
        <v>3</v>
      </c>
      <c r="G19" s="442">
        <v>4</v>
      </c>
      <c r="H19" s="442">
        <v>5</v>
      </c>
      <c r="I19" s="442">
        <v>4</v>
      </c>
      <c r="J19" s="442">
        <v>0</v>
      </c>
      <c r="K19" s="442">
        <v>1</v>
      </c>
      <c r="L19" s="442">
        <v>0</v>
      </c>
      <c r="M19" s="443">
        <f t="shared" si="0"/>
        <v>18</v>
      </c>
      <c r="N19" s="85" t="s">
        <v>37</v>
      </c>
    </row>
    <row r="20" spans="1:14" s="1" customFormat="1" ht="21" customHeight="1" thickTop="1" thickBot="1">
      <c r="A20" s="41" t="s">
        <v>38</v>
      </c>
      <c r="B20" s="438">
        <v>0</v>
      </c>
      <c r="C20" s="438">
        <v>0</v>
      </c>
      <c r="D20" s="438">
        <v>0</v>
      </c>
      <c r="E20" s="438">
        <v>2</v>
      </c>
      <c r="F20" s="438">
        <v>1</v>
      </c>
      <c r="G20" s="438">
        <v>1</v>
      </c>
      <c r="H20" s="438">
        <v>1</v>
      </c>
      <c r="I20" s="438">
        <v>0</v>
      </c>
      <c r="J20" s="438">
        <v>2</v>
      </c>
      <c r="K20" s="438">
        <v>1</v>
      </c>
      <c r="L20" s="438">
        <v>0</v>
      </c>
      <c r="M20" s="439">
        <f t="shared" si="0"/>
        <v>8</v>
      </c>
      <c r="N20" s="86" t="s">
        <v>38</v>
      </c>
    </row>
    <row r="21" spans="1:14" s="1" customFormat="1" ht="21" customHeight="1" thickTop="1" thickBot="1">
      <c r="A21" s="35" t="s">
        <v>39</v>
      </c>
      <c r="B21" s="442">
        <v>0</v>
      </c>
      <c r="C21" s="442">
        <v>0</v>
      </c>
      <c r="D21" s="442">
        <v>0</v>
      </c>
      <c r="E21" s="442">
        <v>0</v>
      </c>
      <c r="F21" s="442">
        <v>0</v>
      </c>
      <c r="G21" s="442">
        <v>0</v>
      </c>
      <c r="H21" s="442">
        <v>0</v>
      </c>
      <c r="I21" s="442">
        <v>1</v>
      </c>
      <c r="J21" s="442">
        <v>1</v>
      </c>
      <c r="K21" s="442">
        <v>1</v>
      </c>
      <c r="L21" s="442">
        <v>0</v>
      </c>
      <c r="M21" s="443">
        <f t="shared" si="0"/>
        <v>3</v>
      </c>
      <c r="N21" s="85" t="s">
        <v>39</v>
      </c>
    </row>
    <row r="22" spans="1:14" s="1" customFormat="1" ht="21" customHeight="1" thickTop="1" thickBot="1">
      <c r="A22" s="41" t="s">
        <v>73</v>
      </c>
      <c r="B22" s="438">
        <v>0</v>
      </c>
      <c r="C22" s="438">
        <v>0</v>
      </c>
      <c r="D22" s="438">
        <v>1</v>
      </c>
      <c r="E22" s="438">
        <v>0</v>
      </c>
      <c r="F22" s="438">
        <v>3</v>
      </c>
      <c r="G22" s="438">
        <v>0</v>
      </c>
      <c r="H22" s="438">
        <v>0</v>
      </c>
      <c r="I22" s="438">
        <v>0</v>
      </c>
      <c r="J22" s="438">
        <v>1</v>
      </c>
      <c r="K22" s="438">
        <v>0</v>
      </c>
      <c r="L22" s="438">
        <v>0</v>
      </c>
      <c r="M22" s="439">
        <f t="shared" si="0"/>
        <v>5</v>
      </c>
      <c r="N22" s="86" t="s">
        <v>73</v>
      </c>
    </row>
    <row r="23" spans="1:14" s="1" customFormat="1" ht="21" customHeight="1" thickTop="1">
      <c r="A23" s="42" t="s">
        <v>33</v>
      </c>
      <c r="B23" s="444">
        <v>1</v>
      </c>
      <c r="C23" s="444">
        <v>0</v>
      </c>
      <c r="D23" s="444">
        <v>2</v>
      </c>
      <c r="E23" s="444">
        <v>3</v>
      </c>
      <c r="F23" s="444">
        <v>2</v>
      </c>
      <c r="G23" s="444">
        <v>2</v>
      </c>
      <c r="H23" s="444">
        <v>3</v>
      </c>
      <c r="I23" s="444">
        <v>1</v>
      </c>
      <c r="J23" s="444">
        <v>1</v>
      </c>
      <c r="K23" s="444">
        <v>0</v>
      </c>
      <c r="L23" s="444">
        <v>0</v>
      </c>
      <c r="M23" s="445">
        <f t="shared" si="0"/>
        <v>15</v>
      </c>
      <c r="N23" s="87" t="s">
        <v>34</v>
      </c>
    </row>
    <row r="24" spans="1:14" s="1" customFormat="1" ht="21" customHeight="1">
      <c r="A24" s="81" t="s">
        <v>2</v>
      </c>
      <c r="B24" s="446">
        <f t="shared" ref="B24:M24" si="1">SUM(B10:B23)</f>
        <v>72</v>
      </c>
      <c r="C24" s="446">
        <f t="shared" si="1"/>
        <v>279</v>
      </c>
      <c r="D24" s="446">
        <f t="shared" si="1"/>
        <v>301</v>
      </c>
      <c r="E24" s="446">
        <f t="shared" si="1"/>
        <v>250</v>
      </c>
      <c r="F24" s="446">
        <f t="shared" si="1"/>
        <v>175</v>
      </c>
      <c r="G24" s="446">
        <f t="shared" si="1"/>
        <v>124</v>
      </c>
      <c r="H24" s="446">
        <f t="shared" si="1"/>
        <v>77</v>
      </c>
      <c r="I24" s="446">
        <f t="shared" si="1"/>
        <v>27</v>
      </c>
      <c r="J24" s="446">
        <f t="shared" si="1"/>
        <v>8</v>
      </c>
      <c r="K24" s="446">
        <f t="shared" si="1"/>
        <v>7</v>
      </c>
      <c r="L24" s="446">
        <f t="shared" si="1"/>
        <v>5</v>
      </c>
      <c r="M24" s="446">
        <f t="shared" si="1"/>
        <v>1325</v>
      </c>
      <c r="N24" s="72" t="s">
        <v>3</v>
      </c>
    </row>
    <row r="25" spans="1:14" ht="24" customHeight="1">
      <c r="A25" s="3"/>
      <c r="B25" s="3"/>
      <c r="N25" s="3"/>
    </row>
    <row r="26" spans="1:14" ht="29.25" customHeight="1"/>
  </sheetData>
  <mergeCells count="18">
    <mergeCell ref="I6:I9"/>
    <mergeCell ref="J6:J9"/>
    <mergeCell ref="K6:K9"/>
    <mergeCell ref="L6:L9"/>
    <mergeCell ref="A1:N1"/>
    <mergeCell ref="A2:N2"/>
    <mergeCell ref="A3:N3"/>
    <mergeCell ref="A4:N4"/>
    <mergeCell ref="N6:N9"/>
    <mergeCell ref="B6:B9"/>
    <mergeCell ref="C6:C9"/>
    <mergeCell ref="D6:D9"/>
    <mergeCell ref="E6:E9"/>
    <mergeCell ref="A6:A9"/>
    <mergeCell ref="F6:F9"/>
    <mergeCell ref="G6:G9"/>
    <mergeCell ref="H6:H9"/>
    <mergeCell ref="M6:M9"/>
  </mergeCells>
  <phoneticPr fontId="6" type="noConversion"/>
  <printOptions horizontalCentered="1" verticalCentered="1"/>
  <pageMargins left="0.74803149606299213" right="0.74803149606299213" top="0" bottom="0" header="0.51181102362204722" footer="0.51181102362204722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rightToLeft="1" view="pageBreakPreview" topLeftCell="A10" zoomScaleNormal="100" zoomScaleSheetLayoutView="100" workbookViewId="0">
      <selection activeCell="A3" sqref="A3:O3"/>
    </sheetView>
  </sheetViews>
  <sheetFormatPr defaultRowHeight="12.75"/>
  <cols>
    <col min="1" max="1" width="18.42578125" style="152" customWidth="1"/>
    <col min="2" max="3" width="7.7109375" style="151" customWidth="1"/>
    <col min="4" max="4" width="7.7109375" style="153" customWidth="1"/>
    <col min="5" max="5" width="6.7109375" style="153" bestFit="1" customWidth="1"/>
    <col min="6" max="7" width="7.7109375" style="151" customWidth="1"/>
    <col min="8" max="8" width="8.85546875" style="153" bestFit="1" customWidth="1"/>
    <col min="9" max="9" width="6.7109375" style="153" bestFit="1" customWidth="1"/>
    <col min="10" max="10" width="8.85546875" style="151" bestFit="1" customWidth="1"/>
    <col min="11" max="11" width="8.28515625" style="151" bestFit="1" customWidth="1"/>
    <col min="12" max="12" width="8.85546875" style="151" bestFit="1" customWidth="1"/>
    <col min="13" max="13" width="8.140625" style="151" bestFit="1" customWidth="1"/>
    <col min="14" max="14" width="9.7109375" style="153" bestFit="1" customWidth="1"/>
    <col min="15" max="15" width="20.7109375" style="152" customWidth="1"/>
    <col min="16" max="16384" width="9.140625" style="151"/>
  </cols>
  <sheetData>
    <row r="1" spans="1:15" s="212" customFormat="1" ht="22.5" customHeight="1">
      <c r="A1" s="518" t="s">
        <v>198</v>
      </c>
      <c r="B1" s="518"/>
      <c r="C1" s="518"/>
      <c r="D1" s="518"/>
      <c r="E1" s="518"/>
      <c r="F1" s="518"/>
      <c r="G1" s="518"/>
      <c r="H1" s="518"/>
      <c r="I1" s="518"/>
      <c r="J1" s="518"/>
      <c r="K1" s="518"/>
      <c r="L1" s="518"/>
      <c r="M1" s="518"/>
      <c r="N1" s="518"/>
      <c r="O1" s="518"/>
    </row>
    <row r="2" spans="1:15" s="212" customFormat="1" ht="18">
      <c r="A2" s="519" t="s">
        <v>567</v>
      </c>
      <c r="B2" s="519"/>
      <c r="C2" s="519"/>
      <c r="D2" s="519"/>
      <c r="E2" s="519"/>
      <c r="F2" s="519"/>
      <c r="G2" s="519"/>
      <c r="H2" s="519"/>
      <c r="I2" s="519"/>
      <c r="J2" s="519"/>
      <c r="K2" s="519"/>
      <c r="L2" s="519"/>
      <c r="M2" s="519"/>
      <c r="N2" s="519"/>
      <c r="O2" s="519"/>
    </row>
    <row r="3" spans="1:15" s="175" customFormat="1" ht="18">
      <c r="A3" s="538" t="s">
        <v>197</v>
      </c>
      <c r="B3" s="538"/>
      <c r="C3" s="538"/>
      <c r="D3" s="538"/>
      <c r="E3" s="538"/>
      <c r="F3" s="538"/>
      <c r="G3" s="538"/>
      <c r="H3" s="538"/>
      <c r="I3" s="538"/>
      <c r="J3" s="538"/>
      <c r="K3" s="538"/>
      <c r="L3" s="538"/>
      <c r="M3" s="538"/>
      <c r="N3" s="538"/>
      <c r="O3" s="538"/>
    </row>
    <row r="4" spans="1:15" ht="15.75">
      <c r="A4" s="520" t="s">
        <v>567</v>
      </c>
      <c r="B4" s="520"/>
      <c r="C4" s="520"/>
      <c r="D4" s="520"/>
      <c r="E4" s="520"/>
      <c r="F4" s="520"/>
      <c r="G4" s="520"/>
      <c r="H4" s="520"/>
      <c r="I4" s="520"/>
      <c r="J4" s="520"/>
      <c r="K4" s="520"/>
      <c r="L4" s="520"/>
      <c r="M4" s="520"/>
      <c r="N4" s="520"/>
      <c r="O4" s="520"/>
    </row>
    <row r="5" spans="1:15" ht="15.75">
      <c r="A5" s="150" t="s">
        <v>481</v>
      </c>
      <c r="B5" s="174"/>
      <c r="C5" s="174"/>
      <c r="D5" s="173"/>
      <c r="E5" s="173"/>
      <c r="F5" s="174"/>
      <c r="G5" s="174"/>
      <c r="H5" s="173"/>
      <c r="I5" s="173"/>
      <c r="J5" s="174"/>
      <c r="K5" s="174"/>
      <c r="L5" s="174"/>
      <c r="M5" s="174"/>
      <c r="N5" s="173"/>
      <c r="O5" s="149" t="s">
        <v>482</v>
      </c>
    </row>
    <row r="6" spans="1:15" ht="21.75" customHeight="1" thickBot="1">
      <c r="A6" s="539" t="s">
        <v>196</v>
      </c>
      <c r="B6" s="542" t="s">
        <v>195</v>
      </c>
      <c r="C6" s="543"/>
      <c r="D6" s="543"/>
      <c r="E6" s="544"/>
      <c r="F6" s="542" t="s">
        <v>194</v>
      </c>
      <c r="G6" s="543"/>
      <c r="H6" s="543"/>
      <c r="I6" s="544"/>
      <c r="J6" s="545" t="s">
        <v>193</v>
      </c>
      <c r="K6" s="546"/>
      <c r="L6" s="546"/>
      <c r="M6" s="546"/>
      <c r="N6" s="546"/>
      <c r="O6" s="547" t="s">
        <v>192</v>
      </c>
    </row>
    <row r="7" spans="1:15" s="172" customFormat="1" ht="18" customHeight="1" thickTop="1" thickBot="1">
      <c r="A7" s="540"/>
      <c r="B7" s="530" t="s">
        <v>190</v>
      </c>
      <c r="C7" s="530" t="s">
        <v>524</v>
      </c>
      <c r="D7" s="534" t="s">
        <v>166</v>
      </c>
      <c r="E7" s="536" t="s">
        <v>191</v>
      </c>
      <c r="F7" s="530" t="s">
        <v>190</v>
      </c>
      <c r="G7" s="530" t="s">
        <v>524</v>
      </c>
      <c r="H7" s="534" t="s">
        <v>166</v>
      </c>
      <c r="I7" s="536" t="s">
        <v>191</v>
      </c>
      <c r="J7" s="530" t="s">
        <v>190</v>
      </c>
      <c r="K7" s="532" t="s">
        <v>189</v>
      </c>
      <c r="L7" s="530" t="s">
        <v>524</v>
      </c>
      <c r="M7" s="532" t="s">
        <v>525</v>
      </c>
      <c r="N7" s="534" t="s">
        <v>188</v>
      </c>
      <c r="O7" s="548"/>
    </row>
    <row r="8" spans="1:15" s="155" customFormat="1" ht="24.75" customHeight="1" thickTop="1">
      <c r="A8" s="541"/>
      <c r="B8" s="531"/>
      <c r="C8" s="531"/>
      <c r="D8" s="535"/>
      <c r="E8" s="537"/>
      <c r="F8" s="531"/>
      <c r="G8" s="531"/>
      <c r="H8" s="535"/>
      <c r="I8" s="537"/>
      <c r="J8" s="531"/>
      <c r="K8" s="533"/>
      <c r="L8" s="531"/>
      <c r="M8" s="533"/>
      <c r="N8" s="535" t="s">
        <v>187</v>
      </c>
      <c r="O8" s="549"/>
    </row>
    <row r="9" spans="1:15" s="155" customFormat="1" ht="25.15" customHeight="1" thickBot="1">
      <c r="A9" s="116">
        <v>2004</v>
      </c>
      <c r="B9" s="171">
        <v>3348</v>
      </c>
      <c r="C9" s="171">
        <v>3140</v>
      </c>
      <c r="D9" s="117">
        <f>B9+C9</f>
        <v>6488</v>
      </c>
      <c r="E9" s="170">
        <f>D9/N9%</f>
        <v>49.188779378316902</v>
      </c>
      <c r="F9" s="171">
        <v>3454</v>
      </c>
      <c r="G9" s="171">
        <v>3248</v>
      </c>
      <c r="H9" s="117">
        <f t="shared" ref="H9:H17" si="0">F9+G9</f>
        <v>6702</v>
      </c>
      <c r="I9" s="170">
        <f>H9/N9%</f>
        <v>50.811220621683091</v>
      </c>
      <c r="J9" s="117">
        <f t="shared" ref="J9:J17" si="1">B9+F9</f>
        <v>6802</v>
      </c>
      <c r="K9" s="170">
        <f>J9/N9%</f>
        <v>51.569370735405606</v>
      </c>
      <c r="L9" s="117">
        <f t="shared" ref="L9:L17" si="2">C9+G9</f>
        <v>6388</v>
      </c>
      <c r="M9" s="170">
        <f>L9/N9%</f>
        <v>48.430629264594387</v>
      </c>
      <c r="N9" s="117">
        <f t="shared" ref="N9:N17" si="3">J9+L9</f>
        <v>13190</v>
      </c>
      <c r="O9" s="169">
        <v>2004</v>
      </c>
    </row>
    <row r="10" spans="1:15" s="155" customFormat="1" ht="25.15" customHeight="1" thickTop="1" thickBot="1">
      <c r="A10" s="49">
        <v>2005</v>
      </c>
      <c r="B10" s="168">
        <v>3126</v>
      </c>
      <c r="C10" s="168">
        <v>3134</v>
      </c>
      <c r="D10" s="58">
        <f t="shared" ref="D10:D17" si="4">B10+C10</f>
        <v>6260</v>
      </c>
      <c r="E10" s="167">
        <f t="shared" ref="E10:E17" si="5">D10/N10%</f>
        <v>46.712931870755916</v>
      </c>
      <c r="F10" s="168">
        <v>3713</v>
      </c>
      <c r="G10" s="168">
        <v>3428</v>
      </c>
      <c r="H10" s="58">
        <f t="shared" si="0"/>
        <v>7141</v>
      </c>
      <c r="I10" s="167">
        <f t="shared" ref="I10:I17" si="6">H10/N10%</f>
        <v>53.287068129244091</v>
      </c>
      <c r="J10" s="58">
        <f t="shared" si="1"/>
        <v>6839</v>
      </c>
      <c r="K10" s="167">
        <f t="shared" ref="K10:K17" si="7">J10/N10%</f>
        <v>51.03350496231625</v>
      </c>
      <c r="L10" s="58">
        <f t="shared" si="2"/>
        <v>6562</v>
      </c>
      <c r="M10" s="167">
        <f t="shared" ref="M10:M17" si="8">L10/N10%</f>
        <v>48.966495037683757</v>
      </c>
      <c r="N10" s="58">
        <f t="shared" si="3"/>
        <v>13401</v>
      </c>
      <c r="O10" s="138">
        <v>2005</v>
      </c>
    </row>
    <row r="11" spans="1:15" s="155" customFormat="1" ht="25.15" customHeight="1" thickTop="1" thickBot="1">
      <c r="A11" s="166">
        <v>2006</v>
      </c>
      <c r="B11" s="165">
        <v>3344</v>
      </c>
      <c r="C11" s="165">
        <v>3219</v>
      </c>
      <c r="D11" s="163">
        <f t="shared" si="4"/>
        <v>6563</v>
      </c>
      <c r="E11" s="164">
        <f t="shared" si="5"/>
        <v>46.480169971671394</v>
      </c>
      <c r="F11" s="165">
        <v>3852</v>
      </c>
      <c r="G11" s="165">
        <v>3705</v>
      </c>
      <c r="H11" s="163">
        <f t="shared" si="0"/>
        <v>7557</v>
      </c>
      <c r="I11" s="164">
        <f t="shared" si="6"/>
        <v>53.519830028328613</v>
      </c>
      <c r="J11" s="163">
        <f t="shared" si="1"/>
        <v>7196</v>
      </c>
      <c r="K11" s="164">
        <f t="shared" si="7"/>
        <v>50.963172804532583</v>
      </c>
      <c r="L11" s="163">
        <f t="shared" si="2"/>
        <v>6924</v>
      </c>
      <c r="M11" s="164">
        <f t="shared" si="8"/>
        <v>49.036827195467424</v>
      </c>
      <c r="N11" s="163">
        <f t="shared" si="3"/>
        <v>14120</v>
      </c>
      <c r="O11" s="162">
        <v>2006</v>
      </c>
    </row>
    <row r="12" spans="1:15" s="155" customFormat="1" ht="25.15" customHeight="1" thickTop="1" thickBot="1">
      <c r="A12" s="49">
        <v>2007</v>
      </c>
      <c r="B12" s="168">
        <v>3657</v>
      </c>
      <c r="C12" s="168">
        <v>3521</v>
      </c>
      <c r="D12" s="58">
        <f t="shared" si="4"/>
        <v>7178</v>
      </c>
      <c r="E12" s="167">
        <f t="shared" si="5"/>
        <v>45.775141891461004</v>
      </c>
      <c r="F12" s="168">
        <v>4399</v>
      </c>
      <c r="G12" s="168">
        <v>4104</v>
      </c>
      <c r="H12" s="58">
        <f t="shared" si="0"/>
        <v>8503</v>
      </c>
      <c r="I12" s="167">
        <f t="shared" si="6"/>
        <v>54.224858108538996</v>
      </c>
      <c r="J12" s="58">
        <f t="shared" si="1"/>
        <v>8056</v>
      </c>
      <c r="K12" s="167">
        <f t="shared" si="7"/>
        <v>51.374274599834195</v>
      </c>
      <c r="L12" s="58">
        <f t="shared" si="2"/>
        <v>7625</v>
      </c>
      <c r="M12" s="167">
        <f t="shared" si="8"/>
        <v>48.625725400165805</v>
      </c>
      <c r="N12" s="58">
        <f t="shared" si="3"/>
        <v>15681</v>
      </c>
      <c r="O12" s="138">
        <v>2007</v>
      </c>
    </row>
    <row r="13" spans="1:15" s="155" customFormat="1" ht="25.15" customHeight="1" thickTop="1" thickBot="1">
      <c r="A13" s="166">
        <v>2008</v>
      </c>
      <c r="B13" s="165">
        <v>3705</v>
      </c>
      <c r="C13" s="165">
        <v>3650</v>
      </c>
      <c r="D13" s="163">
        <f t="shared" si="4"/>
        <v>7355</v>
      </c>
      <c r="E13" s="164">
        <f t="shared" si="5"/>
        <v>42.736780941313192</v>
      </c>
      <c r="F13" s="165">
        <v>4998</v>
      </c>
      <c r="G13" s="165">
        <v>4857</v>
      </c>
      <c r="H13" s="163">
        <f t="shared" si="0"/>
        <v>9855</v>
      </c>
      <c r="I13" s="164">
        <f t="shared" si="6"/>
        <v>57.263219058686815</v>
      </c>
      <c r="J13" s="163">
        <f t="shared" si="1"/>
        <v>8703</v>
      </c>
      <c r="K13" s="164">
        <f t="shared" si="7"/>
        <v>50.569436374201047</v>
      </c>
      <c r="L13" s="163">
        <f t="shared" si="2"/>
        <v>8507</v>
      </c>
      <c r="M13" s="164">
        <f t="shared" si="8"/>
        <v>49.430563625798953</v>
      </c>
      <c r="N13" s="163">
        <f t="shared" si="3"/>
        <v>17210</v>
      </c>
      <c r="O13" s="162">
        <v>2008</v>
      </c>
    </row>
    <row r="14" spans="1:15" s="155" customFormat="1" ht="25.15" customHeight="1" thickTop="1" thickBot="1">
      <c r="A14" s="49">
        <v>2009</v>
      </c>
      <c r="B14" s="168">
        <v>3756</v>
      </c>
      <c r="C14" s="168">
        <v>3608</v>
      </c>
      <c r="D14" s="58">
        <f t="shared" si="4"/>
        <v>7364</v>
      </c>
      <c r="E14" s="167">
        <f t="shared" si="5"/>
        <v>40.128603345866715</v>
      </c>
      <c r="F14" s="168">
        <v>5645</v>
      </c>
      <c r="G14" s="168">
        <v>5342</v>
      </c>
      <c r="H14" s="58">
        <f t="shared" si="0"/>
        <v>10987</v>
      </c>
      <c r="I14" s="167">
        <f t="shared" si="6"/>
        <v>59.871396654133292</v>
      </c>
      <c r="J14" s="58">
        <f t="shared" si="1"/>
        <v>9401</v>
      </c>
      <c r="K14" s="167">
        <f t="shared" si="7"/>
        <v>51.228815868345052</v>
      </c>
      <c r="L14" s="58">
        <f t="shared" si="2"/>
        <v>8950</v>
      </c>
      <c r="M14" s="167">
        <f t="shared" si="8"/>
        <v>48.771184131654955</v>
      </c>
      <c r="N14" s="58">
        <f t="shared" si="3"/>
        <v>18351</v>
      </c>
      <c r="O14" s="138">
        <v>2009</v>
      </c>
    </row>
    <row r="15" spans="1:15" s="155" customFormat="1" ht="25.15" customHeight="1" thickTop="1" thickBot="1">
      <c r="A15" s="166">
        <v>2010</v>
      </c>
      <c r="B15" s="165">
        <v>3836</v>
      </c>
      <c r="C15" s="165">
        <v>3897</v>
      </c>
      <c r="D15" s="163">
        <f t="shared" si="4"/>
        <v>7733</v>
      </c>
      <c r="E15" s="164">
        <f t="shared" si="5"/>
        <v>39.648277276456113</v>
      </c>
      <c r="F15" s="165">
        <v>6090</v>
      </c>
      <c r="G15" s="165">
        <v>5681</v>
      </c>
      <c r="H15" s="163">
        <f t="shared" si="0"/>
        <v>11771</v>
      </c>
      <c r="I15" s="164">
        <f t="shared" si="6"/>
        <v>60.351722723543894</v>
      </c>
      <c r="J15" s="163">
        <f t="shared" si="1"/>
        <v>9926</v>
      </c>
      <c r="K15" s="164">
        <f t="shared" si="7"/>
        <v>50.8921246923708</v>
      </c>
      <c r="L15" s="163">
        <f t="shared" si="2"/>
        <v>9578</v>
      </c>
      <c r="M15" s="164">
        <f t="shared" si="8"/>
        <v>49.107875307629207</v>
      </c>
      <c r="N15" s="163">
        <f t="shared" si="3"/>
        <v>19504</v>
      </c>
      <c r="O15" s="162">
        <v>2010</v>
      </c>
    </row>
    <row r="16" spans="1:15" s="155" customFormat="1" ht="25.15" customHeight="1" thickTop="1" thickBot="1">
      <c r="A16" s="49">
        <v>2011</v>
      </c>
      <c r="B16" s="168">
        <v>3822</v>
      </c>
      <c r="C16" s="168">
        <v>3770</v>
      </c>
      <c r="D16" s="58">
        <f t="shared" si="4"/>
        <v>7592</v>
      </c>
      <c r="E16" s="167">
        <f t="shared" si="5"/>
        <v>36.813266741017316</v>
      </c>
      <c r="F16" s="168">
        <v>6665</v>
      </c>
      <c r="G16" s="168">
        <v>6366</v>
      </c>
      <c r="H16" s="58">
        <f t="shared" si="0"/>
        <v>13031</v>
      </c>
      <c r="I16" s="167">
        <f t="shared" si="6"/>
        <v>63.186733258982692</v>
      </c>
      <c r="J16" s="58">
        <f t="shared" si="1"/>
        <v>10487</v>
      </c>
      <c r="K16" s="167">
        <f t="shared" si="7"/>
        <v>50.850991611307762</v>
      </c>
      <c r="L16" s="58">
        <f t="shared" si="2"/>
        <v>10136</v>
      </c>
      <c r="M16" s="167">
        <f t="shared" si="8"/>
        <v>49.149008388692238</v>
      </c>
      <c r="N16" s="58">
        <f t="shared" si="3"/>
        <v>20623</v>
      </c>
      <c r="O16" s="138">
        <v>2011</v>
      </c>
    </row>
    <row r="17" spans="1:15" s="155" customFormat="1" ht="25.15" customHeight="1" thickTop="1" thickBot="1">
      <c r="A17" s="166">
        <v>2012</v>
      </c>
      <c r="B17" s="165">
        <v>3537</v>
      </c>
      <c r="C17" s="165">
        <v>3416</v>
      </c>
      <c r="D17" s="163">
        <f t="shared" si="4"/>
        <v>6953</v>
      </c>
      <c r="E17" s="164">
        <f t="shared" si="5"/>
        <v>32.455771834010179</v>
      </c>
      <c r="F17" s="165">
        <v>7353</v>
      </c>
      <c r="G17" s="165">
        <v>7117</v>
      </c>
      <c r="H17" s="163">
        <f t="shared" si="0"/>
        <v>14470</v>
      </c>
      <c r="I17" s="164">
        <f t="shared" si="6"/>
        <v>67.544228165989821</v>
      </c>
      <c r="J17" s="163">
        <f t="shared" si="1"/>
        <v>10890</v>
      </c>
      <c r="K17" s="164">
        <f t="shared" si="7"/>
        <v>50.833216636325446</v>
      </c>
      <c r="L17" s="163">
        <f t="shared" si="2"/>
        <v>10533</v>
      </c>
      <c r="M17" s="164">
        <f t="shared" si="8"/>
        <v>49.166783363674561</v>
      </c>
      <c r="N17" s="163">
        <f t="shared" si="3"/>
        <v>21423</v>
      </c>
      <c r="O17" s="162">
        <v>2012</v>
      </c>
    </row>
    <row r="18" spans="1:15" s="155" customFormat="1" ht="25.15" customHeight="1" thickTop="1">
      <c r="A18" s="161">
        <v>2013</v>
      </c>
      <c r="B18" s="160">
        <v>4006</v>
      </c>
      <c r="C18" s="160">
        <v>3801</v>
      </c>
      <c r="D18" s="157">
        <f t="shared" ref="D18" si="9">B18+C18</f>
        <v>7807</v>
      </c>
      <c r="E18" s="158">
        <f t="shared" ref="E18" si="10">D18/N18%</f>
        <v>32.929812721444236</v>
      </c>
      <c r="F18" s="160">
        <v>8113</v>
      </c>
      <c r="G18" s="160">
        <v>7788</v>
      </c>
      <c r="H18" s="157">
        <f t="shared" ref="H18" si="11">F18+G18</f>
        <v>15901</v>
      </c>
      <c r="I18" s="158">
        <f t="shared" ref="I18" si="12">H18/N18%</f>
        <v>67.070187278555764</v>
      </c>
      <c r="J18" s="157">
        <f t="shared" ref="J18" si="13">B18+F18</f>
        <v>12119</v>
      </c>
      <c r="K18" s="158">
        <f t="shared" ref="K18" si="14">J18/N18%</f>
        <v>51.117766154884421</v>
      </c>
      <c r="L18" s="157">
        <f t="shared" ref="L18" si="15">C18+G18</f>
        <v>11589</v>
      </c>
      <c r="M18" s="158">
        <f t="shared" ref="M18" si="16">L18/N18%</f>
        <v>48.882233845115572</v>
      </c>
      <c r="N18" s="157">
        <f t="shared" ref="N18" si="17">J18+L18</f>
        <v>23708</v>
      </c>
      <c r="O18" s="156">
        <v>2013</v>
      </c>
    </row>
    <row r="19" spans="1:15" ht="24" customHeight="1">
      <c r="A19" s="154"/>
      <c r="O19" s="154"/>
    </row>
    <row r="20" spans="1:15" ht="24" customHeight="1">
      <c r="A20" s="154"/>
      <c r="O20" s="154"/>
    </row>
    <row r="21" spans="1:15" ht="24" customHeight="1"/>
    <row r="22" spans="1:15" ht="29.25" customHeight="1"/>
  </sheetData>
  <mergeCells count="22">
    <mergeCell ref="A1:O1"/>
    <mergeCell ref="A2:O2"/>
    <mergeCell ref="A3:O3"/>
    <mergeCell ref="A4:O4"/>
    <mergeCell ref="A6:A8"/>
    <mergeCell ref="B6:E6"/>
    <mergeCell ref="F6:I6"/>
    <mergeCell ref="J6:N6"/>
    <mergeCell ref="O6:O8"/>
    <mergeCell ref="B7:B8"/>
    <mergeCell ref="K7:K8"/>
    <mergeCell ref="L7:L8"/>
    <mergeCell ref="N7:N8"/>
    <mergeCell ref="C7:C8"/>
    <mergeCell ref="D7:D8"/>
    <mergeCell ref="E7:E8"/>
    <mergeCell ref="F7:F8"/>
    <mergeCell ref="G7:G8"/>
    <mergeCell ref="M7:M8"/>
    <mergeCell ref="H7:H8"/>
    <mergeCell ref="I7:I8"/>
    <mergeCell ref="J7:J8"/>
  </mergeCells>
  <printOptions horizontalCentered="1" verticalCentered="1"/>
  <pageMargins left="0" right="0" top="0" bottom="0" header="0" footer="0"/>
  <pageSetup paperSize="9" scale="9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rightToLeft="1" view="pageBreakPreview" topLeftCell="A7" zoomScaleNormal="100" zoomScaleSheetLayoutView="100" workbookViewId="0">
      <selection activeCell="A4" sqref="A4:O4"/>
    </sheetView>
  </sheetViews>
  <sheetFormatPr defaultRowHeight="12.75"/>
  <cols>
    <col min="1" max="1" width="17" style="152" customWidth="1"/>
    <col min="2" max="3" width="7.85546875" style="151" bestFit="1" customWidth="1"/>
    <col min="4" max="5" width="7.85546875" style="153" bestFit="1" customWidth="1"/>
    <col min="6" max="7" width="7.85546875" style="151" bestFit="1" customWidth="1"/>
    <col min="8" max="8" width="9" style="153" bestFit="1" customWidth="1"/>
    <col min="9" max="9" width="7.85546875" style="153" bestFit="1" customWidth="1"/>
    <col min="10" max="10" width="8.85546875" style="151" bestFit="1" customWidth="1"/>
    <col min="11" max="11" width="8.5703125" style="151" bestFit="1" customWidth="1"/>
    <col min="12" max="12" width="8.85546875" style="151" bestFit="1" customWidth="1"/>
    <col min="13" max="13" width="8.28515625" style="151" bestFit="1" customWidth="1"/>
    <col min="14" max="14" width="10" style="153" bestFit="1" customWidth="1"/>
    <col min="15" max="15" width="20" style="152" customWidth="1"/>
    <col min="16" max="16384" width="9.140625" style="151"/>
  </cols>
  <sheetData>
    <row r="1" spans="1:15" s="212" customFormat="1" ht="22.5" customHeight="1">
      <c r="A1" s="518" t="s">
        <v>376</v>
      </c>
      <c r="B1" s="518"/>
      <c r="C1" s="518"/>
      <c r="D1" s="518"/>
      <c r="E1" s="518"/>
      <c r="F1" s="518"/>
      <c r="G1" s="518"/>
      <c r="H1" s="518"/>
      <c r="I1" s="518"/>
      <c r="J1" s="518"/>
      <c r="K1" s="518"/>
      <c r="L1" s="518"/>
      <c r="M1" s="518"/>
      <c r="N1" s="518"/>
      <c r="O1" s="518"/>
    </row>
    <row r="2" spans="1:15" s="212" customFormat="1" ht="18">
      <c r="A2" s="519">
        <v>2013</v>
      </c>
      <c r="B2" s="519"/>
      <c r="C2" s="519"/>
      <c r="D2" s="519"/>
      <c r="E2" s="519"/>
      <c r="F2" s="519"/>
      <c r="G2" s="519"/>
      <c r="H2" s="519"/>
      <c r="I2" s="519"/>
      <c r="J2" s="519"/>
      <c r="K2" s="519"/>
      <c r="L2" s="519"/>
      <c r="M2" s="519"/>
      <c r="N2" s="519"/>
      <c r="O2" s="519"/>
    </row>
    <row r="3" spans="1:15" s="175" customFormat="1" ht="18">
      <c r="A3" s="538" t="s">
        <v>577</v>
      </c>
      <c r="B3" s="538"/>
      <c r="C3" s="538"/>
      <c r="D3" s="538"/>
      <c r="E3" s="538"/>
      <c r="F3" s="538"/>
      <c r="G3" s="538"/>
      <c r="H3" s="538"/>
      <c r="I3" s="538"/>
      <c r="J3" s="538"/>
      <c r="K3" s="538"/>
      <c r="L3" s="538"/>
      <c r="M3" s="538"/>
      <c r="N3" s="538"/>
      <c r="O3" s="538"/>
    </row>
    <row r="4" spans="1:15" ht="15.75">
      <c r="A4" s="520">
        <v>2013</v>
      </c>
      <c r="B4" s="520"/>
      <c r="C4" s="520"/>
      <c r="D4" s="520"/>
      <c r="E4" s="520"/>
      <c r="F4" s="520"/>
      <c r="G4" s="520"/>
      <c r="H4" s="520"/>
      <c r="I4" s="520"/>
      <c r="J4" s="520"/>
      <c r="K4" s="520"/>
      <c r="L4" s="520"/>
      <c r="M4" s="520"/>
      <c r="N4" s="520"/>
      <c r="O4" s="520"/>
    </row>
    <row r="5" spans="1:15" ht="15.75">
      <c r="A5" s="150" t="s">
        <v>377</v>
      </c>
      <c r="B5" s="174"/>
      <c r="C5" s="174"/>
      <c r="D5" s="173"/>
      <c r="E5" s="173"/>
      <c r="F5" s="174"/>
      <c r="G5" s="174"/>
      <c r="H5" s="173"/>
      <c r="I5" s="173"/>
      <c r="J5" s="174"/>
      <c r="K5" s="174"/>
      <c r="L5" s="174"/>
      <c r="M5" s="174"/>
      <c r="N5" s="173"/>
      <c r="O5" s="149" t="s">
        <v>378</v>
      </c>
    </row>
    <row r="6" spans="1:15" ht="21.75" customHeight="1" thickBot="1">
      <c r="A6" s="539" t="s">
        <v>379</v>
      </c>
      <c r="B6" s="542" t="s">
        <v>195</v>
      </c>
      <c r="C6" s="543"/>
      <c r="D6" s="543"/>
      <c r="E6" s="544"/>
      <c r="F6" s="542" t="s">
        <v>194</v>
      </c>
      <c r="G6" s="543"/>
      <c r="H6" s="543"/>
      <c r="I6" s="544"/>
      <c r="J6" s="550" t="s">
        <v>193</v>
      </c>
      <c r="K6" s="550"/>
      <c r="L6" s="550"/>
      <c r="M6" s="550"/>
      <c r="N6" s="550"/>
      <c r="O6" s="547" t="s">
        <v>574</v>
      </c>
    </row>
    <row r="7" spans="1:15" s="172" customFormat="1" ht="23.25" customHeight="1" thickTop="1" thickBot="1">
      <c r="A7" s="540"/>
      <c r="B7" s="530" t="s">
        <v>190</v>
      </c>
      <c r="C7" s="530" t="s">
        <v>524</v>
      </c>
      <c r="D7" s="534" t="s">
        <v>166</v>
      </c>
      <c r="E7" s="536" t="s">
        <v>191</v>
      </c>
      <c r="F7" s="530" t="s">
        <v>190</v>
      </c>
      <c r="G7" s="530" t="s">
        <v>524</v>
      </c>
      <c r="H7" s="534" t="s">
        <v>166</v>
      </c>
      <c r="I7" s="536" t="s">
        <v>191</v>
      </c>
      <c r="J7" s="530" t="s">
        <v>190</v>
      </c>
      <c r="K7" s="532" t="s">
        <v>189</v>
      </c>
      <c r="L7" s="530" t="s">
        <v>524</v>
      </c>
      <c r="M7" s="532" t="s">
        <v>525</v>
      </c>
      <c r="N7" s="534" t="s">
        <v>188</v>
      </c>
      <c r="O7" s="548"/>
    </row>
    <row r="8" spans="1:15" s="155" customFormat="1" ht="23.25" customHeight="1" thickTop="1">
      <c r="A8" s="541"/>
      <c r="B8" s="531"/>
      <c r="C8" s="531"/>
      <c r="D8" s="535"/>
      <c r="E8" s="537"/>
      <c r="F8" s="531"/>
      <c r="G8" s="531"/>
      <c r="H8" s="535"/>
      <c r="I8" s="537"/>
      <c r="J8" s="531"/>
      <c r="K8" s="533"/>
      <c r="L8" s="531"/>
      <c r="M8" s="533"/>
      <c r="N8" s="535" t="s">
        <v>187</v>
      </c>
      <c r="O8" s="549"/>
    </row>
    <row r="9" spans="1:15" s="155" customFormat="1" ht="30" customHeight="1" thickBot="1">
      <c r="A9" s="211" t="s">
        <v>350</v>
      </c>
      <c r="B9" s="210">
        <v>1232</v>
      </c>
      <c r="C9" s="210">
        <v>1139</v>
      </c>
      <c r="D9" s="60">
        <f>B9+C9</f>
        <v>2371</v>
      </c>
      <c r="E9" s="332">
        <f>D9/$D$17*100</f>
        <v>30.370180607147436</v>
      </c>
      <c r="F9" s="210">
        <v>3968</v>
      </c>
      <c r="G9" s="210">
        <v>3808</v>
      </c>
      <c r="H9" s="60">
        <f>F9+G9</f>
        <v>7776</v>
      </c>
      <c r="I9" s="332">
        <f>H9/$H$17*100</f>
        <v>48.902584743097918</v>
      </c>
      <c r="J9" s="60">
        <f>B9+F9</f>
        <v>5200</v>
      </c>
      <c r="K9" s="332">
        <f>J9/$J$17*100</f>
        <v>42.907830679098936</v>
      </c>
      <c r="L9" s="60">
        <f>C9+G9</f>
        <v>4947</v>
      </c>
      <c r="M9" s="332">
        <f>L9/$L$17*100</f>
        <v>42.687030805073775</v>
      </c>
      <c r="N9" s="60">
        <f>L9+J9</f>
        <v>10147</v>
      </c>
      <c r="O9" s="333" t="s">
        <v>351</v>
      </c>
    </row>
    <row r="10" spans="1:15" s="155" customFormat="1" ht="30" customHeight="1" thickTop="1" thickBot="1">
      <c r="A10" s="204" t="s">
        <v>42</v>
      </c>
      <c r="B10" s="168">
        <v>1946</v>
      </c>
      <c r="C10" s="168">
        <v>1887</v>
      </c>
      <c r="D10" s="207">
        <f t="shared" ref="D10:D16" si="0">B10+C10</f>
        <v>3833</v>
      </c>
      <c r="E10" s="334">
        <f t="shared" ref="E10:E16" si="1">D10/$D$17*100</f>
        <v>49.096964262841041</v>
      </c>
      <c r="F10" s="168">
        <v>2801</v>
      </c>
      <c r="G10" s="168">
        <v>2697</v>
      </c>
      <c r="H10" s="207">
        <f t="shared" ref="H10:H16" si="2">F10+G10</f>
        <v>5498</v>
      </c>
      <c r="I10" s="334">
        <f t="shared" ref="I10:I16" si="3">H10/$H$17*100</f>
        <v>34.576441733224328</v>
      </c>
      <c r="J10" s="207">
        <f t="shared" ref="J10:J16" si="4">B10+F10</f>
        <v>4747</v>
      </c>
      <c r="K10" s="334">
        <f t="shared" ref="K10:K16" si="5">J10/$J$17*100</f>
        <v>39.169898506477431</v>
      </c>
      <c r="L10" s="207">
        <f t="shared" ref="L10:L16" si="6">C10+G10</f>
        <v>4584</v>
      </c>
      <c r="M10" s="334">
        <f t="shared" ref="M10:M16" si="7">L10/$L$17*100</f>
        <v>39.554750194149626</v>
      </c>
      <c r="N10" s="207">
        <f t="shared" ref="N10:N16" si="8">L10+J10</f>
        <v>9331</v>
      </c>
      <c r="O10" s="336" t="s">
        <v>352</v>
      </c>
    </row>
    <row r="11" spans="1:15" s="155" customFormat="1" ht="30" customHeight="1" thickTop="1" thickBot="1">
      <c r="A11" s="206" t="s">
        <v>43</v>
      </c>
      <c r="B11" s="182">
        <v>219</v>
      </c>
      <c r="C11" s="182">
        <v>201</v>
      </c>
      <c r="D11" s="60">
        <f t="shared" si="0"/>
        <v>420</v>
      </c>
      <c r="E11" s="332">
        <f t="shared" si="1"/>
        <v>5.3797873703086978</v>
      </c>
      <c r="F11" s="182">
        <v>831</v>
      </c>
      <c r="G11" s="182">
        <v>781</v>
      </c>
      <c r="H11" s="60">
        <f t="shared" si="2"/>
        <v>1612</v>
      </c>
      <c r="I11" s="332">
        <f t="shared" si="3"/>
        <v>10.137727186969373</v>
      </c>
      <c r="J11" s="60">
        <f t="shared" si="4"/>
        <v>1050</v>
      </c>
      <c r="K11" s="332">
        <f t="shared" si="5"/>
        <v>8.6640811948180545</v>
      </c>
      <c r="L11" s="60">
        <f t="shared" si="6"/>
        <v>982</v>
      </c>
      <c r="M11" s="332">
        <f t="shared" si="7"/>
        <v>8.4735525066873763</v>
      </c>
      <c r="N11" s="60">
        <f t="shared" si="8"/>
        <v>2032</v>
      </c>
      <c r="O11" s="335" t="s">
        <v>353</v>
      </c>
    </row>
    <row r="12" spans="1:15" s="155" customFormat="1" ht="30" customHeight="1" thickTop="1" thickBot="1">
      <c r="A12" s="204" t="s">
        <v>354</v>
      </c>
      <c r="B12" s="168">
        <v>338</v>
      </c>
      <c r="C12" s="168">
        <v>315</v>
      </c>
      <c r="D12" s="207">
        <f t="shared" si="0"/>
        <v>653</v>
      </c>
      <c r="E12" s="334">
        <f t="shared" si="1"/>
        <v>8.3642884590751887</v>
      </c>
      <c r="F12" s="168">
        <v>221</v>
      </c>
      <c r="G12" s="168">
        <v>226</v>
      </c>
      <c r="H12" s="207">
        <f t="shared" si="2"/>
        <v>447</v>
      </c>
      <c r="I12" s="334">
        <f t="shared" si="3"/>
        <v>2.81114395321049</v>
      </c>
      <c r="J12" s="207">
        <f t="shared" si="4"/>
        <v>559</v>
      </c>
      <c r="K12" s="334">
        <f t="shared" si="5"/>
        <v>4.6125917980031357</v>
      </c>
      <c r="L12" s="207">
        <f t="shared" si="6"/>
        <v>541</v>
      </c>
      <c r="M12" s="334">
        <f t="shared" si="7"/>
        <v>4.6682198636638192</v>
      </c>
      <c r="N12" s="207">
        <f t="shared" si="8"/>
        <v>1100</v>
      </c>
      <c r="O12" s="336" t="s">
        <v>355</v>
      </c>
    </row>
    <row r="13" spans="1:15" s="155" customFormat="1" ht="30" customHeight="1" thickTop="1" thickBot="1">
      <c r="A13" s="206" t="s">
        <v>44</v>
      </c>
      <c r="B13" s="182">
        <v>133</v>
      </c>
      <c r="C13" s="182">
        <v>117</v>
      </c>
      <c r="D13" s="60">
        <f t="shared" si="0"/>
        <v>250</v>
      </c>
      <c r="E13" s="332">
        <f t="shared" si="1"/>
        <v>3.2022543870885101</v>
      </c>
      <c r="F13" s="182">
        <v>245</v>
      </c>
      <c r="G13" s="182">
        <v>230</v>
      </c>
      <c r="H13" s="60">
        <f t="shared" si="2"/>
        <v>475</v>
      </c>
      <c r="I13" s="332">
        <f t="shared" si="3"/>
        <v>2.9872335073265832</v>
      </c>
      <c r="J13" s="60">
        <f t="shared" si="4"/>
        <v>378</v>
      </c>
      <c r="K13" s="332">
        <f t="shared" si="5"/>
        <v>3.1190692301344995</v>
      </c>
      <c r="L13" s="60">
        <f t="shared" si="6"/>
        <v>347</v>
      </c>
      <c r="M13" s="332">
        <f t="shared" si="7"/>
        <v>2.9942186556217103</v>
      </c>
      <c r="N13" s="60">
        <f t="shared" si="8"/>
        <v>725</v>
      </c>
      <c r="O13" s="335" t="s">
        <v>356</v>
      </c>
    </row>
    <row r="14" spans="1:15" s="155" customFormat="1" ht="30" customHeight="1" thickTop="1" thickBot="1">
      <c r="A14" s="204" t="s">
        <v>45</v>
      </c>
      <c r="B14" s="168">
        <v>35</v>
      </c>
      <c r="C14" s="168">
        <v>38</v>
      </c>
      <c r="D14" s="207">
        <f t="shared" si="0"/>
        <v>73</v>
      </c>
      <c r="E14" s="334">
        <f t="shared" si="1"/>
        <v>0.9350582810298449</v>
      </c>
      <c r="F14" s="168">
        <v>38</v>
      </c>
      <c r="G14" s="168">
        <v>40</v>
      </c>
      <c r="H14" s="207">
        <f t="shared" si="2"/>
        <v>78</v>
      </c>
      <c r="I14" s="334">
        <f t="shared" si="3"/>
        <v>0.49053518646625999</v>
      </c>
      <c r="J14" s="207">
        <f t="shared" si="4"/>
        <v>73</v>
      </c>
      <c r="K14" s="334">
        <f t="shared" si="5"/>
        <v>0.60235993068735039</v>
      </c>
      <c r="L14" s="207">
        <f t="shared" si="6"/>
        <v>78</v>
      </c>
      <c r="M14" s="334">
        <f t="shared" si="7"/>
        <v>0.67305203209940456</v>
      </c>
      <c r="N14" s="207">
        <f t="shared" si="8"/>
        <v>151</v>
      </c>
      <c r="O14" s="336" t="s">
        <v>357</v>
      </c>
    </row>
    <row r="15" spans="1:15" s="155" customFormat="1" ht="30" customHeight="1" thickTop="1" thickBot="1">
      <c r="A15" s="206" t="s">
        <v>358</v>
      </c>
      <c r="B15" s="182">
        <v>5</v>
      </c>
      <c r="C15" s="182">
        <v>6</v>
      </c>
      <c r="D15" s="60">
        <f t="shared" si="0"/>
        <v>11</v>
      </c>
      <c r="E15" s="332">
        <f t="shared" si="1"/>
        <v>0.14089919303189447</v>
      </c>
      <c r="F15" s="182">
        <v>9</v>
      </c>
      <c r="G15" s="182">
        <v>6</v>
      </c>
      <c r="H15" s="60">
        <f t="shared" si="2"/>
        <v>15</v>
      </c>
      <c r="I15" s="332">
        <f t="shared" si="3"/>
        <v>9.4333689705050003E-2</v>
      </c>
      <c r="J15" s="60">
        <f t="shared" si="4"/>
        <v>14</v>
      </c>
      <c r="K15" s="332">
        <f t="shared" si="5"/>
        <v>0.11552108259757406</v>
      </c>
      <c r="L15" s="60">
        <f t="shared" si="6"/>
        <v>12</v>
      </c>
      <c r="M15" s="332">
        <f t="shared" si="7"/>
        <v>0.10354646647683149</v>
      </c>
      <c r="N15" s="60">
        <f t="shared" si="8"/>
        <v>26</v>
      </c>
      <c r="O15" s="335" t="s">
        <v>165</v>
      </c>
    </row>
    <row r="16" spans="1:15" s="155" customFormat="1" ht="30" customHeight="1" thickTop="1">
      <c r="A16" s="204" t="s">
        <v>359</v>
      </c>
      <c r="B16" s="179">
        <v>98</v>
      </c>
      <c r="C16" s="179">
        <v>98</v>
      </c>
      <c r="D16" s="203">
        <f t="shared" si="0"/>
        <v>196</v>
      </c>
      <c r="E16" s="394">
        <f t="shared" si="1"/>
        <v>2.5105674394773918</v>
      </c>
      <c r="F16" s="179">
        <v>0</v>
      </c>
      <c r="G16" s="179">
        <v>0</v>
      </c>
      <c r="H16" s="203">
        <f t="shared" si="2"/>
        <v>0</v>
      </c>
      <c r="I16" s="394">
        <f t="shared" si="3"/>
        <v>0</v>
      </c>
      <c r="J16" s="203">
        <f t="shared" si="4"/>
        <v>98</v>
      </c>
      <c r="K16" s="394">
        <f t="shared" si="5"/>
        <v>0.80864757818301836</v>
      </c>
      <c r="L16" s="203">
        <f t="shared" si="6"/>
        <v>98</v>
      </c>
      <c r="M16" s="394">
        <f t="shared" si="7"/>
        <v>0.8456294762274571</v>
      </c>
      <c r="N16" s="203">
        <f t="shared" si="8"/>
        <v>196</v>
      </c>
      <c r="O16" s="336" t="s">
        <v>380</v>
      </c>
    </row>
    <row r="17" spans="1:15" s="155" customFormat="1" ht="30" customHeight="1">
      <c r="A17" s="201" t="s">
        <v>2</v>
      </c>
      <c r="B17" s="62">
        <f>SUM(B9:B16)</f>
        <v>4006</v>
      </c>
      <c r="C17" s="62">
        <f t="shared" ref="C17:N17" si="9">SUM(C9:C16)</f>
        <v>3801</v>
      </c>
      <c r="D17" s="62">
        <f t="shared" si="9"/>
        <v>7807</v>
      </c>
      <c r="E17" s="62">
        <f t="shared" si="9"/>
        <v>100.00000000000001</v>
      </c>
      <c r="F17" s="62">
        <f t="shared" si="9"/>
        <v>8113</v>
      </c>
      <c r="G17" s="62">
        <f t="shared" si="9"/>
        <v>7788</v>
      </c>
      <c r="H17" s="62">
        <f t="shared" si="9"/>
        <v>15901</v>
      </c>
      <c r="I17" s="62">
        <f t="shared" si="9"/>
        <v>100</v>
      </c>
      <c r="J17" s="62">
        <f t="shared" si="9"/>
        <v>12119</v>
      </c>
      <c r="K17" s="62">
        <f t="shared" si="9"/>
        <v>100</v>
      </c>
      <c r="L17" s="62">
        <f t="shared" si="9"/>
        <v>11589</v>
      </c>
      <c r="M17" s="62">
        <f t="shared" si="9"/>
        <v>100.00000000000001</v>
      </c>
      <c r="N17" s="62">
        <f t="shared" si="9"/>
        <v>23708</v>
      </c>
      <c r="O17" s="200" t="s">
        <v>3</v>
      </c>
    </row>
    <row r="18" spans="1:15" ht="24" customHeight="1">
      <c r="A18" s="154"/>
      <c r="O18" s="154"/>
    </row>
    <row r="19" spans="1:15" ht="24" customHeight="1">
      <c r="A19" s="154"/>
      <c r="O19" s="154"/>
    </row>
    <row r="20" spans="1:15" ht="24" customHeight="1">
      <c r="A20" s="154"/>
      <c r="O20" s="154"/>
    </row>
    <row r="21" spans="1:15" ht="24" customHeight="1">
      <c r="A21" s="154"/>
      <c r="O21" s="154"/>
    </row>
    <row r="22" spans="1:15" ht="24" customHeight="1">
      <c r="A22" s="154"/>
      <c r="O22" s="154"/>
    </row>
    <row r="23" spans="1:15" ht="24" customHeight="1">
      <c r="A23" s="154"/>
      <c r="O23" s="154"/>
    </row>
    <row r="24" spans="1:15" ht="29.25" customHeight="1"/>
  </sheetData>
  <mergeCells count="22">
    <mergeCell ref="M7:M8"/>
    <mergeCell ref="H7:H8"/>
    <mergeCell ref="I7:I8"/>
    <mergeCell ref="J7:J8"/>
    <mergeCell ref="K7:K8"/>
    <mergeCell ref="L7:L8"/>
    <mergeCell ref="A1:O1"/>
    <mergeCell ref="A2:O2"/>
    <mergeCell ref="A3:O3"/>
    <mergeCell ref="A4:O4"/>
    <mergeCell ref="A6:A8"/>
    <mergeCell ref="B6:E6"/>
    <mergeCell ref="F6:I6"/>
    <mergeCell ref="J6:N6"/>
    <mergeCell ref="O6:O8"/>
    <mergeCell ref="B7:B8"/>
    <mergeCell ref="N7:N8"/>
    <mergeCell ref="C7:C8"/>
    <mergeCell ref="D7:D8"/>
    <mergeCell ref="E7:E8"/>
    <mergeCell ref="F7:F8"/>
    <mergeCell ref="G7:G8"/>
  </mergeCells>
  <printOptions horizontalCentered="1" verticalCentered="1"/>
  <pageMargins left="0.15748031496062992" right="0.15748031496062992" top="0" bottom="0" header="0.51181102362204722" footer="0.51181102362204722"/>
  <pageSetup paperSize="9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rightToLeft="1" view="pageBreakPreview" topLeftCell="H1" zoomScaleNormal="100" zoomScaleSheetLayoutView="100" workbookViewId="0">
      <selection activeCell="P10" sqref="P10"/>
    </sheetView>
  </sheetViews>
  <sheetFormatPr defaultRowHeight="12.75"/>
  <cols>
    <col min="1" max="1" width="15.7109375" style="152" customWidth="1"/>
    <col min="2" max="2" width="6.85546875" style="152" customWidth="1"/>
    <col min="3" max="4" width="7.7109375" style="151" customWidth="1"/>
    <col min="5" max="5" width="7.7109375" style="153" customWidth="1"/>
    <col min="6" max="7" width="7.7109375" style="151" customWidth="1"/>
    <col min="8" max="8" width="7.7109375" style="153" customWidth="1"/>
    <col min="9" max="10" width="7.7109375" style="151" customWidth="1"/>
    <col min="11" max="11" width="7.7109375" style="153" customWidth="1"/>
    <col min="12" max="12" width="7.7109375" style="152" customWidth="1"/>
    <col min="13" max="14" width="7.7109375" style="151" customWidth="1"/>
    <col min="15" max="15" width="8.28515625" style="151" bestFit="1" customWidth="1"/>
    <col min="16" max="16" width="6.85546875" style="152" customWidth="1"/>
    <col min="17" max="17" width="15.7109375" style="151" customWidth="1"/>
    <col min="18" max="16384" width="9.140625" style="151"/>
  </cols>
  <sheetData>
    <row r="1" spans="1:18" s="212" customFormat="1" ht="22.5" customHeight="1">
      <c r="A1" s="518" t="s">
        <v>381</v>
      </c>
      <c r="B1" s="518"/>
      <c r="C1" s="518"/>
      <c r="D1" s="518"/>
      <c r="E1" s="518"/>
      <c r="F1" s="518"/>
      <c r="G1" s="518"/>
      <c r="H1" s="518"/>
      <c r="I1" s="518"/>
      <c r="J1" s="518"/>
      <c r="K1" s="518"/>
      <c r="L1" s="518"/>
      <c r="M1" s="518"/>
      <c r="N1" s="518"/>
      <c r="O1" s="518"/>
      <c r="P1" s="518"/>
      <c r="Q1" s="518"/>
    </row>
    <row r="2" spans="1:18" s="212" customFormat="1" ht="18">
      <c r="A2" s="519">
        <v>2013</v>
      </c>
      <c r="B2" s="519"/>
      <c r="C2" s="519"/>
      <c r="D2" s="519"/>
      <c r="E2" s="519"/>
      <c r="F2" s="519"/>
      <c r="G2" s="519"/>
      <c r="H2" s="519"/>
      <c r="I2" s="519"/>
      <c r="J2" s="519"/>
      <c r="K2" s="519"/>
      <c r="L2" s="519"/>
      <c r="M2" s="519"/>
      <c r="N2" s="519"/>
      <c r="O2" s="519"/>
      <c r="P2" s="519"/>
      <c r="Q2" s="519"/>
    </row>
    <row r="3" spans="1:18" s="175" customFormat="1" ht="18">
      <c r="A3" s="538" t="s">
        <v>578</v>
      </c>
      <c r="B3" s="538"/>
      <c r="C3" s="538"/>
      <c r="D3" s="538"/>
      <c r="E3" s="538"/>
      <c r="F3" s="538"/>
      <c r="G3" s="538"/>
      <c r="H3" s="538"/>
      <c r="I3" s="538"/>
      <c r="J3" s="538"/>
      <c r="K3" s="538"/>
      <c r="L3" s="538"/>
      <c r="M3" s="538"/>
      <c r="N3" s="538"/>
      <c r="O3" s="538"/>
      <c r="P3" s="538"/>
      <c r="Q3" s="538"/>
    </row>
    <row r="4" spans="1:18" ht="15.75">
      <c r="A4" s="520">
        <v>2013</v>
      </c>
      <c r="B4" s="520"/>
      <c r="C4" s="520"/>
      <c r="D4" s="520"/>
      <c r="E4" s="520"/>
      <c r="F4" s="520"/>
      <c r="G4" s="520"/>
      <c r="H4" s="520"/>
      <c r="I4" s="520"/>
      <c r="J4" s="520"/>
      <c r="K4" s="520"/>
      <c r="L4" s="520"/>
      <c r="M4" s="520"/>
      <c r="N4" s="520"/>
      <c r="O4" s="520"/>
      <c r="P4" s="520"/>
      <c r="Q4" s="520"/>
    </row>
    <row r="5" spans="1:18" ht="15.75">
      <c r="A5" s="150" t="s">
        <v>382</v>
      </c>
      <c r="B5" s="150"/>
      <c r="C5" s="174"/>
      <c r="D5" s="174"/>
      <c r="E5" s="173"/>
      <c r="F5" s="174"/>
      <c r="G5" s="174"/>
      <c r="H5" s="173"/>
      <c r="I5" s="174"/>
      <c r="J5" s="174"/>
      <c r="K5" s="173"/>
      <c r="P5" s="150"/>
      <c r="Q5" s="149" t="s">
        <v>383</v>
      </c>
    </row>
    <row r="6" spans="1:18" ht="41.25" customHeight="1">
      <c r="A6" s="338" t="s">
        <v>384</v>
      </c>
      <c r="B6" s="339" t="s">
        <v>385</v>
      </c>
      <c r="C6" s="340" t="s">
        <v>386</v>
      </c>
      <c r="D6" s="340" t="s">
        <v>387</v>
      </c>
      <c r="E6" s="340" t="s">
        <v>388</v>
      </c>
      <c r="F6" s="340" t="s">
        <v>389</v>
      </c>
      <c r="G6" s="340" t="s">
        <v>390</v>
      </c>
      <c r="H6" s="340" t="s">
        <v>391</v>
      </c>
      <c r="I6" s="340" t="s">
        <v>392</v>
      </c>
      <c r="J6" s="340" t="s">
        <v>393</v>
      </c>
      <c r="K6" s="340" t="s">
        <v>394</v>
      </c>
      <c r="L6" s="340" t="s">
        <v>395</v>
      </c>
      <c r="M6" s="340" t="s">
        <v>396</v>
      </c>
      <c r="N6" s="340" t="s">
        <v>397</v>
      </c>
      <c r="O6" s="340" t="s">
        <v>398</v>
      </c>
      <c r="P6" s="341" t="s">
        <v>399</v>
      </c>
      <c r="Q6" s="342" t="s">
        <v>400</v>
      </c>
    </row>
    <row r="7" spans="1:18" s="155" customFormat="1" ht="15.75" thickBot="1">
      <c r="A7" s="551" t="s">
        <v>350</v>
      </c>
      <c r="B7" s="343" t="s">
        <v>401</v>
      </c>
      <c r="C7" s="344">
        <v>448</v>
      </c>
      <c r="D7" s="345">
        <v>372</v>
      </c>
      <c r="E7" s="345">
        <v>369</v>
      </c>
      <c r="F7" s="345">
        <v>351</v>
      </c>
      <c r="G7" s="345">
        <v>409</v>
      </c>
      <c r="H7" s="345">
        <v>392</v>
      </c>
      <c r="I7" s="345">
        <v>476</v>
      </c>
      <c r="J7" s="345">
        <v>424</v>
      </c>
      <c r="K7" s="345">
        <v>433</v>
      </c>
      <c r="L7" s="345">
        <v>497</v>
      </c>
      <c r="M7" s="345">
        <v>488</v>
      </c>
      <c r="N7" s="345">
        <v>541</v>
      </c>
      <c r="O7" s="391">
        <f>SUM(C7:N7)</f>
        <v>5200</v>
      </c>
      <c r="P7" s="346" t="s">
        <v>402</v>
      </c>
      <c r="Q7" s="553" t="s">
        <v>351</v>
      </c>
      <c r="R7" s="347"/>
    </row>
    <row r="8" spans="1:18" s="155" customFormat="1" ht="16.5" thickTop="1" thickBot="1">
      <c r="A8" s="552"/>
      <c r="B8" s="348" t="s">
        <v>526</v>
      </c>
      <c r="C8" s="349">
        <v>423</v>
      </c>
      <c r="D8" s="350">
        <v>347</v>
      </c>
      <c r="E8" s="350">
        <v>379</v>
      </c>
      <c r="F8" s="350">
        <v>338</v>
      </c>
      <c r="G8" s="350">
        <v>371</v>
      </c>
      <c r="H8" s="350">
        <v>366</v>
      </c>
      <c r="I8" s="350">
        <v>455</v>
      </c>
      <c r="J8" s="350">
        <v>417</v>
      </c>
      <c r="K8" s="350">
        <v>404</v>
      </c>
      <c r="L8" s="350">
        <v>493</v>
      </c>
      <c r="M8" s="350">
        <v>424</v>
      </c>
      <c r="N8" s="350">
        <v>530</v>
      </c>
      <c r="O8" s="391">
        <f t="shared" ref="O8:O29" si="0">SUM(C8:N8)</f>
        <v>4947</v>
      </c>
      <c r="P8" s="351" t="s">
        <v>403</v>
      </c>
      <c r="Q8" s="553"/>
      <c r="R8" s="347"/>
    </row>
    <row r="9" spans="1:18" s="155" customFormat="1" ht="16.5" thickTop="1" thickBot="1">
      <c r="A9" s="552"/>
      <c r="B9" s="348" t="s">
        <v>404</v>
      </c>
      <c r="C9" s="344">
        <f>SUM(C7:C8)</f>
        <v>871</v>
      </c>
      <c r="D9" s="344">
        <f t="shared" ref="D9:O9" si="1">SUM(D7:D8)</f>
        <v>719</v>
      </c>
      <c r="E9" s="344">
        <f t="shared" si="1"/>
        <v>748</v>
      </c>
      <c r="F9" s="344">
        <f t="shared" si="1"/>
        <v>689</v>
      </c>
      <c r="G9" s="344">
        <f t="shared" si="1"/>
        <v>780</v>
      </c>
      <c r="H9" s="344">
        <f t="shared" si="1"/>
        <v>758</v>
      </c>
      <c r="I9" s="344">
        <f t="shared" si="1"/>
        <v>931</v>
      </c>
      <c r="J9" s="344">
        <f t="shared" si="1"/>
        <v>841</v>
      </c>
      <c r="K9" s="344">
        <f t="shared" si="1"/>
        <v>837</v>
      </c>
      <c r="L9" s="344">
        <f t="shared" si="1"/>
        <v>990</v>
      </c>
      <c r="M9" s="344">
        <f t="shared" si="1"/>
        <v>912</v>
      </c>
      <c r="N9" s="344">
        <f t="shared" si="1"/>
        <v>1071</v>
      </c>
      <c r="O9" s="344">
        <f t="shared" si="1"/>
        <v>10147</v>
      </c>
      <c r="P9" s="351" t="s">
        <v>405</v>
      </c>
      <c r="Q9" s="554"/>
      <c r="R9" s="347"/>
    </row>
    <row r="10" spans="1:18" s="155" customFormat="1" ht="16.5" thickTop="1" thickBot="1">
      <c r="A10" s="555" t="s">
        <v>42</v>
      </c>
      <c r="B10" s="352" t="s">
        <v>401</v>
      </c>
      <c r="C10" s="353">
        <v>424</v>
      </c>
      <c r="D10" s="354">
        <v>345</v>
      </c>
      <c r="E10" s="354">
        <v>390</v>
      </c>
      <c r="F10" s="354">
        <v>355</v>
      </c>
      <c r="G10" s="354">
        <v>436</v>
      </c>
      <c r="H10" s="354">
        <v>412</v>
      </c>
      <c r="I10" s="354">
        <v>408</v>
      </c>
      <c r="J10" s="354">
        <v>427</v>
      </c>
      <c r="K10" s="354">
        <v>409</v>
      </c>
      <c r="L10" s="354">
        <v>406</v>
      </c>
      <c r="M10" s="354">
        <v>385</v>
      </c>
      <c r="N10" s="354">
        <v>350</v>
      </c>
      <c r="O10" s="392">
        <f t="shared" si="0"/>
        <v>4747</v>
      </c>
      <c r="P10" s="355" t="s">
        <v>402</v>
      </c>
      <c r="Q10" s="556" t="s">
        <v>352</v>
      </c>
      <c r="R10" s="347"/>
    </row>
    <row r="11" spans="1:18" s="155" customFormat="1" ht="16.5" thickTop="1" thickBot="1">
      <c r="A11" s="555"/>
      <c r="B11" s="352" t="s">
        <v>526</v>
      </c>
      <c r="C11" s="353">
        <v>393</v>
      </c>
      <c r="D11" s="354">
        <v>318</v>
      </c>
      <c r="E11" s="354">
        <v>368</v>
      </c>
      <c r="F11" s="354">
        <v>340</v>
      </c>
      <c r="G11" s="354">
        <v>442</v>
      </c>
      <c r="H11" s="354">
        <v>396</v>
      </c>
      <c r="I11" s="354">
        <v>396</v>
      </c>
      <c r="J11" s="354">
        <v>401</v>
      </c>
      <c r="K11" s="354">
        <v>395</v>
      </c>
      <c r="L11" s="354">
        <v>403</v>
      </c>
      <c r="M11" s="354">
        <v>373</v>
      </c>
      <c r="N11" s="354">
        <v>359</v>
      </c>
      <c r="O11" s="392">
        <f t="shared" si="0"/>
        <v>4584</v>
      </c>
      <c r="P11" s="355" t="s">
        <v>403</v>
      </c>
      <c r="Q11" s="557"/>
      <c r="R11" s="347"/>
    </row>
    <row r="12" spans="1:18" s="155" customFormat="1" ht="16.5" thickTop="1" thickBot="1">
      <c r="A12" s="555"/>
      <c r="B12" s="352" t="s">
        <v>404</v>
      </c>
      <c r="C12" s="353">
        <f>SUM(C10:C11)</f>
        <v>817</v>
      </c>
      <c r="D12" s="353">
        <f t="shared" ref="D12:O12" si="2">SUM(D10:D11)</f>
        <v>663</v>
      </c>
      <c r="E12" s="353">
        <f t="shared" si="2"/>
        <v>758</v>
      </c>
      <c r="F12" s="353">
        <f t="shared" si="2"/>
        <v>695</v>
      </c>
      <c r="G12" s="353">
        <f t="shared" si="2"/>
        <v>878</v>
      </c>
      <c r="H12" s="353">
        <f t="shared" si="2"/>
        <v>808</v>
      </c>
      <c r="I12" s="353">
        <f t="shared" si="2"/>
        <v>804</v>
      </c>
      <c r="J12" s="353">
        <f t="shared" si="2"/>
        <v>828</v>
      </c>
      <c r="K12" s="353">
        <f t="shared" si="2"/>
        <v>804</v>
      </c>
      <c r="L12" s="353">
        <f t="shared" si="2"/>
        <v>809</v>
      </c>
      <c r="M12" s="353">
        <f t="shared" si="2"/>
        <v>758</v>
      </c>
      <c r="N12" s="353">
        <f t="shared" si="2"/>
        <v>709</v>
      </c>
      <c r="O12" s="353">
        <f t="shared" si="2"/>
        <v>9331</v>
      </c>
      <c r="P12" s="355" t="s">
        <v>405</v>
      </c>
      <c r="Q12" s="558"/>
      <c r="R12" s="347"/>
    </row>
    <row r="13" spans="1:18" s="155" customFormat="1" ht="16.5" thickTop="1" thickBot="1">
      <c r="A13" s="552" t="s">
        <v>43</v>
      </c>
      <c r="B13" s="343" t="s">
        <v>401</v>
      </c>
      <c r="C13" s="349">
        <v>84</v>
      </c>
      <c r="D13" s="350">
        <v>76</v>
      </c>
      <c r="E13" s="350">
        <v>85</v>
      </c>
      <c r="F13" s="350">
        <v>81</v>
      </c>
      <c r="G13" s="350">
        <v>87</v>
      </c>
      <c r="H13" s="350">
        <v>85</v>
      </c>
      <c r="I13" s="350">
        <v>91</v>
      </c>
      <c r="J13" s="350">
        <v>89</v>
      </c>
      <c r="K13" s="350">
        <v>94</v>
      </c>
      <c r="L13" s="350">
        <v>88</v>
      </c>
      <c r="M13" s="350">
        <v>85</v>
      </c>
      <c r="N13" s="350">
        <v>105</v>
      </c>
      <c r="O13" s="391">
        <f t="shared" si="0"/>
        <v>1050</v>
      </c>
      <c r="P13" s="346" t="s">
        <v>402</v>
      </c>
      <c r="Q13" s="559" t="s">
        <v>353</v>
      </c>
      <c r="R13" s="347"/>
    </row>
    <row r="14" spans="1:18" s="155" customFormat="1" ht="16.5" thickTop="1" thickBot="1">
      <c r="A14" s="552"/>
      <c r="B14" s="348" t="s">
        <v>526</v>
      </c>
      <c r="C14" s="349">
        <v>82</v>
      </c>
      <c r="D14" s="350">
        <v>63</v>
      </c>
      <c r="E14" s="350">
        <v>63</v>
      </c>
      <c r="F14" s="350">
        <v>87</v>
      </c>
      <c r="G14" s="350">
        <v>71</v>
      </c>
      <c r="H14" s="350">
        <v>85</v>
      </c>
      <c r="I14" s="350">
        <v>91</v>
      </c>
      <c r="J14" s="350">
        <v>85</v>
      </c>
      <c r="K14" s="350">
        <v>80</v>
      </c>
      <c r="L14" s="350">
        <v>99</v>
      </c>
      <c r="M14" s="350">
        <v>83</v>
      </c>
      <c r="N14" s="350">
        <v>93</v>
      </c>
      <c r="O14" s="391">
        <f t="shared" si="0"/>
        <v>982</v>
      </c>
      <c r="P14" s="351" t="s">
        <v>403</v>
      </c>
      <c r="Q14" s="553"/>
      <c r="R14" s="347"/>
    </row>
    <row r="15" spans="1:18" s="155" customFormat="1" ht="16.5" thickTop="1" thickBot="1">
      <c r="A15" s="552"/>
      <c r="B15" s="348" t="s">
        <v>404</v>
      </c>
      <c r="C15" s="349">
        <f>SUM(C13:C14)</f>
        <v>166</v>
      </c>
      <c r="D15" s="349">
        <f t="shared" ref="D15:O15" si="3">SUM(D13:D14)</f>
        <v>139</v>
      </c>
      <c r="E15" s="349">
        <f t="shared" si="3"/>
        <v>148</v>
      </c>
      <c r="F15" s="349">
        <f t="shared" si="3"/>
        <v>168</v>
      </c>
      <c r="G15" s="349">
        <f t="shared" si="3"/>
        <v>158</v>
      </c>
      <c r="H15" s="349">
        <f t="shared" si="3"/>
        <v>170</v>
      </c>
      <c r="I15" s="349">
        <f t="shared" si="3"/>
        <v>182</v>
      </c>
      <c r="J15" s="349">
        <f t="shared" si="3"/>
        <v>174</v>
      </c>
      <c r="K15" s="349">
        <f t="shared" si="3"/>
        <v>174</v>
      </c>
      <c r="L15" s="349">
        <f t="shared" si="3"/>
        <v>187</v>
      </c>
      <c r="M15" s="349">
        <f t="shared" si="3"/>
        <v>168</v>
      </c>
      <c r="N15" s="349">
        <f t="shared" si="3"/>
        <v>198</v>
      </c>
      <c r="O15" s="349">
        <f t="shared" si="3"/>
        <v>2032</v>
      </c>
      <c r="P15" s="351" t="s">
        <v>405</v>
      </c>
      <c r="Q15" s="554"/>
      <c r="R15" s="347"/>
    </row>
    <row r="16" spans="1:18" s="155" customFormat="1" ht="16.5" thickTop="1" thickBot="1">
      <c r="A16" s="555" t="s">
        <v>354</v>
      </c>
      <c r="B16" s="352" t="s">
        <v>401</v>
      </c>
      <c r="C16" s="353">
        <v>64</v>
      </c>
      <c r="D16" s="354">
        <v>45</v>
      </c>
      <c r="E16" s="354">
        <v>46</v>
      </c>
      <c r="F16" s="354">
        <v>47</v>
      </c>
      <c r="G16" s="354">
        <v>47</v>
      </c>
      <c r="H16" s="354">
        <v>35</v>
      </c>
      <c r="I16" s="354">
        <v>44</v>
      </c>
      <c r="J16" s="354">
        <v>39</v>
      </c>
      <c r="K16" s="354">
        <v>46</v>
      </c>
      <c r="L16" s="354">
        <v>50</v>
      </c>
      <c r="M16" s="354">
        <v>42</v>
      </c>
      <c r="N16" s="354">
        <v>54</v>
      </c>
      <c r="O16" s="392">
        <f t="shared" si="0"/>
        <v>559</v>
      </c>
      <c r="P16" s="355" t="s">
        <v>402</v>
      </c>
      <c r="Q16" s="556" t="s">
        <v>355</v>
      </c>
      <c r="R16" s="347"/>
    </row>
    <row r="17" spans="1:18" s="155" customFormat="1" ht="16.5" thickTop="1" thickBot="1">
      <c r="A17" s="555"/>
      <c r="B17" s="352" t="s">
        <v>526</v>
      </c>
      <c r="C17" s="353">
        <v>49</v>
      </c>
      <c r="D17" s="354">
        <v>42</v>
      </c>
      <c r="E17" s="354">
        <v>39</v>
      </c>
      <c r="F17" s="354">
        <v>49</v>
      </c>
      <c r="G17" s="354">
        <v>54</v>
      </c>
      <c r="H17" s="354">
        <v>48</v>
      </c>
      <c r="I17" s="354">
        <v>35</v>
      </c>
      <c r="J17" s="354">
        <v>53</v>
      </c>
      <c r="K17" s="354">
        <v>41</v>
      </c>
      <c r="L17" s="354">
        <v>37</v>
      </c>
      <c r="M17" s="354">
        <v>48</v>
      </c>
      <c r="N17" s="354">
        <v>46</v>
      </c>
      <c r="O17" s="392">
        <f t="shared" si="0"/>
        <v>541</v>
      </c>
      <c r="P17" s="355" t="s">
        <v>403</v>
      </c>
      <c r="Q17" s="557"/>
      <c r="R17" s="347"/>
    </row>
    <row r="18" spans="1:18" s="155" customFormat="1" ht="16.5" thickTop="1" thickBot="1">
      <c r="A18" s="555"/>
      <c r="B18" s="352" t="s">
        <v>404</v>
      </c>
      <c r="C18" s="353">
        <f>SUM(C16:C17)</f>
        <v>113</v>
      </c>
      <c r="D18" s="353">
        <f t="shared" ref="D18:O18" si="4">SUM(D16:D17)</f>
        <v>87</v>
      </c>
      <c r="E18" s="353">
        <f t="shared" si="4"/>
        <v>85</v>
      </c>
      <c r="F18" s="353">
        <f t="shared" si="4"/>
        <v>96</v>
      </c>
      <c r="G18" s="353">
        <f t="shared" si="4"/>
        <v>101</v>
      </c>
      <c r="H18" s="353">
        <f t="shared" si="4"/>
        <v>83</v>
      </c>
      <c r="I18" s="353">
        <f t="shared" si="4"/>
        <v>79</v>
      </c>
      <c r="J18" s="353">
        <f t="shared" si="4"/>
        <v>92</v>
      </c>
      <c r="K18" s="353">
        <f t="shared" si="4"/>
        <v>87</v>
      </c>
      <c r="L18" s="353">
        <f t="shared" si="4"/>
        <v>87</v>
      </c>
      <c r="M18" s="353">
        <f t="shared" si="4"/>
        <v>90</v>
      </c>
      <c r="N18" s="353">
        <f t="shared" si="4"/>
        <v>100</v>
      </c>
      <c r="O18" s="353">
        <f t="shared" si="4"/>
        <v>1100</v>
      </c>
      <c r="P18" s="355" t="s">
        <v>405</v>
      </c>
      <c r="Q18" s="558"/>
      <c r="R18" s="347"/>
    </row>
    <row r="19" spans="1:18" s="155" customFormat="1" ht="16.5" thickTop="1" thickBot="1">
      <c r="A19" s="552" t="s">
        <v>44</v>
      </c>
      <c r="B19" s="343" t="s">
        <v>401</v>
      </c>
      <c r="C19" s="349">
        <v>44</v>
      </c>
      <c r="D19" s="350">
        <v>25</v>
      </c>
      <c r="E19" s="350">
        <v>28</v>
      </c>
      <c r="F19" s="350">
        <v>34</v>
      </c>
      <c r="G19" s="350">
        <v>33</v>
      </c>
      <c r="H19" s="350">
        <v>29</v>
      </c>
      <c r="I19" s="350">
        <v>37</v>
      </c>
      <c r="J19" s="350">
        <v>33</v>
      </c>
      <c r="K19" s="350">
        <v>27</v>
      </c>
      <c r="L19" s="350">
        <v>35</v>
      </c>
      <c r="M19" s="350">
        <v>23</v>
      </c>
      <c r="N19" s="350">
        <v>30</v>
      </c>
      <c r="O19" s="391">
        <f t="shared" si="0"/>
        <v>378</v>
      </c>
      <c r="P19" s="346" t="s">
        <v>402</v>
      </c>
      <c r="Q19" s="559" t="s">
        <v>356</v>
      </c>
      <c r="R19" s="347"/>
    </row>
    <row r="20" spans="1:18" s="155" customFormat="1" ht="16.5" thickTop="1" thickBot="1">
      <c r="A20" s="552"/>
      <c r="B20" s="348" t="s">
        <v>526</v>
      </c>
      <c r="C20" s="349">
        <v>27</v>
      </c>
      <c r="D20" s="350">
        <v>26</v>
      </c>
      <c r="E20" s="350">
        <v>36</v>
      </c>
      <c r="F20" s="350">
        <v>27</v>
      </c>
      <c r="G20" s="350">
        <v>20</v>
      </c>
      <c r="H20" s="350">
        <v>35</v>
      </c>
      <c r="I20" s="350">
        <v>40</v>
      </c>
      <c r="J20" s="350">
        <v>21</v>
      </c>
      <c r="K20" s="350">
        <v>18</v>
      </c>
      <c r="L20" s="350">
        <v>29</v>
      </c>
      <c r="M20" s="350">
        <v>27</v>
      </c>
      <c r="N20" s="350">
        <v>41</v>
      </c>
      <c r="O20" s="391">
        <f t="shared" si="0"/>
        <v>347</v>
      </c>
      <c r="P20" s="351" t="s">
        <v>403</v>
      </c>
      <c r="Q20" s="553"/>
      <c r="R20" s="347"/>
    </row>
    <row r="21" spans="1:18" ht="16.5" thickTop="1" thickBot="1">
      <c r="A21" s="552"/>
      <c r="B21" s="348" t="s">
        <v>404</v>
      </c>
      <c r="C21" s="349">
        <f>SUM(C19:C20)</f>
        <v>71</v>
      </c>
      <c r="D21" s="349">
        <f t="shared" ref="D21:O21" si="5">SUM(D19:D20)</f>
        <v>51</v>
      </c>
      <c r="E21" s="349">
        <f t="shared" si="5"/>
        <v>64</v>
      </c>
      <c r="F21" s="349">
        <f t="shared" si="5"/>
        <v>61</v>
      </c>
      <c r="G21" s="349">
        <f t="shared" si="5"/>
        <v>53</v>
      </c>
      <c r="H21" s="349">
        <f t="shared" si="5"/>
        <v>64</v>
      </c>
      <c r="I21" s="349">
        <f t="shared" si="5"/>
        <v>77</v>
      </c>
      <c r="J21" s="349">
        <f t="shared" si="5"/>
        <v>54</v>
      </c>
      <c r="K21" s="349">
        <f t="shared" si="5"/>
        <v>45</v>
      </c>
      <c r="L21" s="349">
        <f t="shared" si="5"/>
        <v>64</v>
      </c>
      <c r="M21" s="349">
        <f t="shared" si="5"/>
        <v>50</v>
      </c>
      <c r="N21" s="349">
        <f t="shared" si="5"/>
        <v>71</v>
      </c>
      <c r="O21" s="349">
        <f t="shared" si="5"/>
        <v>725</v>
      </c>
      <c r="P21" s="351" t="s">
        <v>405</v>
      </c>
      <c r="Q21" s="554"/>
      <c r="R21" s="347"/>
    </row>
    <row r="22" spans="1:18" ht="16.5" thickTop="1" thickBot="1">
      <c r="A22" s="555" t="s">
        <v>45</v>
      </c>
      <c r="B22" s="352" t="s">
        <v>401</v>
      </c>
      <c r="C22" s="353">
        <v>7</v>
      </c>
      <c r="D22" s="354">
        <v>2</v>
      </c>
      <c r="E22" s="354">
        <v>8</v>
      </c>
      <c r="F22" s="354">
        <v>4</v>
      </c>
      <c r="G22" s="354">
        <v>13</v>
      </c>
      <c r="H22" s="354">
        <v>2</v>
      </c>
      <c r="I22" s="354">
        <v>2</v>
      </c>
      <c r="J22" s="354">
        <v>2</v>
      </c>
      <c r="K22" s="354">
        <v>4</v>
      </c>
      <c r="L22" s="354">
        <v>8</v>
      </c>
      <c r="M22" s="354">
        <v>8</v>
      </c>
      <c r="N22" s="354">
        <v>13</v>
      </c>
      <c r="O22" s="392">
        <f t="shared" si="0"/>
        <v>73</v>
      </c>
      <c r="P22" s="355" t="s">
        <v>402</v>
      </c>
      <c r="Q22" s="556" t="s">
        <v>357</v>
      </c>
      <c r="R22" s="347"/>
    </row>
    <row r="23" spans="1:18" ht="16.5" thickTop="1" thickBot="1">
      <c r="A23" s="555"/>
      <c r="B23" s="352" t="s">
        <v>526</v>
      </c>
      <c r="C23" s="353">
        <v>3</v>
      </c>
      <c r="D23" s="354">
        <v>2</v>
      </c>
      <c r="E23" s="354">
        <v>2</v>
      </c>
      <c r="F23" s="354">
        <v>8</v>
      </c>
      <c r="G23" s="354">
        <v>9</v>
      </c>
      <c r="H23" s="354">
        <v>7</v>
      </c>
      <c r="I23" s="354">
        <v>4</v>
      </c>
      <c r="J23" s="354">
        <v>5</v>
      </c>
      <c r="K23" s="354">
        <v>10</v>
      </c>
      <c r="L23" s="354">
        <v>6</v>
      </c>
      <c r="M23" s="354">
        <v>12</v>
      </c>
      <c r="N23" s="354">
        <v>10</v>
      </c>
      <c r="O23" s="392">
        <f t="shared" si="0"/>
        <v>78</v>
      </c>
      <c r="P23" s="355" t="s">
        <v>403</v>
      </c>
      <c r="Q23" s="557"/>
      <c r="R23" s="347"/>
    </row>
    <row r="24" spans="1:18" ht="16.5" thickTop="1" thickBot="1">
      <c r="A24" s="555"/>
      <c r="B24" s="352" t="s">
        <v>404</v>
      </c>
      <c r="C24" s="353">
        <f>SUM(C22:C23)</f>
        <v>10</v>
      </c>
      <c r="D24" s="353">
        <f t="shared" ref="D24:O24" si="6">SUM(D22:D23)</f>
        <v>4</v>
      </c>
      <c r="E24" s="353">
        <f t="shared" si="6"/>
        <v>10</v>
      </c>
      <c r="F24" s="353">
        <f t="shared" si="6"/>
        <v>12</v>
      </c>
      <c r="G24" s="353">
        <f t="shared" si="6"/>
        <v>22</v>
      </c>
      <c r="H24" s="353">
        <f t="shared" si="6"/>
        <v>9</v>
      </c>
      <c r="I24" s="353">
        <f t="shared" si="6"/>
        <v>6</v>
      </c>
      <c r="J24" s="353">
        <f t="shared" si="6"/>
        <v>7</v>
      </c>
      <c r="K24" s="353">
        <f t="shared" si="6"/>
        <v>14</v>
      </c>
      <c r="L24" s="353">
        <f t="shared" si="6"/>
        <v>14</v>
      </c>
      <c r="M24" s="353">
        <f t="shared" si="6"/>
        <v>20</v>
      </c>
      <c r="N24" s="353">
        <f t="shared" si="6"/>
        <v>23</v>
      </c>
      <c r="O24" s="353">
        <f t="shared" si="6"/>
        <v>151</v>
      </c>
      <c r="P24" s="355" t="s">
        <v>405</v>
      </c>
      <c r="Q24" s="558"/>
      <c r="R24" s="347"/>
    </row>
    <row r="25" spans="1:18" ht="16.5" thickTop="1" thickBot="1">
      <c r="A25" s="552" t="s">
        <v>358</v>
      </c>
      <c r="B25" s="343" t="s">
        <v>401</v>
      </c>
      <c r="C25" s="349">
        <v>6</v>
      </c>
      <c r="D25" s="350">
        <v>2</v>
      </c>
      <c r="E25" s="350">
        <v>0</v>
      </c>
      <c r="F25" s="350">
        <v>6</v>
      </c>
      <c r="G25" s="350">
        <v>0</v>
      </c>
      <c r="H25" s="350">
        <v>0</v>
      </c>
      <c r="I25" s="350">
        <v>0</v>
      </c>
      <c r="J25" s="350">
        <v>0</v>
      </c>
      <c r="K25" s="350">
        <v>0</v>
      </c>
      <c r="L25" s="350">
        <v>0</v>
      </c>
      <c r="M25" s="350">
        <v>0</v>
      </c>
      <c r="N25" s="350">
        <v>0</v>
      </c>
      <c r="O25" s="391">
        <f t="shared" si="0"/>
        <v>14</v>
      </c>
      <c r="P25" s="346" t="s">
        <v>402</v>
      </c>
      <c r="Q25" s="559" t="s">
        <v>165</v>
      </c>
      <c r="R25" s="347"/>
    </row>
    <row r="26" spans="1:18" ht="16.5" thickTop="1" thickBot="1">
      <c r="A26" s="552"/>
      <c r="B26" s="348" t="s">
        <v>526</v>
      </c>
      <c r="C26" s="349">
        <v>9</v>
      </c>
      <c r="D26" s="350">
        <v>1</v>
      </c>
      <c r="E26" s="350">
        <v>1</v>
      </c>
      <c r="F26" s="350">
        <v>1</v>
      </c>
      <c r="G26" s="350">
        <v>0</v>
      </c>
      <c r="H26" s="350">
        <v>0</v>
      </c>
      <c r="I26" s="350">
        <v>0</v>
      </c>
      <c r="J26" s="350">
        <v>0</v>
      </c>
      <c r="K26" s="350">
        <v>0</v>
      </c>
      <c r="L26" s="350">
        <v>0</v>
      </c>
      <c r="M26" s="350">
        <v>0</v>
      </c>
      <c r="N26" s="350">
        <v>0</v>
      </c>
      <c r="O26" s="391">
        <f t="shared" si="0"/>
        <v>12</v>
      </c>
      <c r="P26" s="351" t="s">
        <v>403</v>
      </c>
      <c r="Q26" s="553"/>
      <c r="R26" s="347"/>
    </row>
    <row r="27" spans="1:18" ht="16.5" thickTop="1" thickBot="1">
      <c r="A27" s="552"/>
      <c r="B27" s="348" t="s">
        <v>404</v>
      </c>
      <c r="C27" s="349">
        <f>SUM(C25:C26)</f>
        <v>15</v>
      </c>
      <c r="D27" s="349">
        <f t="shared" ref="D27:O27" si="7">SUM(D25:D26)</f>
        <v>3</v>
      </c>
      <c r="E27" s="349">
        <f t="shared" si="7"/>
        <v>1</v>
      </c>
      <c r="F27" s="349">
        <f t="shared" si="7"/>
        <v>7</v>
      </c>
      <c r="G27" s="349">
        <f t="shared" si="7"/>
        <v>0</v>
      </c>
      <c r="H27" s="349">
        <f t="shared" si="7"/>
        <v>0</v>
      </c>
      <c r="I27" s="349">
        <f t="shared" si="7"/>
        <v>0</v>
      </c>
      <c r="J27" s="349">
        <f t="shared" si="7"/>
        <v>0</v>
      </c>
      <c r="K27" s="349">
        <f t="shared" si="7"/>
        <v>0</v>
      </c>
      <c r="L27" s="349">
        <f t="shared" si="7"/>
        <v>0</v>
      </c>
      <c r="M27" s="349">
        <f t="shared" si="7"/>
        <v>0</v>
      </c>
      <c r="N27" s="349">
        <f t="shared" si="7"/>
        <v>0</v>
      </c>
      <c r="O27" s="349">
        <f t="shared" si="7"/>
        <v>26</v>
      </c>
      <c r="P27" s="351" t="s">
        <v>405</v>
      </c>
      <c r="Q27" s="554"/>
      <c r="R27" s="347"/>
    </row>
    <row r="28" spans="1:18" ht="16.5" thickTop="1" thickBot="1">
      <c r="A28" s="555" t="s">
        <v>359</v>
      </c>
      <c r="B28" s="352" t="s">
        <v>401</v>
      </c>
      <c r="C28" s="353">
        <v>13</v>
      </c>
      <c r="D28" s="354">
        <v>9</v>
      </c>
      <c r="E28" s="354">
        <v>8</v>
      </c>
      <c r="F28" s="354">
        <v>9</v>
      </c>
      <c r="G28" s="354">
        <v>7</v>
      </c>
      <c r="H28" s="354">
        <v>10</v>
      </c>
      <c r="I28" s="354">
        <v>9</v>
      </c>
      <c r="J28" s="354">
        <v>7</v>
      </c>
      <c r="K28" s="354">
        <v>6</v>
      </c>
      <c r="L28" s="354">
        <v>8</v>
      </c>
      <c r="M28" s="354">
        <v>8</v>
      </c>
      <c r="N28" s="354">
        <v>4</v>
      </c>
      <c r="O28" s="392">
        <f>SUM(C28:N28)</f>
        <v>98</v>
      </c>
      <c r="P28" s="355" t="s">
        <v>402</v>
      </c>
      <c r="Q28" s="556" t="s">
        <v>380</v>
      </c>
      <c r="R28" s="347"/>
    </row>
    <row r="29" spans="1:18" ht="16.5" thickTop="1" thickBot="1">
      <c r="A29" s="555"/>
      <c r="B29" s="352" t="s">
        <v>526</v>
      </c>
      <c r="C29" s="353">
        <v>7</v>
      </c>
      <c r="D29" s="354">
        <v>14</v>
      </c>
      <c r="E29" s="354">
        <v>9</v>
      </c>
      <c r="F29" s="354">
        <v>6</v>
      </c>
      <c r="G29" s="354">
        <v>15</v>
      </c>
      <c r="H29" s="354">
        <v>6</v>
      </c>
      <c r="I29" s="354">
        <v>10</v>
      </c>
      <c r="J29" s="354">
        <v>10</v>
      </c>
      <c r="K29" s="354">
        <v>7</v>
      </c>
      <c r="L29" s="354">
        <v>3</v>
      </c>
      <c r="M29" s="354">
        <v>6</v>
      </c>
      <c r="N29" s="354">
        <v>5</v>
      </c>
      <c r="O29" s="392">
        <f t="shared" si="0"/>
        <v>98</v>
      </c>
      <c r="P29" s="355" t="s">
        <v>403</v>
      </c>
      <c r="Q29" s="557"/>
      <c r="R29" s="347"/>
    </row>
    <row r="30" spans="1:18" ht="15.75" thickTop="1">
      <c r="A30" s="560"/>
      <c r="B30" s="180" t="s">
        <v>404</v>
      </c>
      <c r="C30" s="413">
        <f>SUM(C28:C29)</f>
        <v>20</v>
      </c>
      <c r="D30" s="413">
        <f t="shared" ref="D30:O30" si="8">SUM(D28:D29)</f>
        <v>23</v>
      </c>
      <c r="E30" s="413">
        <f t="shared" si="8"/>
        <v>17</v>
      </c>
      <c r="F30" s="413">
        <f t="shared" si="8"/>
        <v>15</v>
      </c>
      <c r="G30" s="413">
        <f t="shared" si="8"/>
        <v>22</v>
      </c>
      <c r="H30" s="413">
        <f t="shared" si="8"/>
        <v>16</v>
      </c>
      <c r="I30" s="413">
        <f t="shared" si="8"/>
        <v>19</v>
      </c>
      <c r="J30" s="413">
        <f t="shared" si="8"/>
        <v>17</v>
      </c>
      <c r="K30" s="413">
        <f t="shared" si="8"/>
        <v>13</v>
      </c>
      <c r="L30" s="413">
        <f t="shared" si="8"/>
        <v>11</v>
      </c>
      <c r="M30" s="413">
        <f t="shared" si="8"/>
        <v>14</v>
      </c>
      <c r="N30" s="413">
        <f t="shared" si="8"/>
        <v>9</v>
      </c>
      <c r="O30" s="413">
        <f t="shared" si="8"/>
        <v>196</v>
      </c>
      <c r="P30" s="356" t="s">
        <v>405</v>
      </c>
      <c r="Q30" s="557"/>
      <c r="R30" s="347"/>
    </row>
    <row r="31" spans="1:18" ht="13.5" thickBot="1">
      <c r="A31" s="551" t="s">
        <v>0</v>
      </c>
      <c r="B31" s="343" t="s">
        <v>401</v>
      </c>
      <c r="C31" s="357">
        <f>C7+C10+C13+C16+C19+C22+C25+C28</f>
        <v>1090</v>
      </c>
      <c r="D31" s="357">
        <f t="shared" ref="D31:O31" si="9">D7+D10+D13+D16+D19+D22+D25+D28</f>
        <v>876</v>
      </c>
      <c r="E31" s="357">
        <f t="shared" si="9"/>
        <v>934</v>
      </c>
      <c r="F31" s="357">
        <f t="shared" si="9"/>
        <v>887</v>
      </c>
      <c r="G31" s="357">
        <f t="shared" si="9"/>
        <v>1032</v>
      </c>
      <c r="H31" s="357">
        <f t="shared" si="9"/>
        <v>965</v>
      </c>
      <c r="I31" s="357">
        <f t="shared" si="9"/>
        <v>1067</v>
      </c>
      <c r="J31" s="357">
        <f t="shared" si="9"/>
        <v>1021</v>
      </c>
      <c r="K31" s="357">
        <f t="shared" si="9"/>
        <v>1019</v>
      </c>
      <c r="L31" s="357">
        <f t="shared" si="9"/>
        <v>1092</v>
      </c>
      <c r="M31" s="357">
        <f t="shared" si="9"/>
        <v>1039</v>
      </c>
      <c r="N31" s="357">
        <f t="shared" si="9"/>
        <v>1097</v>
      </c>
      <c r="O31" s="357">
        <f t="shared" si="9"/>
        <v>12119</v>
      </c>
      <c r="P31" s="346" t="s">
        <v>402</v>
      </c>
      <c r="Q31" s="562" t="s">
        <v>1</v>
      </c>
    </row>
    <row r="32" spans="1:18" ht="14.25" thickTop="1" thickBot="1">
      <c r="A32" s="552"/>
      <c r="B32" s="348" t="s">
        <v>526</v>
      </c>
      <c r="C32" s="517">
        <f t="shared" ref="C32:O33" si="10">C8+C11+C14+C17+C20+C23+C26+C29</f>
        <v>993</v>
      </c>
      <c r="D32" s="517">
        <f t="shared" si="10"/>
        <v>813</v>
      </c>
      <c r="E32" s="517">
        <f t="shared" si="10"/>
        <v>897</v>
      </c>
      <c r="F32" s="517">
        <f t="shared" si="10"/>
        <v>856</v>
      </c>
      <c r="G32" s="517">
        <f t="shared" si="10"/>
        <v>982</v>
      </c>
      <c r="H32" s="517">
        <f t="shared" si="10"/>
        <v>943</v>
      </c>
      <c r="I32" s="517">
        <f t="shared" si="10"/>
        <v>1031</v>
      </c>
      <c r="J32" s="517">
        <f t="shared" si="10"/>
        <v>992</v>
      </c>
      <c r="K32" s="517">
        <f t="shared" si="10"/>
        <v>955</v>
      </c>
      <c r="L32" s="517">
        <f t="shared" si="10"/>
        <v>1070</v>
      </c>
      <c r="M32" s="517">
        <f t="shared" si="10"/>
        <v>973</v>
      </c>
      <c r="N32" s="517">
        <f t="shared" si="10"/>
        <v>1084</v>
      </c>
      <c r="O32" s="517">
        <f t="shared" si="10"/>
        <v>11589</v>
      </c>
      <c r="P32" s="351" t="s">
        <v>403</v>
      </c>
      <c r="Q32" s="563"/>
    </row>
    <row r="33" spans="1:17" ht="13.5" thickTop="1">
      <c r="A33" s="561"/>
      <c r="B33" s="358" t="s">
        <v>404</v>
      </c>
      <c r="C33" s="62">
        <f t="shared" si="10"/>
        <v>2083</v>
      </c>
      <c r="D33" s="62">
        <f t="shared" si="10"/>
        <v>1689</v>
      </c>
      <c r="E33" s="62">
        <f t="shared" si="10"/>
        <v>1831</v>
      </c>
      <c r="F33" s="62">
        <f t="shared" si="10"/>
        <v>1743</v>
      </c>
      <c r="G33" s="62">
        <f t="shared" si="10"/>
        <v>2014</v>
      </c>
      <c r="H33" s="62">
        <f t="shared" si="10"/>
        <v>1908</v>
      </c>
      <c r="I33" s="62">
        <f t="shared" si="10"/>
        <v>2098</v>
      </c>
      <c r="J33" s="62">
        <f t="shared" si="10"/>
        <v>2013</v>
      </c>
      <c r="K33" s="62">
        <f t="shared" si="10"/>
        <v>1974</v>
      </c>
      <c r="L33" s="62">
        <f t="shared" si="10"/>
        <v>2162</v>
      </c>
      <c r="M33" s="62">
        <f t="shared" si="10"/>
        <v>2012</v>
      </c>
      <c r="N33" s="62">
        <f t="shared" si="10"/>
        <v>2181</v>
      </c>
      <c r="O33" s="62">
        <f t="shared" si="10"/>
        <v>23708</v>
      </c>
      <c r="P33" s="359" t="s">
        <v>405</v>
      </c>
      <c r="Q33" s="564"/>
    </row>
    <row r="36" spans="1:17">
      <c r="A36" s="151"/>
      <c r="B36" s="151"/>
      <c r="E36" s="151"/>
      <c r="H36" s="151"/>
      <c r="K36" s="151"/>
      <c r="L36" s="151"/>
      <c r="P36" s="151"/>
    </row>
    <row r="37" spans="1:17">
      <c r="A37" s="151"/>
      <c r="B37" s="151"/>
      <c r="E37" s="151"/>
      <c r="H37" s="151"/>
      <c r="K37" s="151"/>
      <c r="L37" s="151"/>
      <c r="P37" s="151"/>
    </row>
    <row r="38" spans="1:17">
      <c r="A38" s="151"/>
      <c r="B38" s="151"/>
      <c r="E38" s="151"/>
      <c r="H38" s="151"/>
      <c r="K38" s="151"/>
      <c r="L38" s="151"/>
      <c r="P38" s="151"/>
    </row>
    <row r="39" spans="1:17">
      <c r="A39" s="151"/>
      <c r="B39" s="151"/>
      <c r="E39" s="151"/>
      <c r="H39" s="151"/>
      <c r="K39" s="151"/>
      <c r="L39" s="151"/>
      <c r="P39" s="151"/>
    </row>
    <row r="40" spans="1:17">
      <c r="A40" s="151"/>
      <c r="B40" s="151"/>
      <c r="E40" s="151"/>
      <c r="H40" s="151"/>
      <c r="K40" s="151"/>
      <c r="L40" s="151"/>
      <c r="P40" s="151"/>
    </row>
    <row r="41" spans="1:17">
      <c r="A41" s="151"/>
      <c r="B41" s="151"/>
      <c r="E41" s="151"/>
      <c r="H41" s="151"/>
      <c r="K41" s="151"/>
      <c r="L41" s="151"/>
      <c r="P41" s="151"/>
    </row>
    <row r="42" spans="1:17">
      <c r="A42" s="151"/>
      <c r="B42" s="151"/>
      <c r="E42" s="151"/>
      <c r="H42" s="151"/>
      <c r="K42" s="151"/>
      <c r="L42" s="151"/>
      <c r="P42" s="151"/>
    </row>
    <row r="43" spans="1:17">
      <c r="A43" s="151"/>
      <c r="B43" s="151"/>
      <c r="E43" s="151"/>
      <c r="H43" s="151"/>
      <c r="K43" s="151"/>
      <c r="L43" s="151"/>
      <c r="P43" s="151"/>
    </row>
    <row r="44" spans="1:17">
      <c r="A44" s="151"/>
      <c r="B44" s="151"/>
      <c r="E44" s="151"/>
      <c r="H44" s="151"/>
      <c r="K44" s="151"/>
      <c r="L44" s="151"/>
      <c r="P44" s="151"/>
    </row>
    <row r="45" spans="1:17">
      <c r="A45" s="151"/>
      <c r="B45" s="151"/>
      <c r="E45" s="151"/>
      <c r="H45" s="151"/>
      <c r="K45" s="151"/>
      <c r="L45" s="151"/>
      <c r="P45" s="151"/>
    </row>
    <row r="46" spans="1:17">
      <c r="A46" s="151"/>
      <c r="B46" s="151"/>
      <c r="E46" s="151"/>
      <c r="H46" s="151"/>
      <c r="K46" s="151"/>
      <c r="L46" s="151"/>
      <c r="P46" s="151"/>
    </row>
    <row r="47" spans="1:17">
      <c r="A47" s="151"/>
      <c r="B47" s="151"/>
      <c r="E47" s="151"/>
      <c r="H47" s="151"/>
      <c r="K47" s="151"/>
      <c r="L47" s="151"/>
      <c r="P47" s="151"/>
    </row>
    <row r="48" spans="1:17">
      <c r="A48" s="151"/>
      <c r="B48" s="151"/>
      <c r="E48" s="151"/>
      <c r="H48" s="151"/>
      <c r="K48" s="151"/>
      <c r="L48" s="151"/>
      <c r="P48" s="151"/>
    </row>
    <row r="49" spans="1:16">
      <c r="A49" s="151"/>
      <c r="B49" s="151"/>
      <c r="E49" s="151"/>
      <c r="H49" s="151"/>
      <c r="K49" s="151"/>
      <c r="L49" s="151"/>
      <c r="P49" s="151"/>
    </row>
    <row r="50" spans="1:16">
      <c r="A50" s="151"/>
      <c r="B50" s="151"/>
      <c r="E50" s="151"/>
      <c r="H50" s="151"/>
      <c r="K50" s="151"/>
      <c r="L50" s="151"/>
      <c r="P50" s="151"/>
    </row>
    <row r="51" spans="1:16">
      <c r="A51" s="151"/>
      <c r="B51" s="151"/>
      <c r="E51" s="151"/>
      <c r="H51" s="151"/>
      <c r="K51" s="151"/>
      <c r="L51" s="151"/>
      <c r="P51" s="151"/>
    </row>
    <row r="52" spans="1:16">
      <c r="A52" s="151"/>
      <c r="B52" s="151"/>
      <c r="E52" s="151"/>
      <c r="H52" s="151"/>
      <c r="K52" s="151"/>
      <c r="L52" s="151"/>
      <c r="P52" s="151"/>
    </row>
    <row r="53" spans="1:16">
      <c r="A53" s="151"/>
      <c r="B53" s="151"/>
      <c r="E53" s="151"/>
      <c r="H53" s="151"/>
      <c r="K53" s="151"/>
      <c r="L53" s="151"/>
      <c r="P53" s="151"/>
    </row>
    <row r="54" spans="1:16">
      <c r="A54" s="151"/>
      <c r="B54" s="151"/>
      <c r="E54" s="151"/>
      <c r="H54" s="151"/>
      <c r="K54" s="151"/>
      <c r="L54" s="151"/>
      <c r="P54" s="151"/>
    </row>
    <row r="55" spans="1:16">
      <c r="A55" s="151"/>
      <c r="B55" s="151"/>
      <c r="E55" s="151"/>
      <c r="H55" s="151"/>
      <c r="K55" s="151"/>
      <c r="L55" s="151"/>
      <c r="P55" s="151"/>
    </row>
    <row r="56" spans="1:16">
      <c r="A56" s="151"/>
      <c r="B56" s="151"/>
      <c r="E56" s="151"/>
      <c r="H56" s="151"/>
      <c r="K56" s="151"/>
      <c r="L56" s="151"/>
      <c r="P56" s="151"/>
    </row>
    <row r="57" spans="1:16">
      <c r="A57" s="151"/>
      <c r="B57" s="151"/>
      <c r="E57" s="151"/>
      <c r="H57" s="151"/>
      <c r="K57" s="151"/>
      <c r="L57" s="151"/>
      <c r="P57" s="151"/>
    </row>
    <row r="58" spans="1:16" ht="13.5" thickBot="1">
      <c r="A58" s="151"/>
      <c r="B58" s="151"/>
      <c r="E58" s="151"/>
      <c r="H58" s="151"/>
      <c r="K58" s="151"/>
      <c r="L58" s="151"/>
      <c r="P58" s="151"/>
    </row>
    <row r="59" spans="1:16" ht="13.5" thickTop="1">
      <c r="B59" s="151"/>
      <c r="C59" s="360">
        <v>10</v>
      </c>
      <c r="D59" s="360">
        <v>22</v>
      </c>
      <c r="E59" s="360">
        <v>17</v>
      </c>
      <c r="F59" s="360">
        <v>28</v>
      </c>
      <c r="G59" s="360">
        <v>17</v>
      </c>
      <c r="H59" s="360">
        <v>28</v>
      </c>
      <c r="I59" s="360">
        <v>19</v>
      </c>
      <c r="J59" s="360">
        <v>27</v>
      </c>
      <c r="K59" s="360">
        <v>20</v>
      </c>
      <c r="L59" s="360">
        <v>8</v>
      </c>
      <c r="M59" s="360">
        <v>25</v>
      </c>
      <c r="N59" s="360">
        <v>24</v>
      </c>
      <c r="O59" s="361"/>
      <c r="P59" s="151"/>
    </row>
  </sheetData>
  <mergeCells count="22">
    <mergeCell ref="A28:A30"/>
    <mergeCell ref="Q28:Q30"/>
    <mergeCell ref="A31:A33"/>
    <mergeCell ref="Q31:Q33"/>
    <mergeCell ref="A19:A21"/>
    <mergeCell ref="Q19:Q21"/>
    <mergeCell ref="A22:A24"/>
    <mergeCell ref="Q22:Q24"/>
    <mergeCell ref="A25:A27"/>
    <mergeCell ref="Q25:Q27"/>
    <mergeCell ref="A10:A12"/>
    <mergeCell ref="Q10:Q12"/>
    <mergeCell ref="A13:A15"/>
    <mergeCell ref="Q13:Q15"/>
    <mergeCell ref="A16:A18"/>
    <mergeCell ref="Q16:Q18"/>
    <mergeCell ref="A1:Q1"/>
    <mergeCell ref="A2:Q2"/>
    <mergeCell ref="A3:Q3"/>
    <mergeCell ref="A4:Q4"/>
    <mergeCell ref="A7:A9"/>
    <mergeCell ref="Q7:Q9"/>
  </mergeCells>
  <printOptions horizontalCentered="1" verticalCentered="1"/>
  <pageMargins left="0.15748031496062992" right="0.15748031496062992" top="0" bottom="0" header="0.51181102362204722" footer="0.51181102362204722"/>
  <pageSetup paperSize="9" scale="98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rightToLeft="1" view="pageBreakPreview" zoomScaleNormal="100" zoomScaleSheetLayoutView="100" workbookViewId="0">
      <selection activeCell="F19" sqref="F19"/>
    </sheetView>
  </sheetViews>
  <sheetFormatPr defaultRowHeight="12.75"/>
  <cols>
    <col min="1" max="1" width="19.140625" style="152" customWidth="1"/>
    <col min="2" max="3" width="7.7109375" style="151" customWidth="1"/>
    <col min="4" max="9" width="7.7109375" style="176" customWidth="1"/>
    <col min="10" max="10" width="8.140625" style="176" customWidth="1"/>
    <col min="11" max="12" width="8.140625" style="151" customWidth="1"/>
    <col min="13" max="13" width="8.28515625" style="176" bestFit="1" customWidth="1"/>
    <col min="14" max="14" width="20" style="152" customWidth="1"/>
    <col min="15" max="15" width="9.140625" style="151"/>
    <col min="16" max="16" width="16.28515625" style="151" customWidth="1"/>
    <col min="17" max="16384" width="9.140625" style="151"/>
  </cols>
  <sheetData>
    <row r="1" spans="1:16" s="212" customFormat="1" ht="22.5" customHeight="1">
      <c r="A1" s="476" t="s">
        <v>206</v>
      </c>
      <c r="B1" s="476"/>
      <c r="C1" s="476"/>
      <c r="D1" s="476"/>
      <c r="E1" s="476"/>
      <c r="F1" s="476"/>
      <c r="G1" s="476"/>
      <c r="H1" s="476"/>
      <c r="I1" s="476"/>
      <c r="J1" s="476"/>
      <c r="K1" s="476"/>
      <c r="L1" s="476"/>
      <c r="M1" s="476"/>
      <c r="N1" s="476"/>
    </row>
    <row r="2" spans="1:16" s="212" customFormat="1" ht="18">
      <c r="A2" s="519">
        <v>2013</v>
      </c>
      <c r="B2" s="519"/>
      <c r="C2" s="519"/>
      <c r="D2" s="519"/>
      <c r="E2" s="519"/>
      <c r="F2" s="519"/>
      <c r="G2" s="519"/>
      <c r="H2" s="519"/>
      <c r="I2" s="519"/>
      <c r="J2" s="519"/>
      <c r="K2" s="519"/>
      <c r="L2" s="519"/>
      <c r="M2" s="519"/>
      <c r="N2" s="519"/>
    </row>
    <row r="3" spans="1:16" s="175" customFormat="1" ht="18">
      <c r="A3" s="186" t="s">
        <v>205</v>
      </c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6"/>
    </row>
    <row r="4" spans="1:16" ht="15.75">
      <c r="A4" s="520">
        <v>2013</v>
      </c>
      <c r="B4" s="520"/>
      <c r="C4" s="520"/>
      <c r="D4" s="520"/>
      <c r="E4" s="520"/>
      <c r="F4" s="520"/>
      <c r="G4" s="520"/>
      <c r="H4" s="520"/>
      <c r="I4" s="520"/>
      <c r="J4" s="520"/>
      <c r="K4" s="520"/>
      <c r="L4" s="520"/>
      <c r="M4" s="520"/>
      <c r="N4" s="520"/>
    </row>
    <row r="5" spans="1:16" ht="15.75">
      <c r="A5" s="150" t="s">
        <v>483</v>
      </c>
      <c r="B5" s="174"/>
      <c r="C5" s="174"/>
      <c r="D5" s="173"/>
      <c r="E5" s="173"/>
      <c r="F5" s="173"/>
      <c r="G5" s="173"/>
      <c r="H5" s="173"/>
      <c r="I5" s="173"/>
      <c r="J5" s="173"/>
      <c r="K5" s="174"/>
      <c r="L5" s="174"/>
      <c r="M5" s="173"/>
      <c r="N5" s="149" t="s">
        <v>484</v>
      </c>
    </row>
    <row r="6" spans="1:16" ht="21.75" customHeight="1" thickBot="1">
      <c r="A6" s="539" t="s">
        <v>204</v>
      </c>
      <c r="B6" s="565" t="s">
        <v>195</v>
      </c>
      <c r="C6" s="565"/>
      <c r="D6" s="565"/>
      <c r="E6" s="565" t="s">
        <v>571</v>
      </c>
      <c r="F6" s="565"/>
      <c r="G6" s="565"/>
      <c r="H6" s="565" t="s">
        <v>573</v>
      </c>
      <c r="I6" s="565"/>
      <c r="J6" s="565"/>
      <c r="K6" s="550" t="s">
        <v>193</v>
      </c>
      <c r="L6" s="550"/>
      <c r="M6" s="550"/>
      <c r="N6" s="547" t="s">
        <v>203</v>
      </c>
    </row>
    <row r="7" spans="1:16" s="172" customFormat="1" ht="23.25" customHeight="1" thickTop="1" thickBot="1">
      <c r="A7" s="540"/>
      <c r="B7" s="530" t="s">
        <v>190</v>
      </c>
      <c r="C7" s="530" t="s">
        <v>524</v>
      </c>
      <c r="D7" s="534" t="s">
        <v>166</v>
      </c>
      <c r="E7" s="530" t="s">
        <v>190</v>
      </c>
      <c r="F7" s="530" t="s">
        <v>572</v>
      </c>
      <c r="G7" s="534" t="s">
        <v>166</v>
      </c>
      <c r="H7" s="530" t="s">
        <v>190</v>
      </c>
      <c r="I7" s="530" t="s">
        <v>572</v>
      </c>
      <c r="J7" s="534" t="s">
        <v>166</v>
      </c>
      <c r="K7" s="530" t="s">
        <v>190</v>
      </c>
      <c r="L7" s="530" t="s">
        <v>524</v>
      </c>
      <c r="M7" s="534" t="s">
        <v>188</v>
      </c>
      <c r="N7" s="548"/>
    </row>
    <row r="8" spans="1:16" s="155" customFormat="1" ht="23.25" customHeight="1" thickTop="1">
      <c r="A8" s="541"/>
      <c r="B8" s="531"/>
      <c r="C8" s="531"/>
      <c r="D8" s="535"/>
      <c r="E8" s="531"/>
      <c r="F8" s="531"/>
      <c r="G8" s="535"/>
      <c r="H8" s="531"/>
      <c r="I8" s="531"/>
      <c r="J8" s="535"/>
      <c r="K8" s="531"/>
      <c r="L8" s="531"/>
      <c r="M8" s="535" t="s">
        <v>187</v>
      </c>
      <c r="N8" s="549"/>
    </row>
    <row r="9" spans="1:16" s="155" customFormat="1" ht="25.15" customHeight="1" thickBot="1">
      <c r="A9" s="185" t="s">
        <v>199</v>
      </c>
      <c r="B9" s="184">
        <v>75</v>
      </c>
      <c r="C9" s="184">
        <v>83</v>
      </c>
      <c r="D9" s="57">
        <f>B9+C9</f>
        <v>158</v>
      </c>
      <c r="E9" s="406">
        <v>73</v>
      </c>
      <c r="F9" s="406">
        <v>64</v>
      </c>
      <c r="G9" s="57">
        <f>E9+F9</f>
        <v>137</v>
      </c>
      <c r="H9" s="184">
        <v>44</v>
      </c>
      <c r="I9" s="184">
        <v>43</v>
      </c>
      <c r="J9" s="57">
        <f t="shared" ref="J9:J16" si="0">H9+I9</f>
        <v>87</v>
      </c>
      <c r="K9" s="57">
        <f>B9+E9+H9</f>
        <v>192</v>
      </c>
      <c r="L9" s="57">
        <f>C9+F9+I9</f>
        <v>190</v>
      </c>
      <c r="M9" s="57">
        <f>K9+L9</f>
        <v>382</v>
      </c>
      <c r="N9" s="141" t="s">
        <v>199</v>
      </c>
      <c r="P9" s="155">
        <f>G9+J9</f>
        <v>224</v>
      </c>
    </row>
    <row r="10" spans="1:16" s="155" customFormat="1" ht="25.15" customHeight="1" thickTop="1" thickBot="1">
      <c r="A10" s="49" t="s">
        <v>27</v>
      </c>
      <c r="B10" s="168">
        <v>832</v>
      </c>
      <c r="C10" s="168">
        <v>788</v>
      </c>
      <c r="D10" s="127">
        <f t="shared" ref="D10:D16" si="1">B10+C10</f>
        <v>1620</v>
      </c>
      <c r="E10" s="407">
        <v>679</v>
      </c>
      <c r="F10" s="407">
        <v>620</v>
      </c>
      <c r="G10" s="127">
        <f t="shared" ref="G10:G17" si="2">E10+F10</f>
        <v>1299</v>
      </c>
      <c r="H10" s="168">
        <v>444</v>
      </c>
      <c r="I10" s="168">
        <v>428</v>
      </c>
      <c r="J10" s="127">
        <f t="shared" si="0"/>
        <v>872</v>
      </c>
      <c r="K10" s="127">
        <f t="shared" ref="K10:K18" si="3">B10+E10+H10</f>
        <v>1955</v>
      </c>
      <c r="L10" s="127">
        <f t="shared" ref="L10:L18" si="4">C10+F10+I10</f>
        <v>1836</v>
      </c>
      <c r="M10" s="127">
        <f t="shared" ref="M10:M18" si="5">K10+L10</f>
        <v>3791</v>
      </c>
      <c r="N10" s="138" t="s">
        <v>27</v>
      </c>
      <c r="P10" s="155">
        <f t="shared" ref="P10:P17" si="6">G10+J10</f>
        <v>2171</v>
      </c>
    </row>
    <row r="11" spans="1:16" s="155" customFormat="1" ht="25.15" customHeight="1" thickTop="1" thickBot="1">
      <c r="A11" s="183" t="s">
        <v>28</v>
      </c>
      <c r="B11" s="182">
        <v>1232</v>
      </c>
      <c r="C11" s="182">
        <v>1197</v>
      </c>
      <c r="D11" s="57">
        <f t="shared" si="1"/>
        <v>2429</v>
      </c>
      <c r="E11" s="406">
        <v>1523</v>
      </c>
      <c r="F11" s="406">
        <v>1416</v>
      </c>
      <c r="G11" s="57">
        <f t="shared" si="2"/>
        <v>2939</v>
      </c>
      <c r="H11" s="182">
        <v>1201</v>
      </c>
      <c r="I11" s="182">
        <v>1088</v>
      </c>
      <c r="J11" s="57">
        <f t="shared" si="0"/>
        <v>2289</v>
      </c>
      <c r="K11" s="57">
        <f t="shared" si="3"/>
        <v>3956</v>
      </c>
      <c r="L11" s="57">
        <f t="shared" si="4"/>
        <v>3701</v>
      </c>
      <c r="M11" s="57">
        <f t="shared" si="5"/>
        <v>7657</v>
      </c>
      <c r="N11" s="181" t="s">
        <v>28</v>
      </c>
      <c r="P11" s="155">
        <f t="shared" si="6"/>
        <v>5228</v>
      </c>
    </row>
    <row r="12" spans="1:16" s="155" customFormat="1" ht="25.15" customHeight="1" thickTop="1" thickBot="1">
      <c r="A12" s="49" t="s">
        <v>29</v>
      </c>
      <c r="B12" s="168">
        <v>1029</v>
      </c>
      <c r="C12" s="168">
        <v>945</v>
      </c>
      <c r="D12" s="127">
        <f t="shared" si="1"/>
        <v>1974</v>
      </c>
      <c r="E12" s="407">
        <v>1298</v>
      </c>
      <c r="F12" s="407">
        <v>1290</v>
      </c>
      <c r="G12" s="127">
        <f t="shared" si="2"/>
        <v>2588</v>
      </c>
      <c r="H12" s="168">
        <v>1315</v>
      </c>
      <c r="I12" s="168">
        <v>1240</v>
      </c>
      <c r="J12" s="127">
        <f t="shared" si="0"/>
        <v>2555</v>
      </c>
      <c r="K12" s="127">
        <f t="shared" si="3"/>
        <v>3642</v>
      </c>
      <c r="L12" s="127">
        <f t="shared" si="4"/>
        <v>3475</v>
      </c>
      <c r="M12" s="127">
        <f t="shared" si="5"/>
        <v>7117</v>
      </c>
      <c r="N12" s="138" t="s">
        <v>29</v>
      </c>
      <c r="P12" s="155">
        <f t="shared" si="6"/>
        <v>5143</v>
      </c>
    </row>
    <row r="13" spans="1:16" s="155" customFormat="1" ht="25.15" customHeight="1" thickTop="1" thickBot="1">
      <c r="A13" s="183" t="s">
        <v>30</v>
      </c>
      <c r="B13" s="182">
        <v>622</v>
      </c>
      <c r="C13" s="182">
        <v>570</v>
      </c>
      <c r="D13" s="57">
        <f t="shared" si="1"/>
        <v>1192</v>
      </c>
      <c r="E13" s="406">
        <v>587</v>
      </c>
      <c r="F13" s="406">
        <v>642</v>
      </c>
      <c r="G13" s="57">
        <f t="shared" si="2"/>
        <v>1229</v>
      </c>
      <c r="H13" s="182">
        <v>656</v>
      </c>
      <c r="I13" s="182">
        <v>634</v>
      </c>
      <c r="J13" s="57">
        <f t="shared" si="0"/>
        <v>1290</v>
      </c>
      <c r="K13" s="57">
        <f t="shared" si="3"/>
        <v>1865</v>
      </c>
      <c r="L13" s="57">
        <f t="shared" si="4"/>
        <v>1846</v>
      </c>
      <c r="M13" s="57">
        <f t="shared" si="5"/>
        <v>3711</v>
      </c>
      <c r="N13" s="181" t="s">
        <v>30</v>
      </c>
      <c r="P13" s="155">
        <f t="shared" si="6"/>
        <v>2519</v>
      </c>
    </row>
    <row r="14" spans="1:16" s="155" customFormat="1" ht="25.15" customHeight="1" thickTop="1" thickBot="1">
      <c r="A14" s="49" t="s">
        <v>31</v>
      </c>
      <c r="B14" s="168">
        <v>193</v>
      </c>
      <c r="C14" s="168">
        <v>200</v>
      </c>
      <c r="D14" s="127">
        <f t="shared" si="1"/>
        <v>393</v>
      </c>
      <c r="E14" s="407">
        <v>145</v>
      </c>
      <c r="F14" s="407">
        <v>157</v>
      </c>
      <c r="G14" s="127">
        <f t="shared" si="2"/>
        <v>302</v>
      </c>
      <c r="H14" s="168">
        <v>121</v>
      </c>
      <c r="I14" s="168">
        <v>141</v>
      </c>
      <c r="J14" s="127">
        <f t="shared" si="0"/>
        <v>262</v>
      </c>
      <c r="K14" s="127">
        <f t="shared" si="3"/>
        <v>459</v>
      </c>
      <c r="L14" s="127">
        <f t="shared" si="4"/>
        <v>498</v>
      </c>
      <c r="M14" s="127">
        <f t="shared" si="5"/>
        <v>957</v>
      </c>
      <c r="N14" s="138" t="s">
        <v>31</v>
      </c>
      <c r="P14" s="155">
        <f t="shared" si="6"/>
        <v>564</v>
      </c>
    </row>
    <row r="15" spans="1:16" s="155" customFormat="1" ht="25.15" customHeight="1" thickTop="1" thickBot="1">
      <c r="A15" s="183" t="s">
        <v>32</v>
      </c>
      <c r="B15" s="182">
        <v>22</v>
      </c>
      <c r="C15" s="182">
        <v>16</v>
      </c>
      <c r="D15" s="57">
        <f t="shared" si="1"/>
        <v>38</v>
      </c>
      <c r="E15" s="406">
        <v>10</v>
      </c>
      <c r="F15" s="406">
        <v>8</v>
      </c>
      <c r="G15" s="57">
        <f t="shared" si="2"/>
        <v>18</v>
      </c>
      <c r="H15" s="182">
        <v>12</v>
      </c>
      <c r="I15" s="182">
        <v>15</v>
      </c>
      <c r="J15" s="57">
        <f t="shared" si="0"/>
        <v>27</v>
      </c>
      <c r="K15" s="57">
        <f t="shared" si="3"/>
        <v>44</v>
      </c>
      <c r="L15" s="57">
        <f t="shared" si="4"/>
        <v>39</v>
      </c>
      <c r="M15" s="57">
        <f t="shared" si="5"/>
        <v>83</v>
      </c>
      <c r="N15" s="181" t="s">
        <v>32</v>
      </c>
      <c r="P15" s="155">
        <f t="shared" si="6"/>
        <v>45</v>
      </c>
    </row>
    <row r="16" spans="1:16" s="155" customFormat="1" ht="25.15" customHeight="1" thickTop="1" thickBot="1">
      <c r="A16" s="402" t="s">
        <v>570</v>
      </c>
      <c r="B16" s="179">
        <v>1</v>
      </c>
      <c r="C16" s="179">
        <v>2</v>
      </c>
      <c r="D16" s="128">
        <f t="shared" si="1"/>
        <v>3</v>
      </c>
      <c r="E16" s="408">
        <v>3</v>
      </c>
      <c r="F16" s="408">
        <v>2</v>
      </c>
      <c r="G16" s="127">
        <f t="shared" si="2"/>
        <v>5</v>
      </c>
      <c r="H16" s="179">
        <v>2</v>
      </c>
      <c r="I16" s="179">
        <v>0</v>
      </c>
      <c r="J16" s="128">
        <f t="shared" si="0"/>
        <v>2</v>
      </c>
      <c r="K16" s="127">
        <f t="shared" si="3"/>
        <v>6</v>
      </c>
      <c r="L16" s="127">
        <f t="shared" si="4"/>
        <v>4</v>
      </c>
      <c r="M16" s="127">
        <f t="shared" si="5"/>
        <v>10</v>
      </c>
      <c r="N16" s="403" t="s">
        <v>570</v>
      </c>
      <c r="P16" s="155">
        <f t="shared" si="6"/>
        <v>7</v>
      </c>
    </row>
    <row r="17" spans="1:16" s="155" customFormat="1" ht="25.15" customHeight="1" thickTop="1">
      <c r="A17" s="358" t="s">
        <v>33</v>
      </c>
      <c r="B17" s="224">
        <v>0</v>
      </c>
      <c r="C17" s="224">
        <v>0</v>
      </c>
      <c r="D17" s="229">
        <v>0</v>
      </c>
      <c r="E17" s="409">
        <v>0</v>
      </c>
      <c r="F17" s="409">
        <v>0</v>
      </c>
      <c r="G17" s="229">
        <f t="shared" si="2"/>
        <v>0</v>
      </c>
      <c r="H17" s="224">
        <v>0</v>
      </c>
      <c r="I17" s="224">
        <v>0</v>
      </c>
      <c r="J17" s="229">
        <v>0</v>
      </c>
      <c r="K17" s="229">
        <f t="shared" si="3"/>
        <v>0</v>
      </c>
      <c r="L17" s="229">
        <f t="shared" si="4"/>
        <v>0</v>
      </c>
      <c r="M17" s="229">
        <f t="shared" si="5"/>
        <v>0</v>
      </c>
      <c r="N17" s="404" t="s">
        <v>34</v>
      </c>
      <c r="P17" s="155">
        <f t="shared" si="6"/>
        <v>0</v>
      </c>
    </row>
    <row r="18" spans="1:16" s="155" customFormat="1" ht="30" customHeight="1">
      <c r="A18" s="221" t="s">
        <v>2</v>
      </c>
      <c r="B18" s="220">
        <f>SUM(B9:B17)</f>
        <v>4006</v>
      </c>
      <c r="C18" s="220">
        <f t="shared" ref="C18:J18" si="7">SUM(C9:C17)</f>
        <v>3801</v>
      </c>
      <c r="D18" s="220">
        <f t="shared" si="7"/>
        <v>7807</v>
      </c>
      <c r="E18" s="220">
        <f>SUM(E9:E17)</f>
        <v>4318</v>
      </c>
      <c r="F18" s="220">
        <f>SUM(F9:F17)</f>
        <v>4199</v>
      </c>
      <c r="G18" s="159">
        <f>SUM(G9:G17)</f>
        <v>8517</v>
      </c>
      <c r="H18" s="220">
        <f t="shared" si="7"/>
        <v>3795</v>
      </c>
      <c r="I18" s="220">
        <f t="shared" si="7"/>
        <v>3589</v>
      </c>
      <c r="J18" s="220">
        <f t="shared" si="7"/>
        <v>7384</v>
      </c>
      <c r="K18" s="159">
        <f t="shared" si="3"/>
        <v>12119</v>
      </c>
      <c r="L18" s="159">
        <f t="shared" si="4"/>
        <v>11589</v>
      </c>
      <c r="M18" s="159">
        <f t="shared" si="5"/>
        <v>23708</v>
      </c>
      <c r="N18" s="405" t="s">
        <v>3</v>
      </c>
    </row>
    <row r="19" spans="1:16" ht="24" customHeight="1">
      <c r="A19" s="177"/>
    </row>
    <row r="20" spans="1:16" ht="24" customHeight="1">
      <c r="A20" s="154"/>
      <c r="N20" s="154"/>
    </row>
    <row r="21" spans="1:16" ht="24" customHeight="1">
      <c r="A21" s="154"/>
      <c r="N21" s="154"/>
    </row>
    <row r="22" spans="1:16" ht="24" customHeight="1">
      <c r="A22" s="151" t="s">
        <v>202</v>
      </c>
      <c r="B22" s="151" t="s">
        <v>201</v>
      </c>
      <c r="C22" s="151" t="s">
        <v>200</v>
      </c>
      <c r="D22" s="151"/>
      <c r="E22" s="151"/>
      <c r="F22" s="151"/>
      <c r="G22" s="151"/>
      <c r="N22" s="154"/>
    </row>
    <row r="23" spans="1:16" ht="24" customHeight="1">
      <c r="A23" s="172"/>
      <c r="B23" s="172"/>
      <c r="C23" s="172"/>
      <c r="D23" s="172"/>
      <c r="E23" s="172"/>
      <c r="F23" s="172"/>
      <c r="G23" s="172"/>
      <c r="N23" s="154"/>
    </row>
    <row r="24" spans="1:16" ht="24" customHeight="1">
      <c r="A24" s="155"/>
      <c r="B24" s="155"/>
      <c r="C24" s="155"/>
      <c r="D24" s="155"/>
      <c r="E24" s="155"/>
      <c r="F24" s="155"/>
      <c r="G24" s="155"/>
      <c r="N24" s="154"/>
    </row>
    <row r="25" spans="1:16" ht="29.25" customHeight="1">
      <c r="A25" s="155" t="str">
        <f>A9</f>
        <v>15 - 19</v>
      </c>
      <c r="B25" s="155"/>
      <c r="C25" s="155"/>
      <c r="D25" s="155"/>
      <c r="E25" s="155"/>
      <c r="F25" s="155"/>
      <c r="G25" s="155"/>
    </row>
    <row r="26" spans="1:16">
      <c r="A26" s="155" t="str">
        <f t="shared" ref="A26:A31" si="8">A10</f>
        <v>20 - 24</v>
      </c>
      <c r="B26" s="155"/>
      <c r="C26" s="155"/>
      <c r="D26" s="155"/>
      <c r="E26" s="155"/>
      <c r="F26" s="155"/>
      <c r="G26" s="155"/>
    </row>
    <row r="27" spans="1:16">
      <c r="A27" s="155" t="str">
        <f t="shared" si="8"/>
        <v>25 - 29</v>
      </c>
      <c r="B27" s="155"/>
      <c r="C27" s="155"/>
      <c r="D27" s="155"/>
      <c r="E27" s="155"/>
      <c r="F27" s="155"/>
      <c r="G27" s="155"/>
    </row>
    <row r="28" spans="1:16">
      <c r="A28" s="155" t="str">
        <f t="shared" si="8"/>
        <v>30 - 34</v>
      </c>
      <c r="B28" s="155"/>
      <c r="C28" s="155"/>
      <c r="D28" s="155"/>
      <c r="E28" s="155"/>
      <c r="F28" s="155"/>
      <c r="G28" s="155"/>
    </row>
    <row r="29" spans="1:16">
      <c r="A29" s="155" t="str">
        <f t="shared" si="8"/>
        <v>35 - 39</v>
      </c>
      <c r="B29" s="155"/>
      <c r="C29" s="155"/>
      <c r="D29" s="155"/>
      <c r="E29" s="155"/>
      <c r="F29" s="155"/>
      <c r="G29" s="155"/>
    </row>
    <row r="30" spans="1:16">
      <c r="A30" s="155" t="str">
        <f t="shared" si="8"/>
        <v>40 - 44</v>
      </c>
      <c r="B30" s="155"/>
      <c r="C30" s="155"/>
      <c r="D30" s="155"/>
      <c r="E30" s="155"/>
      <c r="F30" s="155"/>
      <c r="G30" s="155"/>
    </row>
    <row r="31" spans="1:16">
      <c r="A31" s="155" t="str">
        <f t="shared" si="8"/>
        <v>45 - 49</v>
      </c>
      <c r="B31" s="155"/>
      <c r="C31" s="155"/>
      <c r="D31" s="155"/>
      <c r="E31" s="155"/>
      <c r="F31" s="155"/>
      <c r="G31" s="155"/>
    </row>
    <row r="32" spans="1:16" ht="25.5">
      <c r="A32" s="365" t="s">
        <v>478</v>
      </c>
      <c r="B32" s="155"/>
      <c r="C32" s="155"/>
      <c r="D32" s="155"/>
      <c r="E32" s="155"/>
      <c r="F32" s="155"/>
      <c r="G32" s="155"/>
    </row>
    <row r="33" spans="1:14">
      <c r="A33" s="155" t="s">
        <v>2</v>
      </c>
      <c r="B33" s="155"/>
      <c r="C33" s="155"/>
      <c r="D33" s="155"/>
      <c r="E33" s="155"/>
      <c r="F33" s="155"/>
      <c r="G33" s="155"/>
      <c r="H33" s="151"/>
      <c r="I33" s="151"/>
      <c r="J33" s="151"/>
      <c r="M33" s="151"/>
      <c r="N33" s="151"/>
    </row>
  </sheetData>
  <mergeCells count="20">
    <mergeCell ref="L7:L8"/>
    <mergeCell ref="M7:M8"/>
    <mergeCell ref="A2:N2"/>
    <mergeCell ref="A4:N4"/>
    <mergeCell ref="A6:A8"/>
    <mergeCell ref="B6:D6"/>
    <mergeCell ref="H6:J6"/>
    <mergeCell ref="K6:M6"/>
    <mergeCell ref="N6:N8"/>
    <mergeCell ref="B7:B8"/>
    <mergeCell ref="C7:C8"/>
    <mergeCell ref="D7:D8"/>
    <mergeCell ref="H7:H8"/>
    <mergeCell ref="I7:I8"/>
    <mergeCell ref="J7:J8"/>
    <mergeCell ref="K7:K8"/>
    <mergeCell ref="E6:G6"/>
    <mergeCell ref="E7:E8"/>
    <mergeCell ref="F7:F8"/>
    <mergeCell ref="G7:G8"/>
  </mergeCells>
  <printOptions horizontalCentered="1" verticalCentered="1"/>
  <pageMargins left="0" right="0" top="0" bottom="0" header="0" footer="0"/>
  <pageSetup paperSize="9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rightToLeft="1" view="pageBreakPreview" zoomScale="90" zoomScaleNormal="100" zoomScaleSheetLayoutView="90" workbookViewId="0">
      <selection activeCell="G11" sqref="G11"/>
    </sheetView>
  </sheetViews>
  <sheetFormatPr defaultRowHeight="12.75"/>
  <cols>
    <col min="1" max="1" width="18.7109375" style="152" customWidth="1"/>
    <col min="2" max="3" width="6.85546875" style="151" customWidth="1"/>
    <col min="4" max="5" width="6.85546875" style="153" customWidth="1"/>
    <col min="6" max="7" width="6.85546875" style="151" customWidth="1"/>
    <col min="8" max="9" width="6.85546875" style="153" customWidth="1"/>
    <col min="10" max="10" width="6.85546875" style="151" customWidth="1"/>
    <col min="11" max="11" width="9.85546875" style="151" customWidth="1"/>
    <col min="12" max="12" width="6.85546875" style="151" customWidth="1"/>
    <col min="13" max="13" width="9.85546875" style="151" customWidth="1"/>
    <col min="14" max="14" width="10" style="153" customWidth="1"/>
    <col min="15" max="15" width="21.28515625" style="152" customWidth="1"/>
    <col min="16" max="16384" width="9.140625" style="151"/>
  </cols>
  <sheetData>
    <row r="1" spans="1:15" s="212" customFormat="1" ht="22.5" customHeight="1">
      <c r="A1" s="518" t="s">
        <v>406</v>
      </c>
      <c r="B1" s="518"/>
      <c r="C1" s="518"/>
      <c r="D1" s="518"/>
      <c r="E1" s="518"/>
      <c r="F1" s="518"/>
      <c r="G1" s="518"/>
      <c r="H1" s="518"/>
      <c r="I1" s="518"/>
      <c r="J1" s="518"/>
      <c r="K1" s="518"/>
      <c r="L1" s="518"/>
      <c r="M1" s="518"/>
      <c r="N1" s="518"/>
      <c r="O1" s="518"/>
    </row>
    <row r="2" spans="1:15" s="212" customFormat="1" ht="18">
      <c r="A2" s="519">
        <v>2011</v>
      </c>
      <c r="B2" s="519"/>
      <c r="C2" s="519"/>
      <c r="D2" s="519"/>
      <c r="E2" s="519"/>
      <c r="F2" s="519"/>
      <c r="G2" s="519"/>
      <c r="H2" s="519"/>
      <c r="I2" s="519"/>
      <c r="J2" s="519"/>
      <c r="K2" s="519"/>
      <c r="L2" s="519"/>
      <c r="M2" s="519"/>
      <c r="N2" s="519"/>
      <c r="O2" s="519"/>
    </row>
    <row r="3" spans="1:15" s="175" customFormat="1" ht="18">
      <c r="A3" s="538" t="s">
        <v>535</v>
      </c>
      <c r="B3" s="538"/>
      <c r="C3" s="538"/>
      <c r="D3" s="538"/>
      <c r="E3" s="538"/>
      <c r="F3" s="538"/>
      <c r="G3" s="538"/>
      <c r="H3" s="538"/>
      <c r="I3" s="538"/>
      <c r="J3" s="538"/>
      <c r="K3" s="538"/>
      <c r="L3" s="538"/>
      <c r="M3" s="538"/>
      <c r="N3" s="538"/>
      <c r="O3" s="538"/>
    </row>
    <row r="4" spans="1:15" ht="15.75">
      <c r="A4" s="520">
        <v>2011</v>
      </c>
      <c r="B4" s="520"/>
      <c r="C4" s="520"/>
      <c r="D4" s="520"/>
      <c r="E4" s="520"/>
      <c r="F4" s="520"/>
      <c r="G4" s="520"/>
      <c r="H4" s="520"/>
      <c r="I4" s="520"/>
      <c r="J4" s="520"/>
      <c r="K4" s="520"/>
      <c r="L4" s="520"/>
      <c r="M4" s="520"/>
      <c r="N4" s="520"/>
      <c r="O4" s="520"/>
    </row>
    <row r="5" spans="1:15" ht="15.75">
      <c r="A5" s="150" t="s">
        <v>407</v>
      </c>
      <c r="B5" s="174"/>
      <c r="C5" s="174"/>
      <c r="D5" s="173"/>
      <c r="E5" s="173"/>
      <c r="F5" s="174"/>
      <c r="G5" s="174"/>
      <c r="H5" s="173"/>
      <c r="I5" s="173"/>
      <c r="J5" s="174"/>
      <c r="K5" s="174"/>
      <c r="L5" s="174"/>
      <c r="M5" s="174"/>
      <c r="N5" s="173"/>
      <c r="O5" s="149" t="s">
        <v>408</v>
      </c>
    </row>
    <row r="6" spans="1:15" ht="21.75" customHeight="1" thickBot="1">
      <c r="A6" s="539" t="s">
        <v>379</v>
      </c>
      <c r="B6" s="542" t="s">
        <v>226</v>
      </c>
      <c r="C6" s="543"/>
      <c r="D6" s="543"/>
      <c r="E6" s="544"/>
      <c r="F6" s="542" t="s">
        <v>225</v>
      </c>
      <c r="G6" s="543"/>
      <c r="H6" s="543"/>
      <c r="I6" s="544"/>
      <c r="J6" s="550" t="s">
        <v>224</v>
      </c>
      <c r="K6" s="550"/>
      <c r="L6" s="550"/>
      <c r="M6" s="550"/>
      <c r="N6" s="550"/>
      <c r="O6" s="547" t="s">
        <v>579</v>
      </c>
    </row>
    <row r="7" spans="1:15" s="172" customFormat="1" ht="19.5" customHeight="1" thickTop="1" thickBot="1">
      <c r="A7" s="540"/>
      <c r="B7" s="530" t="s">
        <v>190</v>
      </c>
      <c r="C7" s="530" t="s">
        <v>524</v>
      </c>
      <c r="D7" s="534" t="s">
        <v>166</v>
      </c>
      <c r="E7" s="536" t="s">
        <v>191</v>
      </c>
      <c r="F7" s="530" t="s">
        <v>190</v>
      </c>
      <c r="G7" s="530" t="s">
        <v>524</v>
      </c>
      <c r="H7" s="534" t="s">
        <v>166</v>
      </c>
      <c r="I7" s="536" t="s">
        <v>191</v>
      </c>
      <c r="J7" s="567" t="s">
        <v>190</v>
      </c>
      <c r="K7" s="532" t="s">
        <v>189</v>
      </c>
      <c r="L7" s="530" t="s">
        <v>524</v>
      </c>
      <c r="M7" s="532" t="s">
        <v>525</v>
      </c>
      <c r="N7" s="534" t="s">
        <v>188</v>
      </c>
      <c r="O7" s="548"/>
    </row>
    <row r="8" spans="1:15" s="155" customFormat="1" ht="19.5" customHeight="1" thickTop="1">
      <c r="A8" s="541"/>
      <c r="B8" s="531"/>
      <c r="C8" s="531"/>
      <c r="D8" s="535"/>
      <c r="E8" s="537"/>
      <c r="F8" s="531"/>
      <c r="G8" s="531"/>
      <c r="H8" s="535"/>
      <c r="I8" s="537"/>
      <c r="J8" s="568"/>
      <c r="K8" s="533"/>
      <c r="L8" s="531"/>
      <c r="M8" s="533"/>
      <c r="N8" s="535" t="s">
        <v>187</v>
      </c>
      <c r="O8" s="549"/>
    </row>
    <row r="9" spans="1:15" s="155" customFormat="1" ht="30" customHeight="1" thickBot="1">
      <c r="A9" s="493" t="s">
        <v>350</v>
      </c>
      <c r="B9" s="210">
        <v>7</v>
      </c>
      <c r="C9" s="210">
        <v>8</v>
      </c>
      <c r="D9" s="60">
        <f>B9+C9</f>
        <v>15</v>
      </c>
      <c r="E9" s="332">
        <f>D9/$D$16%</f>
        <v>33.333333333333336</v>
      </c>
      <c r="F9" s="210">
        <v>29</v>
      </c>
      <c r="G9" s="210">
        <v>39</v>
      </c>
      <c r="H9" s="60">
        <f>F9+G9</f>
        <v>68</v>
      </c>
      <c r="I9" s="332">
        <f>H9/$H$16%</f>
        <v>69.387755102040813</v>
      </c>
      <c r="J9" s="60">
        <f>B9+F9</f>
        <v>36</v>
      </c>
      <c r="K9" s="332">
        <f>J9/$J$16%</f>
        <v>54.54545454545454</v>
      </c>
      <c r="L9" s="60">
        <f>C9+G9</f>
        <v>47</v>
      </c>
      <c r="M9" s="332">
        <f>L9/$L$16%</f>
        <v>61.038961038961041</v>
      </c>
      <c r="N9" s="60">
        <f>J9+L9</f>
        <v>83</v>
      </c>
      <c r="O9" s="333" t="s">
        <v>351</v>
      </c>
    </row>
    <row r="10" spans="1:15" s="155" customFormat="1" ht="30" customHeight="1" thickTop="1" thickBot="1">
      <c r="A10" s="494" t="s">
        <v>42</v>
      </c>
      <c r="B10" s="168">
        <v>10</v>
      </c>
      <c r="C10" s="168">
        <v>8</v>
      </c>
      <c r="D10" s="207">
        <f t="shared" ref="D10:D15" si="0">B10+C10</f>
        <v>18</v>
      </c>
      <c r="E10" s="334">
        <f>D10/$D$16%</f>
        <v>40</v>
      </c>
      <c r="F10" s="168">
        <v>13</v>
      </c>
      <c r="G10" s="168">
        <v>9</v>
      </c>
      <c r="H10" s="207">
        <f t="shared" ref="H10:H15" si="1">F10+G10</f>
        <v>22</v>
      </c>
      <c r="I10" s="334">
        <f t="shared" ref="I10:I15" si="2">H10/$H$16%</f>
        <v>22.448979591836736</v>
      </c>
      <c r="J10" s="207">
        <f t="shared" ref="J10:J15" si="3">B10+F10</f>
        <v>23</v>
      </c>
      <c r="K10" s="334">
        <f t="shared" ref="K10:K15" si="4">J10/$J$16%</f>
        <v>34.848484848484844</v>
      </c>
      <c r="L10" s="207">
        <f t="shared" ref="L10:L15" si="5">C10+G10</f>
        <v>17</v>
      </c>
      <c r="M10" s="334">
        <f t="shared" ref="M10:M15" si="6">L10/$L$16%</f>
        <v>22.077922077922079</v>
      </c>
      <c r="N10" s="207">
        <f t="shared" ref="N10:N15" si="7">J10+L10</f>
        <v>40</v>
      </c>
      <c r="O10" s="336" t="s">
        <v>352</v>
      </c>
    </row>
    <row r="11" spans="1:15" s="155" customFormat="1" ht="30" customHeight="1" thickTop="1" thickBot="1">
      <c r="A11" s="495" t="s">
        <v>43</v>
      </c>
      <c r="B11" s="182">
        <v>0</v>
      </c>
      <c r="C11" s="182">
        <v>1</v>
      </c>
      <c r="D11" s="60">
        <f t="shared" si="0"/>
        <v>1</v>
      </c>
      <c r="E11" s="332">
        <f t="shared" ref="E11:E15" si="8">D11/$D$16%</f>
        <v>2.2222222222222223</v>
      </c>
      <c r="F11" s="182">
        <v>1</v>
      </c>
      <c r="G11" s="182">
        <v>3</v>
      </c>
      <c r="H11" s="60">
        <f t="shared" si="1"/>
        <v>4</v>
      </c>
      <c r="I11" s="332">
        <f t="shared" si="2"/>
        <v>4.0816326530612246</v>
      </c>
      <c r="J11" s="60">
        <f t="shared" si="3"/>
        <v>1</v>
      </c>
      <c r="K11" s="332">
        <f t="shared" si="4"/>
        <v>1.5151515151515151</v>
      </c>
      <c r="L11" s="60">
        <f t="shared" si="5"/>
        <v>4</v>
      </c>
      <c r="M11" s="332">
        <f t="shared" si="6"/>
        <v>5.1948051948051948</v>
      </c>
      <c r="N11" s="60">
        <f t="shared" si="7"/>
        <v>5</v>
      </c>
      <c r="O11" s="335" t="s">
        <v>353</v>
      </c>
    </row>
    <row r="12" spans="1:15" s="155" customFormat="1" ht="30" customHeight="1" thickTop="1" thickBot="1">
      <c r="A12" s="494" t="s">
        <v>533</v>
      </c>
      <c r="B12" s="168">
        <v>2</v>
      </c>
      <c r="C12" s="168">
        <v>4</v>
      </c>
      <c r="D12" s="207">
        <f t="shared" si="0"/>
        <v>6</v>
      </c>
      <c r="E12" s="334">
        <f t="shared" si="8"/>
        <v>13.333333333333332</v>
      </c>
      <c r="F12" s="168">
        <v>0</v>
      </c>
      <c r="G12" s="168">
        <v>1</v>
      </c>
      <c r="H12" s="207">
        <f t="shared" si="1"/>
        <v>1</v>
      </c>
      <c r="I12" s="334">
        <f t="shared" si="2"/>
        <v>1.0204081632653061</v>
      </c>
      <c r="J12" s="207">
        <f t="shared" si="3"/>
        <v>2</v>
      </c>
      <c r="K12" s="334">
        <f t="shared" si="4"/>
        <v>3.0303030303030303</v>
      </c>
      <c r="L12" s="207">
        <f t="shared" si="5"/>
        <v>5</v>
      </c>
      <c r="M12" s="334">
        <f t="shared" si="6"/>
        <v>6.4935064935064934</v>
      </c>
      <c r="N12" s="207">
        <f t="shared" si="7"/>
        <v>7</v>
      </c>
      <c r="O12" s="336" t="s">
        <v>355</v>
      </c>
    </row>
    <row r="13" spans="1:15" s="155" customFormat="1" ht="30" customHeight="1" thickTop="1" thickBot="1">
      <c r="A13" s="495" t="s">
        <v>44</v>
      </c>
      <c r="B13" s="182">
        <v>1</v>
      </c>
      <c r="C13" s="182">
        <v>2</v>
      </c>
      <c r="D13" s="60">
        <f t="shared" si="0"/>
        <v>3</v>
      </c>
      <c r="E13" s="332">
        <f t="shared" si="8"/>
        <v>6.6666666666666661</v>
      </c>
      <c r="F13" s="182">
        <v>2</v>
      </c>
      <c r="G13" s="182">
        <v>1</v>
      </c>
      <c r="H13" s="60">
        <f t="shared" si="1"/>
        <v>3</v>
      </c>
      <c r="I13" s="332">
        <f t="shared" si="2"/>
        <v>3.0612244897959182</v>
      </c>
      <c r="J13" s="60">
        <f t="shared" si="3"/>
        <v>3</v>
      </c>
      <c r="K13" s="332">
        <f t="shared" si="4"/>
        <v>4.545454545454545</v>
      </c>
      <c r="L13" s="60">
        <f t="shared" si="5"/>
        <v>3</v>
      </c>
      <c r="M13" s="332">
        <f t="shared" si="6"/>
        <v>3.8961038961038961</v>
      </c>
      <c r="N13" s="60">
        <f t="shared" si="7"/>
        <v>6</v>
      </c>
      <c r="O13" s="335" t="s">
        <v>356</v>
      </c>
    </row>
    <row r="14" spans="1:15" s="155" customFormat="1" ht="30" customHeight="1" thickTop="1" thickBot="1">
      <c r="A14" s="494" t="s">
        <v>45</v>
      </c>
      <c r="B14" s="168">
        <v>0</v>
      </c>
      <c r="C14" s="168">
        <v>1</v>
      </c>
      <c r="D14" s="207">
        <f t="shared" si="0"/>
        <v>1</v>
      </c>
      <c r="E14" s="334">
        <f t="shared" si="8"/>
        <v>2.2222222222222223</v>
      </c>
      <c r="F14" s="168">
        <v>0</v>
      </c>
      <c r="G14" s="168">
        <v>0</v>
      </c>
      <c r="H14" s="207">
        <f t="shared" si="1"/>
        <v>0</v>
      </c>
      <c r="I14" s="334">
        <f t="shared" si="2"/>
        <v>0</v>
      </c>
      <c r="J14" s="207">
        <f t="shared" si="3"/>
        <v>0</v>
      </c>
      <c r="K14" s="334">
        <f t="shared" si="4"/>
        <v>0</v>
      </c>
      <c r="L14" s="207">
        <f t="shared" si="5"/>
        <v>1</v>
      </c>
      <c r="M14" s="334">
        <f t="shared" si="6"/>
        <v>1.2987012987012987</v>
      </c>
      <c r="N14" s="207">
        <f t="shared" si="7"/>
        <v>1</v>
      </c>
      <c r="O14" s="336" t="s">
        <v>357</v>
      </c>
    </row>
    <row r="15" spans="1:15" s="155" customFormat="1" ht="30" customHeight="1" thickTop="1">
      <c r="A15" s="495" t="s">
        <v>358</v>
      </c>
      <c r="B15" s="224">
        <v>1</v>
      </c>
      <c r="C15" s="224">
        <v>0</v>
      </c>
      <c r="D15" s="395">
        <f t="shared" si="0"/>
        <v>1</v>
      </c>
      <c r="E15" s="396">
        <f t="shared" si="8"/>
        <v>2.2222222222222223</v>
      </c>
      <c r="F15" s="224">
        <v>0</v>
      </c>
      <c r="G15" s="224">
        <v>0</v>
      </c>
      <c r="H15" s="395">
        <f t="shared" si="1"/>
        <v>0</v>
      </c>
      <c r="I15" s="396">
        <f t="shared" si="2"/>
        <v>0</v>
      </c>
      <c r="J15" s="395">
        <f t="shared" si="3"/>
        <v>1</v>
      </c>
      <c r="K15" s="396">
        <f t="shared" si="4"/>
        <v>1.5151515151515151</v>
      </c>
      <c r="L15" s="395">
        <f t="shared" si="5"/>
        <v>0</v>
      </c>
      <c r="M15" s="396">
        <f t="shared" si="6"/>
        <v>0</v>
      </c>
      <c r="N15" s="395">
        <f t="shared" si="7"/>
        <v>1</v>
      </c>
      <c r="O15" s="335" t="s">
        <v>165</v>
      </c>
    </row>
    <row r="16" spans="1:15" s="155" customFormat="1" ht="30" customHeight="1">
      <c r="A16" s="496" t="s">
        <v>2</v>
      </c>
      <c r="B16" s="397">
        <f>SUM(B9:B15)</f>
        <v>21</v>
      </c>
      <c r="C16" s="397">
        <f>SUM(C9:C15)</f>
        <v>24</v>
      </c>
      <c r="D16" s="397">
        <f>SUM(D9:D15)</f>
        <v>45</v>
      </c>
      <c r="E16" s="397">
        <f t="shared" ref="E16:N16" si="9">SUM(E9:E15)</f>
        <v>100.00000000000003</v>
      </c>
      <c r="F16" s="397">
        <f t="shared" si="9"/>
        <v>45</v>
      </c>
      <c r="G16" s="397">
        <f t="shared" si="9"/>
        <v>53</v>
      </c>
      <c r="H16" s="397">
        <f t="shared" si="9"/>
        <v>98</v>
      </c>
      <c r="I16" s="397">
        <f t="shared" si="9"/>
        <v>99.999999999999986</v>
      </c>
      <c r="J16" s="397">
        <f t="shared" si="9"/>
        <v>66</v>
      </c>
      <c r="K16" s="397">
        <f t="shared" si="9"/>
        <v>99.999999999999986</v>
      </c>
      <c r="L16" s="397">
        <f t="shared" si="9"/>
        <v>77</v>
      </c>
      <c r="M16" s="397">
        <f t="shared" si="9"/>
        <v>100</v>
      </c>
      <c r="N16" s="397">
        <f t="shared" si="9"/>
        <v>143</v>
      </c>
      <c r="O16" s="219" t="s">
        <v>3</v>
      </c>
    </row>
    <row r="17" spans="1:15" ht="17.25" customHeight="1">
      <c r="A17" s="566" t="s">
        <v>583</v>
      </c>
      <c r="B17" s="566"/>
      <c r="C17" s="566"/>
      <c r="O17" s="152" t="s">
        <v>584</v>
      </c>
    </row>
    <row r="18" spans="1:15" ht="24" customHeight="1">
      <c r="A18" s="154"/>
      <c r="O18" s="154"/>
    </row>
    <row r="19" spans="1:15" ht="24" customHeight="1">
      <c r="A19" s="154"/>
      <c r="O19" s="154"/>
    </row>
    <row r="20" spans="1:15" ht="24" customHeight="1">
      <c r="A20" s="154"/>
      <c r="O20" s="154"/>
    </row>
    <row r="21" spans="1:15" ht="24" customHeight="1">
      <c r="A21" s="155"/>
      <c r="B21" s="365" t="s">
        <v>409</v>
      </c>
      <c r="C21" s="365" t="s">
        <v>410</v>
      </c>
      <c r="O21" s="154"/>
    </row>
    <row r="22" spans="1:15" ht="24" customHeight="1">
      <c r="A22" s="238" t="s">
        <v>411</v>
      </c>
      <c r="B22" s="155">
        <f>SUM(D9)</f>
        <v>15</v>
      </c>
      <c r="C22" s="155">
        <f>SUM(H9)</f>
        <v>68</v>
      </c>
      <c r="O22" s="154"/>
    </row>
    <row r="23" spans="1:15" ht="29.25" customHeight="1">
      <c r="A23" s="366" t="s">
        <v>412</v>
      </c>
      <c r="B23" s="155">
        <f t="shared" ref="B23:B28" si="10">SUM(D10)</f>
        <v>18</v>
      </c>
      <c r="C23" s="155">
        <f t="shared" ref="C23:C28" si="11">SUM(H10)</f>
        <v>22</v>
      </c>
    </row>
    <row r="24" spans="1:15" ht="25.5">
      <c r="A24" s="366" t="s">
        <v>413</v>
      </c>
      <c r="B24" s="155">
        <f t="shared" si="10"/>
        <v>1</v>
      </c>
      <c r="C24" s="155">
        <f t="shared" si="11"/>
        <v>4</v>
      </c>
    </row>
    <row r="25" spans="1:15" ht="25.5">
      <c r="A25" s="366" t="s">
        <v>414</v>
      </c>
      <c r="B25" s="155">
        <f t="shared" si="10"/>
        <v>6</v>
      </c>
      <c r="C25" s="155">
        <f t="shared" si="11"/>
        <v>1</v>
      </c>
    </row>
    <row r="26" spans="1:15" ht="25.5">
      <c r="A26" s="238" t="s">
        <v>415</v>
      </c>
      <c r="B26" s="155">
        <f t="shared" si="10"/>
        <v>3</v>
      </c>
      <c r="C26" s="155">
        <f t="shared" si="11"/>
        <v>3</v>
      </c>
    </row>
    <row r="27" spans="1:15" ht="25.5">
      <c r="A27" s="238" t="s">
        <v>416</v>
      </c>
      <c r="B27" s="155">
        <f t="shared" si="10"/>
        <v>1</v>
      </c>
      <c r="C27" s="155">
        <f t="shared" si="11"/>
        <v>0</v>
      </c>
    </row>
    <row r="28" spans="1:15" ht="25.5">
      <c r="A28" s="238" t="s">
        <v>417</v>
      </c>
      <c r="B28" s="155">
        <f t="shared" si="10"/>
        <v>1</v>
      </c>
      <c r="C28" s="155">
        <f t="shared" si="11"/>
        <v>0</v>
      </c>
    </row>
    <row r="29" spans="1:15">
      <c r="A29" s="155"/>
      <c r="B29" s="155"/>
      <c r="C29" s="155"/>
    </row>
    <row r="30" spans="1:15">
      <c r="B30" s="151">
        <f>SUM(B22:B29)</f>
        <v>45</v>
      </c>
      <c r="C30" s="151">
        <f>SUM(C22:C29)</f>
        <v>98</v>
      </c>
      <c r="D30" s="153">
        <f>SUM(B30:C30)</f>
        <v>143</v>
      </c>
    </row>
  </sheetData>
  <mergeCells count="23">
    <mergeCell ref="A17:C17"/>
    <mergeCell ref="M7:M8"/>
    <mergeCell ref="H7:H8"/>
    <mergeCell ref="I7:I8"/>
    <mergeCell ref="J7:J8"/>
    <mergeCell ref="K7:K8"/>
    <mergeCell ref="L7:L8"/>
    <mergeCell ref="A1:O1"/>
    <mergeCell ref="A2:O2"/>
    <mergeCell ref="A3:O3"/>
    <mergeCell ref="A4:O4"/>
    <mergeCell ref="A6:A8"/>
    <mergeCell ref="B6:E6"/>
    <mergeCell ref="F6:I6"/>
    <mergeCell ref="J6:N6"/>
    <mergeCell ref="O6:O8"/>
    <mergeCell ref="B7:B8"/>
    <mergeCell ref="N7:N8"/>
    <mergeCell ref="C7:C8"/>
    <mergeCell ref="D7:D8"/>
    <mergeCell ref="E7:E8"/>
    <mergeCell ref="F7:F8"/>
    <mergeCell ref="G7:G8"/>
  </mergeCells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rightToLeft="1" view="pageBreakPreview" zoomScaleNormal="100" workbookViewId="0">
      <selection activeCell="F15" sqref="F15"/>
    </sheetView>
  </sheetViews>
  <sheetFormatPr defaultRowHeight="12.75"/>
  <cols>
    <col min="1" max="1" width="17.28515625" style="152" customWidth="1"/>
    <col min="2" max="3" width="6.28515625" style="151" customWidth="1"/>
    <col min="4" max="4" width="6.28515625" style="153" customWidth="1"/>
    <col min="5" max="6" width="6.28515625" style="151" customWidth="1"/>
    <col min="7" max="7" width="6.28515625" style="153" customWidth="1"/>
    <col min="8" max="9" width="6.28515625" style="151" customWidth="1"/>
    <col min="10" max="10" width="6.28515625" style="153" customWidth="1"/>
    <col min="11" max="11" width="19.42578125" style="152" customWidth="1"/>
    <col min="12" max="16384" width="9.140625" style="151"/>
  </cols>
  <sheetData>
    <row r="1" spans="1:11" s="212" customFormat="1" ht="22.5" customHeight="1">
      <c r="A1" s="518" t="s">
        <v>418</v>
      </c>
      <c r="B1" s="518"/>
      <c r="C1" s="518"/>
      <c r="D1" s="518"/>
      <c r="E1" s="518"/>
      <c r="F1" s="518"/>
      <c r="G1" s="518"/>
      <c r="H1" s="518"/>
      <c r="I1" s="518"/>
      <c r="J1" s="518"/>
      <c r="K1" s="518"/>
    </row>
    <row r="2" spans="1:11" s="212" customFormat="1" ht="18">
      <c r="A2" s="519">
        <v>2011</v>
      </c>
      <c r="B2" s="519"/>
      <c r="C2" s="519"/>
      <c r="D2" s="519"/>
      <c r="E2" s="519"/>
      <c r="F2" s="519"/>
      <c r="G2" s="519"/>
      <c r="H2" s="519"/>
      <c r="I2" s="519"/>
      <c r="J2" s="519"/>
      <c r="K2" s="519"/>
    </row>
    <row r="3" spans="1:11" s="175" customFormat="1" ht="18">
      <c r="A3" s="538" t="s">
        <v>536</v>
      </c>
      <c r="B3" s="538"/>
      <c r="C3" s="538"/>
      <c r="D3" s="538"/>
      <c r="E3" s="538"/>
      <c r="F3" s="538"/>
      <c r="G3" s="538"/>
      <c r="H3" s="538"/>
      <c r="I3" s="538"/>
      <c r="J3" s="538"/>
      <c r="K3" s="538"/>
    </row>
    <row r="4" spans="1:11" ht="15.75">
      <c r="A4" s="520">
        <v>2011</v>
      </c>
      <c r="B4" s="520"/>
      <c r="C4" s="520"/>
      <c r="D4" s="520"/>
      <c r="E4" s="520"/>
      <c r="F4" s="520"/>
      <c r="G4" s="520"/>
      <c r="H4" s="520"/>
      <c r="I4" s="520"/>
      <c r="J4" s="520"/>
      <c r="K4" s="520"/>
    </row>
    <row r="5" spans="1:11" ht="15.75">
      <c r="A5" s="150" t="s">
        <v>419</v>
      </c>
      <c r="B5" s="174"/>
      <c r="C5" s="174"/>
      <c r="D5" s="173"/>
      <c r="E5" s="174"/>
      <c r="F5" s="174"/>
      <c r="G5" s="173"/>
      <c r="H5" s="174"/>
      <c r="I5" s="174"/>
      <c r="J5" s="173"/>
      <c r="K5" s="149" t="s">
        <v>420</v>
      </c>
    </row>
    <row r="6" spans="1:11" ht="21.75" customHeight="1" thickBot="1">
      <c r="A6" s="539" t="s">
        <v>421</v>
      </c>
      <c r="B6" s="565" t="s">
        <v>226</v>
      </c>
      <c r="C6" s="565"/>
      <c r="D6" s="565"/>
      <c r="E6" s="565" t="s">
        <v>225</v>
      </c>
      <c r="F6" s="565"/>
      <c r="G6" s="565"/>
      <c r="H6" s="550" t="s">
        <v>224</v>
      </c>
      <c r="I6" s="550"/>
      <c r="J6" s="550"/>
      <c r="K6" s="547" t="s">
        <v>422</v>
      </c>
    </row>
    <row r="7" spans="1:11" s="172" customFormat="1" ht="18" customHeight="1" thickTop="1" thickBot="1">
      <c r="A7" s="540"/>
      <c r="B7" s="569" t="s">
        <v>423</v>
      </c>
      <c r="C7" s="569" t="s">
        <v>524</v>
      </c>
      <c r="D7" s="571" t="s">
        <v>342</v>
      </c>
      <c r="E7" s="569" t="s">
        <v>423</v>
      </c>
      <c r="F7" s="569" t="s">
        <v>524</v>
      </c>
      <c r="G7" s="571" t="s">
        <v>342</v>
      </c>
      <c r="H7" s="569" t="s">
        <v>423</v>
      </c>
      <c r="I7" s="569" t="s">
        <v>524</v>
      </c>
      <c r="J7" s="571" t="s">
        <v>342</v>
      </c>
      <c r="K7" s="548"/>
    </row>
    <row r="8" spans="1:11" s="155" customFormat="1" ht="30" customHeight="1" thickTop="1">
      <c r="A8" s="541"/>
      <c r="B8" s="570"/>
      <c r="C8" s="570"/>
      <c r="D8" s="572"/>
      <c r="E8" s="570"/>
      <c r="F8" s="570"/>
      <c r="G8" s="572"/>
      <c r="H8" s="570"/>
      <c r="I8" s="570"/>
      <c r="J8" s="572"/>
      <c r="K8" s="549"/>
    </row>
    <row r="9" spans="1:11" s="155" customFormat="1" ht="30" customHeight="1" thickBot="1">
      <c r="A9" s="211" t="s">
        <v>4</v>
      </c>
      <c r="B9" s="210">
        <v>3</v>
      </c>
      <c r="C9" s="210">
        <v>1</v>
      </c>
      <c r="D9" s="357">
        <f t="shared" ref="D9:D20" si="0">SUM(B9:C9)</f>
        <v>4</v>
      </c>
      <c r="E9" s="210">
        <v>7</v>
      </c>
      <c r="F9" s="210">
        <v>4</v>
      </c>
      <c r="G9" s="357">
        <f t="shared" ref="G9:G20" si="1">SUM(E9:F9)</f>
        <v>11</v>
      </c>
      <c r="H9" s="469">
        <f t="shared" ref="H9:H20" si="2">B9+E9</f>
        <v>10</v>
      </c>
      <c r="I9" s="469">
        <f t="shared" ref="I9:I20" si="3">F9+C9</f>
        <v>5</v>
      </c>
      <c r="J9" s="357">
        <f t="shared" ref="J9:J20" si="4">SUM(H9:I9)</f>
        <v>15</v>
      </c>
      <c r="K9" s="209" t="s">
        <v>5</v>
      </c>
    </row>
    <row r="10" spans="1:11" s="155" customFormat="1" ht="30" customHeight="1" thickTop="1" thickBot="1">
      <c r="A10" s="204" t="s">
        <v>6</v>
      </c>
      <c r="B10" s="168">
        <v>2</v>
      </c>
      <c r="C10" s="168">
        <v>0</v>
      </c>
      <c r="D10" s="467">
        <f t="shared" si="0"/>
        <v>2</v>
      </c>
      <c r="E10" s="168">
        <v>0</v>
      </c>
      <c r="F10" s="168">
        <v>2</v>
      </c>
      <c r="G10" s="467">
        <f t="shared" si="1"/>
        <v>2</v>
      </c>
      <c r="H10" s="470">
        <f t="shared" si="2"/>
        <v>2</v>
      </c>
      <c r="I10" s="470">
        <f t="shared" si="3"/>
        <v>2</v>
      </c>
      <c r="J10" s="467">
        <f t="shared" si="4"/>
        <v>4</v>
      </c>
      <c r="K10" s="202" t="s">
        <v>7</v>
      </c>
    </row>
    <row r="11" spans="1:11" s="155" customFormat="1" ht="30" customHeight="1" thickTop="1" thickBot="1">
      <c r="A11" s="206" t="s">
        <v>8</v>
      </c>
      <c r="B11" s="182">
        <v>2</v>
      </c>
      <c r="C11" s="182">
        <v>2</v>
      </c>
      <c r="D11" s="468">
        <f t="shared" si="0"/>
        <v>4</v>
      </c>
      <c r="E11" s="182">
        <v>2</v>
      </c>
      <c r="F11" s="182">
        <v>2</v>
      </c>
      <c r="G11" s="468">
        <f t="shared" si="1"/>
        <v>4</v>
      </c>
      <c r="H11" s="469">
        <f t="shared" si="2"/>
        <v>4</v>
      </c>
      <c r="I11" s="469">
        <f t="shared" si="3"/>
        <v>4</v>
      </c>
      <c r="J11" s="468">
        <f t="shared" si="4"/>
        <v>8</v>
      </c>
      <c r="K11" s="205" t="s">
        <v>9</v>
      </c>
    </row>
    <row r="12" spans="1:11" s="155" customFormat="1" ht="30" customHeight="1" thickTop="1" thickBot="1">
      <c r="A12" s="204" t="s">
        <v>532</v>
      </c>
      <c r="B12" s="168">
        <v>0</v>
      </c>
      <c r="C12" s="168">
        <v>0</v>
      </c>
      <c r="D12" s="467">
        <f t="shared" si="0"/>
        <v>0</v>
      </c>
      <c r="E12" s="168">
        <v>0</v>
      </c>
      <c r="F12" s="168">
        <v>6</v>
      </c>
      <c r="G12" s="467">
        <f t="shared" si="1"/>
        <v>6</v>
      </c>
      <c r="H12" s="470">
        <f t="shared" si="2"/>
        <v>0</v>
      </c>
      <c r="I12" s="470">
        <f t="shared" si="3"/>
        <v>6</v>
      </c>
      <c r="J12" s="467">
        <f t="shared" si="4"/>
        <v>6</v>
      </c>
      <c r="K12" s="202" t="s">
        <v>10</v>
      </c>
    </row>
    <row r="13" spans="1:11" s="155" customFormat="1" ht="30" customHeight="1" thickTop="1" thickBot="1">
      <c r="A13" s="206" t="s">
        <v>11</v>
      </c>
      <c r="B13" s="182">
        <v>0</v>
      </c>
      <c r="C13" s="182">
        <v>4</v>
      </c>
      <c r="D13" s="468">
        <f t="shared" si="0"/>
        <v>4</v>
      </c>
      <c r="E13" s="182">
        <v>8</v>
      </c>
      <c r="F13" s="182">
        <v>4</v>
      </c>
      <c r="G13" s="468">
        <f t="shared" si="1"/>
        <v>12</v>
      </c>
      <c r="H13" s="469">
        <f t="shared" si="2"/>
        <v>8</v>
      </c>
      <c r="I13" s="469">
        <f t="shared" si="3"/>
        <v>8</v>
      </c>
      <c r="J13" s="468">
        <f t="shared" si="4"/>
        <v>16</v>
      </c>
      <c r="K13" s="205" t="s">
        <v>12</v>
      </c>
    </row>
    <row r="14" spans="1:11" s="155" customFormat="1" ht="30" customHeight="1" thickTop="1" thickBot="1">
      <c r="A14" s="204" t="s">
        <v>13</v>
      </c>
      <c r="B14" s="168">
        <v>4</v>
      </c>
      <c r="C14" s="168">
        <v>4</v>
      </c>
      <c r="D14" s="467">
        <f t="shared" si="0"/>
        <v>8</v>
      </c>
      <c r="E14" s="168">
        <v>3</v>
      </c>
      <c r="F14" s="168">
        <v>1</v>
      </c>
      <c r="G14" s="467">
        <f t="shared" si="1"/>
        <v>4</v>
      </c>
      <c r="H14" s="470">
        <f t="shared" si="2"/>
        <v>7</v>
      </c>
      <c r="I14" s="470">
        <f t="shared" si="3"/>
        <v>5</v>
      </c>
      <c r="J14" s="467">
        <f t="shared" si="4"/>
        <v>12</v>
      </c>
      <c r="K14" s="202" t="s">
        <v>14</v>
      </c>
    </row>
    <row r="15" spans="1:11" s="155" customFormat="1" ht="30" customHeight="1" thickTop="1" thickBot="1">
      <c r="A15" s="206" t="s">
        <v>15</v>
      </c>
      <c r="B15" s="182">
        <v>3</v>
      </c>
      <c r="C15" s="182">
        <v>4</v>
      </c>
      <c r="D15" s="468">
        <f t="shared" si="0"/>
        <v>7</v>
      </c>
      <c r="E15" s="182">
        <v>3</v>
      </c>
      <c r="F15" s="182">
        <v>5</v>
      </c>
      <c r="G15" s="468">
        <f t="shared" si="1"/>
        <v>8</v>
      </c>
      <c r="H15" s="469">
        <f t="shared" si="2"/>
        <v>6</v>
      </c>
      <c r="I15" s="469">
        <f t="shared" si="3"/>
        <v>9</v>
      </c>
      <c r="J15" s="468">
        <f t="shared" si="4"/>
        <v>15</v>
      </c>
      <c r="K15" s="205" t="s">
        <v>16</v>
      </c>
    </row>
    <row r="16" spans="1:11" s="155" customFormat="1" ht="30" customHeight="1" thickTop="1" thickBot="1">
      <c r="A16" s="204" t="s">
        <v>17</v>
      </c>
      <c r="B16" s="168">
        <v>0</v>
      </c>
      <c r="C16" s="168">
        <v>0</v>
      </c>
      <c r="D16" s="467">
        <f t="shared" si="0"/>
        <v>0</v>
      </c>
      <c r="E16" s="168">
        <v>3</v>
      </c>
      <c r="F16" s="168">
        <v>9</v>
      </c>
      <c r="G16" s="467">
        <f t="shared" si="1"/>
        <v>12</v>
      </c>
      <c r="H16" s="470">
        <f t="shared" si="2"/>
        <v>3</v>
      </c>
      <c r="I16" s="470">
        <f t="shared" si="3"/>
        <v>9</v>
      </c>
      <c r="J16" s="467">
        <f t="shared" si="4"/>
        <v>12</v>
      </c>
      <c r="K16" s="202" t="s">
        <v>18</v>
      </c>
    </row>
    <row r="17" spans="1:14" s="155" customFormat="1" ht="30" customHeight="1" thickTop="1" thickBot="1">
      <c r="A17" s="206" t="s">
        <v>19</v>
      </c>
      <c r="B17" s="182">
        <v>0</v>
      </c>
      <c r="C17" s="182">
        <v>2</v>
      </c>
      <c r="D17" s="468">
        <f t="shared" si="0"/>
        <v>2</v>
      </c>
      <c r="E17" s="182">
        <v>3</v>
      </c>
      <c r="F17" s="182">
        <v>4</v>
      </c>
      <c r="G17" s="468">
        <f t="shared" si="1"/>
        <v>7</v>
      </c>
      <c r="H17" s="469">
        <f t="shared" si="2"/>
        <v>3</v>
      </c>
      <c r="I17" s="469">
        <f t="shared" si="3"/>
        <v>6</v>
      </c>
      <c r="J17" s="468">
        <f t="shared" si="4"/>
        <v>9</v>
      </c>
      <c r="K17" s="205" t="s">
        <v>20</v>
      </c>
    </row>
    <row r="18" spans="1:14" s="155" customFormat="1" ht="30" customHeight="1" thickTop="1" thickBot="1">
      <c r="A18" s="204" t="s">
        <v>21</v>
      </c>
      <c r="B18" s="168">
        <v>2</v>
      </c>
      <c r="C18" s="168">
        <v>5</v>
      </c>
      <c r="D18" s="467">
        <f t="shared" si="0"/>
        <v>7</v>
      </c>
      <c r="E18" s="168">
        <v>5</v>
      </c>
      <c r="F18" s="168">
        <v>7</v>
      </c>
      <c r="G18" s="467">
        <f t="shared" si="1"/>
        <v>12</v>
      </c>
      <c r="H18" s="470">
        <f t="shared" si="2"/>
        <v>7</v>
      </c>
      <c r="I18" s="470">
        <f t="shared" si="3"/>
        <v>12</v>
      </c>
      <c r="J18" s="467">
        <f t="shared" si="4"/>
        <v>19</v>
      </c>
      <c r="K18" s="202" t="s">
        <v>22</v>
      </c>
    </row>
    <row r="19" spans="1:14" s="155" customFormat="1" ht="30" customHeight="1" thickTop="1" thickBot="1">
      <c r="A19" s="206" t="s">
        <v>23</v>
      </c>
      <c r="B19" s="182">
        <v>2</v>
      </c>
      <c r="C19" s="182">
        <v>2</v>
      </c>
      <c r="D19" s="468">
        <f t="shared" si="0"/>
        <v>4</v>
      </c>
      <c r="E19" s="182">
        <v>6</v>
      </c>
      <c r="F19" s="182">
        <v>2</v>
      </c>
      <c r="G19" s="468">
        <f t="shared" si="1"/>
        <v>8</v>
      </c>
      <c r="H19" s="469">
        <f t="shared" si="2"/>
        <v>8</v>
      </c>
      <c r="I19" s="469">
        <f t="shared" si="3"/>
        <v>4</v>
      </c>
      <c r="J19" s="468">
        <f t="shared" si="4"/>
        <v>12</v>
      </c>
      <c r="K19" s="205" t="s">
        <v>24</v>
      </c>
    </row>
    <row r="20" spans="1:14" s="155" customFormat="1" ht="30" customHeight="1" thickTop="1">
      <c r="A20" s="204" t="s">
        <v>25</v>
      </c>
      <c r="B20" s="179">
        <v>3</v>
      </c>
      <c r="C20" s="160">
        <v>0</v>
      </c>
      <c r="D20" s="220">
        <f t="shared" si="0"/>
        <v>3</v>
      </c>
      <c r="E20" s="160">
        <v>5</v>
      </c>
      <c r="F20" s="160">
        <v>7</v>
      </c>
      <c r="G20" s="220">
        <f t="shared" si="1"/>
        <v>12</v>
      </c>
      <c r="H20" s="471">
        <f t="shared" si="2"/>
        <v>8</v>
      </c>
      <c r="I20" s="471">
        <f t="shared" si="3"/>
        <v>7</v>
      </c>
      <c r="J20" s="220">
        <f t="shared" si="4"/>
        <v>15</v>
      </c>
      <c r="K20" s="283" t="s">
        <v>26</v>
      </c>
    </row>
    <row r="21" spans="1:14" s="155" customFormat="1" ht="30" customHeight="1">
      <c r="A21" s="201" t="s">
        <v>2</v>
      </c>
      <c r="B21" s="62">
        <f>SUM(B9:B20)</f>
        <v>21</v>
      </c>
      <c r="C21" s="62">
        <f t="shared" ref="C21:J21" si="5">SUM(C9:C20)</f>
        <v>24</v>
      </c>
      <c r="D21" s="62">
        <f t="shared" si="5"/>
        <v>45</v>
      </c>
      <c r="E21" s="62">
        <f t="shared" si="5"/>
        <v>45</v>
      </c>
      <c r="F21" s="62">
        <f t="shared" si="5"/>
        <v>53</v>
      </c>
      <c r="G21" s="62">
        <f t="shared" si="5"/>
        <v>98</v>
      </c>
      <c r="H21" s="62">
        <f t="shared" si="5"/>
        <v>66</v>
      </c>
      <c r="I21" s="62">
        <f t="shared" si="5"/>
        <v>77</v>
      </c>
      <c r="J21" s="62">
        <f t="shared" si="5"/>
        <v>143</v>
      </c>
      <c r="K21" s="280" t="s">
        <v>3</v>
      </c>
    </row>
    <row r="22" spans="1:14" ht="17.25" customHeight="1">
      <c r="A22" s="566" t="s">
        <v>583</v>
      </c>
      <c r="B22" s="566"/>
      <c r="C22" s="566"/>
      <c r="E22" s="153"/>
      <c r="G22" s="151"/>
      <c r="H22" s="153"/>
      <c r="I22" s="153"/>
      <c r="J22" s="151"/>
      <c r="K22" s="152" t="s">
        <v>584</v>
      </c>
      <c r="N22" s="153"/>
    </row>
    <row r="23" spans="1:14" ht="24" customHeight="1">
      <c r="A23" s="154"/>
      <c r="K23" s="154"/>
    </row>
    <row r="24" spans="1:14" ht="24" customHeight="1">
      <c r="A24" s="154"/>
      <c r="K24" s="154"/>
    </row>
    <row r="25" spans="1:14" ht="24" customHeight="1">
      <c r="A25" s="154"/>
      <c r="K25" s="154"/>
    </row>
    <row r="26" spans="1:14" ht="24" customHeight="1">
      <c r="A26" s="365" t="s">
        <v>424</v>
      </c>
      <c r="K26" s="154"/>
    </row>
    <row r="27" spans="1:14" ht="24" customHeight="1">
      <c r="A27" s="365" t="s">
        <v>425</v>
      </c>
      <c r="K27" s="154"/>
    </row>
    <row r="28" spans="1:14" ht="29.25" customHeight="1">
      <c r="A28" s="365" t="s">
        <v>426</v>
      </c>
    </row>
    <row r="29" spans="1:14" ht="25.5">
      <c r="A29" s="365" t="s">
        <v>427</v>
      </c>
    </row>
    <row r="30" spans="1:14" ht="25.5">
      <c r="A30" s="365" t="s">
        <v>214</v>
      </c>
    </row>
    <row r="31" spans="1:14" ht="25.5">
      <c r="A31" s="365" t="s">
        <v>428</v>
      </c>
    </row>
    <row r="32" spans="1:14" ht="25.5">
      <c r="A32" s="365" t="s">
        <v>429</v>
      </c>
    </row>
    <row r="33" spans="1:1" ht="25.5">
      <c r="A33" s="365" t="s">
        <v>430</v>
      </c>
    </row>
    <row r="34" spans="1:1" ht="25.5">
      <c r="A34" s="365" t="s">
        <v>431</v>
      </c>
    </row>
    <row r="35" spans="1:1" ht="25.5">
      <c r="A35" s="365" t="s">
        <v>432</v>
      </c>
    </row>
    <row r="36" spans="1:1" ht="25.5">
      <c r="A36" s="365" t="s">
        <v>433</v>
      </c>
    </row>
    <row r="37" spans="1:1" ht="25.5">
      <c r="A37" s="365" t="s">
        <v>434</v>
      </c>
    </row>
  </sheetData>
  <mergeCells count="19">
    <mergeCell ref="E7:E8"/>
    <mergeCell ref="F7:F8"/>
    <mergeCell ref="G7:G8"/>
    <mergeCell ref="H7:H8"/>
    <mergeCell ref="A22:C22"/>
    <mergeCell ref="A1:K1"/>
    <mergeCell ref="A2:K2"/>
    <mergeCell ref="A3:K3"/>
    <mergeCell ref="A4:K4"/>
    <mergeCell ref="A6:A8"/>
    <mergeCell ref="B6:D6"/>
    <mergeCell ref="E6:G6"/>
    <mergeCell ref="H6:J6"/>
    <mergeCell ref="K6:K8"/>
    <mergeCell ref="B7:B8"/>
    <mergeCell ref="I7:I8"/>
    <mergeCell ref="J7:J8"/>
    <mergeCell ref="C7:C8"/>
    <mergeCell ref="D7:D8"/>
  </mergeCells>
  <printOptions horizontalCentered="1" verticalCentered="1"/>
  <pageMargins left="0" right="0" top="0" bottom="0" header="0.51181102362204722" footer="0.51181102362204722"/>
  <pageSetup paperSize="9" scale="95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tatistical Document" ma:contentTypeID="0x01010050FBC1E32FA8C5438369190EAFFED8CE008E9E875BE8CF634D9CBE11DB22534CB8" ma:contentTypeVersion="14" ma:contentTypeDescription="" ma:contentTypeScope="" ma:versionID="17a002555d79378b90fe5728b46b7d8e">
  <xsd:schema xmlns:xsd="http://www.w3.org/2001/XMLSchema" xmlns:xs="http://www.w3.org/2001/XMLSchema" xmlns:p="http://schemas.microsoft.com/office/2006/metadata/properties" xmlns:ns1="http://schemas.microsoft.com/sharepoint/v3" xmlns:ns2="1b323878-974e-4c19-bf08-965c80d4ad54" xmlns:ns3="http://schemas.microsoft.com/sharepoint.v3" targetNamespace="http://schemas.microsoft.com/office/2006/metadata/properties" ma:root="true" ma:fieldsID="f7a0ebd2d0adb9b11918aa894ed174ef" ns1:_="" ns2:_="" ns3:_="">
    <xsd:import namespace="http://schemas.microsoft.com/sharepoint/v3"/>
    <xsd:import namespace="1b323878-974e-4c19-bf08-965c80d4ad54"/>
    <xsd:import namespace="http://schemas.microsoft.com/sharepoint.v3"/>
    <xsd:element name="properties">
      <xsd:complexType>
        <xsd:sequence>
          <xsd:element name="documentManagement">
            <xsd:complexType>
              <xsd:all>
                <xsd:element ref="ns2:Title_Ar"/>
                <xsd:element ref="ns2:Description_Ar"/>
                <xsd:element ref="ns1:Language"/>
                <xsd:element ref="ns2:o322c83fb95240b8896db068e57a2bc9" minOccurs="0"/>
                <xsd:element ref="ns2:TaxCatchAll" minOccurs="0"/>
                <xsd:element ref="ns2:TaxCatchAllLabel" minOccurs="0"/>
                <xsd:element ref="ns2:Enabled" minOccurs="0"/>
                <xsd:element ref="ns2:PublishingDate"/>
                <xsd:element ref="ns3:CategoryDescription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0" ma:displayName="Language" ma:default="Both" ma:format="Dropdown" ma:internalName="Language">
      <xsd:simpleType>
        <xsd:union memberTypes="dms:Text">
          <xsd:simpleType>
            <xsd:restriction base="dms:Choice">
              <xsd:enumeration value="Arabic"/>
              <xsd:enumeration value="English"/>
              <xsd:enumeration value="Both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323878-974e-4c19-bf08-965c80d4ad54" elementFormDefault="qualified">
    <xsd:import namespace="http://schemas.microsoft.com/office/2006/documentManagement/types"/>
    <xsd:import namespace="http://schemas.microsoft.com/office/infopath/2007/PartnerControls"/>
    <xsd:element name="Title_Ar" ma:index="8" ma:displayName="Title Arabic" ma:internalName="Title_Ar">
      <xsd:simpleType>
        <xsd:restriction base="dms:Text">
          <xsd:maxLength value="255"/>
        </xsd:restriction>
      </xsd:simpleType>
    </xsd:element>
    <xsd:element name="Description_Ar" ma:index="9" ma:displayName="Description Arabic" ma:internalName="Description_Ar">
      <xsd:simpleType>
        <xsd:restriction base="dms:Note"/>
      </xsd:simpleType>
    </xsd:element>
    <xsd:element name="o322c83fb95240b8896db068e57a2bc9" ma:index="11" ma:taxonomy="true" ma:internalName="o322c83fb95240b8896db068e57a2bc9" ma:taxonomyFieldName="Hashtags" ma:displayName="Hashtags" ma:readOnly="false" ma:default="" ma:fieldId="{8322c83f-b952-40b8-896d-b068e57a2bc9}" ma:taxonomyMulti="true" ma:sspId="34a39cc5-1caf-4cea-90b7-be21fbdce737" ma:termSetId="5d44732f-90c8-4b9f-86a4-ac5d66f274d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64927028-7187-4dcd-a3e9-d5b72e20ea14}" ma:internalName="TaxCatchAll" ma:showField="CatchAllData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64927028-7187-4dcd-a3e9-d5b72e20ea14}" ma:internalName="TaxCatchAllLabel" ma:readOnly="true" ma:showField="CatchAllDataLabel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nabled" ma:index="15" nillable="true" ma:displayName="Enabled" ma:default="1" ma:internalName="Enabled">
      <xsd:simpleType>
        <xsd:restriction base="dms:Boolean"/>
      </xsd:simpleType>
    </xsd:element>
    <xsd:element name="PublishingDate" ma:index="17" ma:displayName="PublishingDate" ma:default="[today]" ma:format="DateOnly" ma:internalName="PublishingDate" ma:readOnly="false">
      <xsd:simpleType>
        <xsd:restriction base="dms:DateTime"/>
      </xsd:simple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20" ma:displayName="Description" ma:internalName="CategoryDescription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b323878-974e-4c19-bf08-965c80d4ad54">
      <Value>58</Value>
    </TaxCatchAll>
    <Title_Ar xmlns="1b323878-974e-4c19-bf08-965c80d4ad54">الفصل الثالث - الإحصاءات الحيوية 2013</Title_Ar>
    <Language xmlns="http://schemas.microsoft.com/sharepoint/v3">Both</Language>
    <o322c83fb95240b8896db068e57a2bc9 xmlns="1b323878-974e-4c19-bf08-965c80d4ad54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StatisticalAbstract</TermName>
          <TermId xmlns="http://schemas.microsoft.com/office/infopath/2007/PartnerControls">c2f418c2-a295-4bd1-af99-d5d586494613</TermId>
        </TermInfo>
      </Terms>
    </o322c83fb95240b8896db068e57a2bc9>
    <Description_Ar xmlns="1b323878-974e-4c19-bf08-965c80d4ad54">الفصل الثالث - الإحصاءات الحيوية 2013</Description_Ar>
    <Enabled xmlns="1b323878-974e-4c19-bf08-965c80d4ad54">true</Enabled>
    <PublishingDate xmlns="1b323878-974e-4c19-bf08-965c80d4ad54">2017-04-17T09:40:32+00:00</PublishingDate>
    <CategoryDescription xmlns="http://schemas.microsoft.com/sharepoint.v3">Chapter 3 - Vital statistics 2013</CategoryDescription>
  </documentManagement>
</p:properties>
</file>

<file path=customXml/itemProps1.xml><?xml version="1.0" encoding="utf-8"?>
<ds:datastoreItem xmlns:ds="http://schemas.openxmlformats.org/officeDocument/2006/customXml" ds:itemID="{E35757AD-F0A4-4572-B239-832984BF6EA3}"/>
</file>

<file path=customXml/itemProps2.xml><?xml version="1.0" encoding="utf-8"?>
<ds:datastoreItem xmlns:ds="http://schemas.openxmlformats.org/officeDocument/2006/customXml" ds:itemID="{9833E874-CA56-4D0C-AC99-9D3F35BB46EF}"/>
</file>

<file path=customXml/itemProps3.xml><?xml version="1.0" encoding="utf-8"?>
<ds:datastoreItem xmlns:ds="http://schemas.openxmlformats.org/officeDocument/2006/customXml" ds:itemID="{5E195210-62A1-4A30-B749-43928D77EAE4}"/>
</file>

<file path=docMetadata/LabelInfo.xml><?xml version="1.0" encoding="utf-8"?>
<clbl:labelList xmlns:clbl="http://schemas.microsoft.com/office/2020/mipLabelMetadata">
  <clbl:label id="{87ba5c36-b7cf-4793-bbc2-bd5b3a9f95ca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32</vt:i4>
      </vt:variant>
      <vt:variant>
        <vt:lpstr>Charts</vt:lpstr>
      </vt:variant>
      <vt:variant>
        <vt:i4>10</vt:i4>
      </vt:variant>
      <vt:variant>
        <vt:lpstr>Named Ranges</vt:lpstr>
      </vt:variant>
      <vt:variant>
        <vt:i4>25</vt:i4>
      </vt:variant>
    </vt:vector>
  </HeadingPairs>
  <TitlesOfParts>
    <vt:vector size="67" baseType="lpstr">
      <vt:lpstr>Cover</vt:lpstr>
      <vt:lpstr>تقديم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Gr_17</vt:lpstr>
      <vt:lpstr>Gr_18</vt:lpstr>
      <vt:lpstr>Gr_19</vt:lpstr>
      <vt:lpstr>Gr_20</vt:lpstr>
      <vt:lpstr>Gr_21</vt:lpstr>
      <vt:lpstr>Gr_22</vt:lpstr>
      <vt:lpstr>Gr_23</vt:lpstr>
      <vt:lpstr>Gr_24</vt:lpstr>
      <vt:lpstr>Gr_25</vt:lpstr>
      <vt:lpstr>Gr_26</vt:lpstr>
      <vt:lpstr>'34'!Print_Area</vt:lpstr>
      <vt:lpstr>'35'!Print_Area</vt:lpstr>
      <vt:lpstr>'36'!Print_Area</vt:lpstr>
      <vt:lpstr>'37'!Print_Area</vt:lpstr>
      <vt:lpstr>'38'!Print_Area</vt:lpstr>
      <vt:lpstr>'39'!Print_Area</vt:lpstr>
      <vt:lpstr>'40'!Print_Area</vt:lpstr>
      <vt:lpstr>'41'!Print_Area</vt:lpstr>
      <vt:lpstr>'42'!Print_Area</vt:lpstr>
      <vt:lpstr>'43'!Print_Area</vt:lpstr>
      <vt:lpstr>'44'!Print_Area</vt:lpstr>
      <vt:lpstr>'45'!Print_Area</vt:lpstr>
      <vt:lpstr>'47'!Print_Area</vt:lpstr>
      <vt:lpstr>'48'!Print_Area</vt:lpstr>
      <vt:lpstr>'51'!Print_Area</vt:lpstr>
      <vt:lpstr>'52'!Print_Area</vt:lpstr>
      <vt:lpstr>'54'!Print_Area</vt:lpstr>
      <vt:lpstr>'55'!Print_Area</vt:lpstr>
      <vt:lpstr>'58'!Print_Area</vt:lpstr>
      <vt:lpstr>'59'!Print_Area</vt:lpstr>
      <vt:lpstr>'60'!Print_Area</vt:lpstr>
      <vt:lpstr>'61'!Print_Area</vt:lpstr>
      <vt:lpstr>'63'!Print_Area</vt:lpstr>
      <vt:lpstr>Cover!Print_Area</vt:lpstr>
      <vt:lpstr>'46'!Print_Titles</vt:lpstr>
    </vt:vector>
  </TitlesOfParts>
  <Company>P. 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Chapter 3 - Vital statistics 2013</dc:title>
  <dc:creator>jalmedfa</dc:creator>
  <cp:keywords/>
  <cp:lastModifiedBy>Amjad Ahmed Abdelwahab</cp:lastModifiedBy>
  <cp:lastPrinted>2016-05-02T09:41:13Z</cp:lastPrinted>
  <dcterms:created xsi:type="dcterms:W3CDTF">2002-07-31T05:19:06Z</dcterms:created>
  <dcterms:modified xsi:type="dcterms:W3CDTF">2016-05-03T10:05:27Z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0x01010050FBC1E32FA8C5438369190EAFFED8CE008E9E875BE8CF634D9CBE11DB22534CB8</vt:lpwstr>
  </property>
  <property fmtid="{D5CDD505-2E9C-101B-9397-08002B2CF9AE}" pid="3" name="TaxKeyword">
    <vt:lpwstr/>
  </property>
  <property fmtid="{D5CDD505-2E9C-101B-9397-08002B2CF9AE}" pid="4" name="CategoryDescription">
    <vt:lpwstr>Chapter 3 - Vital statistics 2013</vt:lpwstr>
  </property>
  <property fmtid="{D5CDD505-2E9C-101B-9397-08002B2CF9AE}" pid="5" name="Hashtags">
    <vt:lpwstr>58;#StatisticalAbstract|c2f418c2-a295-4bd1-af99-d5d586494613</vt:lpwstr>
  </property>
</Properties>
</file>