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Relationship Id="rId5" Type="http://schemas.microsoft.com/office/2020/02/relationships/classificationlabels" Target="docMetadata/LabelInfo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jarmouzi\Desktop\"/>
    </mc:Choice>
  </mc:AlternateContent>
  <xr:revisionPtr revIDLastSave="0" documentId="8_{59B6663F-23EA-489B-8908-220E4FD9873F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الغلاف" sheetId="1" r:id="rId1"/>
    <sheet name="مقدمة" sheetId="2" r:id="rId2"/>
    <sheet name="119" sheetId="34" r:id="rId3"/>
    <sheet name="120" sheetId="49" r:id="rId4"/>
    <sheet name="121 " sheetId="51" r:id="rId5"/>
    <sheet name="122 " sheetId="50" r:id="rId6"/>
    <sheet name="Gr_42" sheetId="35" r:id="rId7"/>
    <sheet name="123" sheetId="8" r:id="rId8"/>
    <sheet name="124" sheetId="25" r:id="rId9"/>
    <sheet name="125" sheetId="47" r:id="rId10"/>
    <sheet name="126" sheetId="33" r:id="rId11"/>
    <sheet name="127" sheetId="42" r:id="rId12"/>
  </sheets>
  <externalReferences>
    <externalReference r:id="rId13"/>
    <externalReference r:id="rId14"/>
    <externalReference r:id="rId15"/>
    <externalReference r:id="rId16"/>
  </externalReferences>
  <definedNames>
    <definedName name="_xlnm._FilterDatabase" localSheetId="4" hidden="1">'121 '!$B$9:$C$80</definedName>
    <definedName name="_xlnm._FilterDatabase" localSheetId="5" hidden="1">'122 '!$B$9:$C$80</definedName>
    <definedName name="_xlnm.Print_Area" localSheetId="2">'119'!$A$1:$J$27</definedName>
    <definedName name="_xlnm.Print_Area" localSheetId="3">'120'!$A$1:$H$128</definedName>
    <definedName name="_xlnm.Print_Area" localSheetId="4">'121 '!$A$1:$M$104</definedName>
    <definedName name="_xlnm.Print_Area" localSheetId="5">'122 '!$A$1:$L$104</definedName>
    <definedName name="_xlnm.Print_Area" localSheetId="7">'123'!$A$1:$K$27</definedName>
    <definedName name="_xlnm.Print_Area" localSheetId="8">'124'!$A$1:$J$27</definedName>
    <definedName name="_xlnm.Print_Area" localSheetId="10">'126'!$A$1:$H$10</definedName>
    <definedName name="_xlnm.Print_Area" localSheetId="11">'127'!$A$1:$H$37</definedName>
    <definedName name="_xlnm.Print_Area" localSheetId="6">Gr_42!$A$1:$I$37</definedName>
    <definedName name="_xlnm.Print_Area" localSheetId="0">الغلاف!$A$1:$A$9</definedName>
    <definedName name="_xlnm.Print_Area" localSheetId="1">مقدمة!$A$1:$D$17</definedName>
    <definedName name="_xlnm.Print_Titles" localSheetId="3">'120'!$1:$7</definedName>
    <definedName name="_xlnm.Print_Titles" localSheetId="4">'121 '!$1:$7</definedName>
    <definedName name="_xlnm.Print_Titles" localSheetId="5">'122 '!$1:$7</definedName>
    <definedName name="_xlnm.Print_Titles" localSheetId="7">'123'!$1:$6</definedName>
    <definedName name="_xlnm.Print_Titles" localSheetId="8">'124'!$1:$6</definedName>
    <definedName name="_xlnm.Print_Titles" localSheetId="11">'127'!$5:$6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0" i="49" l="1"/>
  <c r="E120" i="49"/>
  <c r="F120" i="49"/>
  <c r="C120" i="49"/>
  <c r="D68" i="49"/>
  <c r="E68" i="49"/>
  <c r="F68" i="49"/>
  <c r="C68" i="49"/>
  <c r="D52" i="49"/>
  <c r="E52" i="49"/>
  <c r="F52" i="49"/>
  <c r="C52" i="49"/>
  <c r="D12" i="49"/>
  <c r="E12" i="49"/>
  <c r="F12" i="49"/>
  <c r="C12" i="49"/>
  <c r="F87" i="50"/>
  <c r="G87" i="50"/>
  <c r="H87" i="50"/>
  <c r="I14" i="8" l="1"/>
  <c r="I11" i="8"/>
  <c r="I8" i="8"/>
  <c r="H23" i="25"/>
  <c r="H20" i="25"/>
  <c r="H17" i="25"/>
  <c r="H14" i="25"/>
  <c r="H8" i="25"/>
  <c r="F8" i="25"/>
  <c r="J96" i="51" l="1"/>
  <c r="I96" i="51"/>
  <c r="J89" i="51"/>
  <c r="I89" i="51"/>
  <c r="E86" i="51"/>
  <c r="J83" i="51"/>
  <c r="I83" i="51"/>
  <c r="H77" i="51"/>
  <c r="G77" i="51"/>
  <c r="F77" i="51"/>
  <c r="J74" i="51"/>
  <c r="I74" i="51"/>
  <c r="H74" i="51"/>
  <c r="G74" i="51"/>
  <c r="F74" i="51"/>
  <c r="J71" i="51"/>
  <c r="I71" i="51"/>
  <c r="H71" i="51"/>
  <c r="G71" i="51"/>
  <c r="F71" i="51"/>
  <c r="H68" i="51"/>
  <c r="G68" i="51"/>
  <c r="F68" i="51"/>
  <c r="J65" i="51"/>
  <c r="I65" i="51"/>
  <c r="H65" i="51"/>
  <c r="G65" i="51"/>
  <c r="F65" i="51"/>
  <c r="H63" i="51"/>
  <c r="H93" i="51" s="1"/>
  <c r="G63" i="51"/>
  <c r="G93" i="51" s="1"/>
  <c r="F63" i="51"/>
  <c r="F93" i="51" s="1"/>
  <c r="E63" i="51"/>
  <c r="J60" i="51"/>
  <c r="I60" i="51"/>
  <c r="J57" i="51"/>
  <c r="I57" i="51"/>
  <c r="I58" i="51" s="1"/>
  <c r="J54" i="51"/>
  <c r="J55" i="51" s="1"/>
  <c r="I54" i="51"/>
  <c r="I55" i="51" s="1"/>
  <c r="J51" i="51"/>
  <c r="I51" i="51"/>
  <c r="I52" i="51" s="1"/>
  <c r="J48" i="51"/>
  <c r="I48" i="51"/>
  <c r="I49" i="51" s="1"/>
  <c r="J46" i="51"/>
  <c r="I46" i="51"/>
  <c r="J43" i="51"/>
  <c r="I43" i="51"/>
  <c r="J39" i="51"/>
  <c r="I39" i="51"/>
  <c r="I40" i="51" s="1"/>
  <c r="J36" i="51"/>
  <c r="J68" i="51" s="1"/>
  <c r="I36" i="51"/>
  <c r="I68" i="51" s="1"/>
  <c r="I69" i="51" s="1"/>
  <c r="J33" i="51"/>
  <c r="I33" i="51"/>
  <c r="I34" i="51" s="1"/>
  <c r="J30" i="51"/>
  <c r="I30" i="51"/>
  <c r="I31" i="51" s="1"/>
  <c r="J27" i="51"/>
  <c r="J28" i="51" s="1"/>
  <c r="I27" i="51"/>
  <c r="I28" i="51" s="1"/>
  <c r="J24" i="51"/>
  <c r="I24" i="51"/>
  <c r="I25" i="51" s="1"/>
  <c r="J21" i="51"/>
  <c r="I21" i="51"/>
  <c r="I22" i="51" s="1"/>
  <c r="J18" i="51"/>
  <c r="I18" i="51"/>
  <c r="I19" i="51" s="1"/>
  <c r="I15" i="51"/>
  <c r="J16" i="51" s="1"/>
  <c r="J12" i="51"/>
  <c r="I12" i="51"/>
  <c r="I13" i="51" s="1"/>
  <c r="H11" i="51"/>
  <c r="J9" i="51"/>
  <c r="I9" i="51"/>
  <c r="I99" i="50"/>
  <c r="I85" i="50" s="1"/>
  <c r="G97" i="50"/>
  <c r="I96" i="50"/>
  <c r="H96" i="50"/>
  <c r="I94" i="50"/>
  <c r="I89" i="50"/>
  <c r="H89" i="50"/>
  <c r="I84" i="50"/>
  <c r="I77" i="50"/>
  <c r="H77" i="50"/>
  <c r="G74" i="50"/>
  <c r="I71" i="50"/>
  <c r="I73" i="50" s="1"/>
  <c r="H71" i="50"/>
  <c r="H73" i="50" s="1"/>
  <c r="G67" i="50"/>
  <c r="I60" i="50"/>
  <c r="H60" i="50"/>
  <c r="I57" i="50"/>
  <c r="H57" i="50"/>
  <c r="I54" i="50"/>
  <c r="H54" i="50"/>
  <c r="I51" i="50"/>
  <c r="H51" i="50"/>
  <c r="I48" i="50"/>
  <c r="H48" i="50"/>
  <c r="I43" i="50"/>
  <c r="I39" i="50"/>
  <c r="H39" i="50"/>
  <c r="I36" i="50"/>
  <c r="I68" i="50" s="1"/>
  <c r="H36" i="50"/>
  <c r="H68" i="50" s="1"/>
  <c r="H70" i="50" s="1"/>
  <c r="I33" i="50"/>
  <c r="H33" i="50"/>
  <c r="H34" i="50" s="1"/>
  <c r="I30" i="50"/>
  <c r="H30" i="50"/>
  <c r="I27" i="50"/>
  <c r="H27" i="50"/>
  <c r="I24" i="50"/>
  <c r="H24" i="50"/>
  <c r="I21" i="50"/>
  <c r="H21" i="50"/>
  <c r="H20" i="50"/>
  <c r="I18" i="50"/>
  <c r="H18" i="50"/>
  <c r="I15" i="50"/>
  <c r="H15" i="50"/>
  <c r="I12" i="50"/>
  <c r="H12" i="50"/>
  <c r="I9" i="50"/>
  <c r="H9" i="50"/>
  <c r="J25" i="51" l="1"/>
  <c r="I37" i="51"/>
  <c r="I10" i="51"/>
  <c r="I95" i="50"/>
  <c r="H97" i="50"/>
  <c r="J19" i="51"/>
  <c r="I98" i="50"/>
  <c r="I66" i="51"/>
  <c r="J34" i="51"/>
  <c r="J49" i="51"/>
  <c r="J10" i="51"/>
  <c r="J40" i="51"/>
  <c r="J22" i="51"/>
  <c r="J66" i="51"/>
  <c r="I86" i="50"/>
  <c r="I88" i="50" s="1"/>
  <c r="I28" i="50"/>
  <c r="J31" i="51"/>
  <c r="J52" i="51"/>
  <c r="I78" i="50"/>
  <c r="J69" i="51"/>
  <c r="J58" i="51"/>
  <c r="J13" i="51"/>
  <c r="J37" i="51"/>
  <c r="I63" i="51"/>
  <c r="I65" i="50"/>
  <c r="J63" i="51"/>
  <c r="I31" i="50"/>
  <c r="H65" i="50"/>
  <c r="H66" i="50" s="1"/>
  <c r="I16" i="51"/>
  <c r="I61" i="51"/>
  <c r="H80" i="51"/>
  <c r="I79" i="50"/>
  <c r="H14" i="51"/>
  <c r="F80" i="51"/>
  <c r="G80" i="51"/>
  <c r="J61" i="51"/>
  <c r="F99" i="51"/>
  <c r="F86" i="51"/>
  <c r="G99" i="51"/>
  <c r="G86" i="51"/>
  <c r="H99" i="51"/>
  <c r="H86" i="51"/>
  <c r="I77" i="51"/>
  <c r="J77" i="51"/>
  <c r="I70" i="50"/>
  <c r="I74" i="50"/>
  <c r="I66" i="50"/>
  <c r="I67" i="50"/>
  <c r="I37" i="50"/>
  <c r="I90" i="50"/>
  <c r="I97" i="50"/>
  <c r="I91" i="50"/>
  <c r="I87" i="50" l="1"/>
  <c r="I80" i="51"/>
  <c r="I93" i="51"/>
  <c r="I99" i="51" s="1"/>
  <c r="J93" i="51"/>
  <c r="J99" i="51" s="1"/>
  <c r="J100" i="51" s="1"/>
  <c r="J14" i="51"/>
  <c r="I91" i="51"/>
  <c r="I14" i="51"/>
  <c r="H74" i="50"/>
  <c r="I86" i="51"/>
  <c r="I67" i="51"/>
  <c r="J80" i="51"/>
  <c r="J85" i="51"/>
  <c r="H67" i="50"/>
  <c r="I79" i="51"/>
  <c r="I76" i="50"/>
  <c r="J91" i="51" l="1"/>
  <c r="J95" i="51"/>
  <c r="I95" i="51"/>
  <c r="J86" i="51"/>
  <c r="J88" i="51" s="1"/>
  <c r="J76" i="51"/>
  <c r="J94" i="51"/>
  <c r="I87" i="51"/>
  <c r="I85" i="51"/>
  <c r="I76" i="51"/>
  <c r="I88" i="51"/>
  <c r="J73" i="51"/>
  <c r="J67" i="51"/>
  <c r="I75" i="50"/>
  <c r="J79" i="51"/>
  <c r="H75" i="50"/>
  <c r="J98" i="51"/>
  <c r="H76" i="50"/>
  <c r="J87" i="51" l="1"/>
  <c r="H18" i="47"/>
  <c r="G18" i="47"/>
  <c r="F18" i="47"/>
  <c r="E18" i="47"/>
  <c r="H15" i="47"/>
  <c r="G15" i="47"/>
  <c r="F15" i="47"/>
  <c r="H12" i="47"/>
  <c r="G12" i="47"/>
  <c r="F12" i="47"/>
  <c r="E12" i="47"/>
  <c r="H9" i="47"/>
  <c r="G9" i="47"/>
  <c r="F9" i="47"/>
  <c r="E9" i="47"/>
  <c r="H7" i="47"/>
  <c r="G7" i="47"/>
  <c r="E7" i="47"/>
  <c r="I23" i="8"/>
  <c r="H23" i="8"/>
  <c r="I20" i="8"/>
  <c r="I17" i="8"/>
  <c r="H17" i="8"/>
  <c r="G17" i="8"/>
  <c r="F17" i="8"/>
  <c r="E17" i="8"/>
  <c r="G14" i="8"/>
  <c r="F14" i="8"/>
  <c r="E14" i="8"/>
  <c r="H11" i="8"/>
  <c r="G11" i="8"/>
  <c r="F11" i="8"/>
  <c r="E11" i="8"/>
  <c r="G8" i="8"/>
  <c r="F8" i="8"/>
  <c r="E8" i="8"/>
  <c r="G23" i="25" l="1"/>
  <c r="F23" i="25"/>
  <c r="E23" i="25"/>
  <c r="D23" i="25"/>
  <c r="G20" i="25"/>
  <c r="F20" i="25"/>
  <c r="E20" i="25"/>
  <c r="D20" i="25"/>
  <c r="G17" i="25"/>
  <c r="F17" i="25"/>
  <c r="E17" i="25"/>
  <c r="D17" i="25"/>
  <c r="G14" i="25"/>
  <c r="F14" i="25"/>
  <c r="E14" i="25"/>
  <c r="D14" i="25"/>
  <c r="H11" i="25"/>
  <c r="D11" i="25"/>
  <c r="E11" i="25"/>
  <c r="F11" i="25"/>
  <c r="E8" i="25"/>
  <c r="D8" i="25"/>
  <c r="G11" i="25"/>
  <c r="G8" i="25"/>
</calcChain>
</file>

<file path=xl/sharedStrings.xml><?xml version="1.0" encoding="utf-8"?>
<sst xmlns="http://schemas.openxmlformats.org/spreadsheetml/2006/main" count="1285" uniqueCount="463">
  <si>
    <t xml:space="preserve"> -%+ </t>
  </si>
  <si>
    <t xml:space="preserve">الحسابات الوطنية </t>
  </si>
  <si>
    <t>CHAPTER XV</t>
  </si>
  <si>
    <t xml:space="preserve">NATIONAL ACCOUNTS </t>
  </si>
  <si>
    <t>NATIONAL ACCOUNTS</t>
  </si>
  <si>
    <t>This Chapter includes a revised series of gross domestic product by economic activity , by expenditure at current prices and constant and GDP by component of income at current prices  for years 2014-2019.</t>
  </si>
  <si>
    <t>يتضمن هذا الفصل مكونات الناتج المحلي الاجمالي حسب النشاط الاقتصادي وحســب الانفاق , بالأسعار الجارية والثابتة كما يتضمن الناتج المحلي حسب مكونات الدخل بالأسعار الجارية للأعوام 2014- 2019.</t>
  </si>
  <si>
    <t>Estimates of national income in Qatar were prepared in accordance with 1993 SNA.</t>
  </si>
  <si>
    <t>وقد أعدت تقديرات الدخل الوطني في قطر وفقاً لنظام الحسابات الوطنية(1993) الصادر عن الأمم المتحدة .</t>
  </si>
  <si>
    <t>The Chapter also covers number of indicators like data on the state budget and Balance of Payments.</t>
  </si>
  <si>
    <t>كما يشمل الفصل عدد من المؤشرات وتتضمن بيانات الميزانية العامة للحكومة وميزان المدفوعات .</t>
  </si>
  <si>
    <t>Sources of data :</t>
  </si>
  <si>
    <t>مصادر البيانات :</t>
  </si>
  <si>
    <t xml:space="preserve">   -</t>
  </si>
  <si>
    <t xml:space="preserve"> Government Final Accounts by Ministry Of Finance.</t>
  </si>
  <si>
    <t>الحساب الختامي للدولة الوارد من وزارة المالية.</t>
  </si>
  <si>
    <t xml:space="preserve"> - </t>
  </si>
  <si>
    <t xml:space="preserve"> Balance of Payments by Qatar Central Bank.</t>
  </si>
  <si>
    <t>ميزان المدفوعات الصادر من مصرف قطر المركزي.</t>
  </si>
  <si>
    <t xml:space="preserve">   - </t>
  </si>
  <si>
    <t>Statistical data from different government agencies and corporations.</t>
  </si>
  <si>
    <t>الاحصاءات الواردة من مختلف أجهزة ومؤسسات الدولة .</t>
  </si>
  <si>
    <t>Annual Economic surveys conducted by   Planning and Statistics Authority.</t>
  </si>
  <si>
    <t xml:space="preserve"> المسوح الاقتصادية السنوية التي تقوم بها جهاز التخطيط التنموي و الإحصاء .</t>
  </si>
  <si>
    <t xml:space="preserve"> Foreign Trade Statistics.</t>
  </si>
  <si>
    <t>احصاءات التجارة الخارجية .</t>
  </si>
  <si>
    <t>المؤشرات السنوية للحسابات الوطنية</t>
  </si>
  <si>
    <t>ANNUAL NATIONAL ACCOUNT INDICATORS</t>
  </si>
  <si>
    <t xml:space="preserve"> TABLE (119)</t>
  </si>
  <si>
    <t xml:space="preserve">جدول (119) </t>
  </si>
  <si>
    <t xml:space="preserve">                                             Year
 Details  </t>
  </si>
  <si>
    <t>معادلة
Fx</t>
  </si>
  <si>
    <t>Unit</t>
  </si>
  <si>
    <t>الوحدة</t>
  </si>
  <si>
    <t xml:space="preserve">                               السنة
  التفاصيل</t>
  </si>
  <si>
    <t xml:space="preserve">National accounts </t>
  </si>
  <si>
    <t>الحسابات الوطنية</t>
  </si>
  <si>
    <t>Gross Domestic Product (GDP) current prices</t>
  </si>
  <si>
    <t>Mn QR</t>
  </si>
  <si>
    <t>مليون ر.ق</t>
  </si>
  <si>
    <t>الناتج المحلي الإجمالي بالأسعار الجارية</t>
  </si>
  <si>
    <t xml:space="preserve">Net primary income from abroad </t>
  </si>
  <si>
    <t>صافي الدخل الأولي من الخارج</t>
  </si>
  <si>
    <t xml:space="preserve">Gross National Income (GNI) </t>
  </si>
  <si>
    <t>3=1+2</t>
  </si>
  <si>
    <t>الدخل القومي الإجمالي</t>
  </si>
  <si>
    <t>Net current transfers from abroad</t>
  </si>
  <si>
    <t>صافي التحويلات الجارية من الخارج</t>
  </si>
  <si>
    <t xml:space="preserve">Gross National Disposable Income (GNDI) </t>
  </si>
  <si>
    <t>5=3+4</t>
  </si>
  <si>
    <t>إجمالي الدخل القومي المتاح</t>
  </si>
  <si>
    <t>Population (mid-year)</t>
  </si>
  <si>
    <t>No.</t>
  </si>
  <si>
    <t>عدد </t>
  </si>
  <si>
    <t>السكان منتصف العام</t>
  </si>
  <si>
    <t xml:space="preserve">GDP per capita </t>
  </si>
  <si>
    <t>7=1/6</t>
  </si>
  <si>
    <t>QR</t>
  </si>
  <si>
    <t>الف ر.ق</t>
  </si>
  <si>
    <t>نصيب الفرد من الناتج المحلي الإجمالي</t>
  </si>
  <si>
    <t>Final consumption expenditure</t>
  </si>
  <si>
    <t>الإنفاق الاستهلاكي النهائي</t>
  </si>
  <si>
    <t>Household consumption</t>
  </si>
  <si>
    <t>الاستهلاك العائلي</t>
  </si>
  <si>
    <t>Government consumption</t>
  </si>
  <si>
    <t>الاستهلاك الحكومي</t>
  </si>
  <si>
    <t>Gross Capital Formation (GCF)</t>
  </si>
  <si>
    <t>إجمالي التكوين الرأسمالي</t>
  </si>
  <si>
    <t xml:space="preserve">Gross Domestic Saving (GDS) </t>
  </si>
  <si>
    <t>12=1-8</t>
  </si>
  <si>
    <t>الادخار المحلي الإجمالي</t>
  </si>
  <si>
    <t xml:space="preserve">Gross National Saving (GNS) </t>
  </si>
  <si>
    <t>13=5-8</t>
  </si>
  <si>
    <t>الادخار القومي الإجمالي</t>
  </si>
  <si>
    <t xml:space="preserve">GDP Growth Rate (Real) </t>
  </si>
  <si>
    <t>%</t>
  </si>
  <si>
    <t>معدل نمو الناتج المحلي الإجمالي الحقيقي</t>
  </si>
  <si>
    <t>Growth rate  Mining Sector (oil)</t>
  </si>
  <si>
    <t>معدل نمو القطاع التعديني ( نفطي)</t>
  </si>
  <si>
    <t>Growth rate Non-Mining Sector (non-oil)</t>
  </si>
  <si>
    <t>معدل نمو القطاع غير التعديني (غير نفطي)</t>
  </si>
  <si>
    <t>Investment Rate (GCF as % GDP)</t>
  </si>
  <si>
    <t>17= 11/1</t>
  </si>
  <si>
    <t>معدل الاستثمار (نسبة التكوين الرأسمالي الإجمالي إلى الناتج المحلي الإجمالي)</t>
  </si>
  <si>
    <t>Saving Rate (GNS as % GDP)</t>
  </si>
  <si>
    <t>18=13/1</t>
  </si>
  <si>
    <t>معدل الادخار</t>
  </si>
  <si>
    <t>* Revised figures.</t>
  </si>
  <si>
    <t>* أرقام مراجعة</t>
  </si>
  <si>
    <t>** Preliminary estimates.</t>
  </si>
  <si>
    <t>** تقديرات أولية</t>
  </si>
  <si>
    <t>حساب الانتاج حسب النشاط الاقتصادي بالاسعار الجارية</t>
  </si>
  <si>
    <t>PRODUCTION ACCOUNT BY ECONOMIC ACTIVITY AT CURRENT PRICES</t>
  </si>
  <si>
    <t xml:space="preserve"> TABLE (120)(Unit: Million Q.R)</t>
  </si>
  <si>
    <t xml:space="preserve">جدول (120)  ( الوحدة : مليون ر.ق ) </t>
  </si>
  <si>
    <t xml:space="preserve"> ISIC Rev. 4</t>
  </si>
  <si>
    <t xml:space="preserve"> Economic Activity</t>
  </si>
  <si>
    <t xml:space="preserve"> النشاط الاقتصادي </t>
  </si>
  <si>
    <t xml:space="preserve">التنقيح الصناعي 4 </t>
  </si>
  <si>
    <t>Agriculture, forestry and fishing</t>
  </si>
  <si>
    <t>الزراعة والحراجة وصيد الأسماك</t>
  </si>
  <si>
    <t xml:space="preserve">Value Added at producer prices </t>
  </si>
  <si>
    <t xml:space="preserve">القيمة المضافة </t>
  </si>
  <si>
    <t xml:space="preserve">Intermediate Consumption at purchaser's prices </t>
  </si>
  <si>
    <t xml:space="preserve"> الاستهلاك الوسيط</t>
  </si>
  <si>
    <t xml:space="preserve">Gross output at producer prices </t>
  </si>
  <si>
    <t>اجمالي الانتاج</t>
  </si>
  <si>
    <t>Mining and quarrying</t>
  </si>
  <si>
    <t>التعدين واستغلال المحاجر</t>
  </si>
  <si>
    <t>Other mining and quarrying</t>
  </si>
  <si>
    <t>انشطة اخرى للتعدين واستغلال المحاجر</t>
  </si>
  <si>
    <t>Extraction of crude petroleum</t>
  </si>
  <si>
    <t>استخراج النفط الخام</t>
  </si>
  <si>
    <t>Extraction of natural gas</t>
  </si>
  <si>
    <t>استخراج الغاز الطبيعي</t>
  </si>
  <si>
    <t>Mining support service activities</t>
  </si>
  <si>
    <t>أنشطة خدمات دعم التعدين</t>
  </si>
  <si>
    <t>Manufacturing</t>
  </si>
  <si>
    <t>الصناعة التحويلية</t>
  </si>
  <si>
    <t>Electricity, gas,  water supply, sewerage and  waste management</t>
  </si>
  <si>
    <t>الكهرباء والغاز وإمدادات المياه والصرف الصحي وإدارة النفايات</t>
  </si>
  <si>
    <t>Construction</t>
  </si>
  <si>
    <t>التشييد</t>
  </si>
  <si>
    <t>Wholesale and retail trade; repair of motor vehicles and motorcycles</t>
  </si>
  <si>
    <t>تجارة الجملة والتجزئة؛ إصلاح المركبات ذات المحركات والدراجات النارية</t>
  </si>
  <si>
    <t>Transportation and storage</t>
  </si>
  <si>
    <t xml:space="preserve">النقل والتخزيين </t>
  </si>
  <si>
    <t>النقل والتخزين</t>
  </si>
  <si>
    <t>Accommodation and food service activities</t>
  </si>
  <si>
    <t>أنشطة خدمات الإقامة والطعام</t>
  </si>
  <si>
    <t>Accommodation</t>
  </si>
  <si>
    <t xml:space="preserve">الاقامة </t>
  </si>
  <si>
    <t>الإقامة</t>
  </si>
  <si>
    <t>Food and beverage service activities</t>
  </si>
  <si>
    <t>انشطة خدمات الأطعمة والمشروبات</t>
  </si>
  <si>
    <t>Information and communication</t>
  </si>
  <si>
    <t xml:space="preserve">المعلومات والاتصالات </t>
  </si>
  <si>
    <t>المعلومات والاتصالات</t>
  </si>
  <si>
    <t>Financial and insurance activities</t>
  </si>
  <si>
    <t>الأنشطة المالية وأنشطة التأمين</t>
  </si>
  <si>
    <t>Financial intermediation, except insurance and pension funding</t>
  </si>
  <si>
    <t xml:space="preserve">الوساطة المالية </t>
  </si>
  <si>
    <t>الوساطة المالية</t>
  </si>
  <si>
    <t>Insurance and pension funding, except compulsory social security</t>
  </si>
  <si>
    <t>تمويل التأمين وإعادة التأمين وصناديق المعاشات التقاعدية باستثناء الضمان الاجتماعي الإلزامي</t>
  </si>
  <si>
    <t>Activities auxiliary to financial intermediation</t>
  </si>
  <si>
    <t>الانشطة المساعدة للوساطة المالية</t>
  </si>
  <si>
    <t>الأنشطة المساعدة للوساطة المالية</t>
  </si>
  <si>
    <t>Real estate</t>
  </si>
  <si>
    <t xml:space="preserve">الانشطة العقارية </t>
  </si>
  <si>
    <t>Professional, scientific and technical activities</t>
  </si>
  <si>
    <t xml:space="preserve">الانشطة المهنية والعلمية والتقنية </t>
  </si>
  <si>
    <t>الأنشطة المهنية والعلمية والتقنية</t>
  </si>
  <si>
    <t>Administrative and support service activities</t>
  </si>
  <si>
    <t>أنشطة الخدمات الإدارية وخدمات الدعم</t>
  </si>
  <si>
    <t>Public administration; compulsory social security</t>
  </si>
  <si>
    <t xml:space="preserve">الادارة العامة والضمان الاجتماعي الالزامي </t>
  </si>
  <si>
    <t>الإدارة العامة والضمان الاجتماعي الالزامي</t>
  </si>
  <si>
    <t>Education</t>
  </si>
  <si>
    <t>التعليم</t>
  </si>
  <si>
    <t>Human health and social work activities</t>
  </si>
  <si>
    <t>الأنشطة في مجال صحة الإنسان والعمل الاجتماعي</t>
  </si>
  <si>
    <t>Arts, entertainment and recreation. Other service activities</t>
  </si>
  <si>
    <t>الفنون والترفيه والتسلية, أنشطة الخدمات الأخرى</t>
  </si>
  <si>
    <t>Activities of households as employers; undifferentiated goods and services producing activities of households for own use</t>
  </si>
  <si>
    <t>أنشطة الأسر المعيشية الخاصة كما اصحاب العمل وأنشطة الإنتاج الغير متميزة من الأسر خاصة</t>
  </si>
  <si>
    <t>Financial intermediation services indirectly measured (FISIM)</t>
  </si>
  <si>
    <t>خدمات الوساطة المالية المقاسة بصورة غير مباشرة</t>
  </si>
  <si>
    <t>Gross Domestic Product at Producer Prices</t>
  </si>
  <si>
    <t>الناتج المحلي الإجمالي بأسعار المنتج</t>
  </si>
  <si>
    <t xml:space="preserve">مجموع القيمة المضافة </t>
  </si>
  <si>
    <t>مجموع الاستهلاك الوسيط</t>
  </si>
  <si>
    <t>مجموع اجمالي الانتاج</t>
  </si>
  <si>
    <t>Tax+Subonproducts/ImportDuties</t>
  </si>
  <si>
    <t>رسوم الاستيراد</t>
  </si>
  <si>
    <t xml:space="preserve"> القيمة المضافة </t>
  </si>
  <si>
    <t>Gross Domestic Product at Market Prices</t>
  </si>
  <si>
    <t>الناتج المحلي الاجمالي بسعر السوق</t>
  </si>
  <si>
    <t>Note: Numbers may not add to totals due to rounding</t>
  </si>
  <si>
    <t>ملاحظة: قد لا تتطابق المجاميع بسبب التقريب</t>
  </si>
  <si>
    <t>الناتج المحلي الاجمالي حسب الانتاج بالأسعار الجارية (الاسمي)</t>
  </si>
  <si>
    <t xml:space="preserve">  GROSS DOMESTIC PRODUCT BY PRODUCTION APPROACH  AT CURRENT PRICES (NOMINAL)</t>
  </si>
  <si>
    <t xml:space="preserve"> TABLE (121) (Unit : Million Q.R)</t>
  </si>
  <si>
    <t xml:space="preserve">جدول (121) ( الوحدة : مليون ر.ق ) </t>
  </si>
  <si>
    <t>ITEMS</t>
  </si>
  <si>
    <t>ISIC4 Codes</t>
  </si>
  <si>
    <t>2019*</t>
  </si>
  <si>
    <t>التصنيف
الاقتصادي
 المنقح 
4</t>
  </si>
  <si>
    <t xml:space="preserve">البيان </t>
  </si>
  <si>
    <t>A. Economic Activity</t>
  </si>
  <si>
    <t xml:space="preserve">أ . النشاط الاقتصادي </t>
  </si>
  <si>
    <t>1 -</t>
  </si>
  <si>
    <t>A</t>
  </si>
  <si>
    <t>ألف</t>
  </si>
  <si>
    <t xml:space="preserve">            -  Percent Change</t>
  </si>
  <si>
    <t>-- النسبة المئوية للتغيير</t>
  </si>
  <si>
    <t xml:space="preserve">            -  Percent of Total</t>
  </si>
  <si>
    <t>-- النسبة المئوية من المجموع</t>
  </si>
  <si>
    <t>2 -</t>
  </si>
  <si>
    <t>Mining and Quarrying</t>
  </si>
  <si>
    <t>B</t>
  </si>
  <si>
    <t>باء</t>
  </si>
  <si>
    <t>3 -</t>
  </si>
  <si>
    <t>C</t>
  </si>
  <si>
    <t xml:space="preserve">جيم </t>
  </si>
  <si>
    <t>4 -</t>
  </si>
  <si>
    <t>Electricity, gas, steam and air conditioning supply; water supply, sewerage, waste management and remediation activities</t>
  </si>
  <si>
    <t>D + E</t>
  </si>
  <si>
    <t>دال+هاء</t>
  </si>
  <si>
    <t>إمدادات الكهرباء والغاز والبخار وتكييف الهواء , إمدادات المياه وأنشطة الصرف وإدارة النفايات ومعالجتها</t>
  </si>
  <si>
    <t>5 -</t>
  </si>
  <si>
    <t>F</t>
  </si>
  <si>
    <t>واو</t>
  </si>
  <si>
    <t>6 -</t>
  </si>
  <si>
    <t>G</t>
  </si>
  <si>
    <t>زاي</t>
  </si>
  <si>
    <t>7-</t>
  </si>
  <si>
    <t>H</t>
  </si>
  <si>
    <t>حاء</t>
  </si>
  <si>
    <t>8-</t>
  </si>
  <si>
    <t>I</t>
  </si>
  <si>
    <t>طاء</t>
  </si>
  <si>
    <t>9-</t>
  </si>
  <si>
    <t>J</t>
  </si>
  <si>
    <t>ياء</t>
  </si>
  <si>
    <t>10-</t>
  </si>
  <si>
    <t>K</t>
  </si>
  <si>
    <t>كاف</t>
  </si>
  <si>
    <t>11-</t>
  </si>
  <si>
    <t>Real Estate</t>
  </si>
  <si>
    <t>L</t>
  </si>
  <si>
    <t>لام</t>
  </si>
  <si>
    <t>الأنشطة العقارية</t>
  </si>
  <si>
    <t>12+13</t>
  </si>
  <si>
    <t>Professional, scientific and technical activities;Administrative and support service activities</t>
  </si>
  <si>
    <t>M</t>
  </si>
  <si>
    <t xml:space="preserve">ميم </t>
  </si>
  <si>
    <t>الأنشطة المهنية والعلمية والتقنية , أنشطة الخدمات الإدارية وخدمات الدعم</t>
  </si>
  <si>
    <t>14-</t>
  </si>
  <si>
    <t>Public administration and defence; compulsory social security</t>
  </si>
  <si>
    <t>O</t>
  </si>
  <si>
    <t>سين</t>
  </si>
  <si>
    <t xml:space="preserve">الإدارة العامة والضمان الاجتماعي الالزامي </t>
  </si>
  <si>
    <t>15-</t>
  </si>
  <si>
    <t>P</t>
  </si>
  <si>
    <t>عين</t>
  </si>
  <si>
    <t>16-</t>
  </si>
  <si>
    <t>Q</t>
  </si>
  <si>
    <t>فاء</t>
  </si>
  <si>
    <t>17-</t>
  </si>
  <si>
    <t>Arts, entertainment and recreation; Other service activities</t>
  </si>
  <si>
    <t>R+S</t>
  </si>
  <si>
    <t>صاد+قاف</t>
  </si>
  <si>
    <t>الفنون والترفيه والتسلية  ,أنشطة الخدمات الأخرى</t>
  </si>
  <si>
    <t>18-</t>
  </si>
  <si>
    <t>T</t>
  </si>
  <si>
    <t>راء</t>
  </si>
  <si>
    <t>أنشطة الأُسَر المعيشية التي تستخدم أفراداً؛ وأنشطة الأُسَر المعيشية في إنتاج سلع وخدمات غير مميَّزة لاستعمالها الخاص</t>
  </si>
  <si>
    <t>19-</t>
  </si>
  <si>
    <t>Financial Intermediation Services Indirectly Measured (FISIM)</t>
  </si>
  <si>
    <t>خدمات الوساطة المالية المقاسة على نحو غير مباشر</t>
  </si>
  <si>
    <t>Gross Value Added (GVA) at producer price</t>
  </si>
  <si>
    <t>إجمالي القيمة المضافة بأسعار المنتجين</t>
  </si>
  <si>
    <t>B. Institutional Sector</t>
  </si>
  <si>
    <t xml:space="preserve">ب. القطاع المؤسسي </t>
  </si>
  <si>
    <t xml:space="preserve">Non-Financial </t>
  </si>
  <si>
    <t>S.11</t>
  </si>
  <si>
    <t>س. 11</t>
  </si>
  <si>
    <t xml:space="preserve">غير المالي </t>
  </si>
  <si>
    <t>1-</t>
  </si>
  <si>
    <t>Financial</t>
  </si>
  <si>
    <t>S.12</t>
  </si>
  <si>
    <t>س. 12</t>
  </si>
  <si>
    <t xml:space="preserve">المالي </t>
  </si>
  <si>
    <t>2-</t>
  </si>
  <si>
    <t>Government</t>
  </si>
  <si>
    <t>S.13</t>
  </si>
  <si>
    <t>س. 13</t>
  </si>
  <si>
    <t xml:space="preserve">الحكومة </t>
  </si>
  <si>
    <t>3-</t>
  </si>
  <si>
    <r>
      <t xml:space="preserve">Households </t>
    </r>
    <r>
      <rPr>
        <b/>
        <sz val="8"/>
        <rFont val="Calibri"/>
        <family val="2"/>
      </rPr>
      <t>(</t>
    </r>
    <r>
      <rPr>
        <b/>
        <sz val="8"/>
        <rFont val="Agency FB"/>
        <family val="2"/>
      </rPr>
      <t>1</t>
    </r>
    <r>
      <rPr>
        <b/>
        <sz val="8"/>
        <rFont val="Calibri"/>
        <family val="2"/>
      </rPr>
      <t>)</t>
    </r>
  </si>
  <si>
    <t>S.14</t>
  </si>
  <si>
    <t>س. 14</t>
  </si>
  <si>
    <r>
      <t xml:space="preserve">الاسر المعيشية </t>
    </r>
    <r>
      <rPr>
        <b/>
        <sz val="10"/>
        <rFont val="Calibri"/>
        <family val="2"/>
      </rPr>
      <t>(</t>
    </r>
    <r>
      <rPr>
        <b/>
        <sz val="10"/>
        <rFont val="Agency FB"/>
        <family val="2"/>
      </rPr>
      <t>1</t>
    </r>
    <r>
      <rPr>
        <b/>
        <sz val="10"/>
        <rFont val="Calibri"/>
        <family val="2"/>
      </rPr>
      <t>)</t>
    </r>
  </si>
  <si>
    <t>4-</t>
  </si>
  <si>
    <t xml:space="preserve">القيمة المضافة الاجمالية بأسعار المنتجين </t>
  </si>
  <si>
    <t xml:space="preserve">C. Oil and Non-Oil </t>
  </si>
  <si>
    <t>ج. نفطي و غير نفطي</t>
  </si>
  <si>
    <t>Oil And gas (Mining)</t>
  </si>
  <si>
    <t>النفطي (التعدين)</t>
  </si>
  <si>
    <t>Non-oil and gas (Non-Mining)</t>
  </si>
  <si>
    <t xml:space="preserve"> غير النفطي (غير التعدين)</t>
  </si>
  <si>
    <t>Import duties</t>
  </si>
  <si>
    <t>Gross domestic product (GDP) at market prices</t>
  </si>
  <si>
    <t>الناتج المحلي الاجمالي بأسعار المشتريين</t>
  </si>
  <si>
    <t>(1) Includes non-profit organization</t>
  </si>
  <si>
    <t xml:space="preserve">(1) تشمل الهيئات التي لاتهدف الى الربح </t>
  </si>
  <si>
    <t xml:space="preserve">  الناتج المحلي الإجمالي حسب الانتاج بالأسعار الثابتة (100=2018) (الحقيقي)</t>
  </si>
  <si>
    <t xml:space="preserve">   GROSS DOMESTIC PRODUCT BY ECONOMIC ACTIVITIES AT CONSTANT (2018=100) PRICES (REAL)</t>
  </si>
  <si>
    <t xml:space="preserve"> TABLE (122) (Unit : Million Q.R)</t>
  </si>
  <si>
    <t xml:space="preserve">جدول (122) ( الوحدة : مليون ر.ق )  </t>
  </si>
  <si>
    <t>2017*</t>
  </si>
  <si>
    <t>7 -</t>
  </si>
  <si>
    <t>الأنشطة المهنية والعلمية والتقنية,أنشطة الخدمات الإدارية وخدمات الدعم</t>
  </si>
  <si>
    <t>19 -</t>
  </si>
  <si>
    <t xml:space="preserve">ب . القطاع المؤسسي </t>
  </si>
  <si>
    <t xml:space="preserve">   GROSS DOMESTIC PRODUCT BY ECONOMIC ACTIVITIES AT CONSTANT (2018=100) PRICES (Real)</t>
  </si>
  <si>
    <r>
      <rPr>
        <b/>
        <sz val="12"/>
        <color theme="1"/>
        <rFont val="Arial"/>
        <family val="2"/>
        <scheme val="minor"/>
      </rPr>
      <t>السنوات</t>
    </r>
    <r>
      <rPr>
        <b/>
        <sz val="10"/>
        <color theme="1"/>
        <rFont val="Arial"/>
        <family val="2"/>
        <scheme val="minor"/>
      </rPr>
      <t xml:space="preserve"> Years </t>
    </r>
  </si>
  <si>
    <t xml:space="preserve"> Details  </t>
  </si>
  <si>
    <t xml:space="preserve"> التفاصيل</t>
  </si>
  <si>
    <t>Gross Domestic product</t>
  </si>
  <si>
    <t>الناتج المحلي الإجمالي بالأسعار الثابتة</t>
  </si>
  <si>
    <r>
      <rPr>
        <b/>
        <sz val="10"/>
        <color theme="1"/>
        <rFont val="Arial"/>
        <family val="2"/>
        <scheme val="minor"/>
      </rPr>
      <t>Graph (42)</t>
    </r>
    <r>
      <rPr>
        <b/>
        <sz val="12"/>
        <color theme="1"/>
        <rFont val="Arial"/>
        <family val="2"/>
        <scheme val="minor"/>
      </rPr>
      <t xml:space="preserve"> الشكل</t>
    </r>
  </si>
  <si>
    <t>* Revised</t>
  </si>
  <si>
    <t>** Provisional/Preliminary</t>
  </si>
  <si>
    <t>الناتج المحلي الاجمالي بالأسعار الثابتة
Gross Domestic product</t>
  </si>
  <si>
    <t xml:space="preserve">معدل نمو الناتج المحلي الاجمالي الحقيقي
GDP Growth Rate (Real) </t>
  </si>
  <si>
    <t>الناتج المحلي الإجمالي حسب مكونات الإنفاق بالأسعار الجارية (الاسمي)</t>
  </si>
  <si>
    <t xml:space="preserve"> (NOMINAL)  GROSS DOMESTIC PRODUCT BY COMPONENTS OF EXPENDITURE AT CURRENT PRICES</t>
  </si>
  <si>
    <t>TABLE (123) (Unit : Million Q.R)</t>
  </si>
  <si>
    <t>جدول (123) ( الوحدة : مليون ر.ق )</t>
  </si>
  <si>
    <t>SNA Codes</t>
  </si>
  <si>
    <t>البيان</t>
  </si>
  <si>
    <t>Households Consumption</t>
  </si>
  <si>
    <t>P.3a</t>
  </si>
  <si>
    <t>انفاق الاسر المعيشية</t>
  </si>
  <si>
    <t xml:space="preserve"> -  Percent of Total GDP</t>
  </si>
  <si>
    <t>النسبة المئوية من المجموع</t>
  </si>
  <si>
    <t xml:space="preserve"> -  Percent year on year change</t>
  </si>
  <si>
    <t xml:space="preserve">معدل التغير السنوي </t>
  </si>
  <si>
    <t>Government Consumption</t>
  </si>
  <si>
    <t>P.3b</t>
  </si>
  <si>
    <t xml:space="preserve">الانفاق الحكومي </t>
  </si>
  <si>
    <t>Gross capital formation (1)</t>
  </si>
  <si>
    <t xml:space="preserve">P.5 </t>
  </si>
  <si>
    <t>إجمالي التكوينات الرأسمالية (1)</t>
  </si>
  <si>
    <t>Exports (goods and services)</t>
  </si>
  <si>
    <t>P.6</t>
  </si>
  <si>
    <t>الصادرات (السلع والخدمات)</t>
  </si>
  <si>
    <t>Imports (goods and services)</t>
  </si>
  <si>
    <t>P.7</t>
  </si>
  <si>
    <t>الواردات ( السلع و الخدمات )</t>
  </si>
  <si>
    <t>B.1G</t>
  </si>
  <si>
    <t>الناتج المحلي الاجمالي</t>
  </si>
  <si>
    <t>(1) Includes statistical discrepancy</t>
  </si>
  <si>
    <t>(1) يشمل الفروقات الإحصائية</t>
  </si>
  <si>
    <t>الناتج المحلي الإجمالي حسب مكونات الإنفاق بالأسعار الثابتة (الحقيقي)</t>
  </si>
  <si>
    <t>(REAL)  GROSS DOMESTIC PRODUCT BY COMPONENTS OF EXPENDITURE  AT CONSTANT PRICES</t>
  </si>
  <si>
    <t>TABLE (124) (Unit : Million Q.R)</t>
  </si>
  <si>
    <t>جدول (124) ( الوحدة : مليون ر.ق )</t>
  </si>
  <si>
    <t> </t>
  </si>
  <si>
    <t>الناتج المحلي الاجمالي حسب مكونات الدخل  بالأسعار الجارية</t>
  </si>
  <si>
    <t>GROSS DOMESTIC PRODUCT BY COMPONENTS OF INCOME AT CURRENT PRICES</t>
  </si>
  <si>
    <t>TABLE (125) (Unit: Million Q.R)</t>
  </si>
  <si>
    <t xml:space="preserve">جدول (125) (الوحدة : مليون ريال قطري) </t>
  </si>
  <si>
    <t>Items</t>
  </si>
  <si>
    <t>م</t>
  </si>
  <si>
    <t xml:space="preserve">Gross Domestic Product </t>
  </si>
  <si>
    <t>B.1g</t>
  </si>
  <si>
    <t>الناتج المحلي الإجمالي</t>
  </si>
  <si>
    <t xml:space="preserve">  -  Percent year on year change </t>
  </si>
  <si>
    <t xml:space="preserve"> - معدل التغير السنوي</t>
  </si>
  <si>
    <t>Compensation Of Employees</t>
  </si>
  <si>
    <t>D.1</t>
  </si>
  <si>
    <t>تعويضات العاملين</t>
  </si>
  <si>
    <t xml:space="preserve"> - النسبة المئوية للناتج المحلي الإجمالي</t>
  </si>
  <si>
    <t>Taxes On Production And Imports</t>
  </si>
  <si>
    <t>D.2</t>
  </si>
  <si>
    <t>الضرائب على الإنتاج والواردات</t>
  </si>
  <si>
    <t>Subsidies</t>
  </si>
  <si>
    <t>D.3</t>
  </si>
  <si>
    <t>الإعانات</t>
  </si>
  <si>
    <t>Gross Operating Surplus/Mixed Income</t>
  </si>
  <si>
    <t>B.2g/B.3g</t>
  </si>
  <si>
    <t>إجمالي فائض التشغيل / الدخل المختلط</t>
  </si>
  <si>
    <t>الميزانية العامة</t>
  </si>
  <si>
    <t>THE STATE BUDGET</t>
  </si>
  <si>
    <t>TABLE (126) (Unit : Million Q.R)</t>
  </si>
  <si>
    <t>جدول (126) (الوحدة : مليون ريال قطري)</t>
  </si>
  <si>
    <t xml:space="preserve">                                                   year
   Items</t>
  </si>
  <si>
    <t xml:space="preserve">                                        السنة 
  البيان</t>
  </si>
  <si>
    <t>Total Revenue</t>
  </si>
  <si>
    <t>اجمالي الايرادات</t>
  </si>
  <si>
    <t xml:space="preserve">Total Expenditure </t>
  </si>
  <si>
    <t>اجمالي النفقات</t>
  </si>
  <si>
    <t>Surplus / Deficit</t>
  </si>
  <si>
    <t>الفائض / العجز</t>
  </si>
  <si>
    <t>Source : Qatar Central Bank.</t>
  </si>
  <si>
    <t>المصدر : مصرف قطر المركزي  .</t>
  </si>
  <si>
    <t xml:space="preserve"> تقديرات ميزان المدفوعات</t>
  </si>
  <si>
    <t>BALANCE OF PAYMENT ESTIMATES</t>
  </si>
  <si>
    <t>TABLE (127) (Unit : Million Q.R)</t>
  </si>
  <si>
    <t>جدول (127) (الوحدة : مليون ريال قطري)</t>
  </si>
  <si>
    <t xml:space="preserve">                                                      Year
  Items  </t>
  </si>
  <si>
    <t xml:space="preserve">                                                               السنة
       البنود                    </t>
  </si>
  <si>
    <t>A. Current Account</t>
  </si>
  <si>
    <t>أ.  الحساب الجاري</t>
  </si>
  <si>
    <t>Goods</t>
  </si>
  <si>
    <t>السلع</t>
  </si>
  <si>
    <t>Exports  ( F. O. B. )</t>
  </si>
  <si>
    <t>الصادرات (فوب)</t>
  </si>
  <si>
    <t>Crude Petroleum</t>
  </si>
  <si>
    <t>النفط</t>
  </si>
  <si>
    <t>Petroleum Gases and other gaseous hydrocarbons</t>
  </si>
  <si>
    <t>الغازات البترولية وغيرها من الهيدروكربونات الغازية</t>
  </si>
  <si>
    <t>Others</t>
  </si>
  <si>
    <t>صادرات أخرى</t>
  </si>
  <si>
    <t>Re-Exports</t>
  </si>
  <si>
    <t>إعادة تصدير</t>
  </si>
  <si>
    <t>Imports ( F. O. B. )</t>
  </si>
  <si>
    <t>الواردات (فوب)</t>
  </si>
  <si>
    <t>Services</t>
  </si>
  <si>
    <t>الخدمات</t>
  </si>
  <si>
    <t>Services (Credit)</t>
  </si>
  <si>
    <t>الخدمات (دائن)</t>
  </si>
  <si>
    <t>Travel</t>
  </si>
  <si>
    <t>سفر</t>
  </si>
  <si>
    <t>Transportation</t>
  </si>
  <si>
    <t>نقل</t>
  </si>
  <si>
    <t>أخرى</t>
  </si>
  <si>
    <t>Services (Debit)</t>
  </si>
  <si>
    <t>خدمات (مدين)</t>
  </si>
  <si>
    <t>Income</t>
  </si>
  <si>
    <t>الدخل</t>
  </si>
  <si>
    <t>Income (Credit)</t>
  </si>
  <si>
    <t>الدخل (دائن)</t>
  </si>
  <si>
    <t>Income (Debit)</t>
  </si>
  <si>
    <t>الدخل (مدين)</t>
  </si>
  <si>
    <t>Current Transfers</t>
  </si>
  <si>
    <t>التحويلات الجارية</t>
  </si>
  <si>
    <t>Credit</t>
  </si>
  <si>
    <t>دائن</t>
  </si>
  <si>
    <t>Debit</t>
  </si>
  <si>
    <t>مدين</t>
  </si>
  <si>
    <t>of which Workers' Remittance</t>
  </si>
  <si>
    <t>منها تحويلات العاملين</t>
  </si>
  <si>
    <t>B. Capital and Financial Account</t>
  </si>
  <si>
    <t>ب.  الحساب الرأسمالي والمالي</t>
  </si>
  <si>
    <t>Capital Account</t>
  </si>
  <si>
    <t>الحساب الرأسمالي</t>
  </si>
  <si>
    <t>Financial Account</t>
  </si>
  <si>
    <t>الحساب المالي</t>
  </si>
  <si>
    <t>C. Net Errors and Omissions</t>
  </si>
  <si>
    <t>ج.  صافي السهو والخطأ</t>
  </si>
  <si>
    <t>D. Overall Balance</t>
  </si>
  <si>
    <t>د.  وفر أو عجز ميزان المدفوعات</t>
  </si>
  <si>
    <t>E. Change in Reserves ( Increase - )</t>
  </si>
  <si>
    <t>هـ.  التغير في الاحتياطيات (الزيادة - )</t>
  </si>
  <si>
    <t>Source: Qatar Central Bank</t>
  </si>
  <si>
    <t>المصدر : مصرف قطر المركزي</t>
  </si>
  <si>
    <t>2020**</t>
  </si>
  <si>
    <t xml:space="preserve"> 2016-2020</t>
  </si>
  <si>
    <t>2016 - 2020</t>
  </si>
  <si>
    <t xml:space="preserve">2016 - 2020 </t>
  </si>
  <si>
    <t xml:space="preserve"> 2016 - 2020</t>
  </si>
  <si>
    <t>2016-2020</t>
  </si>
  <si>
    <t>NA</t>
  </si>
  <si>
    <t>2020*</t>
  </si>
  <si>
    <t>2016-2019</t>
  </si>
  <si>
    <t>2016 - 2019</t>
  </si>
  <si>
    <t xml:space="preserve"> 2016- 2020( 100=2018)</t>
  </si>
  <si>
    <t xml:space="preserve"> 2016- 2020 (2018 = 100)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</si>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</sst>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_-* #,##0.00\-;_-* &quot;-&quot;??_-;_-@_-"/>
    <numFmt numFmtId="164" formatCode="_-* #,##0.00\ _ر_._ق_._‏_-;\-* #,##0.00\ _ر_._ق_._‏_-;_-* &quot;-&quot;??\ _ر_._ق_._‏_-;_-@_-"/>
    <numFmt numFmtId="165" formatCode="_(* #,##0.00_);_(* \(#,##0.00\);_(* &quot;-&quot;??_);_(@_)"/>
    <numFmt numFmtId="166" formatCode="0.0"/>
    <numFmt numFmtId="167" formatCode="#,##0.0"/>
    <numFmt numFmtId="168" formatCode="_(* #,##0.0_);_(* \(#,##0.0\);_(* &quot;-&quot;??_);_(@_)"/>
    <numFmt numFmtId="169" formatCode="_(* #,##0_);_(* \(#,##0\);_(* &quot;-&quot;??_);_(@_)"/>
    <numFmt numFmtId="170" formatCode="_-* #,##0_-;_-* #,##0\-;_-* &quot;-&quot;??_-;_-@_-"/>
    <numFmt numFmtId="171" formatCode="#,##0_ ;\-#,##0\ "/>
    <numFmt numFmtId="172" formatCode="_-* #,##0.00_-;\-* #,##0.00_-;_-* &quot;-&quot;??_-;_-@_-"/>
    <numFmt numFmtId="173" formatCode="0.000"/>
    <numFmt numFmtId="174" formatCode="_-* #,##0.0_-;_-* #,##0.0\-;_-* &quot;-&quot;??_-;_-@_-"/>
    <numFmt numFmtId="175" formatCode="_-* #,##0.000\ _ر_._ق_._‏_-;\-* #,##0.000\ _ر_._ق_._‏_-;_-* &quot;-&quot;??\ _ر_._ق_._‏_-;_-@_-"/>
    <numFmt numFmtId="176" formatCode="_-* #,##0\ _ر_._ق_._‏_-;\-* #,##0\ _ر_._ق_._‏_-;_-* &quot;-&quot;??\ _ر_._ق_._‏_-;_-@_-"/>
  </numFmts>
  <fonts count="138"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4"/>
      <name val="Arial Black"/>
      <family val="2"/>
    </font>
    <font>
      <b/>
      <sz val="14"/>
      <color indexed="12"/>
      <name val="Arial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  <charset val="178"/>
    </font>
    <font>
      <b/>
      <sz val="11"/>
      <name val="Arial"/>
      <family val="2"/>
      <charset val="178"/>
    </font>
    <font>
      <b/>
      <sz val="8"/>
      <name val="Arial"/>
      <family val="2"/>
    </font>
    <font>
      <sz val="8"/>
      <name val="Arial"/>
      <family val="2"/>
      <charset val="178"/>
    </font>
    <font>
      <b/>
      <sz val="10"/>
      <color indexed="10"/>
      <name val="Arial"/>
      <family val="2"/>
      <charset val="178"/>
    </font>
    <font>
      <sz val="10"/>
      <name val="Arial"/>
      <family val="2"/>
      <charset val="178"/>
    </font>
    <font>
      <b/>
      <sz val="11"/>
      <color indexed="25"/>
      <name val="Arial"/>
      <family val="2"/>
    </font>
    <font>
      <sz val="11"/>
      <color indexed="8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4"/>
      <name val="Traditional Arabic"/>
      <family val="1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b/>
      <sz val="14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b/>
      <sz val="16"/>
      <name val="Arial"/>
      <family val="2"/>
    </font>
    <font>
      <b/>
      <u/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theme="1"/>
      <name val="Arial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Arial"/>
      <family val="2"/>
      <scheme val="minor"/>
    </font>
    <font>
      <b/>
      <sz val="8"/>
      <color rgb="FFFF0000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16"/>
      <color theme="1"/>
      <name val="Arial"/>
      <family val="2"/>
    </font>
    <font>
      <b/>
      <sz val="8"/>
      <color theme="1"/>
      <name val="Arial"/>
      <family val="2"/>
    </font>
    <font>
      <b/>
      <sz val="16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  <scheme val="minor"/>
    </font>
    <font>
      <sz val="11"/>
      <name val="Arial"/>
      <family val="2"/>
    </font>
    <font>
      <sz val="12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name val="Arial"/>
      <family val="2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  <charset val="178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78"/>
    </font>
    <font>
      <sz val="6"/>
      <name val="Tms Rmn"/>
    </font>
    <font>
      <sz val="6.15"/>
      <name val="Arial"/>
      <family val="2"/>
    </font>
    <font>
      <b/>
      <sz val="10"/>
      <name val="Arabic Transparent"/>
      <charset val="178"/>
    </font>
    <font>
      <sz val="11"/>
      <color theme="1"/>
      <name val="Calibri"/>
      <family val="2"/>
    </font>
    <font>
      <sz val="10"/>
      <name val="Times New Roman"/>
      <family val="1"/>
    </font>
    <font>
      <b/>
      <sz val="6.15"/>
      <name val="Arial"/>
      <family val="2"/>
    </font>
    <font>
      <b/>
      <sz val="12"/>
      <color indexed="10"/>
      <name val="Arial"/>
      <family val="2"/>
      <charset val="178"/>
    </font>
    <font>
      <sz val="9"/>
      <name val="Arial"/>
      <family val="2"/>
    </font>
    <font>
      <sz val="10"/>
      <name val="Simplified Arabic"/>
      <family val="1"/>
    </font>
    <font>
      <b/>
      <sz val="11"/>
      <color rgb="FF000000"/>
      <name val="Arial"/>
      <family val="2"/>
    </font>
    <font>
      <b/>
      <sz val="11"/>
      <name val="Arial"/>
      <family val="2"/>
    </font>
    <font>
      <b/>
      <sz val="10"/>
      <name val="Agency FB"/>
      <family val="2"/>
    </font>
    <font>
      <b/>
      <sz val="10"/>
      <name val="Calibri"/>
      <family val="2"/>
    </font>
    <font>
      <b/>
      <sz val="8"/>
      <name val="Calibri"/>
      <family val="2"/>
    </font>
    <font>
      <b/>
      <sz val="8"/>
      <name val="Agency FB"/>
      <family val="2"/>
    </font>
    <font>
      <sz val="9"/>
      <color rgb="FF222222"/>
      <name val="Arial"/>
      <family val="2"/>
    </font>
    <font>
      <b/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1"/>
      <color theme="0"/>
      <name val="Arial"/>
      <family val="2"/>
      <scheme val="minor"/>
    </font>
    <font>
      <sz val="10"/>
      <color rgb="FF000000"/>
      <name val="Lucida Sans Unicode"/>
      <family val="2"/>
    </font>
    <font>
      <sz val="9"/>
      <color theme="1"/>
      <name val="Arial"/>
      <family val="2"/>
      <scheme val="minor"/>
    </font>
    <font>
      <sz val="9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333333"/>
      <name val="Arial"/>
      <family val="2"/>
    </font>
    <font>
      <sz val="10"/>
      <color theme="1"/>
      <name val="Arial"/>
      <family val="2"/>
      <scheme val="minor"/>
    </font>
    <font>
      <b/>
      <sz val="8"/>
      <color rgb="FF000000"/>
      <name val="Arial"/>
      <family val="2"/>
    </font>
    <font>
      <sz val="10"/>
      <color rgb="FF000000"/>
      <name val="Arial"/>
      <family val="2"/>
    </font>
    <font>
      <b/>
      <sz val="11"/>
      <color theme="1"/>
      <name val="Sultan normal"/>
      <charset val="178"/>
    </font>
    <font>
      <b/>
      <sz val="9"/>
      <color theme="1"/>
      <name val="Arial"/>
      <family val="2"/>
    </font>
    <font>
      <b/>
      <sz val="10"/>
      <color rgb="FF333333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12"/>
      <color theme="1"/>
      <name val="Arial"/>
      <family val="2"/>
    </font>
    <font>
      <sz val="10"/>
      <name val="Sakkal Majalla"/>
    </font>
    <font>
      <b/>
      <sz val="12"/>
      <name val="Sakkal Majalla"/>
    </font>
    <font>
      <b/>
      <sz val="14"/>
      <name val="Sakkal Majalla"/>
    </font>
    <font>
      <b/>
      <sz val="10"/>
      <name val="Sakkal Majalla"/>
    </font>
    <font>
      <b/>
      <sz val="36"/>
      <name val="AGA Arabesque Desktop"/>
      <charset val="2"/>
    </font>
    <font>
      <b/>
      <sz val="11"/>
      <name val="Arial"/>
      <family val="2"/>
      <scheme val="minor"/>
    </font>
    <font>
      <b/>
      <sz val="9"/>
      <name val="Arial"/>
      <family val="2"/>
      <scheme val="minor"/>
    </font>
    <font>
      <b/>
      <sz val="24"/>
      <name val="Sultan bold"/>
      <charset val="178"/>
    </font>
    <font>
      <b/>
      <sz val="18"/>
      <name val="Bernard MT Condensed"/>
      <family val="1"/>
    </font>
    <font>
      <b/>
      <sz val="24"/>
      <name val="Bernard MT Condensed"/>
      <family val="1"/>
    </font>
    <font>
      <b/>
      <sz val="16"/>
      <name val="Sultan bold"/>
      <charset val="178"/>
    </font>
    <font>
      <b/>
      <sz val="12"/>
      <name val="Arial Black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8"/>
      <color theme="1"/>
      <name val="Arial"/>
      <family val="2"/>
    </font>
    <font>
      <b/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sz val="11"/>
      <color indexed="10"/>
      <name val="Arial"/>
      <family val="2"/>
    </font>
    <font>
      <b/>
      <sz val="11"/>
      <color indexed="8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b/>
      <sz val="11"/>
      <name val="Arial (Arabic)"/>
      <family val="2"/>
      <charset val="178"/>
    </font>
    <font>
      <sz val="11"/>
      <color rgb="FF9C0006"/>
      <name val="Arial"/>
      <family val="2"/>
    </font>
    <font>
      <b/>
      <sz val="11"/>
      <color rgb="FFFA7D00"/>
      <name val="Arial"/>
      <family val="2"/>
    </font>
    <font>
      <sz val="11"/>
      <color indexed="8"/>
      <name val="Arial"/>
      <family val="2"/>
      <scheme val="minor"/>
    </font>
    <font>
      <i/>
      <sz val="11"/>
      <color rgb="FF7F7F7F"/>
      <name val="Arial"/>
      <family val="2"/>
    </font>
    <font>
      <sz val="11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FA7D00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8"/>
      <color theme="3"/>
      <name val="Times New Roman"/>
      <family val="2"/>
      <scheme val="major"/>
    </font>
    <font>
      <b/>
      <sz val="18"/>
      <color theme="3"/>
      <name val="Times New Roman"/>
      <family val="1"/>
    </font>
  </fonts>
  <fills count="8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22"/>
      </patternFill>
    </fill>
    <fill>
      <patternFill patternType="solid">
        <fgColor indexed="22"/>
      </patternFill>
    </fill>
    <fill>
      <patternFill patternType="solid">
        <fgColor rgb="FFEAEAEA"/>
        <bgColor indexed="64"/>
      </patternFill>
    </fill>
    <fill>
      <patternFill patternType="solid">
        <fgColor rgb="FFFFFFCC"/>
      </patternFill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CE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78">
    <border>
      <left/>
      <right/>
      <top/>
      <bottom/>
      <diagonal/>
    </border>
    <border diagonalUp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 diagonalDown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/>
    </border>
    <border>
      <left style="medium">
        <color indexed="60"/>
      </left>
      <right style="medium">
        <color indexed="60"/>
      </right>
      <top/>
      <bottom/>
      <diagonal/>
    </border>
    <border>
      <left/>
      <right/>
      <top style="medium">
        <color indexed="60"/>
      </top>
      <bottom style="medium">
        <color indexed="60"/>
      </bottom>
      <diagonal/>
    </border>
    <border>
      <left/>
      <right/>
      <top style="medium">
        <color indexed="6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indexed="64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ck">
        <color theme="0"/>
      </right>
      <top style="thick">
        <color theme="0"/>
      </top>
      <bottom style="thin">
        <color indexed="64"/>
      </bottom>
      <diagonal/>
    </border>
    <border>
      <left style="thick">
        <color theme="0"/>
      </left>
      <right/>
      <top style="thick">
        <color theme="0"/>
      </top>
      <bottom style="thin">
        <color indexed="64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n">
        <color indexed="64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 diagonalUp="1"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 style="thick">
        <color theme="0"/>
      </diagonal>
    </border>
    <border diagonalDown="1"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 style="thick">
        <color theme="0"/>
      </diagonal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0"/>
      </left>
      <right style="hair">
        <color indexed="0"/>
      </right>
      <top style="hair">
        <color indexed="0"/>
      </top>
      <bottom style="hair">
        <color indexed="0"/>
      </bottom>
      <diagonal/>
    </border>
    <border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/>
    </border>
    <border>
      <left/>
      <right/>
      <top style="medium">
        <color indexed="60"/>
      </top>
      <bottom style="medium">
        <color indexed="60"/>
      </bottom>
      <diagonal/>
    </border>
    <border>
      <left/>
      <right/>
      <top style="medium">
        <color indexed="60"/>
      </top>
      <bottom/>
      <diagonal/>
    </border>
    <border>
      <left/>
      <right/>
      <top/>
      <bottom style="thin">
        <color indexed="64"/>
      </bottom>
      <diagonal/>
    </border>
    <border diagonalDown="1">
      <left/>
      <right/>
      <top style="thin">
        <color indexed="64"/>
      </top>
      <bottom/>
      <diagonal style="thick">
        <color theme="0"/>
      </diagonal>
    </border>
    <border>
      <left/>
      <right style="medium">
        <color theme="0"/>
      </right>
      <top style="thin">
        <color indexed="64"/>
      </top>
      <bottom/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thin">
        <color indexed="64"/>
      </bottom>
      <diagonal/>
    </border>
    <border>
      <left/>
      <right/>
      <top style="thick">
        <color theme="0"/>
      </top>
      <bottom style="thin">
        <color indexed="64"/>
      </bottom>
      <diagonal/>
    </border>
    <border>
      <left style="thick">
        <color theme="0"/>
      </left>
      <right/>
      <top/>
      <bottom style="thin">
        <color indexed="64"/>
      </bottom>
      <diagonal/>
    </border>
    <border>
      <left/>
      <right style="thick">
        <color theme="0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Down="1">
      <left/>
      <right style="thick">
        <color theme="0"/>
      </right>
      <top style="thin">
        <color indexed="64"/>
      </top>
      <bottom style="thin">
        <color indexed="64"/>
      </bottom>
      <diagonal style="thick">
        <color theme="0"/>
      </diagonal>
    </border>
    <border>
      <left style="thick">
        <color theme="0"/>
      </left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 style="hair">
        <color auto="1"/>
      </bottom>
      <diagonal/>
    </border>
    <border>
      <left style="thick">
        <color theme="0"/>
      </left>
      <right style="thick">
        <color rgb="FFFFFFFF"/>
      </right>
      <top style="thin">
        <color indexed="64"/>
      </top>
      <bottom style="hair">
        <color auto="1"/>
      </bottom>
      <diagonal/>
    </border>
    <border>
      <left style="thick">
        <color theme="0"/>
      </left>
      <right/>
      <top style="thin">
        <color indexed="64"/>
      </top>
      <bottom style="hair">
        <color auto="1"/>
      </bottom>
      <diagonal/>
    </border>
    <border>
      <left/>
      <right style="thick">
        <color theme="0"/>
      </right>
      <top style="thin">
        <color indexed="64"/>
      </top>
      <bottom style="hair">
        <color auto="1"/>
      </bottom>
      <diagonal/>
    </border>
    <border>
      <left style="thick">
        <color rgb="FFFFFFFF"/>
      </left>
      <right/>
      <top style="thin">
        <color indexed="64"/>
      </top>
      <bottom style="hair">
        <color auto="1"/>
      </bottom>
      <diagonal/>
    </border>
    <border>
      <left style="thick">
        <color theme="0"/>
      </left>
      <right style="thick">
        <color theme="0"/>
      </right>
      <top/>
      <bottom style="hair">
        <color auto="1"/>
      </bottom>
      <diagonal/>
    </border>
    <border>
      <left style="thick">
        <color theme="0"/>
      </left>
      <right/>
      <top style="hair">
        <color auto="1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hair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auto="1"/>
      </bottom>
      <diagonal/>
    </border>
    <border>
      <left style="thick">
        <color rgb="FFFFFFFF"/>
      </left>
      <right style="thick">
        <color rgb="FFFFFFFF"/>
      </right>
      <top/>
      <bottom style="medium">
        <color indexed="64"/>
      </bottom>
      <diagonal/>
    </border>
    <border>
      <left style="thick">
        <color rgb="FFFFFFFF"/>
      </left>
      <right/>
      <top/>
      <bottom style="medium">
        <color indexed="64"/>
      </bottom>
      <diagonal/>
    </border>
    <border diagonalUp="1">
      <left/>
      <right/>
      <top style="thin">
        <color indexed="64"/>
      </top>
      <bottom/>
      <diagonal style="thick">
        <color theme="0"/>
      </diagonal>
    </border>
    <border>
      <left style="thick">
        <color theme="0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/>
      <top style="medium">
        <color theme="0"/>
      </top>
      <bottom/>
      <diagonal/>
    </border>
    <border>
      <left style="thick">
        <color rgb="FFFFFFFF"/>
      </left>
      <right style="thick">
        <color rgb="FFFFFFFF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2370372631001"/>
      </bottom>
      <diagonal/>
    </border>
    <border>
      <left/>
      <right/>
      <top/>
      <bottom style="thick">
        <color theme="4" tint="0.49995422223578601"/>
      </bottom>
      <diagonal/>
    </border>
  </borders>
  <cellStyleXfs count="1047">
    <xf numFmtId="0" fontId="0" fillId="0" borderId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30" fillId="0" borderId="0" applyFont="0" applyFill="0" applyBorder="0" applyAlignment="0" applyProtection="0"/>
    <xf numFmtId="0" fontId="5" fillId="0" borderId="0" applyAlignment="0">
      <alignment horizontal="centerContinuous" vertical="center"/>
    </xf>
    <xf numFmtId="0" fontId="5" fillId="0" borderId="0" applyAlignment="0">
      <alignment horizontal="centerContinuous" vertical="center"/>
    </xf>
    <xf numFmtId="0" fontId="6" fillId="0" borderId="0" applyAlignment="0">
      <alignment horizontal="centerContinuous" vertical="center"/>
    </xf>
    <xf numFmtId="0" fontId="6" fillId="0" borderId="0" applyAlignment="0">
      <alignment horizontal="centerContinuous" vertical="center"/>
    </xf>
    <xf numFmtId="0" fontId="7" fillId="2" borderId="1">
      <alignment horizontal="right" vertical="center" wrapText="1"/>
    </xf>
    <xf numFmtId="0" fontId="7" fillId="2" borderId="1">
      <alignment horizontal="right" vertical="center" wrapText="1"/>
    </xf>
    <xf numFmtId="1" fontId="8" fillId="2" borderId="2">
      <alignment horizontal="left" vertical="center" wrapText="1"/>
    </xf>
    <xf numFmtId="1" fontId="9" fillId="2" borderId="3">
      <alignment horizontal="center" vertical="center"/>
    </xf>
    <xf numFmtId="0" fontId="10" fillId="2" borderId="3">
      <alignment horizontal="center" vertical="center" wrapText="1"/>
    </xf>
    <xf numFmtId="0" fontId="11" fillId="2" borderId="3">
      <alignment horizontal="center" vertical="center" wrapText="1"/>
    </xf>
    <xf numFmtId="0" fontId="31" fillId="0" borderId="0" applyNumberFormat="0" applyFill="0" applyBorder="0" applyAlignment="0" applyProtection="0">
      <alignment vertical="top"/>
      <protection locked="0"/>
    </xf>
    <xf numFmtId="0" fontId="2" fillId="0" borderId="0">
      <alignment horizontal="center" vertical="center" readingOrder="2"/>
    </xf>
    <xf numFmtId="0" fontId="12" fillId="0" borderId="0">
      <alignment horizontal="left"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>
      <alignment horizontal="right" vertical="center"/>
    </xf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2" fillId="0" borderId="0"/>
    <xf numFmtId="0" fontId="7" fillId="0" borderId="0">
      <alignment horizontal="right" vertical="center"/>
    </xf>
    <xf numFmtId="0" fontId="7" fillId="0" borderId="0">
      <alignment horizontal="right" vertical="center"/>
    </xf>
    <xf numFmtId="0" fontId="2" fillId="0" borderId="0">
      <alignment horizontal="left" vertical="center"/>
    </xf>
    <xf numFmtId="0" fontId="2" fillId="0" borderId="0">
      <alignment horizontal="left" vertical="center"/>
    </xf>
    <xf numFmtId="0" fontId="32" fillId="0" borderId="8" applyNumberFormat="0" applyFill="0" applyAlignment="0" applyProtection="0"/>
    <xf numFmtId="0" fontId="13" fillId="0" borderId="4">
      <alignment horizontal="right" vertical="center" indent="1"/>
    </xf>
    <xf numFmtId="0" fontId="7" fillId="2" borderId="4">
      <alignment horizontal="right" vertical="center" wrapText="1" indent="1" readingOrder="2"/>
    </xf>
    <xf numFmtId="0" fontId="7" fillId="2" borderId="4">
      <alignment horizontal="right" vertical="center" wrapText="1" indent="1" readingOrder="2"/>
    </xf>
    <xf numFmtId="0" fontId="14" fillId="0" borderId="4">
      <alignment horizontal="right" vertical="center" indent="1"/>
    </xf>
    <xf numFmtId="0" fontId="14" fillId="2" borderId="4">
      <alignment horizontal="left" vertical="center" wrapText="1" indent="1"/>
    </xf>
    <xf numFmtId="0" fontId="14" fillId="0" borderId="5">
      <alignment horizontal="left" vertical="center"/>
    </xf>
    <xf numFmtId="0" fontId="14" fillId="0" borderId="6">
      <alignment horizontal="left" vertical="center"/>
    </xf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5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3" fillId="0" borderId="0" applyFont="0" applyFill="0" applyBorder="0" applyAlignment="0" applyProtection="0"/>
    <xf numFmtId="165" fontId="54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5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0" fontId="5" fillId="0" borderId="0" applyAlignment="0">
      <alignment horizontal="centerContinuous" vertical="center"/>
    </xf>
    <xf numFmtId="0" fontId="6" fillId="0" borderId="0" applyAlignment="0">
      <alignment horizontal="centerContinuous" vertical="center"/>
    </xf>
    <xf numFmtId="0" fontId="7" fillId="2" borderId="1">
      <alignment horizontal="right" vertical="center" wrapText="1"/>
    </xf>
    <xf numFmtId="0" fontId="56" fillId="0" borderId="0" applyNumberFormat="0" applyFill="0" applyBorder="0" applyProtection="0"/>
    <xf numFmtId="0" fontId="57" fillId="0" borderId="33" applyNumberFormat="0" applyFill="0" applyProtection="0">
      <alignment horizontal="left" vertical="top" wrapText="1"/>
    </xf>
    <xf numFmtId="0" fontId="58" fillId="6" borderId="32" applyNumberFormat="0">
      <alignment horizontal="right"/>
      <protection locked="0"/>
    </xf>
    <xf numFmtId="0" fontId="2" fillId="0" borderId="0"/>
    <xf numFmtId="0" fontId="30" fillId="0" borderId="0"/>
    <xf numFmtId="0" fontId="54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53" fillId="0" borderId="0"/>
    <xf numFmtId="0" fontId="59" fillId="0" borderId="0"/>
    <xf numFmtId="0" fontId="2" fillId="0" borderId="0"/>
    <xf numFmtId="0" fontId="2" fillId="0" borderId="0"/>
    <xf numFmtId="0" fontId="60" fillId="0" borderId="0"/>
    <xf numFmtId="0" fontId="59" fillId="0" borderId="0"/>
    <xf numFmtId="0" fontId="2" fillId="0" borderId="0"/>
    <xf numFmtId="0" fontId="59" fillId="0" borderId="0"/>
    <xf numFmtId="0" fontId="53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14" fillId="0" borderId="0"/>
    <xf numFmtId="0" fontId="2" fillId="0" borderId="0"/>
    <xf numFmtId="0" fontId="30" fillId="0" borderId="0"/>
    <xf numFmtId="0" fontId="2" fillId="0" borderId="0"/>
    <xf numFmtId="0" fontId="21" fillId="0" borderId="0">
      <alignment horizontal="left" vertical="center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" fillId="0" borderId="0" applyFont="0" applyFill="0" applyBorder="0" applyAlignment="0" applyProtection="0"/>
    <xf numFmtId="49" fontId="57" fillId="0" borderId="0" applyFill="0" applyBorder="0" applyProtection="0">
      <alignment horizontal="left" vertical="top"/>
    </xf>
    <xf numFmtId="49" fontId="18" fillId="0" borderId="0" applyFill="0" applyBorder="0" applyProtection="0">
      <alignment horizontal="left"/>
    </xf>
    <xf numFmtId="0" fontId="61" fillId="0" borderId="0" applyNumberFormat="0" applyFill="0" applyBorder="0" applyProtection="0"/>
    <xf numFmtId="49" fontId="61" fillId="0" borderId="33" applyFill="0" applyProtection="0">
      <alignment horizontal="center"/>
    </xf>
    <xf numFmtId="0" fontId="61" fillId="0" borderId="0" applyNumberFormat="0" applyFill="0" applyBorder="0" applyProtection="0">
      <alignment horizontal="left"/>
    </xf>
    <xf numFmtId="0" fontId="57" fillId="7" borderId="33" applyNumberFormat="0" applyAlignment="0" applyProtection="0"/>
    <xf numFmtId="3" fontId="57" fillId="7" borderId="33">
      <alignment horizontal="right"/>
      <protection locked="0"/>
    </xf>
    <xf numFmtId="0" fontId="57" fillId="0" borderId="33" applyNumberFormat="0" applyFill="0" applyAlignment="0" applyProtection="0"/>
    <xf numFmtId="3" fontId="57" fillId="0" borderId="33" applyFill="0" applyProtection="0">
      <alignment horizontal="right"/>
    </xf>
    <xf numFmtId="0" fontId="7" fillId="0" borderId="0">
      <alignment horizontal="right" vertical="center"/>
    </xf>
    <xf numFmtId="0" fontId="2" fillId="0" borderId="0">
      <alignment horizontal="left" vertical="center"/>
    </xf>
    <xf numFmtId="0" fontId="62" fillId="2" borderId="3" applyAlignment="0">
      <alignment horizontal="center" vertical="center"/>
    </xf>
    <xf numFmtId="0" fontId="7" fillId="2" borderId="4">
      <alignment horizontal="right" vertical="center" wrapText="1" indent="1" readingOrder="2"/>
    </xf>
    <xf numFmtId="1" fontId="9" fillId="2" borderId="34">
      <alignment horizontal="center" vertical="center"/>
    </xf>
    <xf numFmtId="0" fontId="10" fillId="2" borderId="34">
      <alignment horizontal="center" vertical="center" wrapText="1"/>
    </xf>
    <xf numFmtId="0" fontId="11" fillId="2" borderId="34">
      <alignment horizontal="center" vertical="center" wrapText="1"/>
    </xf>
    <xf numFmtId="0" fontId="14" fillId="0" borderId="35">
      <alignment horizontal="left" vertical="center"/>
    </xf>
    <xf numFmtId="0" fontId="14" fillId="0" borderId="36">
      <alignment horizontal="left" vertical="center"/>
    </xf>
    <xf numFmtId="0" fontId="64" fillId="0" borderId="0"/>
    <xf numFmtId="0" fontId="73" fillId="0" borderId="0"/>
    <xf numFmtId="0" fontId="74" fillId="9" borderId="0" applyNumberFormat="0" applyBorder="0" applyAlignment="0" applyProtection="0"/>
    <xf numFmtId="165" fontId="5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5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/>
    <xf numFmtId="0" fontId="30" fillId="0" borderId="0"/>
    <xf numFmtId="0" fontId="54" fillId="0" borderId="0"/>
    <xf numFmtId="0" fontId="30" fillId="0" borderId="0"/>
    <xf numFmtId="0" fontId="7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0" fillId="0" borderId="0"/>
    <xf numFmtId="0" fontId="1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8" borderId="45" applyNumberFormat="0" applyFont="0" applyAlignment="0" applyProtection="0"/>
    <xf numFmtId="9" fontId="1" fillId="0" borderId="0" applyFont="0" applyFill="0" applyBorder="0" applyAlignment="0" applyProtection="0"/>
    <xf numFmtId="0" fontId="62" fillId="2" borderId="34" applyAlignment="0">
      <alignment horizontal="center" vertical="center"/>
    </xf>
    <xf numFmtId="0" fontId="72" fillId="0" borderId="8" applyNumberFormat="0" applyFill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6" fillId="0" borderId="69" applyNumberFormat="0" applyFill="0" applyAlignment="0" applyProtection="0"/>
    <xf numFmtId="0" fontId="107" fillId="0" borderId="70" applyNumberFormat="0" applyFill="0" applyAlignment="0" applyProtection="0"/>
    <xf numFmtId="0" fontId="108" fillId="0" borderId="71" applyNumberFormat="0" applyFill="0" applyAlignment="0" applyProtection="0"/>
    <xf numFmtId="0" fontId="108" fillId="0" borderId="0" applyNumberFormat="0" applyFill="0" applyBorder="0" applyAlignment="0" applyProtection="0"/>
    <xf numFmtId="0" fontId="109" fillId="14" borderId="0" applyNumberFormat="0" applyBorder="0" applyAlignment="0" applyProtection="0"/>
    <xf numFmtId="0" fontId="110" fillId="15" borderId="0" applyNumberFormat="0" applyBorder="0" applyAlignment="0" applyProtection="0"/>
    <xf numFmtId="0" fontId="111" fillId="16" borderId="0" applyNumberFormat="0" applyBorder="0" applyAlignment="0" applyProtection="0"/>
    <xf numFmtId="0" fontId="112" fillId="17" borderId="72" applyNumberFormat="0" applyAlignment="0" applyProtection="0"/>
    <xf numFmtId="0" fontId="113" fillId="18" borderId="73" applyNumberFormat="0" applyAlignment="0" applyProtection="0"/>
    <xf numFmtId="0" fontId="114" fillId="18" borderId="72" applyNumberFormat="0" applyAlignment="0" applyProtection="0"/>
    <xf numFmtId="0" fontId="115" fillId="0" borderId="74" applyNumberFormat="0" applyFill="0" applyAlignment="0" applyProtection="0"/>
    <xf numFmtId="0" fontId="116" fillId="19" borderId="75" applyNumberFormat="0" applyAlignment="0" applyProtection="0"/>
    <xf numFmtId="0" fontId="117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32" fillId="0" borderId="8" applyNumberFormat="0" applyFill="0" applyAlignment="0" applyProtection="0"/>
    <xf numFmtId="0" fontId="74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74" fillId="23" borderId="0" applyNumberFormat="0" applyBorder="0" applyAlignment="0" applyProtection="0"/>
    <xf numFmtId="0" fontId="74" fillId="24" borderId="0" applyNumberFormat="0" applyBorder="0" applyAlignment="0" applyProtection="0"/>
    <xf numFmtId="0" fontId="30" fillId="25" borderId="0" applyNumberFormat="0" applyBorder="0" applyAlignment="0" applyProtection="0"/>
    <xf numFmtId="0" fontId="30" fillId="26" borderId="0" applyNumberFormat="0" applyBorder="0" applyAlignment="0" applyProtection="0"/>
    <xf numFmtId="0" fontId="74" fillId="27" borderId="0" applyNumberFormat="0" applyBorder="0" applyAlignment="0" applyProtection="0"/>
    <xf numFmtId="0" fontId="74" fillId="28" borderId="0" applyNumberFormat="0" applyBorder="0" applyAlignment="0" applyProtection="0"/>
    <xf numFmtId="0" fontId="30" fillId="29" borderId="0" applyNumberFormat="0" applyBorder="0" applyAlignment="0" applyProtection="0"/>
    <xf numFmtId="0" fontId="30" fillId="30" borderId="0" applyNumberFormat="0" applyBorder="0" applyAlignment="0" applyProtection="0"/>
    <xf numFmtId="0" fontId="74" fillId="31" borderId="0" applyNumberFormat="0" applyBorder="0" applyAlignment="0" applyProtection="0"/>
    <xf numFmtId="0" fontId="74" fillId="32" borderId="0" applyNumberFormat="0" applyBorder="0" applyAlignment="0" applyProtection="0"/>
    <xf numFmtId="0" fontId="30" fillId="33" borderId="0" applyNumberFormat="0" applyBorder="0" applyAlignment="0" applyProtection="0"/>
    <xf numFmtId="0" fontId="30" fillId="34" borderId="0" applyNumberFormat="0" applyBorder="0" applyAlignment="0" applyProtection="0"/>
    <xf numFmtId="0" fontId="74" fillId="35" borderId="0" applyNumberFormat="0" applyBorder="0" applyAlignment="0" applyProtection="0"/>
    <xf numFmtId="0" fontId="74" fillId="36" borderId="0" applyNumberFormat="0" applyBorder="0" applyAlignment="0" applyProtection="0"/>
    <xf numFmtId="0" fontId="30" fillId="37" borderId="0" applyNumberFormat="0" applyBorder="0" applyAlignment="0" applyProtection="0"/>
    <xf numFmtId="0" fontId="30" fillId="38" borderId="0" applyNumberFormat="0" applyBorder="0" applyAlignment="0" applyProtection="0"/>
    <xf numFmtId="0" fontId="74" fillId="39" borderId="0" applyNumberFormat="0" applyBorder="0" applyAlignment="0" applyProtection="0"/>
    <xf numFmtId="0" fontId="74" fillId="40" borderId="0" applyNumberFormat="0" applyBorder="0" applyAlignment="0" applyProtection="0"/>
    <xf numFmtId="0" fontId="30" fillId="41" borderId="0" applyNumberFormat="0" applyBorder="0" applyAlignment="0" applyProtection="0"/>
    <xf numFmtId="0" fontId="30" fillId="42" borderId="0" applyNumberFormat="0" applyBorder="0" applyAlignment="0" applyProtection="0"/>
    <xf numFmtId="0" fontId="74" fillId="43" borderId="0" applyNumberFormat="0" applyBorder="0" applyAlignment="0" applyProtection="0"/>
    <xf numFmtId="0" fontId="16" fillId="45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16" fillId="45" borderId="0" applyNumberFormat="0" applyBorder="0" applyAlignment="0" applyProtection="0"/>
    <xf numFmtId="0" fontId="30" fillId="21" borderId="0" applyNumberFormat="0" applyBorder="0" applyAlignment="0" applyProtection="0"/>
    <xf numFmtId="0" fontId="16" fillId="46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16" fillId="46" borderId="0" applyNumberFormat="0" applyBorder="0" applyAlignment="0" applyProtection="0"/>
    <xf numFmtId="0" fontId="30" fillId="25" borderId="0" applyNumberFormat="0" applyBorder="0" applyAlignment="0" applyProtection="0"/>
    <xf numFmtId="0" fontId="16" fillId="47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16" fillId="47" borderId="0" applyNumberFormat="0" applyBorder="0" applyAlignment="0" applyProtection="0"/>
    <xf numFmtId="0" fontId="30" fillId="29" borderId="0" applyNumberFormat="0" applyBorder="0" applyAlignment="0" applyProtection="0"/>
    <xf numFmtId="0" fontId="16" fillId="48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16" fillId="48" borderId="0" applyNumberFormat="0" applyBorder="0" applyAlignment="0" applyProtection="0"/>
    <xf numFmtId="0" fontId="30" fillId="33" borderId="0" applyNumberFormat="0" applyBorder="0" applyAlignment="0" applyProtection="0"/>
    <xf numFmtId="0" fontId="16" fillId="54" borderId="0" applyNumberFormat="0" applyBorder="0" applyAlignment="0" applyProtection="0"/>
    <xf numFmtId="0" fontId="16" fillId="54" borderId="0" applyNumberFormat="0" applyBorder="0" applyAlignment="0" applyProtection="0"/>
    <xf numFmtId="0" fontId="16" fillId="55" borderId="0" applyNumberFormat="0" applyBorder="0" applyAlignment="0" applyProtection="0"/>
    <xf numFmtId="0" fontId="16" fillId="55" borderId="0" applyNumberFormat="0" applyBorder="0" applyAlignment="0" applyProtection="0"/>
    <xf numFmtId="0" fontId="30" fillId="37" borderId="0" applyNumberFormat="0" applyBorder="0" applyAlignment="0" applyProtection="0"/>
    <xf numFmtId="0" fontId="16" fillId="55" borderId="0" applyNumberFormat="0" applyBorder="0" applyAlignment="0" applyProtection="0"/>
    <xf numFmtId="0" fontId="30" fillId="37" borderId="0" applyNumberFormat="0" applyBorder="0" applyAlignment="0" applyProtection="0"/>
    <xf numFmtId="0" fontId="16" fillId="55" borderId="0" applyNumberFormat="0" applyBorder="0" applyAlignment="0" applyProtection="0"/>
    <xf numFmtId="0" fontId="30" fillId="37" borderId="0" applyNumberFormat="0" applyBorder="0" applyAlignment="0" applyProtection="0"/>
    <xf numFmtId="0" fontId="16" fillId="56" borderId="0" applyNumberFormat="0" applyBorder="0" applyAlignment="0" applyProtection="0"/>
    <xf numFmtId="0" fontId="16" fillId="56" borderId="0" applyNumberFormat="0" applyBorder="0" applyAlignment="0" applyProtection="0"/>
    <xf numFmtId="0" fontId="16" fillId="57" borderId="0" applyNumberFormat="0" applyBorder="0" applyAlignment="0" applyProtection="0"/>
    <xf numFmtId="0" fontId="16" fillId="57" borderId="0" applyNumberFormat="0" applyBorder="0" applyAlignment="0" applyProtection="0"/>
    <xf numFmtId="0" fontId="30" fillId="41" borderId="0" applyNumberFormat="0" applyBorder="0" applyAlignment="0" applyProtection="0"/>
    <xf numFmtId="0" fontId="16" fillId="57" borderId="0" applyNumberFormat="0" applyBorder="0" applyAlignment="0" applyProtection="0"/>
    <xf numFmtId="0" fontId="30" fillId="41" borderId="0" applyNumberFormat="0" applyBorder="0" applyAlignment="0" applyProtection="0"/>
    <xf numFmtId="0" fontId="16" fillId="57" borderId="0" applyNumberFormat="0" applyBorder="0" applyAlignment="0" applyProtection="0"/>
    <xf numFmtId="0" fontId="30" fillId="41" borderId="0" applyNumberFormat="0" applyBorder="0" applyAlignment="0" applyProtection="0"/>
    <xf numFmtId="0" fontId="16" fillId="58" borderId="0" applyNumberFormat="0" applyBorder="0" applyAlignment="0" applyProtection="0"/>
    <xf numFmtId="0" fontId="16" fillId="58" borderId="0" applyNumberFormat="0" applyBorder="0" applyAlignment="0" applyProtection="0"/>
    <xf numFmtId="0" fontId="16" fillId="59" borderId="0" applyNumberFormat="0" applyBorder="0" applyAlignment="0" applyProtection="0"/>
    <xf numFmtId="0" fontId="16" fillId="59" borderId="0" applyNumberFormat="0" applyBorder="0" applyAlignment="0" applyProtection="0"/>
    <xf numFmtId="0" fontId="30" fillId="22" borderId="0" applyNumberFormat="0" applyBorder="0" applyAlignment="0" applyProtection="0"/>
    <xf numFmtId="0" fontId="16" fillId="59" borderId="0" applyNumberFormat="0" applyBorder="0" applyAlignment="0" applyProtection="0"/>
    <xf numFmtId="0" fontId="30" fillId="22" borderId="0" applyNumberFormat="0" applyBorder="0" applyAlignment="0" applyProtection="0"/>
    <xf numFmtId="0" fontId="16" fillId="59" borderId="0" applyNumberFormat="0" applyBorder="0" applyAlignment="0" applyProtection="0"/>
    <xf numFmtId="0" fontId="30" fillId="22" borderId="0" applyNumberFormat="0" applyBorder="0" applyAlignment="0" applyProtection="0"/>
    <xf numFmtId="0" fontId="16" fillId="60" borderId="0" applyNumberFormat="0" applyBorder="0" applyAlignment="0" applyProtection="0"/>
    <xf numFmtId="0" fontId="16" fillId="60" borderId="0" applyNumberFormat="0" applyBorder="0" applyAlignment="0" applyProtection="0"/>
    <xf numFmtId="0" fontId="16" fillId="61" borderId="0" applyNumberFormat="0" applyBorder="0" applyAlignment="0" applyProtection="0"/>
    <xf numFmtId="0" fontId="16" fillId="61" borderId="0" applyNumberFormat="0" applyBorder="0" applyAlignment="0" applyProtection="0"/>
    <xf numFmtId="0" fontId="30" fillId="26" borderId="0" applyNumberFormat="0" applyBorder="0" applyAlignment="0" applyProtection="0"/>
    <xf numFmtId="0" fontId="16" fillId="61" borderId="0" applyNumberFormat="0" applyBorder="0" applyAlignment="0" applyProtection="0"/>
    <xf numFmtId="0" fontId="30" fillId="26" borderId="0" applyNumberFormat="0" applyBorder="0" applyAlignment="0" applyProtection="0"/>
    <xf numFmtId="0" fontId="16" fillId="61" borderId="0" applyNumberFormat="0" applyBorder="0" applyAlignment="0" applyProtection="0"/>
    <xf numFmtId="0" fontId="30" fillId="26" borderId="0" applyNumberFormat="0" applyBorder="0" applyAlignment="0" applyProtection="0"/>
    <xf numFmtId="0" fontId="16" fillId="5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16" fillId="50" borderId="0" applyNumberFormat="0" applyBorder="0" applyAlignment="0" applyProtection="0"/>
    <xf numFmtId="0" fontId="30" fillId="30" borderId="0" applyNumberFormat="0" applyBorder="0" applyAlignment="0" applyProtection="0"/>
    <xf numFmtId="0" fontId="16" fillId="62" borderId="0" applyNumberFormat="0" applyBorder="0" applyAlignment="0" applyProtection="0"/>
    <xf numFmtId="0" fontId="16" fillId="62" borderId="0" applyNumberFormat="0" applyBorder="0" applyAlignment="0" applyProtection="0"/>
    <xf numFmtId="0" fontId="16" fillId="63" borderId="0" applyNumberFormat="0" applyBorder="0" applyAlignment="0" applyProtection="0"/>
    <xf numFmtId="0" fontId="16" fillId="63" borderId="0" applyNumberFormat="0" applyBorder="0" applyAlignment="0" applyProtection="0"/>
    <xf numFmtId="0" fontId="30" fillId="34" borderId="0" applyNumberFormat="0" applyBorder="0" applyAlignment="0" applyProtection="0"/>
    <xf numFmtId="0" fontId="16" fillId="63" borderId="0" applyNumberFormat="0" applyBorder="0" applyAlignment="0" applyProtection="0"/>
    <xf numFmtId="0" fontId="30" fillId="34" borderId="0" applyNumberFormat="0" applyBorder="0" applyAlignment="0" applyProtection="0"/>
    <xf numFmtId="0" fontId="16" fillId="63" borderId="0" applyNumberFormat="0" applyBorder="0" applyAlignment="0" applyProtection="0"/>
    <xf numFmtId="0" fontId="30" fillId="34" borderId="0" applyNumberFormat="0" applyBorder="0" applyAlignment="0" applyProtection="0"/>
    <xf numFmtId="0" fontId="16" fillId="64" borderId="0" applyNumberFormat="0" applyBorder="0" applyAlignment="0" applyProtection="0"/>
    <xf numFmtId="0" fontId="16" fillId="64" borderId="0" applyNumberFormat="0" applyBorder="0" applyAlignment="0" applyProtection="0"/>
    <xf numFmtId="0" fontId="16" fillId="65" borderId="0" applyNumberFormat="0" applyBorder="0" applyAlignment="0" applyProtection="0"/>
    <xf numFmtId="0" fontId="16" fillId="65" borderId="0" applyNumberFormat="0" applyBorder="0" applyAlignment="0" applyProtection="0"/>
    <xf numFmtId="0" fontId="30" fillId="38" borderId="0" applyNumberFormat="0" applyBorder="0" applyAlignment="0" applyProtection="0"/>
    <xf numFmtId="0" fontId="16" fillId="65" borderId="0" applyNumberFormat="0" applyBorder="0" applyAlignment="0" applyProtection="0"/>
    <xf numFmtId="0" fontId="30" fillId="38" borderId="0" applyNumberFormat="0" applyBorder="0" applyAlignment="0" applyProtection="0"/>
    <xf numFmtId="0" fontId="16" fillId="65" borderId="0" applyNumberFormat="0" applyBorder="0" applyAlignment="0" applyProtection="0"/>
    <xf numFmtId="0" fontId="30" fillId="38" borderId="0" applyNumberFormat="0" applyBorder="0" applyAlignment="0" applyProtection="0"/>
    <xf numFmtId="0" fontId="16" fillId="66" borderId="0" applyNumberFormat="0" applyBorder="0" applyAlignment="0" applyProtection="0"/>
    <xf numFmtId="0" fontId="16" fillId="66" borderId="0" applyNumberFormat="0" applyBorder="0" applyAlignment="0" applyProtection="0"/>
    <xf numFmtId="0" fontId="16" fillId="67" borderId="0" applyNumberFormat="0" applyBorder="0" applyAlignment="0" applyProtection="0"/>
    <xf numFmtId="0" fontId="16" fillId="67" borderId="0" applyNumberFormat="0" applyBorder="0" applyAlignment="0" applyProtection="0"/>
    <xf numFmtId="0" fontId="30" fillId="42" borderId="0" applyNumberFormat="0" applyBorder="0" applyAlignment="0" applyProtection="0"/>
    <xf numFmtId="0" fontId="16" fillId="67" borderId="0" applyNumberFormat="0" applyBorder="0" applyAlignment="0" applyProtection="0"/>
    <xf numFmtId="0" fontId="30" fillId="42" borderId="0" applyNumberFormat="0" applyBorder="0" applyAlignment="0" applyProtection="0"/>
    <xf numFmtId="0" fontId="16" fillId="67" borderId="0" applyNumberFormat="0" applyBorder="0" applyAlignment="0" applyProtection="0"/>
    <xf numFmtId="0" fontId="30" fillId="42" borderId="0" applyNumberFormat="0" applyBorder="0" applyAlignment="0" applyProtection="0"/>
    <xf numFmtId="0" fontId="122" fillId="68" borderId="0" applyNumberFormat="0" applyBorder="0" applyAlignment="0" applyProtection="0"/>
    <xf numFmtId="0" fontId="74" fillId="23" borderId="0" applyNumberFormat="0" applyBorder="0" applyAlignment="0" applyProtection="0"/>
    <xf numFmtId="0" fontId="122" fillId="68" borderId="0" applyNumberFormat="0" applyBorder="0" applyAlignment="0" applyProtection="0"/>
    <xf numFmtId="0" fontId="122" fillId="69" borderId="0" applyNumberFormat="0" applyBorder="0" applyAlignment="0" applyProtection="0"/>
    <xf numFmtId="0" fontId="74" fillId="27" borderId="0" applyNumberFormat="0" applyBorder="0" applyAlignment="0" applyProtection="0"/>
    <xf numFmtId="0" fontId="122" fillId="69" borderId="0" applyNumberFormat="0" applyBorder="0" applyAlignment="0" applyProtection="0"/>
    <xf numFmtId="0" fontId="122" fillId="50" borderId="0" applyNumberFormat="0" applyBorder="0" applyAlignment="0" applyProtection="0"/>
    <xf numFmtId="0" fontId="74" fillId="31" borderId="0" applyNumberFormat="0" applyBorder="0" applyAlignment="0" applyProtection="0"/>
    <xf numFmtId="0" fontId="122" fillId="50" borderId="0" applyNumberFormat="0" applyBorder="0" applyAlignment="0" applyProtection="0"/>
    <xf numFmtId="0" fontId="122" fillId="51" borderId="0" applyNumberFormat="0" applyBorder="0" applyAlignment="0" applyProtection="0"/>
    <xf numFmtId="0" fontId="74" fillId="35" borderId="0" applyNumberFormat="0" applyBorder="0" applyAlignment="0" applyProtection="0"/>
    <xf numFmtId="0" fontId="122" fillId="51" borderId="0" applyNumberFormat="0" applyBorder="0" applyAlignment="0" applyProtection="0"/>
    <xf numFmtId="0" fontId="122" fillId="70" borderId="0" applyNumberFormat="0" applyBorder="0" applyAlignment="0" applyProtection="0"/>
    <xf numFmtId="0" fontId="74" fillId="39" borderId="0" applyNumberFormat="0" applyBorder="0" applyAlignment="0" applyProtection="0"/>
    <xf numFmtId="0" fontId="122" fillId="70" borderId="0" applyNumberFormat="0" applyBorder="0" applyAlignment="0" applyProtection="0"/>
    <xf numFmtId="0" fontId="122" fillId="52" borderId="0" applyNumberFormat="0" applyBorder="0" applyAlignment="0" applyProtection="0"/>
    <xf numFmtId="0" fontId="74" fillId="43" borderId="0" applyNumberFormat="0" applyBorder="0" applyAlignment="0" applyProtection="0"/>
    <xf numFmtId="0" fontId="122" fillId="52" borderId="0" applyNumberFormat="0" applyBorder="0" applyAlignment="0" applyProtection="0"/>
    <xf numFmtId="0" fontId="122" fillId="71" borderId="0" applyNumberFormat="0" applyBorder="0" applyAlignment="0" applyProtection="0"/>
    <xf numFmtId="0" fontId="74" fillId="20" borderId="0" applyNumberFormat="0" applyBorder="0" applyAlignment="0" applyProtection="0"/>
    <xf numFmtId="0" fontId="122" fillId="71" borderId="0" applyNumberFormat="0" applyBorder="0" applyAlignment="0" applyProtection="0"/>
    <xf numFmtId="0" fontId="122" fillId="72" borderId="0" applyNumberFormat="0" applyBorder="0" applyAlignment="0" applyProtection="0"/>
    <xf numFmtId="0" fontId="74" fillId="24" borderId="0" applyNumberFormat="0" applyBorder="0" applyAlignment="0" applyProtection="0"/>
    <xf numFmtId="0" fontId="122" fillId="72" borderId="0" applyNumberFormat="0" applyBorder="0" applyAlignment="0" applyProtection="0"/>
    <xf numFmtId="0" fontId="122" fillId="73" borderId="0" applyNumberFormat="0" applyBorder="0" applyAlignment="0" applyProtection="0"/>
    <xf numFmtId="0" fontId="74" fillId="28" borderId="0" applyNumberFormat="0" applyBorder="0" applyAlignment="0" applyProtection="0"/>
    <xf numFmtId="0" fontId="122" fillId="73" borderId="0" applyNumberFormat="0" applyBorder="0" applyAlignment="0" applyProtection="0"/>
    <xf numFmtId="0" fontId="122" fillId="74" borderId="0" applyNumberFormat="0" applyBorder="0" applyAlignment="0" applyProtection="0"/>
    <xf numFmtId="0" fontId="74" fillId="32" borderId="0" applyNumberFormat="0" applyBorder="0" applyAlignment="0" applyProtection="0"/>
    <xf numFmtId="0" fontId="122" fillId="74" borderId="0" applyNumberFormat="0" applyBorder="0" applyAlignment="0" applyProtection="0"/>
    <xf numFmtId="0" fontId="74" fillId="36" borderId="0" applyNumberFormat="0" applyBorder="0" applyAlignment="0" applyProtection="0"/>
    <xf numFmtId="0" fontId="122" fillId="9" borderId="0" applyNumberFormat="0" applyBorder="0" applyAlignment="0" applyProtection="0"/>
    <xf numFmtId="0" fontId="74" fillId="9" borderId="0" applyNumberFormat="0" applyBorder="0" applyAlignment="0" applyProtection="0"/>
    <xf numFmtId="0" fontId="122" fillId="9" borderId="0" applyNumberFormat="0" applyBorder="0" applyAlignment="0" applyProtection="0"/>
    <xf numFmtId="0" fontId="122" fillId="44" borderId="0" applyNumberFormat="0" applyBorder="0" applyAlignment="0" applyProtection="0"/>
    <xf numFmtId="0" fontId="74" fillId="40" borderId="0" applyNumberFormat="0" applyBorder="0" applyAlignment="0" applyProtection="0"/>
    <xf numFmtId="0" fontId="122" fillId="44" borderId="0" applyNumberFormat="0" applyBorder="0" applyAlignment="0" applyProtection="0"/>
    <xf numFmtId="0" fontId="124" fillId="75" borderId="0" applyNumberFormat="0" applyBorder="0" applyAlignment="0" applyProtection="0"/>
    <xf numFmtId="0" fontId="110" fillId="15" borderId="0" applyNumberFormat="0" applyBorder="0" applyAlignment="0" applyProtection="0"/>
    <xf numFmtId="0" fontId="124" fillId="75" borderId="0" applyNumberFormat="0" applyBorder="0" applyAlignment="0" applyProtection="0"/>
    <xf numFmtId="0" fontId="125" fillId="76" borderId="72" applyNumberFormat="0" applyAlignment="0" applyProtection="0"/>
    <xf numFmtId="0" fontId="114" fillId="18" borderId="72" applyNumberFormat="0" applyAlignment="0" applyProtection="0"/>
    <xf numFmtId="0" fontId="125" fillId="76" borderId="72" applyNumberFormat="0" applyAlignment="0" applyProtection="0"/>
    <xf numFmtId="0" fontId="121" fillId="77" borderId="75" applyNumberFormat="0" applyAlignment="0" applyProtection="0"/>
    <xf numFmtId="0" fontId="116" fillId="19" borderId="75" applyNumberFormat="0" applyAlignment="0" applyProtection="0"/>
    <xf numFmtId="0" fontId="121" fillId="77" borderId="75" applyNumberFormat="0" applyAlignment="0" applyProtection="0"/>
    <xf numFmtId="172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165" fontId="54" fillId="0" borderId="0" applyFont="0" applyFill="0" applyBorder="0" applyAlignment="0" applyProtection="0"/>
    <xf numFmtId="172" fontId="126" fillId="0" borderId="0" applyFill="0" applyBorder="0" applyAlignment="0" applyProtection="0"/>
    <xf numFmtId="165" fontId="2" fillId="0" borderId="0" applyFont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2" fillId="0" borderId="0" applyFont="0" applyFill="0" applyBorder="0" applyAlignment="0" applyProtection="0"/>
    <xf numFmtId="172" fontId="126" fillId="0" borderId="0" applyFill="0" applyBorder="0" applyAlignment="0" applyProtection="0"/>
    <xf numFmtId="43" fontId="2" fillId="0" borderId="0" applyFont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43" fontId="1" fillId="0" borderId="0" applyFont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2" fillId="0" borderId="0" applyFont="0" applyFill="0" applyBorder="0" applyAlignment="0" applyProtection="0"/>
    <xf numFmtId="172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165" fontId="54" fillId="0" borderId="0" applyFont="0" applyFill="0" applyBorder="0" applyAlignment="0" applyProtection="0"/>
    <xf numFmtId="172" fontId="126" fillId="0" borderId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" fillId="0" borderId="0" applyFont="0" applyFill="0" applyBorder="0" applyAlignment="0" applyProtection="0"/>
    <xf numFmtId="172" fontId="126" fillId="0" borderId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2" fillId="0" borderId="0" applyFont="0" applyFill="0" applyBorder="0" applyAlignment="0" applyProtection="0"/>
    <xf numFmtId="172" fontId="126" fillId="0" borderId="0" applyFill="0" applyBorder="0" applyAlignment="0" applyProtection="0"/>
    <xf numFmtId="172" fontId="2" fillId="0" borderId="0" applyFont="0" applyFill="0" applyBorder="0" applyAlignment="0" applyProtection="0"/>
    <xf numFmtId="172" fontId="126" fillId="0" borderId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126" fillId="0" borderId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126" fillId="0" borderId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72" fontId="54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0" fontId="127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8" fillId="78" borderId="0" applyNumberFormat="0" applyBorder="0" applyAlignment="0" applyProtection="0"/>
    <xf numFmtId="0" fontId="109" fillId="14" borderId="0" applyNumberFormat="0" applyBorder="0" applyAlignment="0" applyProtection="0"/>
    <xf numFmtId="0" fontId="128" fillId="78" borderId="0" applyNumberFormat="0" applyBorder="0" applyAlignment="0" applyProtection="0"/>
    <xf numFmtId="0" fontId="129" fillId="0" borderId="69" applyNumberFormat="0" applyFill="0" applyAlignment="0" applyProtection="0"/>
    <xf numFmtId="0" fontId="106" fillId="0" borderId="69" applyNumberFormat="0" applyFill="0" applyAlignment="0" applyProtection="0"/>
    <xf numFmtId="0" fontId="129" fillId="0" borderId="69" applyNumberFormat="0" applyFill="0" applyAlignment="0" applyProtection="0"/>
    <xf numFmtId="0" fontId="130" fillId="0" borderId="76" applyNumberFormat="0" applyFill="0" applyAlignment="0" applyProtection="0"/>
    <xf numFmtId="0" fontId="130" fillId="0" borderId="76" applyNumberFormat="0" applyFill="0" applyAlignment="0" applyProtection="0"/>
    <xf numFmtId="0" fontId="130" fillId="0" borderId="77" applyNumberFormat="0" applyFill="0" applyAlignment="0" applyProtection="0"/>
    <xf numFmtId="0" fontId="130" fillId="0" borderId="77" applyNumberFormat="0" applyFill="0" applyAlignment="0" applyProtection="0"/>
    <xf numFmtId="0" fontId="107" fillId="0" borderId="70" applyNumberFormat="0" applyFill="0" applyAlignment="0" applyProtection="0"/>
    <xf numFmtId="0" fontId="130" fillId="0" borderId="77" applyNumberFormat="0" applyFill="0" applyAlignment="0" applyProtection="0"/>
    <xf numFmtId="0" fontId="130" fillId="0" borderId="77" applyNumberFormat="0" applyFill="0" applyAlignment="0" applyProtection="0"/>
    <xf numFmtId="0" fontId="131" fillId="0" borderId="71" applyNumberFormat="0" applyFill="0" applyAlignment="0" applyProtection="0"/>
    <xf numFmtId="0" fontId="108" fillId="0" borderId="71" applyNumberFormat="0" applyFill="0" applyAlignment="0" applyProtection="0"/>
    <xf numFmtId="0" fontId="131" fillId="0" borderId="71" applyNumberFormat="0" applyFill="0" applyAlignment="0" applyProtection="0"/>
    <xf numFmtId="0" fontId="131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2" fillId="49" borderId="72" applyNumberFormat="0" applyAlignment="0" applyProtection="0"/>
    <xf numFmtId="0" fontId="112" fillId="17" borderId="72" applyNumberFormat="0" applyAlignment="0" applyProtection="0"/>
    <xf numFmtId="0" fontId="132" fillId="49" borderId="72" applyNumberFormat="0" applyAlignment="0" applyProtection="0"/>
    <xf numFmtId="0" fontId="133" fillId="0" borderId="74" applyNumberFormat="0" applyFill="0" applyAlignment="0" applyProtection="0"/>
    <xf numFmtId="0" fontId="115" fillId="0" borderId="74" applyNumberFormat="0" applyFill="0" applyAlignment="0" applyProtection="0"/>
    <xf numFmtId="0" fontId="133" fillId="0" borderId="74" applyNumberFormat="0" applyFill="0" applyAlignment="0" applyProtection="0"/>
    <xf numFmtId="0" fontId="134" fillId="79" borderId="0" applyNumberFormat="0" applyBorder="0" applyAlignment="0" applyProtection="0"/>
    <xf numFmtId="0" fontId="111" fillId="16" borderId="0" applyNumberFormat="0" applyBorder="0" applyAlignment="0" applyProtection="0"/>
    <xf numFmtId="0" fontId="134" fillId="79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2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9" fillId="0" borderId="0"/>
    <xf numFmtId="0" fontId="54" fillId="0" borderId="0"/>
    <xf numFmtId="0" fontId="54" fillId="0" borderId="0"/>
    <xf numFmtId="0" fontId="54" fillId="0" borderId="0"/>
    <xf numFmtId="0" fontId="59" fillId="0" borderId="0"/>
    <xf numFmtId="0" fontId="54" fillId="0" borderId="0"/>
    <xf numFmtId="0" fontId="54" fillId="0" borderId="0"/>
    <xf numFmtId="0" fontId="59" fillId="0" borderId="0"/>
    <xf numFmtId="0" fontId="54" fillId="0" borderId="0"/>
    <xf numFmtId="0" fontId="2" fillId="0" borderId="0"/>
    <xf numFmtId="0" fontId="54" fillId="0" borderId="0"/>
    <xf numFmtId="0" fontId="2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30" fillId="0" borderId="0"/>
    <xf numFmtId="0" fontId="30" fillId="0" borderId="0"/>
    <xf numFmtId="0" fontId="59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30" fillId="0" borderId="0"/>
    <xf numFmtId="0" fontId="54" fillId="0" borderId="0"/>
    <xf numFmtId="0" fontId="30" fillId="0" borderId="0"/>
    <xf numFmtId="0" fontId="126" fillId="0" borderId="0"/>
    <xf numFmtId="0" fontId="30" fillId="0" borderId="0"/>
    <xf numFmtId="0" fontId="126" fillId="0" borderId="0"/>
    <xf numFmtId="0" fontId="54" fillId="0" borderId="0"/>
    <xf numFmtId="0" fontId="54" fillId="0" borderId="0"/>
    <xf numFmtId="0" fontId="30" fillId="0" borderId="0"/>
    <xf numFmtId="0" fontId="126" fillId="0" borderId="0"/>
    <xf numFmtId="0" fontId="59" fillId="0" borderId="0"/>
    <xf numFmtId="0" fontId="126" fillId="0" borderId="0"/>
    <xf numFmtId="0" fontId="126" fillId="0" borderId="0"/>
    <xf numFmtId="0" fontId="30" fillId="0" borderId="0"/>
    <xf numFmtId="0" fontId="30" fillId="0" borderId="0"/>
    <xf numFmtId="0" fontId="12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4" fillId="0" borderId="0"/>
    <xf numFmtId="0" fontId="54" fillId="0" borderId="0"/>
    <xf numFmtId="0" fontId="30" fillId="0" borderId="0"/>
    <xf numFmtId="0" fontId="30" fillId="0" borderId="0"/>
    <xf numFmtId="0" fontId="59" fillId="0" borderId="0"/>
    <xf numFmtId="0" fontId="54" fillId="0" borderId="0"/>
    <xf numFmtId="0" fontId="75" fillId="0" borderId="0"/>
    <xf numFmtId="0" fontId="54" fillId="0" borderId="0"/>
    <xf numFmtId="0" fontId="54" fillId="0" borderId="0"/>
    <xf numFmtId="0" fontId="75" fillId="0" borderId="0"/>
    <xf numFmtId="0" fontId="54" fillId="0" borderId="0"/>
    <xf numFmtId="0" fontId="59" fillId="0" borderId="0"/>
    <xf numFmtId="0" fontId="54" fillId="0" borderId="0"/>
    <xf numFmtId="0" fontId="54" fillId="0" borderId="0"/>
    <xf numFmtId="0" fontId="59" fillId="0" borderId="0"/>
    <xf numFmtId="0" fontId="54" fillId="0" borderId="0"/>
    <xf numFmtId="0" fontId="75" fillId="0" borderId="0"/>
    <xf numFmtId="0" fontId="54" fillId="0" borderId="0"/>
    <xf numFmtId="0" fontId="75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126" fillId="0" borderId="0"/>
    <xf numFmtId="0" fontId="59" fillId="0" borderId="0"/>
    <xf numFmtId="0" fontId="126" fillId="0" borderId="0"/>
    <xf numFmtId="0" fontId="59" fillId="0" borderId="0"/>
    <xf numFmtId="0" fontId="2" fillId="0" borderId="0"/>
    <xf numFmtId="0" fontId="59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1" fillId="0" borderId="0"/>
    <xf numFmtId="0" fontId="1" fillId="0" borderId="0"/>
    <xf numFmtId="0" fontId="54" fillId="0" borderId="0"/>
    <xf numFmtId="0" fontId="54" fillId="0" borderId="0"/>
    <xf numFmtId="0" fontId="54" fillId="0" borderId="0"/>
    <xf numFmtId="0" fontId="2" fillId="0" borderId="0"/>
    <xf numFmtId="0" fontId="54" fillId="0" borderId="0"/>
    <xf numFmtId="0" fontId="54" fillId="0" borderId="0"/>
    <xf numFmtId="0" fontId="30" fillId="0" borderId="0"/>
    <xf numFmtId="0" fontId="30" fillId="0" borderId="0"/>
    <xf numFmtId="0" fontId="54" fillId="0" borderId="0"/>
    <xf numFmtId="0" fontId="54" fillId="0" borderId="0"/>
    <xf numFmtId="0" fontId="1" fillId="0" borderId="0"/>
    <xf numFmtId="0" fontId="1" fillId="0" borderId="0"/>
    <xf numFmtId="0" fontId="59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54" fillId="0" borderId="0" applyNumberFormat="0" applyFill="0" applyBorder="0" applyProtection="0"/>
    <xf numFmtId="0" fontId="30" fillId="0" borderId="0"/>
    <xf numFmtId="0" fontId="30" fillId="0" borderId="0"/>
    <xf numFmtId="0" fontId="30" fillId="0" borderId="0"/>
    <xf numFmtId="0" fontId="54" fillId="0" borderId="0"/>
    <xf numFmtId="0" fontId="54" fillId="0" borderId="0"/>
    <xf numFmtId="0" fontId="54" fillId="0" borderId="0"/>
    <xf numFmtId="0" fontId="59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9" fillId="0" borderId="0"/>
    <xf numFmtId="0" fontId="59" fillId="0" borderId="0"/>
    <xf numFmtId="0" fontId="60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9" fillId="0" borderId="0"/>
    <xf numFmtId="0" fontId="2" fillId="0" borderId="0"/>
    <xf numFmtId="0" fontId="54" fillId="0" borderId="0"/>
    <xf numFmtId="0" fontId="54" fillId="0" borderId="0"/>
    <xf numFmtId="0" fontId="54" fillId="0" borderId="0"/>
    <xf numFmtId="0" fontId="59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" fillId="0" borderId="0"/>
    <xf numFmtId="0" fontId="126" fillId="0" borderId="0"/>
    <xf numFmtId="0" fontId="30" fillId="0" borderId="0"/>
    <xf numFmtId="0" fontId="126" fillId="0" borderId="0"/>
    <xf numFmtId="0" fontId="2" fillId="0" borderId="0"/>
    <xf numFmtId="0" fontId="126" fillId="0" borderId="0"/>
    <xf numFmtId="0" fontId="30" fillId="0" borderId="0"/>
    <xf numFmtId="0" fontId="54" fillId="0" borderId="0"/>
    <xf numFmtId="0" fontId="54" fillId="0" borderId="0"/>
    <xf numFmtId="0" fontId="54" fillId="0" borderId="0"/>
    <xf numFmtId="0" fontId="30" fillId="0" borderId="0"/>
    <xf numFmtId="0" fontId="54" fillId="0" borderId="0"/>
    <xf numFmtId="0" fontId="30" fillId="0" borderId="0"/>
    <xf numFmtId="0" fontId="54" fillId="0" borderId="0"/>
    <xf numFmtId="0" fontId="30" fillId="0" borderId="0"/>
    <xf numFmtId="0" fontId="54" fillId="0" borderId="0"/>
    <xf numFmtId="0" fontId="30" fillId="0" borderId="0"/>
    <xf numFmtId="0" fontId="2" fillId="0" borderId="0"/>
    <xf numFmtId="0" fontId="54" fillId="0" borderId="0"/>
    <xf numFmtId="0" fontId="2" fillId="0" borderId="0"/>
    <xf numFmtId="0" fontId="30" fillId="0" borderId="0"/>
    <xf numFmtId="0" fontId="59" fillId="0" borderId="0"/>
    <xf numFmtId="0" fontId="30" fillId="0" borderId="0"/>
    <xf numFmtId="0" fontId="30" fillId="0" borderId="0"/>
    <xf numFmtId="0" fontId="126" fillId="0" borderId="0"/>
    <xf numFmtId="0" fontId="30" fillId="0" borderId="0"/>
    <xf numFmtId="0" fontId="30" fillId="0" borderId="0"/>
    <xf numFmtId="0" fontId="126" fillId="0" borderId="0"/>
    <xf numFmtId="0" fontId="30" fillId="0" borderId="0"/>
    <xf numFmtId="0" fontId="59" fillId="0" borderId="0"/>
    <xf numFmtId="0" fontId="54" fillId="0" borderId="0"/>
    <xf numFmtId="0" fontId="54" fillId="0" borderId="0"/>
    <xf numFmtId="0" fontId="54" fillId="0" borderId="0"/>
    <xf numFmtId="0" fontId="14" fillId="0" borderId="0"/>
    <xf numFmtId="0" fontId="54" fillId="0" borderId="0"/>
    <xf numFmtId="0" fontId="54" fillId="0" borderId="0"/>
    <xf numFmtId="0" fontId="14" fillId="0" borderId="0"/>
    <xf numFmtId="0" fontId="54" fillId="0" borderId="0"/>
    <xf numFmtId="0" fontId="2" fillId="0" borderId="0"/>
    <xf numFmtId="0" fontId="54" fillId="0" borderId="0"/>
    <xf numFmtId="0" fontId="2" fillId="0" borderId="0"/>
    <xf numFmtId="0" fontId="59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54" fillId="0" borderId="0"/>
    <xf numFmtId="0" fontId="54" fillId="0" borderId="0"/>
    <xf numFmtId="0" fontId="54" fillId="0" borderId="0"/>
    <xf numFmtId="0" fontId="2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30" fillId="0" borderId="0"/>
    <xf numFmtId="0" fontId="59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54" fillId="0" borderId="0"/>
    <xf numFmtId="0" fontId="2" fillId="0" borderId="0"/>
    <xf numFmtId="0" fontId="54" fillId="0" borderId="0"/>
    <xf numFmtId="0" fontId="54" fillId="0" borderId="0"/>
    <xf numFmtId="0" fontId="59" fillId="0" borderId="0"/>
    <xf numFmtId="0" fontId="54" fillId="0" borderId="0"/>
    <xf numFmtId="0" fontId="2" fillId="0" borderId="0"/>
    <xf numFmtId="0" fontId="2" fillId="0" borderId="0"/>
    <xf numFmtId="0" fontId="59" fillId="0" borderId="0"/>
    <xf numFmtId="0" fontId="59" fillId="0" borderId="0"/>
    <xf numFmtId="0" fontId="2" fillId="0" borderId="0"/>
    <xf numFmtId="0" fontId="54" fillId="0" borderId="0"/>
    <xf numFmtId="0" fontId="54" fillId="0" borderId="0"/>
    <xf numFmtId="0" fontId="54" fillId="0" borderId="0"/>
    <xf numFmtId="0" fontId="30" fillId="0" borderId="0"/>
    <xf numFmtId="0" fontId="5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4" fillId="0" borderId="0"/>
    <xf numFmtId="0" fontId="54" fillId="0" borderId="0"/>
    <xf numFmtId="0" fontId="2" fillId="0" borderId="0"/>
    <xf numFmtId="0" fontId="59" fillId="0" borderId="0"/>
    <xf numFmtId="0" fontId="2" fillId="0" borderId="0"/>
    <xf numFmtId="0" fontId="54" fillId="0" borderId="0"/>
    <xf numFmtId="0" fontId="54" fillId="0" borderId="0"/>
    <xf numFmtId="0" fontId="54" fillId="0" borderId="0"/>
    <xf numFmtId="0" fontId="59" fillId="0" borderId="0"/>
    <xf numFmtId="0" fontId="54" fillId="0" borderId="0"/>
    <xf numFmtId="0" fontId="2" fillId="0" borderId="0"/>
    <xf numFmtId="0" fontId="2" fillId="0" borderId="0"/>
    <xf numFmtId="0" fontId="2" fillId="0" borderId="0"/>
    <xf numFmtId="0" fontId="30" fillId="8" borderId="45" applyNumberFormat="0" applyFont="0" applyAlignment="0" applyProtection="0"/>
    <xf numFmtId="0" fontId="30" fillId="8" borderId="45" applyNumberFormat="0" applyFont="0" applyAlignment="0" applyProtection="0"/>
    <xf numFmtId="0" fontId="2" fillId="53" borderId="45" applyNumberFormat="0" applyFont="0" applyAlignment="0" applyProtection="0"/>
    <xf numFmtId="0" fontId="21" fillId="0" borderId="0">
      <alignment horizontal="left" vertical="center"/>
    </xf>
    <xf numFmtId="0" fontId="2" fillId="53" borderId="45" applyNumberFormat="0" applyFont="0" applyAlignment="0" applyProtection="0"/>
    <xf numFmtId="0" fontId="1" fillId="8" borderId="45" applyNumberFormat="0" applyFont="0" applyAlignment="0" applyProtection="0"/>
    <xf numFmtId="0" fontId="2" fillId="53" borderId="45" applyNumberFormat="0" applyFont="0" applyAlignment="0" applyProtection="0"/>
    <xf numFmtId="0" fontId="30" fillId="8" borderId="45" applyNumberFormat="0" applyFont="0" applyAlignment="0" applyProtection="0"/>
    <xf numFmtId="0" fontId="30" fillId="8" borderId="45" applyNumberFormat="0" applyFont="0" applyAlignment="0" applyProtection="0"/>
    <xf numFmtId="0" fontId="30" fillId="8" borderId="45" applyNumberFormat="0" applyFont="0" applyAlignment="0" applyProtection="0"/>
    <xf numFmtId="0" fontId="135" fillId="76" borderId="73" applyNumberFormat="0" applyAlignment="0" applyProtection="0"/>
    <xf numFmtId="0" fontId="113" fillId="18" borderId="73" applyNumberFormat="0" applyAlignment="0" applyProtection="0"/>
    <xf numFmtId="0" fontId="135" fillId="76" borderId="73" applyNumberFormat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36" fillId="0" borderId="0" applyNumberFormat="0" applyFill="0" applyBorder="0" applyAlignment="0" applyProtection="0"/>
    <xf numFmtId="0" fontId="137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37" fillId="0" borderId="0" applyNumberFormat="0" applyFill="0" applyBorder="0" applyAlignment="0" applyProtection="0"/>
    <xf numFmtId="0" fontId="137" fillId="0" borderId="0" applyNumberFormat="0" applyFill="0" applyBorder="0" applyAlignment="0" applyProtection="0"/>
    <xf numFmtId="0" fontId="32" fillId="0" borderId="8" applyNumberFormat="0" applyFill="0" applyAlignment="0" applyProtection="0"/>
    <xf numFmtId="0" fontId="62" fillId="2" borderId="34" applyAlignment="0">
      <alignment horizontal="center" vertical="center"/>
    </xf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72" fillId="0" borderId="8" applyNumberFormat="0" applyFill="0" applyAlignment="0" applyProtection="0"/>
    <xf numFmtId="0" fontId="120" fillId="0" borderId="8" applyNumberFormat="0" applyFill="0" applyAlignment="0" applyProtection="0"/>
    <xf numFmtId="0" fontId="119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3" fillId="0" borderId="32">
      <alignment horizontal="right" vertical="center" wrapText="1" readingOrder="2"/>
    </xf>
    <xf numFmtId="0" fontId="123" fillId="0" borderId="32">
      <alignment horizontal="right" vertical="center" wrapText="1" readingOrder="2"/>
    </xf>
    <xf numFmtId="0" fontId="123" fillId="0" borderId="32">
      <alignment horizontal="right" vertical="center" wrapText="1" readingOrder="2"/>
    </xf>
    <xf numFmtId="0" fontId="123" fillId="0" borderId="32">
      <alignment horizontal="right" vertical="center" wrapText="1" readingOrder="2"/>
    </xf>
  </cellStyleXfs>
  <cellXfs count="663">
    <xf numFmtId="0" fontId="0" fillId="0" borderId="0" xfId="0"/>
    <xf numFmtId="0" fontId="2" fillId="0" borderId="0" xfId="17"/>
    <xf numFmtId="0" fontId="16" fillId="0" borderId="0" xfId="17" applyFont="1" applyAlignment="1">
      <alignment vertical="center"/>
    </xf>
    <xf numFmtId="0" fontId="17" fillId="0" borderId="0" xfId="25" applyFont="1" applyAlignment="1">
      <alignment vertical="center"/>
    </xf>
    <xf numFmtId="0" fontId="2" fillId="0" borderId="0" xfId="25" applyAlignment="1">
      <alignment vertical="center"/>
    </xf>
    <xf numFmtId="0" fontId="18" fillId="0" borderId="0" xfId="25" applyFont="1" applyAlignment="1">
      <alignment horizontal="centerContinuous" vertical="center"/>
    </xf>
    <xf numFmtId="0" fontId="19" fillId="0" borderId="0" xfId="25" applyFont="1" applyAlignment="1">
      <alignment vertical="center"/>
    </xf>
    <xf numFmtId="0" fontId="2" fillId="0" borderId="0" xfId="25" applyFont="1" applyAlignment="1">
      <alignment horizontal="justify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 readingOrder="2"/>
    </xf>
    <xf numFmtId="0" fontId="18" fillId="0" borderId="0" xfId="32" applyFont="1" applyFill="1" applyBorder="1" applyAlignment="1">
      <alignment vertical="center"/>
    </xf>
    <xf numFmtId="0" fontId="7" fillId="0" borderId="0" xfId="6" applyFont="1" applyFill="1" applyAlignment="1">
      <alignment horizontal="right" vertical="center"/>
    </xf>
    <xf numFmtId="0" fontId="22" fillId="0" borderId="0" xfId="4" applyFont="1" applyFill="1" applyAlignment="1">
      <alignment horizontal="right" vertical="center"/>
    </xf>
    <xf numFmtId="0" fontId="11" fillId="0" borderId="0" xfId="32" applyFont="1" applyFill="1" applyBorder="1" applyAlignment="1">
      <alignment vertical="center"/>
    </xf>
    <xf numFmtId="0" fontId="7" fillId="0" borderId="0" xfId="0" applyFont="1" applyFill="1" applyBorder="1" applyAlignment="1">
      <alignment horizontal="right" vertical="center" readingOrder="2"/>
    </xf>
    <xf numFmtId="166" fontId="11" fillId="3" borderId="9" xfId="27" applyNumberFormat="1" applyFont="1" applyFill="1" applyBorder="1" applyAlignment="1">
      <alignment horizontal="center" vertical="center"/>
    </xf>
    <xf numFmtId="166" fontId="18" fillId="3" borderId="9" xfId="27" applyNumberFormat="1" applyFont="1" applyFill="1" applyBorder="1" applyAlignment="1">
      <alignment horizontal="center" vertical="center"/>
    </xf>
    <xf numFmtId="0" fontId="18" fillId="3" borderId="9" xfId="39" applyFont="1" applyFill="1" applyBorder="1" applyAlignment="1">
      <alignment horizontal="right" vertical="center" wrapText="1" readingOrder="2"/>
    </xf>
    <xf numFmtId="0" fontId="18" fillId="3" borderId="10" xfId="39" applyFont="1" applyFill="1" applyBorder="1" applyAlignment="1">
      <alignment horizontal="right" vertical="center" wrapText="1" readingOrder="2"/>
    </xf>
    <xf numFmtId="0" fontId="2" fillId="3" borderId="11" xfId="39" applyFont="1" applyFill="1" applyBorder="1" applyAlignment="1">
      <alignment horizontal="left" vertical="center" wrapText="1"/>
    </xf>
    <xf numFmtId="0" fontId="2" fillId="3" borderId="10" xfId="39" applyFont="1" applyFill="1" applyBorder="1" applyAlignment="1">
      <alignment horizontal="right" vertical="center" wrapText="1" readingOrder="2"/>
    </xf>
    <xf numFmtId="0" fontId="18" fillId="4" borderId="11" xfId="39" applyFont="1" applyFill="1" applyBorder="1" applyAlignment="1">
      <alignment horizontal="left" vertical="center" wrapText="1"/>
    </xf>
    <xf numFmtId="166" fontId="18" fillId="4" borderId="9" xfId="27" applyNumberFormat="1" applyFont="1" applyFill="1" applyBorder="1" applyAlignment="1">
      <alignment horizontal="center" vertical="center"/>
    </xf>
    <xf numFmtId="0" fontId="18" fillId="4" borderId="9" xfId="39" applyFont="1" applyFill="1" applyBorder="1" applyAlignment="1">
      <alignment horizontal="right" vertical="center" wrapText="1" readingOrder="2"/>
    </xf>
    <xf numFmtId="0" fontId="18" fillId="4" borderId="10" xfId="39" applyFont="1" applyFill="1" applyBorder="1" applyAlignment="1">
      <alignment horizontal="right" vertical="center" wrapText="1" readingOrder="2"/>
    </xf>
    <xf numFmtId="0" fontId="18" fillId="3" borderId="12" xfId="39" applyFont="1" applyFill="1" applyBorder="1" applyAlignment="1">
      <alignment horizontal="right" vertical="center" wrapText="1" readingOrder="2"/>
    </xf>
    <xf numFmtId="0" fontId="18" fillId="3" borderId="13" xfId="39" applyFont="1" applyFill="1" applyBorder="1" applyAlignment="1">
      <alignment horizontal="right" vertical="center" wrapText="1" readingOrder="2"/>
    </xf>
    <xf numFmtId="0" fontId="11" fillId="4" borderId="14" xfId="12" applyFont="1" applyFill="1" applyBorder="1" applyAlignment="1">
      <alignment horizontal="center" vertical="center" wrapText="1"/>
    </xf>
    <xf numFmtId="0" fontId="11" fillId="4" borderId="9" xfId="39" applyFont="1" applyFill="1" applyBorder="1" applyAlignment="1">
      <alignment horizontal="left" vertical="center" wrapText="1"/>
    </xf>
    <xf numFmtId="0" fontId="11" fillId="3" borderId="12" xfId="39" applyFont="1" applyFill="1" applyBorder="1" applyAlignment="1">
      <alignment horizontal="left" vertical="center" wrapText="1"/>
    </xf>
    <xf numFmtId="0" fontId="24" fillId="3" borderId="9" xfId="39" applyFont="1" applyFill="1" applyBorder="1" applyAlignment="1">
      <alignment horizontal="left" vertical="center" wrapText="1"/>
    </xf>
    <xf numFmtId="0" fontId="11" fillId="3" borderId="9" xfId="39" applyFont="1" applyFill="1" applyBorder="1" applyAlignment="1">
      <alignment horizontal="left" vertical="center" wrapText="1"/>
    </xf>
    <xf numFmtId="166" fontId="2" fillId="3" borderId="9" xfId="27" applyNumberFormat="1" applyFont="1" applyFill="1" applyBorder="1" applyAlignment="1">
      <alignment horizontal="right" vertical="center"/>
    </xf>
    <xf numFmtId="166" fontId="24" fillId="3" borderId="9" xfId="27" applyNumberFormat="1" applyFont="1" applyFill="1" applyBorder="1" applyAlignment="1">
      <alignment horizontal="center" vertical="center"/>
    </xf>
    <xf numFmtId="166" fontId="24" fillId="4" borderId="9" xfId="27" applyNumberFormat="1" applyFont="1" applyFill="1" applyBorder="1" applyAlignment="1">
      <alignment horizontal="center" vertical="center"/>
    </xf>
    <xf numFmtId="166" fontId="24" fillId="3" borderId="9" xfId="24" applyNumberFormat="1" applyFont="1" applyFill="1" applyBorder="1" applyAlignment="1">
      <alignment horizontal="center" vertical="center"/>
    </xf>
    <xf numFmtId="166" fontId="18" fillId="3" borderId="9" xfId="24" applyNumberFormat="1" applyFont="1" applyFill="1" applyBorder="1" applyAlignment="1">
      <alignment horizontal="center" vertical="center"/>
    </xf>
    <xf numFmtId="1" fontId="21" fillId="3" borderId="9" xfId="38" applyNumberFormat="1" applyFont="1" applyFill="1" applyBorder="1" applyAlignment="1">
      <alignment horizontal="center" vertical="center"/>
    </xf>
    <xf numFmtId="1" fontId="20" fillId="3" borderId="9" xfId="38" applyNumberFormat="1" applyFont="1" applyFill="1" applyBorder="1" applyAlignment="1">
      <alignment horizontal="center" vertical="center"/>
    </xf>
    <xf numFmtId="0" fontId="2" fillId="3" borderId="9" xfId="39" applyFont="1" applyFill="1" applyBorder="1" applyAlignment="1">
      <alignment horizontal="right" vertical="center" wrapText="1" indent="2" readingOrder="2"/>
    </xf>
    <xf numFmtId="1" fontId="21" fillId="3" borderId="9" xfId="8" applyNumberFormat="1" applyFont="1" applyFill="1" applyBorder="1" applyAlignment="1">
      <alignment horizontal="center" vertical="center" wrapText="1"/>
    </xf>
    <xf numFmtId="166" fontId="20" fillId="3" borderId="9" xfId="8" applyNumberFormat="1" applyFont="1" applyFill="1" applyBorder="1" applyAlignment="1">
      <alignment horizontal="center" vertical="center" wrapText="1"/>
    </xf>
    <xf numFmtId="166" fontId="27" fillId="3" borderId="9" xfId="8" applyNumberFormat="1" applyFont="1" applyFill="1" applyBorder="1" applyAlignment="1">
      <alignment horizontal="center" vertical="center" wrapText="1"/>
    </xf>
    <xf numFmtId="0" fontId="11" fillId="3" borderId="11" xfId="39" applyFont="1" applyFill="1" applyBorder="1" applyAlignment="1">
      <alignment horizontal="left" vertical="center" wrapText="1"/>
    </xf>
    <xf numFmtId="0" fontId="34" fillId="0" borderId="0" xfId="0" applyFont="1"/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vertical="center"/>
    </xf>
    <xf numFmtId="0" fontId="7" fillId="0" borderId="0" xfId="0" applyFont="1" applyAlignment="1">
      <alignment horizontal="left" vertical="center" readingOrder="2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4" fillId="0" borderId="0" xfId="0" applyFont="1" applyAlignment="1">
      <alignment horizontal="right" vertical="center" wrapText="1" readingOrder="2"/>
    </xf>
    <xf numFmtId="0" fontId="34" fillId="0" borderId="0" xfId="0" applyFont="1" applyAlignment="1"/>
    <xf numFmtId="0" fontId="34" fillId="0" borderId="0" xfId="0" applyFont="1" applyAlignment="1">
      <alignment horizontal="right"/>
    </xf>
    <xf numFmtId="0" fontId="37" fillId="0" borderId="0" xfId="0" applyFont="1" applyAlignment="1"/>
    <xf numFmtId="0" fontId="24" fillId="3" borderId="9" xfId="0" applyFont="1" applyFill="1" applyBorder="1" applyAlignment="1">
      <alignment horizontal="left" vertical="center" readingOrder="1"/>
    </xf>
    <xf numFmtId="168" fontId="2" fillId="3" borderId="9" xfId="3" applyNumberFormat="1" applyFont="1" applyFill="1" applyBorder="1" applyAlignment="1">
      <alignment vertical="center" readingOrder="1"/>
    </xf>
    <xf numFmtId="168" fontId="28" fillId="3" borderId="9" xfId="3" applyNumberFormat="1" applyFont="1" applyFill="1" applyBorder="1" applyAlignment="1">
      <alignment horizontal="right" vertical="center" indent="2"/>
    </xf>
    <xf numFmtId="168" fontId="23" fillId="3" borderId="9" xfId="3" applyNumberFormat="1" applyFont="1" applyFill="1" applyBorder="1" applyAlignment="1">
      <alignment horizontal="left" vertical="center" indent="2"/>
    </xf>
    <xf numFmtId="0" fontId="24" fillId="3" borderId="15" xfId="0" applyFont="1" applyFill="1" applyBorder="1" applyAlignment="1">
      <alignment horizontal="left" vertical="center" readingOrder="1"/>
    </xf>
    <xf numFmtId="168" fontId="23" fillId="3" borderId="15" xfId="3" applyNumberFormat="1" applyFont="1" applyFill="1" applyBorder="1" applyAlignment="1">
      <alignment horizontal="left" vertical="center" indent="2"/>
    </xf>
    <xf numFmtId="168" fontId="2" fillId="3" borderId="15" xfId="3" applyNumberFormat="1" applyFont="1" applyFill="1" applyBorder="1" applyAlignment="1">
      <alignment vertical="center" readingOrder="1"/>
    </xf>
    <xf numFmtId="168" fontId="28" fillId="3" borderId="15" xfId="3" applyNumberFormat="1" applyFont="1" applyFill="1" applyBorder="1" applyAlignment="1">
      <alignment horizontal="right" vertical="center" indent="2"/>
    </xf>
    <xf numFmtId="0" fontId="2" fillId="0" borderId="0" xfId="25" applyFont="1" applyAlignment="1">
      <alignment vertical="center"/>
    </xf>
    <xf numFmtId="3" fontId="18" fillId="3" borderId="0" xfId="8" applyNumberFormat="1" applyFont="1" applyFill="1" applyBorder="1" applyAlignment="1">
      <alignment horizontal="center" vertical="center" wrapText="1"/>
    </xf>
    <xf numFmtId="0" fontId="18" fillId="4" borderId="16" xfId="39" applyFont="1" applyFill="1" applyBorder="1" applyAlignment="1">
      <alignment horizontal="left" vertical="center" wrapText="1"/>
    </xf>
    <xf numFmtId="0" fontId="11" fillId="4" borderId="12" xfId="39" applyFont="1" applyFill="1" applyBorder="1" applyAlignment="1">
      <alignment horizontal="left" vertical="center" wrapText="1"/>
    </xf>
    <xf numFmtId="166" fontId="24" fillId="4" borderId="12" xfId="27" applyNumberFormat="1" applyFont="1" applyFill="1" applyBorder="1" applyAlignment="1">
      <alignment horizontal="center" vertical="center"/>
    </xf>
    <xf numFmtId="3" fontId="18" fillId="4" borderId="12" xfId="3" applyNumberFormat="1" applyFont="1" applyFill="1" applyBorder="1" applyAlignment="1">
      <alignment horizontal="right" vertical="center"/>
    </xf>
    <xf numFmtId="166" fontId="18" fillId="4" borderId="12" xfId="27" applyNumberFormat="1" applyFont="1" applyFill="1" applyBorder="1" applyAlignment="1">
      <alignment horizontal="center" vertical="center"/>
    </xf>
    <xf numFmtId="0" fontId="18" fillId="4" borderId="12" xfId="39" applyFont="1" applyFill="1" applyBorder="1" applyAlignment="1">
      <alignment horizontal="right" vertical="center" wrapText="1" readingOrder="2"/>
    </xf>
    <xf numFmtId="0" fontId="18" fillId="4" borderId="13" xfId="39" applyFont="1" applyFill="1" applyBorder="1" applyAlignment="1">
      <alignment horizontal="right" vertical="center" wrapText="1" readingOrder="2"/>
    </xf>
    <xf numFmtId="0" fontId="11" fillId="3" borderId="0" xfId="39" applyFont="1" applyFill="1" applyBorder="1" applyAlignment="1">
      <alignment horizontal="center" vertical="center" wrapText="1"/>
    </xf>
    <xf numFmtId="0" fontId="11" fillId="3" borderId="17" xfId="39" applyFont="1" applyFill="1" applyBorder="1" applyAlignment="1">
      <alignment horizontal="center" vertical="center" wrapText="1"/>
    </xf>
    <xf numFmtId="0" fontId="11" fillId="3" borderId="18" xfId="39" applyFont="1" applyFill="1" applyBorder="1" applyAlignment="1">
      <alignment horizontal="center" vertical="center" wrapText="1"/>
    </xf>
    <xf numFmtId="3" fontId="18" fillId="3" borderId="17" xfId="8" applyNumberFormat="1" applyFont="1" applyFill="1" applyBorder="1" applyAlignment="1">
      <alignment horizontal="center" vertical="center" wrapText="1"/>
    </xf>
    <xf numFmtId="3" fontId="18" fillId="3" borderId="18" xfId="8" applyNumberFormat="1" applyFont="1" applyFill="1" applyBorder="1" applyAlignment="1">
      <alignment horizontal="center" vertical="center" wrapText="1"/>
    </xf>
    <xf numFmtId="0" fontId="15" fillId="0" borderId="0" xfId="17" applyFont="1" applyAlignment="1">
      <alignment vertical="center" wrapText="1" readingOrder="1"/>
    </xf>
    <xf numFmtId="0" fontId="33" fillId="3" borderId="12" xfId="0" applyFont="1" applyFill="1" applyBorder="1" applyAlignment="1">
      <alignment horizontal="left" vertical="center" readingOrder="1"/>
    </xf>
    <xf numFmtId="0" fontId="33" fillId="3" borderId="12" xfId="0" applyFont="1" applyFill="1" applyBorder="1" applyAlignment="1">
      <alignment horizontal="left"/>
    </xf>
    <xf numFmtId="169" fontId="38" fillId="3" borderId="12" xfId="3" applyNumberFormat="1" applyFont="1" applyFill="1" applyBorder="1" applyAlignment="1">
      <alignment vertical="center" readingOrder="1"/>
    </xf>
    <xf numFmtId="0" fontId="38" fillId="3" borderId="12" xfId="0" applyFont="1" applyFill="1" applyBorder="1" applyAlignment="1">
      <alignment horizontal="right"/>
    </xf>
    <xf numFmtId="0" fontId="11" fillId="3" borderId="16" xfId="39" applyFont="1" applyFill="1" applyBorder="1" applyAlignment="1">
      <alignment horizontal="left" vertical="center" wrapText="1"/>
    </xf>
    <xf numFmtId="1" fontId="21" fillId="3" borderId="12" xfId="8" applyNumberFormat="1" applyFont="1" applyFill="1" applyBorder="1" applyAlignment="1">
      <alignment horizontal="center" vertical="center" wrapText="1"/>
    </xf>
    <xf numFmtId="166" fontId="20" fillId="3" borderId="12" xfId="8" applyNumberFormat="1" applyFont="1" applyFill="1" applyBorder="1" applyAlignment="1">
      <alignment horizontal="center" vertical="center" wrapText="1"/>
    </xf>
    <xf numFmtId="1" fontId="11" fillId="3" borderId="7" xfId="10" applyFont="1" applyFill="1" applyBorder="1" applyAlignment="1">
      <alignment horizontal="center" vertical="center" wrapText="1"/>
    </xf>
    <xf numFmtId="1" fontId="11" fillId="3" borderId="19" xfId="10" applyFont="1" applyFill="1" applyBorder="1" applyAlignment="1">
      <alignment horizontal="center" vertical="center" wrapText="1"/>
    </xf>
    <xf numFmtId="0" fontId="11" fillId="3" borderId="20" xfId="12" applyFont="1" applyFill="1" applyBorder="1" applyAlignment="1">
      <alignment horizontal="center" vertical="center" wrapText="1"/>
    </xf>
    <xf numFmtId="0" fontId="11" fillId="3" borderId="19" xfId="12" applyFont="1" applyFill="1" applyBorder="1" applyAlignment="1">
      <alignment horizontal="center" vertical="center" wrapText="1" readingOrder="1"/>
    </xf>
    <xf numFmtId="1" fontId="18" fillId="3" borderId="20" xfId="10" applyFont="1" applyFill="1" applyBorder="1" applyAlignment="1">
      <alignment horizontal="center" vertical="center" wrapText="1"/>
    </xf>
    <xf numFmtId="1" fontId="18" fillId="3" borderId="7" xfId="1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/>
    </xf>
    <xf numFmtId="0" fontId="34" fillId="3" borderId="0" xfId="0" applyFont="1" applyFill="1"/>
    <xf numFmtId="0" fontId="2" fillId="3" borderId="21" xfId="39" applyFont="1" applyFill="1" applyBorder="1" applyAlignment="1">
      <alignment horizontal="left" vertical="center" wrapText="1"/>
    </xf>
    <xf numFmtId="0" fontId="24" fillId="3" borderId="15" xfId="39" applyFont="1" applyFill="1" applyBorder="1" applyAlignment="1">
      <alignment horizontal="left" vertical="center" wrapText="1"/>
    </xf>
    <xf numFmtId="166" fontId="24" fillId="3" borderId="15" xfId="27" applyNumberFormat="1" applyFont="1" applyFill="1" applyBorder="1" applyAlignment="1">
      <alignment horizontal="center" vertical="center"/>
    </xf>
    <xf numFmtId="166" fontId="18" fillId="3" borderId="15" xfId="27" applyNumberFormat="1" applyFont="1" applyFill="1" applyBorder="1" applyAlignment="1">
      <alignment horizontal="center" vertical="center"/>
    </xf>
    <xf numFmtId="0" fontId="2" fillId="3" borderId="15" xfId="39" applyFont="1" applyFill="1" applyBorder="1" applyAlignment="1">
      <alignment horizontal="right" vertical="center" wrapText="1" indent="2" readingOrder="2"/>
    </xf>
    <xf numFmtId="0" fontId="2" fillId="3" borderId="22" xfId="39" applyFont="1" applyFill="1" applyBorder="1" applyAlignment="1">
      <alignment horizontal="right" vertical="center" wrapText="1" readingOrder="2"/>
    </xf>
    <xf numFmtId="1" fontId="21" fillId="4" borderId="9" xfId="8" applyNumberFormat="1" applyFont="1" applyFill="1" applyBorder="1" applyAlignment="1">
      <alignment horizontal="center" vertical="center" wrapText="1"/>
    </xf>
    <xf numFmtId="3" fontId="20" fillId="4" borderId="9" xfId="8" applyNumberFormat="1" applyFont="1" applyFill="1" applyBorder="1" applyAlignment="1">
      <alignment horizontal="center" vertical="center" wrapText="1"/>
    </xf>
    <xf numFmtId="0" fontId="2" fillId="3" borderId="23" xfId="39" applyFont="1" applyFill="1" applyBorder="1" applyAlignment="1">
      <alignment horizontal="left" vertical="center" wrapText="1"/>
    </xf>
    <xf numFmtId="0" fontId="24" fillId="3" borderId="24" xfId="39" applyFont="1" applyFill="1" applyBorder="1" applyAlignment="1">
      <alignment horizontal="left" vertical="center" wrapText="1"/>
    </xf>
    <xf numFmtId="0" fontId="2" fillId="3" borderId="25" xfId="39" applyFont="1" applyFill="1" applyBorder="1" applyAlignment="1">
      <alignment horizontal="right" vertical="center" wrapText="1" readingOrder="2"/>
    </xf>
    <xf numFmtId="0" fontId="2" fillId="4" borderId="16" xfId="39" applyFont="1" applyFill="1" applyBorder="1" applyAlignment="1">
      <alignment horizontal="left" vertical="center" wrapText="1"/>
    </xf>
    <xf numFmtId="166" fontId="24" fillId="3" borderId="24" xfId="27" applyNumberFormat="1" applyFont="1" applyFill="1" applyBorder="1" applyAlignment="1">
      <alignment horizontal="center" vertical="center"/>
    </xf>
    <xf numFmtId="0" fontId="2" fillId="3" borderId="24" xfId="39" applyFont="1" applyFill="1" applyBorder="1" applyAlignment="1">
      <alignment horizontal="right" vertical="center" wrapText="1" indent="2" readingOrder="2"/>
    </xf>
    <xf numFmtId="0" fontId="11" fillId="3" borderId="15" xfId="0" applyFont="1" applyFill="1" applyBorder="1" applyAlignment="1">
      <alignment horizontal="left" vertical="center" readingOrder="1"/>
    </xf>
    <xf numFmtId="168" fontId="23" fillId="3" borderId="15" xfId="3" applyNumberFormat="1" applyFont="1" applyFill="1" applyBorder="1" applyAlignment="1">
      <alignment horizontal="left" vertical="center"/>
    </xf>
    <xf numFmtId="168" fontId="39" fillId="3" borderId="15" xfId="3" applyNumberFormat="1" applyFont="1" applyFill="1" applyBorder="1" applyAlignment="1">
      <alignment vertical="center" readingOrder="1"/>
    </xf>
    <xf numFmtId="168" fontId="28" fillId="3" borderId="15" xfId="3" applyNumberFormat="1" applyFont="1" applyFill="1" applyBorder="1" applyAlignment="1">
      <alignment horizontal="right" vertical="center" indent="2" readingOrder="2"/>
    </xf>
    <xf numFmtId="0" fontId="33" fillId="4" borderId="12" xfId="0" applyFont="1" applyFill="1" applyBorder="1" applyAlignment="1">
      <alignment horizontal="left" vertical="center" readingOrder="1"/>
    </xf>
    <xf numFmtId="169" fontId="38" fillId="4" borderId="12" xfId="3" applyNumberFormat="1" applyFont="1" applyFill="1" applyBorder="1" applyAlignment="1">
      <alignment vertical="center" readingOrder="1"/>
    </xf>
    <xf numFmtId="0" fontId="11" fillId="4" borderId="12" xfId="0" applyFont="1" applyFill="1" applyBorder="1" applyAlignment="1">
      <alignment horizontal="left" vertical="center"/>
    </xf>
    <xf numFmtId="0" fontId="18" fillId="4" borderId="12" xfId="0" applyFont="1" applyFill="1" applyBorder="1" applyAlignment="1">
      <alignment horizontal="right" vertical="center"/>
    </xf>
    <xf numFmtId="0" fontId="26" fillId="0" borderId="0" xfId="6" applyFont="1" applyFill="1" applyAlignment="1">
      <alignment horizontal="right" vertical="center" readingOrder="2"/>
    </xf>
    <xf numFmtId="0" fontId="40" fillId="0" borderId="0" xfId="0" applyFont="1" applyAlignment="1">
      <alignment readingOrder="2"/>
    </xf>
    <xf numFmtId="0" fontId="3" fillId="0" borderId="0" xfId="17" applyFont="1" applyAlignment="1">
      <alignment vertical="center" wrapText="1"/>
    </xf>
    <xf numFmtId="0" fontId="4" fillId="0" borderId="0" xfId="17" applyFont="1" applyAlignment="1">
      <alignment vertical="center" wrapText="1"/>
    </xf>
    <xf numFmtId="166" fontId="38" fillId="3" borderId="9" xfId="27" applyNumberFormat="1" applyFont="1" applyFill="1" applyBorder="1" applyAlignment="1">
      <alignment horizontal="center" vertical="center"/>
    </xf>
    <xf numFmtId="166" fontId="38" fillId="4" borderId="9" xfId="27" applyNumberFormat="1" applyFont="1" applyFill="1" applyBorder="1" applyAlignment="1">
      <alignment horizontal="center" vertical="center"/>
    </xf>
    <xf numFmtId="166" fontId="38" fillId="3" borderId="9" xfId="24" applyNumberFormat="1" applyFont="1" applyFill="1" applyBorder="1" applyAlignment="1">
      <alignment horizontal="center" vertical="center"/>
    </xf>
    <xf numFmtId="1" fontId="38" fillId="3" borderId="9" xfId="38" applyNumberFormat="1" applyFont="1" applyFill="1" applyBorder="1" applyAlignment="1">
      <alignment horizontal="center" vertical="center"/>
    </xf>
    <xf numFmtId="166" fontId="38" fillId="3" borderId="24" xfId="27" applyNumberFormat="1" applyFont="1" applyFill="1" applyBorder="1" applyAlignment="1">
      <alignment horizontal="center" vertical="center"/>
    </xf>
    <xf numFmtId="166" fontId="41" fillId="4" borderId="12" xfId="27" applyNumberFormat="1" applyFont="1" applyFill="1" applyBorder="1" applyAlignment="1">
      <alignment horizontal="center" vertical="center"/>
    </xf>
    <xf numFmtId="166" fontId="41" fillId="3" borderId="9" xfId="27" applyNumberFormat="1" applyFont="1" applyFill="1" applyBorder="1" applyAlignment="1">
      <alignment horizontal="center" vertical="center"/>
    </xf>
    <xf numFmtId="166" fontId="41" fillId="4" borderId="9" xfId="27" applyNumberFormat="1" applyFont="1" applyFill="1" applyBorder="1" applyAlignment="1">
      <alignment horizontal="center" vertical="center"/>
    </xf>
    <xf numFmtId="166" fontId="41" fillId="3" borderId="9" xfId="24" applyNumberFormat="1" applyFont="1" applyFill="1" applyBorder="1" applyAlignment="1">
      <alignment horizontal="center" vertical="center"/>
    </xf>
    <xf numFmtId="1" fontId="41" fillId="3" borderId="9" xfId="38" applyNumberFormat="1" applyFont="1" applyFill="1" applyBorder="1" applyAlignment="1">
      <alignment horizontal="center" vertical="center"/>
    </xf>
    <xf numFmtId="167" fontId="2" fillId="3" borderId="9" xfId="0" applyNumberFormat="1" applyFont="1" applyFill="1" applyBorder="1" applyAlignment="1">
      <alignment vertical="center" readingOrder="1"/>
    </xf>
    <xf numFmtId="167" fontId="2" fillId="3" borderId="15" xfId="0" applyNumberFormat="1" applyFont="1" applyFill="1" applyBorder="1" applyAlignment="1">
      <alignment vertical="center" readingOrder="1"/>
    </xf>
    <xf numFmtId="0" fontId="2" fillId="3" borderId="20" xfId="39" applyFont="1" applyFill="1" applyBorder="1" applyAlignment="1">
      <alignment horizontal="center" vertical="center" wrapText="1"/>
    </xf>
    <xf numFmtId="0" fontId="2" fillId="3" borderId="19" xfId="39" applyFont="1" applyFill="1" applyBorder="1" applyAlignment="1">
      <alignment horizontal="center" vertical="center" wrapText="1"/>
    </xf>
    <xf numFmtId="3" fontId="34" fillId="0" borderId="0" xfId="0" applyNumberFormat="1" applyFont="1" applyAlignment="1">
      <alignment vertical="center"/>
    </xf>
    <xf numFmtId="0" fontId="11" fillId="3" borderId="21" xfId="39" applyFont="1" applyFill="1" applyBorder="1" applyAlignment="1">
      <alignment horizontal="left" vertical="center" wrapText="1"/>
    </xf>
    <xf numFmtId="0" fontId="11" fillId="3" borderId="15" xfId="39" applyFont="1" applyFill="1" applyBorder="1" applyAlignment="1">
      <alignment horizontal="left" vertical="center" wrapText="1"/>
    </xf>
    <xf numFmtId="166" fontId="21" fillId="3" borderId="15" xfId="8" applyNumberFormat="1" applyFont="1" applyFill="1" applyBorder="1" applyAlignment="1">
      <alignment horizontal="center" vertical="center" wrapText="1"/>
    </xf>
    <xf numFmtId="166" fontId="27" fillId="3" borderId="15" xfId="8" applyNumberFormat="1" applyFont="1" applyFill="1" applyBorder="1" applyAlignment="1">
      <alignment horizontal="center" vertical="center" wrapText="1"/>
    </xf>
    <xf numFmtId="0" fontId="18" fillId="3" borderId="15" xfId="39" applyFont="1" applyFill="1" applyBorder="1" applyAlignment="1">
      <alignment horizontal="right" vertical="center" wrapText="1" readingOrder="2"/>
    </xf>
    <xf numFmtId="0" fontId="18" fillId="3" borderId="22" xfId="39" applyFont="1" applyFill="1" applyBorder="1" applyAlignment="1">
      <alignment horizontal="right" vertical="center" wrapText="1" readingOrder="2"/>
    </xf>
    <xf numFmtId="0" fontId="2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readingOrder="2"/>
    </xf>
    <xf numFmtId="3" fontId="2" fillId="3" borderId="15" xfId="1" applyNumberFormat="1" applyFont="1" applyFill="1" applyBorder="1" applyAlignment="1">
      <alignment horizontal="right" vertical="center" indent="1"/>
    </xf>
    <xf numFmtId="3" fontId="2" fillId="4" borderId="9" xfId="1" applyNumberFormat="1" applyFont="1" applyFill="1" applyBorder="1" applyAlignment="1">
      <alignment horizontal="right" vertical="center" indent="1"/>
    </xf>
    <xf numFmtId="3" fontId="2" fillId="3" borderId="9" xfId="1" applyNumberFormat="1" applyFont="1" applyFill="1" applyBorder="1" applyAlignment="1">
      <alignment horizontal="right" vertical="center" indent="1"/>
    </xf>
    <xf numFmtId="0" fontId="2" fillId="4" borderId="0" xfId="0" applyFont="1" applyFill="1" applyAlignment="1">
      <alignment vertical="center"/>
    </xf>
    <xf numFmtId="170" fontId="2" fillId="0" borderId="0" xfId="0" applyNumberFormat="1" applyFont="1" applyAlignment="1">
      <alignment vertical="center"/>
    </xf>
    <xf numFmtId="170" fontId="2" fillId="0" borderId="0" xfId="1" applyNumberFormat="1" applyFont="1" applyAlignment="1">
      <alignment vertical="center"/>
    </xf>
    <xf numFmtId="169" fontId="2" fillId="0" borderId="0" xfId="1" applyNumberFormat="1" applyFont="1" applyAlignment="1">
      <alignment vertical="center"/>
    </xf>
    <xf numFmtId="0" fontId="18" fillId="4" borderId="29" xfId="8" applyFont="1" applyFill="1" applyBorder="1">
      <alignment horizontal="right" vertical="center" wrapText="1"/>
    </xf>
    <xf numFmtId="0" fontId="7" fillId="0" borderId="0" xfId="31" applyFont="1">
      <alignment horizontal="right" vertical="center"/>
    </xf>
    <xf numFmtId="0" fontId="18" fillId="0" borderId="0" xfId="32" applyFont="1">
      <alignment horizontal="left" vertical="center"/>
    </xf>
    <xf numFmtId="0" fontId="32" fillId="0" borderId="0" xfId="0" applyFont="1" applyAlignment="1">
      <alignment horizontal="center"/>
    </xf>
    <xf numFmtId="0" fontId="18" fillId="4" borderId="29" xfId="9" applyFont="1" applyFill="1" applyBorder="1" applyAlignment="1">
      <alignment vertical="center" wrapText="1"/>
    </xf>
    <xf numFmtId="1" fontId="11" fillId="4" borderId="30" xfId="10" applyFont="1" applyFill="1" applyBorder="1" applyAlignment="1">
      <alignment horizontal="left" vertical="center" wrapText="1"/>
    </xf>
    <xf numFmtId="0" fontId="7" fillId="0" borderId="0" xfId="31" applyFont="1" applyAlignment="1">
      <alignment horizontal="right" vertical="center" readingOrder="2"/>
    </xf>
    <xf numFmtId="0" fontId="18" fillId="4" borderId="14" xfId="12" applyFont="1" applyFill="1" applyBorder="1" applyAlignment="1">
      <alignment horizontal="center" vertical="center" wrapText="1"/>
    </xf>
    <xf numFmtId="0" fontId="43" fillId="0" borderId="0" xfId="0" applyFont="1" applyBorder="1" applyAlignment="1">
      <alignment horizontal="center" vertical="center" wrapText="1" readingOrder="2"/>
    </xf>
    <xf numFmtId="0" fontId="43" fillId="0" borderId="0" xfId="0" applyFont="1" applyBorder="1" applyAlignment="1">
      <alignment horizontal="right" vertical="center" wrapText="1" readingOrder="2"/>
    </xf>
    <xf numFmtId="0" fontId="45" fillId="0" borderId="0" xfId="0" applyFont="1" applyBorder="1"/>
    <xf numFmtId="0" fontId="0" fillId="0" borderId="0" xfId="0" applyAlignment="1">
      <alignment horizontal="center"/>
    </xf>
    <xf numFmtId="0" fontId="0" fillId="0" borderId="0" xfId="0" applyAlignment="1"/>
    <xf numFmtId="0" fontId="45" fillId="0" borderId="0" xfId="0" applyFont="1" applyBorder="1" applyAlignment="1"/>
    <xf numFmtId="0" fontId="24" fillId="4" borderId="10" xfId="39" applyFont="1" applyFill="1" applyBorder="1" applyAlignment="1">
      <alignment horizontal="center" vertical="center" wrapText="1"/>
    </xf>
    <xf numFmtId="0" fontId="24" fillId="3" borderId="10" xfId="39" applyFont="1" applyFill="1" applyBorder="1" applyAlignment="1">
      <alignment horizontal="center" vertical="center" wrapText="1"/>
    </xf>
    <xf numFmtId="0" fontId="24" fillId="3" borderId="22" xfId="39" applyFont="1" applyFill="1" applyBorder="1" applyAlignment="1">
      <alignment horizontal="center" vertical="center" wrapText="1"/>
    </xf>
    <xf numFmtId="0" fontId="18" fillId="0" borderId="0" xfId="25" applyFont="1" applyAlignment="1">
      <alignment vertical="center"/>
    </xf>
    <xf numFmtId="0" fontId="24" fillId="4" borderId="10" xfId="39" applyFont="1" applyFill="1" applyBorder="1" applyAlignment="1">
      <alignment horizontal="left" vertical="center" wrapText="1" indent="1"/>
    </xf>
    <xf numFmtId="0" fontId="24" fillId="3" borderId="10" xfId="39" applyFont="1" applyFill="1" applyBorder="1" applyAlignment="1">
      <alignment horizontal="left" vertical="center" wrapText="1" indent="1"/>
    </xf>
    <xf numFmtId="0" fontId="24" fillId="3" borderId="22" xfId="39" applyFont="1" applyFill="1" applyBorder="1" applyAlignment="1">
      <alignment horizontal="left" vertical="center" wrapText="1" indent="1"/>
    </xf>
    <xf numFmtId="3" fontId="18" fillId="4" borderId="12" xfId="3" applyNumberFormat="1" applyFont="1" applyFill="1" applyBorder="1" applyAlignment="1">
      <alignment vertical="center"/>
    </xf>
    <xf numFmtId="166" fontId="2" fillId="3" borderId="9" xfId="27" applyNumberFormat="1" applyFont="1" applyFill="1" applyBorder="1" applyAlignment="1">
      <alignment vertical="center"/>
    </xf>
    <xf numFmtId="3" fontId="2" fillId="3" borderId="7" xfId="39" applyNumberFormat="1" applyFont="1" applyFill="1" applyBorder="1" applyAlignment="1">
      <alignment vertical="center" wrapText="1"/>
    </xf>
    <xf numFmtId="166" fontId="2" fillId="3" borderId="15" xfId="27" applyNumberFormat="1" applyFont="1" applyFill="1" applyBorder="1" applyAlignment="1">
      <alignment vertical="center"/>
    </xf>
    <xf numFmtId="3" fontId="20" fillId="3" borderId="0" xfId="8" applyNumberFormat="1" applyFont="1" applyFill="1" applyBorder="1" applyAlignment="1">
      <alignment vertical="center" wrapText="1"/>
    </xf>
    <xf numFmtId="3" fontId="18" fillId="4" borderId="14" xfId="8" applyNumberFormat="1" applyFont="1" applyFill="1" applyBorder="1" applyAlignment="1">
      <alignment vertical="center" wrapText="1"/>
    </xf>
    <xf numFmtId="1" fontId="11" fillId="4" borderId="9" xfId="8" applyNumberFormat="1" applyFont="1" applyFill="1" applyBorder="1" applyAlignment="1">
      <alignment horizontal="center" vertical="center" wrapText="1"/>
    </xf>
    <xf numFmtId="3" fontId="18" fillId="4" borderId="9" xfId="8" applyNumberFormat="1" applyFont="1" applyFill="1" applyBorder="1" applyAlignment="1">
      <alignment horizontal="center" vertical="center" wrapText="1"/>
    </xf>
    <xf numFmtId="0" fontId="18" fillId="0" borderId="0" xfId="32" applyFont="1" applyFill="1" applyBorder="1" applyAlignment="1">
      <alignment horizontal="center" vertical="center"/>
    </xf>
    <xf numFmtId="0" fontId="33" fillId="3" borderId="12" xfId="0" applyFont="1" applyFill="1" applyBorder="1" applyAlignment="1">
      <alignment horizontal="center" vertical="center" readingOrder="1"/>
    </xf>
    <xf numFmtId="0" fontId="24" fillId="3" borderId="9" xfId="0" applyFont="1" applyFill="1" applyBorder="1" applyAlignment="1">
      <alignment horizontal="center" vertical="center" readingOrder="1"/>
    </xf>
    <xf numFmtId="0" fontId="24" fillId="3" borderId="15" xfId="0" applyFont="1" applyFill="1" applyBorder="1" applyAlignment="1">
      <alignment horizontal="center" vertical="center" readingOrder="1"/>
    </xf>
    <xf numFmtId="0" fontId="11" fillId="3" borderId="15" xfId="0" applyFont="1" applyFill="1" applyBorder="1" applyAlignment="1">
      <alignment horizontal="center" vertical="center" readingOrder="1"/>
    </xf>
    <xf numFmtId="0" fontId="34" fillId="0" borderId="0" xfId="0" applyFont="1" applyAlignment="1">
      <alignment horizontal="center"/>
    </xf>
    <xf numFmtId="0" fontId="11" fillId="4" borderId="12" xfId="0" applyFont="1" applyFill="1" applyBorder="1" applyAlignment="1">
      <alignment horizontal="center" vertical="center" readingOrder="1"/>
    </xf>
    <xf numFmtId="169" fontId="18" fillId="4" borderId="12" xfId="3" applyNumberFormat="1" applyFont="1" applyFill="1" applyBorder="1" applyAlignment="1">
      <alignment vertical="center" readingOrder="1"/>
    </xf>
    <xf numFmtId="0" fontId="46" fillId="0" borderId="0" xfId="0" applyFont="1" applyAlignment="1"/>
    <xf numFmtId="0" fontId="46" fillId="0" borderId="0" xfId="0" applyFont="1" applyAlignment="1">
      <alignment horizontal="center"/>
    </xf>
    <xf numFmtId="170" fontId="11" fillId="0" borderId="0" xfId="1" applyNumberFormat="1" applyFont="1" applyAlignment="1"/>
    <xf numFmtId="0" fontId="2" fillId="0" borderId="0" xfId="0" applyFont="1" applyAlignment="1">
      <alignment horizontal="right" vertical="center" readingOrder="2"/>
    </xf>
    <xf numFmtId="3" fontId="24" fillId="0" borderId="0" xfId="0" applyNumberFormat="1" applyFont="1" applyAlignment="1"/>
    <xf numFmtId="0" fontId="24" fillId="0" borderId="0" xfId="32" quotePrefix="1" applyFont="1" applyFill="1" applyBorder="1" applyAlignment="1">
      <alignment horizontal="left" vertical="center"/>
    </xf>
    <xf numFmtId="0" fontId="7" fillId="3" borderId="12" xfId="37" applyFont="1" applyFill="1" applyBorder="1" applyAlignment="1">
      <alignment horizontal="right" vertical="center" wrapText="1" indent="1" readingOrder="2"/>
    </xf>
    <xf numFmtId="0" fontId="7" fillId="4" borderId="9" xfId="37" applyFont="1" applyFill="1" applyBorder="1" applyAlignment="1">
      <alignment horizontal="right" vertical="center" wrapText="1" indent="1" readingOrder="2"/>
    </xf>
    <xf numFmtId="0" fontId="7" fillId="3" borderId="15" xfId="37" applyFont="1" applyFill="1" applyBorder="1" applyAlignment="1">
      <alignment horizontal="right" vertical="center" wrapText="1" indent="1" readingOrder="2"/>
    </xf>
    <xf numFmtId="0" fontId="24" fillId="0" borderId="0" xfId="0" applyFont="1" applyBorder="1" applyAlignment="1">
      <alignment horizontal="left"/>
    </xf>
    <xf numFmtId="0" fontId="47" fillId="0" borderId="0" xfId="0" applyFont="1" applyBorder="1"/>
    <xf numFmtId="0" fontId="47" fillId="0" borderId="0" xfId="0" applyFont="1" applyBorder="1" applyAlignment="1"/>
    <xf numFmtId="0" fontId="25" fillId="4" borderId="9" xfId="0" applyFont="1" applyFill="1" applyBorder="1" applyAlignment="1">
      <alignment horizontal="left" vertical="center"/>
    </xf>
    <xf numFmtId="0" fontId="11" fillId="4" borderId="9" xfId="0" applyFont="1" applyFill="1" applyBorder="1" applyAlignment="1">
      <alignment horizontal="center" vertical="center" readingOrder="1"/>
    </xf>
    <xf numFmtId="3" fontId="18" fillId="4" borderId="9" xfId="0" applyNumberFormat="1" applyFont="1" applyFill="1" applyBorder="1" applyAlignment="1">
      <alignment vertical="center" readingOrder="1"/>
    </xf>
    <xf numFmtId="0" fontId="29" fillId="4" borderId="9" xfId="0" applyFont="1" applyFill="1" applyBorder="1" applyAlignment="1">
      <alignment horizontal="right" vertical="center" indent="1"/>
    </xf>
    <xf numFmtId="0" fontId="36" fillId="0" borderId="0" xfId="0" applyFont="1" applyAlignment="1"/>
    <xf numFmtId="0" fontId="11" fillId="4" borderId="9" xfId="0" applyFont="1" applyFill="1" applyBorder="1" applyAlignment="1">
      <alignment horizontal="left" vertical="center" readingOrder="1"/>
    </xf>
    <xf numFmtId="0" fontId="50" fillId="0" borderId="0" xfId="0" applyFont="1"/>
    <xf numFmtId="0" fontId="11" fillId="4" borderId="14" xfId="12" applyFont="1" applyFill="1" applyBorder="1" applyAlignment="1">
      <alignment horizontal="center" vertical="center" wrapText="1" readingOrder="2"/>
    </xf>
    <xf numFmtId="0" fontId="11" fillId="4" borderId="7" xfId="39" applyFont="1" applyFill="1" applyBorder="1" applyAlignment="1">
      <alignment vertical="center" wrapText="1"/>
    </xf>
    <xf numFmtId="0" fontId="11" fillId="4" borderId="19" xfId="39" applyFont="1" applyFill="1" applyBorder="1" applyAlignment="1">
      <alignment vertical="center" wrapText="1"/>
    </xf>
    <xf numFmtId="0" fontId="11" fillId="4" borderId="12" xfId="39" applyFont="1" applyFill="1" applyBorder="1" applyAlignment="1">
      <alignment horizontal="center" vertical="center" wrapText="1"/>
    </xf>
    <xf numFmtId="0" fontId="11" fillId="4" borderId="12" xfId="39" applyFont="1" applyFill="1" applyBorder="1" applyAlignment="1">
      <alignment horizontal="right" vertical="center" wrapText="1"/>
    </xf>
    <xf numFmtId="166" fontId="39" fillId="3" borderId="15" xfId="8" applyNumberFormat="1" applyFont="1" applyFill="1" applyBorder="1" applyAlignment="1">
      <alignment vertical="center" wrapText="1"/>
    </xf>
    <xf numFmtId="0" fontId="18" fillId="4" borderId="13" xfId="39" applyFont="1" applyFill="1" applyBorder="1" applyAlignment="1">
      <alignment horizontal="left" vertical="center" wrapText="1" readingOrder="1"/>
    </xf>
    <xf numFmtId="0" fontId="2" fillId="3" borderId="10" xfId="39" applyFont="1" applyFill="1" applyBorder="1" applyAlignment="1">
      <alignment horizontal="left" vertical="center" wrapText="1" readingOrder="1"/>
    </xf>
    <xf numFmtId="0" fontId="18" fillId="4" borderId="20" xfId="12" applyFont="1" applyFill="1" applyBorder="1" applyAlignment="1">
      <alignment horizontal="center" vertical="center" wrapText="1"/>
    </xf>
    <xf numFmtId="169" fontId="38" fillId="3" borderId="12" xfId="3" applyNumberFormat="1" applyFont="1" applyFill="1" applyBorder="1" applyAlignment="1">
      <alignment horizontal="center" vertical="center" readingOrder="1"/>
    </xf>
    <xf numFmtId="0" fontId="29" fillId="4" borderId="9" xfId="0" applyFont="1" applyFill="1" applyBorder="1" applyAlignment="1">
      <alignment vertical="center"/>
    </xf>
    <xf numFmtId="168" fontId="28" fillId="3" borderId="9" xfId="3" applyNumberFormat="1" applyFont="1" applyFill="1" applyBorder="1" applyAlignment="1">
      <alignment vertical="center"/>
    </xf>
    <xf numFmtId="168" fontId="28" fillId="3" borderId="15" xfId="3" applyNumberFormat="1" applyFont="1" applyFill="1" applyBorder="1" applyAlignment="1">
      <alignment vertical="center"/>
    </xf>
    <xf numFmtId="0" fontId="18" fillId="4" borderId="12" xfId="0" applyFont="1" applyFill="1" applyBorder="1" applyAlignment="1">
      <alignment vertical="center"/>
    </xf>
    <xf numFmtId="168" fontId="28" fillId="3" borderId="15" xfId="3" applyNumberFormat="1" applyFont="1" applyFill="1" applyBorder="1" applyAlignment="1">
      <alignment vertical="center" readingOrder="2"/>
    </xf>
    <xf numFmtId="0" fontId="25" fillId="4" borderId="9" xfId="0" applyFont="1" applyFill="1" applyBorder="1" applyAlignment="1">
      <alignment vertical="center"/>
    </xf>
    <xf numFmtId="0" fontId="11" fillId="4" borderId="12" xfId="0" applyFont="1" applyFill="1" applyBorder="1" applyAlignment="1">
      <alignment vertical="center"/>
    </xf>
    <xf numFmtId="3" fontId="24" fillId="4" borderId="9" xfId="1" applyNumberFormat="1" applyFont="1" applyFill="1" applyBorder="1" applyAlignment="1">
      <alignment horizontal="center" vertical="center"/>
    </xf>
    <xf numFmtId="3" fontId="24" fillId="3" borderId="9" xfId="1" applyNumberFormat="1" applyFont="1" applyFill="1" applyBorder="1" applyAlignment="1">
      <alignment horizontal="center" vertical="center"/>
    </xf>
    <xf numFmtId="3" fontId="24" fillId="3" borderId="15" xfId="1" applyNumberFormat="1" applyFont="1" applyFill="1" applyBorder="1" applyAlignment="1">
      <alignment horizontal="center" vertical="center"/>
    </xf>
    <xf numFmtId="167" fontId="41" fillId="3" borderId="9" xfId="27" applyNumberFormat="1" applyFont="1" applyFill="1" applyBorder="1" applyAlignment="1">
      <alignment horizontal="center" vertical="center"/>
    </xf>
    <xf numFmtId="1" fontId="21" fillId="4" borderId="10" xfId="8" applyNumberFormat="1" applyFont="1" applyFill="1" applyBorder="1" applyAlignment="1">
      <alignment horizontal="center" vertical="center" wrapText="1"/>
    </xf>
    <xf numFmtId="3" fontId="20" fillId="4" borderId="11" xfId="8" applyNumberFormat="1" applyFont="1" applyFill="1" applyBorder="1" applyAlignment="1">
      <alignment horizontal="center" vertical="center" wrapText="1"/>
    </xf>
    <xf numFmtId="0" fontId="18" fillId="3" borderId="7" xfId="12" applyFont="1" applyFill="1" applyBorder="1" applyAlignment="1">
      <alignment horizontal="center" vertical="center" wrapText="1"/>
    </xf>
    <xf numFmtId="0" fontId="7" fillId="0" borderId="0" xfId="0" applyFont="1" applyAlignment="1">
      <alignment horizontal="right" vertical="center" readingOrder="2"/>
    </xf>
    <xf numFmtId="0" fontId="2" fillId="3" borderId="11" xfId="39" applyFont="1" applyFill="1" applyBorder="1" applyAlignment="1">
      <alignment horizontal="right" vertical="center" wrapText="1" readingOrder="2"/>
    </xf>
    <xf numFmtId="0" fontId="2" fillId="4" borderId="16" xfId="39" applyFont="1" applyFill="1" applyBorder="1" applyAlignment="1">
      <alignment horizontal="right" vertical="center" wrapText="1" readingOrder="2"/>
    </xf>
    <xf numFmtId="3" fontId="2" fillId="4" borderId="9" xfId="1" applyNumberFormat="1" applyFont="1" applyFill="1" applyBorder="1" applyAlignment="1">
      <alignment horizontal="right" vertical="center" wrapText="1" indent="1"/>
    </xf>
    <xf numFmtId="0" fontId="7" fillId="0" borderId="0" xfId="6" applyFont="1" applyFill="1" applyAlignment="1">
      <alignment vertical="center"/>
    </xf>
    <xf numFmtId="0" fontId="39" fillId="0" borderId="0" xfId="0" applyFont="1" applyAlignment="1">
      <alignment horizontal="right" readingOrder="2"/>
    </xf>
    <xf numFmtId="0" fontId="63" fillId="0" borderId="0" xfId="0" applyFont="1" applyAlignment="1">
      <alignment horizontal="right" vertical="center"/>
    </xf>
    <xf numFmtId="0" fontId="71" fillId="0" borderId="0" xfId="0" applyFont="1"/>
    <xf numFmtId="0" fontId="26" fillId="0" borderId="0" xfId="4" applyFont="1" applyFill="1" applyAlignment="1">
      <alignment vertical="center" wrapText="1" readingOrder="2"/>
    </xf>
    <xf numFmtId="0" fontId="26" fillId="0" borderId="0" xfId="6" applyFont="1" applyFill="1" applyAlignment="1">
      <alignment vertical="center" readingOrder="2"/>
    </xf>
    <xf numFmtId="0" fontId="7" fillId="0" borderId="0" xfId="6" applyFont="1" applyFill="1" applyAlignment="1">
      <alignment vertical="center" wrapText="1" readingOrder="2"/>
    </xf>
    <xf numFmtId="1" fontId="11" fillId="4" borderId="38" xfId="10" applyFont="1" applyFill="1" applyBorder="1" applyAlignment="1">
      <alignment horizontal="left" vertical="center" wrapText="1"/>
    </xf>
    <xf numFmtId="0" fontId="11" fillId="3" borderId="39" xfId="23" applyFont="1" applyFill="1" applyBorder="1" applyAlignment="1">
      <alignment horizontal="left" vertical="center"/>
    </xf>
    <xf numFmtId="0" fontId="11" fillId="4" borderId="40" xfId="23" applyFont="1" applyFill="1" applyBorder="1" applyAlignment="1">
      <alignment horizontal="left" vertical="center" indent="2"/>
    </xf>
    <xf numFmtId="0" fontId="11" fillId="3" borderId="40" xfId="23" applyFont="1" applyFill="1" applyBorder="1" applyAlignment="1">
      <alignment horizontal="left" vertical="center"/>
    </xf>
    <xf numFmtId="0" fontId="11" fillId="4" borderId="0" xfId="23" applyFont="1" applyFill="1" applyBorder="1" applyAlignment="1">
      <alignment horizontal="right" vertical="center" indent="2"/>
    </xf>
    <xf numFmtId="0" fontId="2" fillId="3" borderId="22" xfId="39" applyFont="1" applyFill="1" applyBorder="1" applyAlignment="1">
      <alignment horizontal="left" vertical="center" wrapText="1" readingOrder="1"/>
    </xf>
    <xf numFmtId="166" fontId="11" fillId="3" borderId="15" xfId="27" applyNumberFormat="1" applyFont="1" applyFill="1" applyBorder="1" applyAlignment="1">
      <alignment horizontal="center" vertical="center"/>
    </xf>
    <xf numFmtId="166" fontId="38" fillId="3" borderId="15" xfId="27" applyNumberFormat="1" applyFont="1" applyFill="1" applyBorder="1" applyAlignment="1">
      <alignment horizontal="center" vertical="center"/>
    </xf>
    <xf numFmtId="0" fontId="18" fillId="4" borderId="43" xfId="39" applyFont="1" applyFill="1" applyBorder="1" applyAlignment="1">
      <alignment horizontal="left" vertical="center" wrapText="1" readingOrder="1"/>
    </xf>
    <xf numFmtId="0" fontId="2" fillId="3" borderId="43" xfId="39" applyFont="1" applyFill="1" applyBorder="1" applyAlignment="1">
      <alignment horizontal="center" vertical="center" wrapText="1"/>
    </xf>
    <xf numFmtId="3" fontId="2" fillId="3" borderId="37" xfId="39" applyNumberFormat="1" applyFont="1" applyFill="1" applyBorder="1" applyAlignment="1">
      <alignment vertical="center" wrapText="1"/>
    </xf>
    <xf numFmtId="0" fontId="2" fillId="3" borderId="44" xfId="39" applyFont="1" applyFill="1" applyBorder="1" applyAlignment="1">
      <alignment horizontal="center" vertical="center" wrapText="1"/>
    </xf>
    <xf numFmtId="0" fontId="18" fillId="4" borderId="22" xfId="39" applyFont="1" applyFill="1" applyBorder="1" applyAlignment="1">
      <alignment horizontal="left" vertical="center" wrapText="1" readingOrder="1"/>
    </xf>
    <xf numFmtId="0" fontId="11" fillId="4" borderId="42" xfId="39" applyFont="1" applyFill="1" applyBorder="1" applyAlignment="1">
      <alignment vertical="center" wrapText="1"/>
    </xf>
    <xf numFmtId="0" fontId="11" fillId="4" borderId="15" xfId="39" applyFont="1" applyFill="1" applyBorder="1" applyAlignment="1">
      <alignment horizontal="center" vertical="center" wrapText="1"/>
    </xf>
    <xf numFmtId="166" fontId="18" fillId="4" borderId="15" xfId="27" applyNumberFormat="1" applyFont="1" applyFill="1" applyBorder="1" applyAlignment="1">
      <alignment horizontal="center" vertical="center"/>
    </xf>
    <xf numFmtId="0" fontId="11" fillId="4" borderId="15" xfId="39" applyFont="1" applyFill="1" applyBorder="1" applyAlignment="1">
      <alignment horizontal="right" vertical="center" wrapText="1"/>
    </xf>
    <xf numFmtId="0" fontId="18" fillId="4" borderId="22" xfId="39" applyFont="1" applyFill="1" applyBorder="1" applyAlignment="1">
      <alignment horizontal="right" vertical="center" wrapText="1" readingOrder="2"/>
    </xf>
    <xf numFmtId="3" fontId="18" fillId="4" borderId="16" xfId="3" applyNumberFormat="1" applyFont="1" applyFill="1" applyBorder="1" applyAlignment="1">
      <alignment horizontal="right" vertical="center"/>
    </xf>
    <xf numFmtId="3" fontId="2" fillId="0" borderId="0" xfId="0" applyNumberFormat="1" applyFont="1" applyFill="1" applyAlignment="1">
      <alignment vertical="center"/>
    </xf>
    <xf numFmtId="0" fontId="77" fillId="0" borderId="0" xfId="0" applyFont="1"/>
    <xf numFmtId="166" fontId="39" fillId="0" borderId="12" xfId="8" applyNumberFormat="1" applyFont="1" applyFill="1" applyBorder="1" applyAlignment="1">
      <alignment vertical="center" wrapText="1"/>
    </xf>
    <xf numFmtId="169" fontId="51" fillId="0" borderId="0" xfId="0" applyNumberFormat="1" applyFont="1" applyAlignment="1"/>
    <xf numFmtId="167" fontId="2" fillId="3" borderId="9" xfId="0" applyNumberFormat="1" applyFont="1" applyFill="1" applyBorder="1" applyAlignment="1">
      <alignment horizontal="right" vertical="center" readingOrder="1"/>
    </xf>
    <xf numFmtId="167" fontId="2" fillId="0" borderId="12" xfId="3" applyNumberFormat="1" applyFont="1" applyFill="1" applyBorder="1" applyAlignment="1">
      <alignment vertical="center"/>
    </xf>
    <xf numFmtId="3" fontId="18" fillId="3" borderId="0" xfId="8" applyNumberFormat="1" applyFont="1" applyFill="1" applyBorder="1" applyAlignment="1">
      <alignment vertical="center" wrapText="1"/>
    </xf>
    <xf numFmtId="3" fontId="18" fillId="4" borderId="20" xfId="8" applyNumberFormat="1" applyFont="1" applyFill="1" applyBorder="1" applyAlignment="1">
      <alignment vertical="center" wrapText="1"/>
    </xf>
    <xf numFmtId="3" fontId="18" fillId="4" borderId="9" xfId="0" applyNumberFormat="1" applyFont="1" applyFill="1" applyBorder="1" applyAlignment="1">
      <alignment horizontal="right" vertical="center" readingOrder="1"/>
    </xf>
    <xf numFmtId="0" fontId="11" fillId="4" borderId="40" xfId="23" applyFont="1" applyFill="1" applyBorder="1" applyAlignment="1">
      <alignment vertical="center"/>
    </xf>
    <xf numFmtId="0" fontId="11" fillId="4" borderId="41" xfId="23" applyFont="1" applyFill="1" applyBorder="1" applyAlignment="1">
      <alignment vertical="center"/>
    </xf>
    <xf numFmtId="1" fontId="11" fillId="4" borderId="46" xfId="10" applyFont="1" applyFill="1" applyBorder="1" applyAlignment="1">
      <alignment horizontal="left" vertical="center" wrapText="1"/>
    </xf>
    <xf numFmtId="0" fontId="18" fillId="0" borderId="37" xfId="32" applyFont="1" applyBorder="1">
      <alignment horizontal="left" vertical="center"/>
    </xf>
    <xf numFmtId="0" fontId="48" fillId="0" borderId="0" xfId="0" applyFont="1" applyBorder="1"/>
    <xf numFmtId="0" fontId="65" fillId="0" borderId="47" xfId="0" applyFont="1" applyBorder="1" applyAlignment="1">
      <alignment horizontal="center" vertical="center"/>
    </xf>
    <xf numFmtId="0" fontId="11" fillId="0" borderId="12" xfId="39" applyFont="1" applyFill="1" applyBorder="1" applyAlignment="1">
      <alignment horizontal="center" vertical="center" wrapText="1"/>
    </xf>
    <xf numFmtId="0" fontId="11" fillId="0" borderId="15" xfId="39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 readingOrder="1"/>
    </xf>
    <xf numFmtId="0" fontId="0" fillId="0" borderId="3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1" fillId="0" borderId="0" xfId="0" applyFont="1" applyAlignment="1">
      <alignment horizontal="right" readingOrder="2"/>
    </xf>
    <xf numFmtId="0" fontId="63" fillId="0" borderId="0" xfId="0" applyFont="1" applyAlignment="1">
      <alignment horizontal="right" vertical="center" readingOrder="2"/>
    </xf>
    <xf numFmtId="0" fontId="18" fillId="0" borderId="0" xfId="12" applyFont="1" applyFill="1" applyBorder="1">
      <alignment horizontal="center" vertical="center" wrapText="1"/>
    </xf>
    <xf numFmtId="0" fontId="18" fillId="0" borderId="0" xfId="12" applyFont="1" applyFill="1" applyBorder="1" applyAlignment="1">
      <alignment horizontal="center" vertical="center" wrapText="1"/>
    </xf>
    <xf numFmtId="0" fontId="18" fillId="0" borderId="0" xfId="8" applyFont="1" applyFill="1" applyBorder="1">
      <alignment horizontal="right" vertical="center" wrapText="1"/>
    </xf>
    <xf numFmtId="0" fontId="43" fillId="0" borderId="0" xfId="0" applyFont="1" applyFill="1" applyBorder="1" applyAlignment="1">
      <alignment horizontal="center" vertical="center" wrapText="1" readingOrder="2"/>
    </xf>
    <xf numFmtId="0" fontId="44" fillId="0" borderId="0" xfId="0" applyFont="1" applyFill="1" applyBorder="1" applyAlignment="1">
      <alignment horizontal="center" vertical="center" wrapText="1" readingOrder="2"/>
    </xf>
    <xf numFmtId="0" fontId="44" fillId="0" borderId="0" xfId="0" applyFont="1" applyFill="1" applyBorder="1" applyAlignment="1">
      <alignment vertical="center" wrapText="1" readingOrder="1"/>
    </xf>
    <xf numFmtId="0" fontId="43" fillId="0" borderId="0" xfId="0" applyFont="1" applyFill="1" applyBorder="1" applyAlignment="1">
      <alignment horizontal="right" vertical="center" wrapText="1" readingOrder="2"/>
    </xf>
    <xf numFmtId="3" fontId="2" fillId="0" borderId="0" xfId="1" applyNumberFormat="1" applyFont="1" applyFill="1" applyBorder="1" applyAlignment="1">
      <alignment horizontal="right" vertical="center" indent="1"/>
    </xf>
    <xf numFmtId="0" fontId="11" fillId="0" borderId="0" xfId="39" applyFont="1" applyFill="1" applyBorder="1" applyAlignment="1">
      <alignment horizontal="center" vertical="center" wrapText="1"/>
    </xf>
    <xf numFmtId="3" fontId="2" fillId="0" borderId="0" xfId="1" applyNumberFormat="1" applyFont="1" applyFill="1" applyBorder="1" applyAlignment="1">
      <alignment horizontal="right" vertical="center" wrapText="1" indent="1" readingOrder="1"/>
    </xf>
    <xf numFmtId="0" fontId="0" fillId="0" borderId="0" xfId="0" applyFill="1"/>
    <xf numFmtId="0" fontId="78" fillId="0" borderId="0" xfId="0" applyFont="1" applyBorder="1" applyAlignment="1">
      <alignment vertical="center" readingOrder="2"/>
    </xf>
    <xf numFmtId="0" fontId="78" fillId="0" borderId="48" xfId="0" applyFont="1" applyBorder="1" applyAlignment="1">
      <alignment vertical="center" readingOrder="2"/>
    </xf>
    <xf numFmtId="0" fontId="32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 vertical="center"/>
    </xf>
    <xf numFmtId="0" fontId="32" fillId="10" borderId="14" xfId="0" applyFont="1" applyFill="1" applyBorder="1" applyAlignment="1">
      <alignment horizontal="center" vertical="center"/>
    </xf>
    <xf numFmtId="3" fontId="18" fillId="4" borderId="37" xfId="8" applyNumberFormat="1" applyFont="1" applyFill="1" applyBorder="1" applyAlignment="1">
      <alignment vertical="center" wrapText="1"/>
    </xf>
    <xf numFmtId="167" fontId="2" fillId="0" borderId="28" xfId="3" applyNumberFormat="1" applyFont="1" applyFill="1" applyBorder="1" applyAlignment="1">
      <alignment vertical="center"/>
    </xf>
    <xf numFmtId="3" fontId="18" fillId="4" borderId="9" xfId="0" applyNumberFormat="1" applyFont="1" applyFill="1" applyBorder="1" applyAlignment="1">
      <alignment horizontal="center" vertical="center" readingOrder="1"/>
    </xf>
    <xf numFmtId="167" fontId="2" fillId="3" borderId="9" xfId="0" applyNumberFormat="1" applyFont="1" applyFill="1" applyBorder="1" applyAlignment="1">
      <alignment horizontal="center" vertical="center" readingOrder="1"/>
    </xf>
    <xf numFmtId="167" fontId="2" fillId="3" borderId="15" xfId="0" applyNumberFormat="1" applyFont="1" applyFill="1" applyBorder="1" applyAlignment="1">
      <alignment horizontal="center" vertical="center" readingOrder="1"/>
    </xf>
    <xf numFmtId="169" fontId="18" fillId="4" borderId="12" xfId="3" applyNumberFormat="1" applyFont="1" applyFill="1" applyBorder="1" applyAlignment="1">
      <alignment horizontal="center" vertical="center" readingOrder="1"/>
    </xf>
    <xf numFmtId="168" fontId="39" fillId="3" borderId="15" xfId="3" applyNumberFormat="1" applyFont="1" applyFill="1" applyBorder="1" applyAlignment="1">
      <alignment horizontal="center" vertical="center" readingOrder="1"/>
    </xf>
    <xf numFmtId="167" fontId="39" fillId="3" borderId="15" xfId="3" applyNumberFormat="1" applyFont="1" applyFill="1" applyBorder="1" applyAlignment="1">
      <alignment vertical="center" readingOrder="1"/>
    </xf>
    <xf numFmtId="3" fontId="2" fillId="3" borderId="0" xfId="1" applyNumberFormat="1" applyFont="1" applyFill="1" applyBorder="1" applyAlignment="1">
      <alignment vertical="center"/>
    </xf>
    <xf numFmtId="3" fontId="2" fillId="4" borderId="10" xfId="1" applyNumberFormat="1" applyFont="1" applyFill="1" applyBorder="1" applyAlignment="1">
      <alignment vertical="center"/>
    </xf>
    <xf numFmtId="0" fontId="24" fillId="4" borderId="25" xfId="39" applyFont="1" applyFill="1" applyBorder="1" applyAlignment="1">
      <alignment horizontal="center" vertical="center" wrapText="1"/>
    </xf>
    <xf numFmtId="0" fontId="41" fillId="11" borderId="49" xfId="0" applyFont="1" applyFill="1" applyBorder="1" applyAlignment="1">
      <alignment horizontal="left" vertical="center" indent="1"/>
    </xf>
    <xf numFmtId="3" fontId="86" fillId="11" borderId="50" xfId="0" applyNumberFormat="1" applyFont="1" applyFill="1" applyBorder="1" applyAlignment="1">
      <alignment horizontal="right" vertical="center"/>
    </xf>
    <xf numFmtId="0" fontId="35" fillId="11" borderId="49" xfId="0" applyFont="1" applyFill="1" applyBorder="1" applyAlignment="1">
      <alignment horizontal="left" vertical="center" indent="1"/>
    </xf>
    <xf numFmtId="0" fontId="87" fillId="11" borderId="50" xfId="0" applyFont="1" applyFill="1" applyBorder="1" applyAlignment="1">
      <alignment horizontal="right" vertical="center"/>
    </xf>
    <xf numFmtId="0" fontId="41" fillId="11" borderId="50" xfId="0" applyFont="1" applyFill="1" applyBorder="1" applyAlignment="1">
      <alignment horizontal="center" vertical="center"/>
    </xf>
    <xf numFmtId="0" fontId="35" fillId="11" borderId="49" xfId="0" applyFont="1" applyFill="1" applyBorder="1" applyAlignment="1">
      <alignment horizontal="center" vertical="center"/>
    </xf>
    <xf numFmtId="0" fontId="35" fillId="11" borderId="50" xfId="0" applyFont="1" applyFill="1" applyBorder="1" applyAlignment="1">
      <alignment horizontal="center" vertical="center"/>
    </xf>
    <xf numFmtId="0" fontId="89" fillId="0" borderId="0" xfId="0" applyFont="1" applyAlignment="1">
      <alignment horizontal="center" vertical="center" readingOrder="2"/>
    </xf>
    <xf numFmtId="0" fontId="41" fillId="11" borderId="50" xfId="0" applyFont="1" applyFill="1" applyBorder="1" applyAlignment="1">
      <alignment horizontal="left" vertical="center"/>
    </xf>
    <xf numFmtId="0" fontId="88" fillId="11" borderId="50" xfId="0" applyFont="1" applyFill="1" applyBorder="1" applyAlignment="1">
      <alignment horizontal="left" vertical="center" wrapText="1"/>
    </xf>
    <xf numFmtId="0" fontId="81" fillId="11" borderId="50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41" fillId="4" borderId="49" xfId="0" applyFont="1" applyFill="1" applyBorder="1" applyAlignment="1">
      <alignment horizontal="left" vertical="center" indent="1"/>
    </xf>
    <xf numFmtId="0" fontId="81" fillId="4" borderId="50" xfId="0" applyFont="1" applyFill="1" applyBorder="1" applyAlignment="1">
      <alignment horizontal="left" vertical="center" wrapText="1"/>
    </xf>
    <xf numFmtId="3" fontId="86" fillId="4" borderId="50" xfId="0" applyNumberFormat="1" applyFont="1" applyFill="1" applyBorder="1" applyAlignment="1">
      <alignment horizontal="right" vertical="center"/>
    </xf>
    <xf numFmtId="0" fontId="35" fillId="4" borderId="49" xfId="0" applyFont="1" applyFill="1" applyBorder="1" applyAlignment="1">
      <alignment horizontal="left" vertical="center" indent="1"/>
    </xf>
    <xf numFmtId="0" fontId="88" fillId="4" borderId="50" xfId="0" applyFont="1" applyFill="1" applyBorder="1" applyAlignment="1">
      <alignment horizontal="left" vertical="center" wrapText="1"/>
    </xf>
    <xf numFmtId="0" fontId="87" fillId="4" borderId="50" xfId="0" applyFont="1" applyFill="1" applyBorder="1" applyAlignment="1">
      <alignment horizontal="right" vertical="center"/>
    </xf>
    <xf numFmtId="0" fontId="86" fillId="4" borderId="50" xfId="0" applyFont="1" applyFill="1" applyBorder="1" applyAlignment="1">
      <alignment horizontal="right" vertical="center"/>
    </xf>
    <xf numFmtId="0" fontId="85" fillId="0" borderId="50" xfId="0" applyFont="1" applyBorder="1" applyAlignment="1">
      <alignment horizontal="right" vertical="center" readingOrder="2"/>
    </xf>
    <xf numFmtId="0" fontId="79" fillId="0" borderId="50" xfId="0" applyFont="1" applyBorder="1" applyAlignment="1">
      <alignment horizontal="right" vertical="center" indent="1" readingOrder="2"/>
    </xf>
    <xf numFmtId="0" fontId="85" fillId="4" borderId="50" xfId="0" applyFont="1" applyFill="1" applyBorder="1" applyAlignment="1">
      <alignment horizontal="right" vertical="center" readingOrder="2"/>
    </xf>
    <xf numFmtId="0" fontId="82" fillId="4" borderId="50" xfId="0" applyFont="1" applyFill="1" applyBorder="1" applyAlignment="1">
      <alignment horizontal="right" vertical="center" indent="1" readingOrder="2"/>
    </xf>
    <xf numFmtId="0" fontId="85" fillId="11" borderId="50" xfId="0" applyFont="1" applyFill="1" applyBorder="1" applyAlignment="1">
      <alignment horizontal="right" vertical="center" readingOrder="2"/>
    </xf>
    <xf numFmtId="0" fontId="18" fillId="0" borderId="0" xfId="32" applyFont="1" applyBorder="1">
      <alignment horizontal="left" vertical="center"/>
    </xf>
    <xf numFmtId="0" fontId="24" fillId="4" borderId="13" xfId="39" applyFont="1" applyFill="1" applyBorder="1" applyAlignment="1">
      <alignment horizontal="center" vertical="center" wrapText="1"/>
    </xf>
    <xf numFmtId="0" fontId="24" fillId="4" borderId="12" xfId="39" applyFont="1" applyFill="1" applyBorder="1" applyAlignment="1">
      <alignment horizontal="left" vertical="center" wrapText="1"/>
    </xf>
    <xf numFmtId="0" fontId="24" fillId="4" borderId="9" xfId="39" applyFont="1" applyFill="1" applyBorder="1" applyAlignment="1">
      <alignment horizontal="left" vertical="center" wrapText="1"/>
    </xf>
    <xf numFmtId="0" fontId="24" fillId="4" borderId="24" xfId="39" applyFont="1" applyFill="1" applyBorder="1" applyAlignment="1">
      <alignment horizontal="left" vertical="center" wrapText="1"/>
    </xf>
    <xf numFmtId="0" fontId="11" fillId="4" borderId="52" xfId="39" applyFont="1" applyFill="1" applyBorder="1" applyAlignment="1">
      <alignment horizontal="center" vertical="center" wrapText="1"/>
    </xf>
    <xf numFmtId="3" fontId="24" fillId="3" borderId="12" xfId="1" applyNumberFormat="1" applyFont="1" applyFill="1" applyBorder="1" applyAlignment="1">
      <alignment horizontal="left" vertical="center" wrapText="1"/>
    </xf>
    <xf numFmtId="3" fontId="24" fillId="3" borderId="9" xfId="1" applyNumberFormat="1" applyFont="1" applyFill="1" applyBorder="1" applyAlignment="1">
      <alignment horizontal="left" vertical="center" wrapText="1"/>
    </xf>
    <xf numFmtId="3" fontId="24" fillId="3" borderId="24" xfId="1" applyNumberFormat="1" applyFont="1" applyFill="1" applyBorder="1" applyAlignment="1">
      <alignment horizontal="left" vertical="center" wrapText="1"/>
    </xf>
    <xf numFmtId="0" fontId="11" fillId="0" borderId="52" xfId="39" applyFont="1" applyFill="1" applyBorder="1" applyAlignment="1">
      <alignment horizontal="center" vertical="center" wrapText="1"/>
    </xf>
    <xf numFmtId="0" fontId="41" fillId="4" borderId="50" xfId="0" applyFont="1" applyFill="1" applyBorder="1" applyAlignment="1">
      <alignment horizontal="center" vertical="center"/>
    </xf>
    <xf numFmtId="0" fontId="35" fillId="4" borderId="50" xfId="0" applyFont="1" applyFill="1" applyBorder="1" applyAlignment="1">
      <alignment horizontal="center" vertical="center"/>
    </xf>
    <xf numFmtId="0" fontId="41" fillId="11" borderId="49" xfId="0" applyFont="1" applyFill="1" applyBorder="1" applyAlignment="1">
      <alignment horizontal="center" vertical="center"/>
    </xf>
    <xf numFmtId="0" fontId="41" fillId="4" borderId="49" xfId="0" applyFont="1" applyFill="1" applyBorder="1" applyAlignment="1">
      <alignment horizontal="center" vertical="center"/>
    </xf>
    <xf numFmtId="0" fontId="35" fillId="4" borderId="49" xfId="0" applyFont="1" applyFill="1" applyBorder="1" applyAlignment="1">
      <alignment horizontal="center" vertical="center"/>
    </xf>
    <xf numFmtId="3" fontId="8" fillId="3" borderId="26" xfId="23" quotePrefix="1" applyNumberFormat="1" applyFont="1" applyFill="1" applyBorder="1" applyAlignment="1">
      <alignment horizontal="right" vertical="center"/>
    </xf>
    <xf numFmtId="3" fontId="63" fillId="4" borderId="9" xfId="23" applyNumberFormat="1" applyFont="1" applyFill="1" applyBorder="1" applyAlignment="1">
      <alignment horizontal="right" vertical="center"/>
    </xf>
    <xf numFmtId="3" fontId="63" fillId="0" borderId="9" xfId="23" quotePrefix="1" applyNumberFormat="1" applyFont="1" applyFill="1" applyBorder="1" applyAlignment="1">
      <alignment horizontal="right" vertical="center"/>
    </xf>
    <xf numFmtId="3" fontId="63" fillId="3" borderId="9" xfId="23" quotePrefix="1" applyNumberFormat="1" applyFont="1" applyFill="1" applyBorder="1" applyAlignment="1">
      <alignment horizontal="right" vertical="center"/>
    </xf>
    <xf numFmtId="3" fontId="8" fillId="3" borderId="9" xfId="23" quotePrefix="1" applyNumberFormat="1" applyFont="1" applyFill="1" applyBorder="1" applyAlignment="1">
      <alignment horizontal="right" vertical="center"/>
    </xf>
    <xf numFmtId="3" fontId="8" fillId="4" borderId="9" xfId="23" applyNumberFormat="1" applyFont="1" applyFill="1" applyBorder="1" applyAlignment="1">
      <alignment horizontal="right" vertical="center"/>
    </xf>
    <xf numFmtId="3" fontId="8" fillId="4" borderId="15" xfId="23" applyNumberFormat="1" applyFont="1" applyFill="1" applyBorder="1" applyAlignment="1">
      <alignment horizontal="right" vertical="center"/>
    </xf>
    <xf numFmtId="0" fontId="84" fillId="0" borderId="0" xfId="0" applyFont="1" applyBorder="1" applyAlignment="1">
      <alignment horizontal="left" vertical="center"/>
    </xf>
    <xf numFmtId="0" fontId="80" fillId="0" borderId="0" xfId="0" applyFont="1" applyBorder="1" applyAlignment="1">
      <alignment vertical="center"/>
    </xf>
    <xf numFmtId="0" fontId="83" fillId="0" borderId="0" xfId="0" applyFont="1" applyBorder="1" applyAlignment="1">
      <alignment vertical="center" readingOrder="2"/>
    </xf>
    <xf numFmtId="170" fontId="24" fillId="4" borderId="12" xfId="1" applyNumberFormat="1" applyFont="1" applyFill="1" applyBorder="1" applyAlignment="1">
      <alignment horizontal="right" vertical="center" wrapText="1" indent="1"/>
    </xf>
    <xf numFmtId="170" fontId="24" fillId="4" borderId="9" xfId="1" applyNumberFormat="1" applyFont="1" applyFill="1" applyBorder="1" applyAlignment="1">
      <alignment horizontal="right" vertical="center" wrapText="1" indent="1"/>
    </xf>
    <xf numFmtId="3" fontId="2" fillId="3" borderId="12" xfId="1" applyNumberFormat="1" applyFont="1" applyFill="1" applyBorder="1" applyAlignment="1">
      <alignment vertical="center" wrapText="1"/>
    </xf>
    <xf numFmtId="3" fontId="2" fillId="3" borderId="9" xfId="1" applyNumberFormat="1" applyFont="1" applyFill="1" applyBorder="1" applyAlignment="1">
      <alignment vertical="center" wrapText="1"/>
    </xf>
    <xf numFmtId="3" fontId="2" fillId="3" borderId="24" xfId="1" applyNumberFormat="1" applyFont="1" applyFill="1" applyBorder="1" applyAlignment="1">
      <alignment vertical="center" wrapText="1"/>
    </xf>
    <xf numFmtId="0" fontId="24" fillId="4" borderId="12" xfId="39" applyFont="1" applyFill="1" applyBorder="1" applyAlignment="1">
      <alignment vertical="center" wrapText="1"/>
    </xf>
    <xf numFmtId="0" fontId="24" fillId="4" borderId="9" xfId="39" applyFont="1" applyFill="1" applyBorder="1" applyAlignment="1">
      <alignment vertical="center" wrapText="1"/>
    </xf>
    <xf numFmtId="0" fontId="24" fillId="4" borderId="24" xfId="39" applyFont="1" applyFill="1" applyBorder="1" applyAlignment="1">
      <alignment vertical="center" wrapText="1"/>
    </xf>
    <xf numFmtId="170" fontId="24" fillId="3" borderId="13" xfId="1" applyNumberFormat="1" applyFont="1" applyFill="1" applyBorder="1" applyAlignment="1">
      <alignment vertical="center" wrapText="1"/>
    </xf>
    <xf numFmtId="170" fontId="24" fillId="3" borderId="24" xfId="1" applyNumberFormat="1" applyFont="1" applyFill="1" applyBorder="1" applyAlignment="1">
      <alignment vertical="center" wrapText="1"/>
    </xf>
    <xf numFmtId="170" fontId="24" fillId="4" borderId="12" xfId="1" applyNumberFormat="1" applyFont="1" applyFill="1" applyBorder="1" applyAlignment="1">
      <alignment vertical="center" wrapText="1"/>
    </xf>
    <xf numFmtId="170" fontId="24" fillId="4" borderId="9" xfId="1" applyNumberFormat="1" applyFont="1" applyFill="1" applyBorder="1" applyAlignment="1">
      <alignment vertical="center" wrapText="1"/>
    </xf>
    <xf numFmtId="170" fontId="24" fillId="4" borderId="24" xfId="1" applyNumberFormat="1" applyFont="1" applyFill="1" applyBorder="1" applyAlignment="1">
      <alignment vertical="center" wrapText="1"/>
    </xf>
    <xf numFmtId="0" fontId="11" fillId="4" borderId="53" xfId="39" applyFont="1" applyFill="1" applyBorder="1" applyAlignment="1">
      <alignment horizontal="left" vertical="center"/>
    </xf>
    <xf numFmtId="3" fontId="11" fillId="3" borderId="53" xfId="1" applyNumberFormat="1" applyFont="1" applyFill="1" applyBorder="1" applyAlignment="1">
      <alignment horizontal="left" vertical="center"/>
    </xf>
    <xf numFmtId="0" fontId="11" fillId="4" borderId="55" xfId="39" applyFont="1" applyFill="1" applyBorder="1" applyAlignment="1">
      <alignment horizontal="left" vertical="center" wrapText="1"/>
    </xf>
    <xf numFmtId="0" fontId="11" fillId="4" borderId="53" xfId="39" applyFont="1" applyFill="1" applyBorder="1" applyAlignment="1">
      <alignment horizontal="left" vertical="center" wrapText="1"/>
    </xf>
    <xf numFmtId="3" fontId="11" fillId="3" borderId="53" xfId="1" applyNumberFormat="1" applyFont="1" applyFill="1" applyBorder="1" applyAlignment="1">
      <alignment horizontal="left" vertical="center" wrapText="1"/>
    </xf>
    <xf numFmtId="0" fontId="32" fillId="0" borderId="9" xfId="0" applyFont="1" applyFill="1" applyBorder="1" applyAlignment="1">
      <alignment horizontal="center" vertical="center"/>
    </xf>
    <xf numFmtId="0" fontId="32" fillId="0" borderId="9" xfId="0" applyFont="1" applyFill="1" applyBorder="1" applyAlignment="1">
      <alignment vertical="center"/>
    </xf>
    <xf numFmtId="0" fontId="32" fillId="10" borderId="15" xfId="0" applyFont="1" applyFill="1" applyBorder="1" applyAlignment="1">
      <alignment horizontal="center" vertical="center"/>
    </xf>
    <xf numFmtId="0" fontId="32" fillId="10" borderId="15" xfId="0" applyFont="1" applyFill="1" applyBorder="1" applyAlignment="1">
      <alignment vertical="center"/>
    </xf>
    <xf numFmtId="0" fontId="32" fillId="0" borderId="9" xfId="0" applyFont="1" applyFill="1" applyBorder="1" applyAlignment="1">
      <alignment vertical="center" wrapText="1"/>
    </xf>
    <xf numFmtId="0" fontId="32" fillId="10" borderId="15" xfId="0" applyFont="1" applyFill="1" applyBorder="1" applyAlignment="1">
      <alignment vertical="center" wrapText="1"/>
    </xf>
    <xf numFmtId="0" fontId="24" fillId="4" borderId="22" xfId="39" applyFont="1" applyFill="1" applyBorder="1" applyAlignment="1">
      <alignment horizontal="center" vertical="center" wrapText="1"/>
    </xf>
    <xf numFmtId="0" fontId="24" fillId="4" borderId="15" xfId="39" applyFont="1" applyFill="1" applyBorder="1" applyAlignment="1">
      <alignment horizontal="left" vertical="center" wrapText="1"/>
    </xf>
    <xf numFmtId="170" fontId="24" fillId="4" borderId="15" xfId="1" applyNumberFormat="1" applyFont="1" applyFill="1" applyBorder="1" applyAlignment="1">
      <alignment vertical="center" wrapText="1"/>
    </xf>
    <xf numFmtId="3" fontId="18" fillId="4" borderId="54" xfId="1" applyNumberFormat="1" applyFont="1" applyFill="1" applyBorder="1" applyAlignment="1">
      <alignment vertical="center"/>
    </xf>
    <xf numFmtId="170" fontId="63" fillId="3" borderId="13" xfId="1" applyNumberFormat="1" applyFont="1" applyFill="1" applyBorder="1" applyAlignment="1">
      <alignment horizontal="left" vertical="center" wrapText="1" indent="1"/>
    </xf>
    <xf numFmtId="170" fontId="63" fillId="3" borderId="24" xfId="1" applyNumberFormat="1" applyFont="1" applyFill="1" applyBorder="1" applyAlignment="1">
      <alignment horizontal="left" vertical="center" wrapText="1" indent="1"/>
    </xf>
    <xf numFmtId="3" fontId="8" fillId="4" borderId="53" xfId="1" applyNumberFormat="1" applyFont="1" applyFill="1" applyBorder="1" applyAlignment="1">
      <alignment vertical="center"/>
    </xf>
    <xf numFmtId="170" fontId="63" fillId="4" borderId="12" xfId="1" applyNumberFormat="1" applyFont="1" applyFill="1" applyBorder="1" applyAlignment="1">
      <alignment horizontal="left" vertical="center" wrapText="1" indent="1"/>
    </xf>
    <xf numFmtId="170" fontId="63" fillId="4" borderId="9" xfId="1" applyNumberFormat="1" applyFont="1" applyFill="1" applyBorder="1" applyAlignment="1">
      <alignment horizontal="left" vertical="center" wrapText="1" indent="1"/>
    </xf>
    <xf numFmtId="170" fontId="63" fillId="4" borderId="24" xfId="1" applyNumberFormat="1" applyFont="1" applyFill="1" applyBorder="1" applyAlignment="1">
      <alignment horizontal="left" vertical="center" wrapText="1" indent="1"/>
    </xf>
    <xf numFmtId="170" fontId="63" fillId="4" borderId="15" xfId="1" applyNumberFormat="1" applyFont="1" applyFill="1" applyBorder="1" applyAlignment="1">
      <alignment horizontal="left" vertical="center" wrapText="1" indent="1"/>
    </xf>
    <xf numFmtId="3" fontId="18" fillId="3" borderId="53" xfId="1" applyNumberFormat="1" applyFont="1" applyFill="1" applyBorder="1" applyAlignment="1">
      <alignment vertical="center"/>
    </xf>
    <xf numFmtId="3" fontId="18" fillId="3" borderId="54" xfId="1" applyNumberFormat="1" applyFont="1" applyFill="1" applyBorder="1" applyAlignment="1">
      <alignment vertical="center"/>
    </xf>
    <xf numFmtId="170" fontId="63" fillId="4" borderId="12" xfId="1" applyNumberFormat="1" applyFont="1" applyFill="1" applyBorder="1" applyAlignment="1">
      <alignment horizontal="right" vertical="center" wrapText="1" indent="1"/>
    </xf>
    <xf numFmtId="170" fontId="63" fillId="4" borderId="9" xfId="1" applyNumberFormat="1" applyFont="1" applyFill="1" applyBorder="1" applyAlignment="1">
      <alignment horizontal="right" vertical="center" wrapText="1" indent="1"/>
    </xf>
    <xf numFmtId="170" fontId="63" fillId="4" borderId="24" xfId="1" applyNumberFormat="1" applyFont="1" applyFill="1" applyBorder="1" applyAlignment="1">
      <alignment horizontal="right" vertical="center" wrapText="1" indent="1"/>
    </xf>
    <xf numFmtId="166" fontId="2" fillId="3" borderId="24" xfId="27" applyNumberFormat="1" applyFont="1" applyFill="1" applyBorder="1" applyAlignment="1">
      <alignment vertical="center"/>
    </xf>
    <xf numFmtId="167" fontId="2" fillId="0" borderId="15" xfId="3" applyNumberFormat="1" applyFont="1" applyFill="1" applyBorder="1" applyAlignment="1">
      <alignment vertical="center"/>
    </xf>
    <xf numFmtId="167" fontId="2" fillId="0" borderId="9" xfId="3" applyNumberFormat="1" applyFont="1" applyFill="1" applyBorder="1" applyAlignment="1">
      <alignment vertical="center"/>
    </xf>
    <xf numFmtId="0" fontId="18" fillId="4" borderId="10" xfId="39" applyFont="1" applyFill="1" applyBorder="1" applyAlignment="1">
      <alignment horizontal="left" vertical="center" wrapText="1" readingOrder="1"/>
    </xf>
    <xf numFmtId="0" fontId="11" fillId="4" borderId="9" xfId="39" applyFont="1" applyFill="1" applyBorder="1" applyAlignment="1">
      <alignment horizontal="center" vertical="center" wrapText="1"/>
    </xf>
    <xf numFmtId="3" fontId="18" fillId="4" borderId="9" xfId="3" applyNumberFormat="1" applyFont="1" applyFill="1" applyBorder="1" applyAlignment="1">
      <alignment vertical="center"/>
    </xf>
    <xf numFmtId="0" fontId="11" fillId="4" borderId="9" xfId="39" applyFont="1" applyFill="1" applyBorder="1" applyAlignment="1">
      <alignment horizontal="right" vertical="center" wrapText="1"/>
    </xf>
    <xf numFmtId="166" fontId="11" fillId="3" borderId="24" xfId="27" applyNumberFormat="1" applyFont="1" applyFill="1" applyBorder="1" applyAlignment="1">
      <alignment horizontal="center" vertical="center"/>
    </xf>
    <xf numFmtId="0" fontId="11" fillId="4" borderId="14" xfId="39" applyFont="1" applyFill="1" applyBorder="1" applyAlignment="1">
      <alignment horizontal="center" vertical="center" wrapText="1"/>
    </xf>
    <xf numFmtId="166" fontId="18" fillId="4" borderId="14" xfId="27" applyNumberFormat="1" applyFont="1" applyFill="1" applyBorder="1" applyAlignment="1">
      <alignment horizontal="center" vertical="center"/>
    </xf>
    <xf numFmtId="0" fontId="18" fillId="4" borderId="20" xfId="39" applyFont="1" applyFill="1" applyBorder="1" applyAlignment="1">
      <alignment horizontal="right" vertical="center" wrapText="1" readingOrder="2"/>
    </xf>
    <xf numFmtId="0" fontId="18" fillId="4" borderId="14" xfId="39" applyFont="1" applyFill="1" applyBorder="1" applyAlignment="1">
      <alignment horizontal="right" vertical="center" wrapText="1"/>
    </xf>
    <xf numFmtId="0" fontId="11" fillId="3" borderId="0" xfId="23" applyFont="1" applyFill="1" applyBorder="1" applyAlignment="1">
      <alignment horizontal="right" vertical="center" indent="1"/>
    </xf>
    <xf numFmtId="0" fontId="11" fillId="3" borderId="40" xfId="23" applyFont="1" applyFill="1" applyBorder="1" applyAlignment="1">
      <alignment horizontal="left" vertical="center" indent="1"/>
    </xf>
    <xf numFmtId="0" fontId="11" fillId="4" borderId="40" xfId="23" applyFont="1" applyFill="1" applyBorder="1" applyAlignment="1">
      <alignment horizontal="left" vertical="center" indent="1"/>
    </xf>
    <xf numFmtId="0" fontId="24" fillId="4" borderId="40" xfId="23" applyFont="1" applyFill="1" applyBorder="1" applyAlignment="1">
      <alignment horizontal="left" vertical="center" indent="2"/>
    </xf>
    <xf numFmtId="0" fontId="24" fillId="3" borderId="40" xfId="23" applyFont="1" applyFill="1" applyBorder="1" applyAlignment="1">
      <alignment horizontal="left" vertical="center" wrapText="1" indent="2"/>
    </xf>
    <xf numFmtId="0" fontId="24" fillId="3" borderId="40" xfId="23" applyFont="1" applyFill="1" applyBorder="1" applyAlignment="1">
      <alignment horizontal="left" vertical="center" indent="2"/>
    </xf>
    <xf numFmtId="0" fontId="11" fillId="3" borderId="0" xfId="23" applyFont="1" applyFill="1" applyBorder="1" applyAlignment="1">
      <alignment horizontal="right" vertical="center" indent="2"/>
    </xf>
    <xf numFmtId="0" fontId="11" fillId="3" borderId="0" xfId="23" applyFont="1" applyFill="1" applyBorder="1" applyAlignment="1">
      <alignment horizontal="right" vertical="center" indent="3"/>
    </xf>
    <xf numFmtId="0" fontId="11" fillId="4" borderId="0" xfId="23" applyFont="1" applyFill="1" applyBorder="1" applyAlignment="1">
      <alignment horizontal="right" vertical="center" indent="3"/>
    </xf>
    <xf numFmtId="0" fontId="24" fillId="3" borderId="40" xfId="23" applyFont="1" applyFill="1" applyBorder="1" applyAlignment="1">
      <alignment horizontal="left" vertical="center" indent="3"/>
    </xf>
    <xf numFmtId="0" fontId="24" fillId="4" borderId="40" xfId="23" applyFont="1" applyFill="1" applyBorder="1" applyAlignment="1">
      <alignment horizontal="left" vertical="center" indent="3"/>
    </xf>
    <xf numFmtId="0" fontId="18" fillId="3" borderId="0" xfId="23" applyFont="1" applyFill="1" applyBorder="1" applyAlignment="1">
      <alignment horizontal="right" vertical="center"/>
    </xf>
    <xf numFmtId="0" fontId="18" fillId="4" borderId="0" xfId="23" applyFont="1" applyFill="1" applyBorder="1" applyAlignment="1">
      <alignment vertical="center"/>
    </xf>
    <xf numFmtId="0" fontId="18" fillId="4" borderId="37" xfId="23" applyFont="1" applyFill="1" applyBorder="1" applyAlignment="1">
      <alignment vertical="center"/>
    </xf>
    <xf numFmtId="0" fontId="11" fillId="0" borderId="59" xfId="21" applyFont="1" applyBorder="1" applyAlignment="1">
      <alignment readingOrder="1"/>
    </xf>
    <xf numFmtId="0" fontId="2" fillId="0" borderId="59" xfId="21" applyFont="1" applyBorder="1"/>
    <xf numFmtId="0" fontId="90" fillId="0" borderId="0" xfId="25" applyFont="1" applyAlignment="1">
      <alignment vertical="center"/>
    </xf>
    <xf numFmtId="0" fontId="91" fillId="0" borderId="0" xfId="25" applyFont="1" applyAlignment="1">
      <alignment horizontal="justify" vertical="top" wrapText="1"/>
    </xf>
    <xf numFmtId="0" fontId="92" fillId="0" borderId="0" xfId="25" applyFont="1" applyAlignment="1">
      <alignment vertical="center"/>
    </xf>
    <xf numFmtId="0" fontId="91" fillId="0" borderId="0" xfId="25" applyFont="1" applyAlignment="1">
      <alignment horizontal="justify" vertical="center" wrapText="1"/>
    </xf>
    <xf numFmtId="0" fontId="93" fillId="0" borderId="0" xfId="25" applyFont="1" applyAlignment="1">
      <alignment vertical="center"/>
    </xf>
    <xf numFmtId="0" fontId="93" fillId="0" borderId="0" xfId="25" applyFont="1" applyAlignment="1">
      <alignment horizontal="right" vertical="center" wrapText="1" readingOrder="2"/>
    </xf>
    <xf numFmtId="0" fontId="90" fillId="0" borderId="0" xfId="25" applyFont="1" applyAlignment="1">
      <alignment horizontal="left" vertical="top"/>
    </xf>
    <xf numFmtId="0" fontId="8" fillId="0" borderId="0" xfId="25" applyFont="1" applyAlignment="1">
      <alignment vertical="top"/>
    </xf>
    <xf numFmtId="0" fontId="63" fillId="0" borderId="0" xfId="25" applyFont="1" applyBorder="1" applyAlignment="1">
      <alignment horizontal="justify" vertical="top" wrapText="1"/>
    </xf>
    <xf numFmtId="0" fontId="8" fillId="0" borderId="0" xfId="25" applyFont="1" applyAlignment="1">
      <alignment vertical="center"/>
    </xf>
    <xf numFmtId="0" fontId="8" fillId="0" borderId="0" xfId="25" applyFont="1" applyBorder="1" applyAlignment="1">
      <alignment horizontal="justify" vertical="center" wrapText="1"/>
    </xf>
    <xf numFmtId="0" fontId="63" fillId="0" borderId="0" xfId="25" applyFont="1" applyAlignment="1">
      <alignment vertical="center"/>
    </xf>
    <xf numFmtId="0" fontId="63" fillId="0" borderId="0" xfId="25" applyFont="1" applyAlignment="1">
      <alignment horizontal="justify" vertical="center"/>
    </xf>
    <xf numFmtId="0" fontId="63" fillId="0" borderId="0" xfId="25" applyFont="1" applyBorder="1" applyAlignment="1">
      <alignment horizontal="justify" vertical="center" wrapText="1"/>
    </xf>
    <xf numFmtId="0" fontId="63" fillId="0" borderId="0" xfId="25" applyFont="1" applyAlignment="1">
      <alignment vertical="top"/>
    </xf>
    <xf numFmtId="0" fontId="63" fillId="0" borderId="0" xfId="25" applyFont="1" applyBorder="1" applyAlignment="1">
      <alignment horizontal="left" vertical="center" wrapText="1"/>
    </xf>
    <xf numFmtId="0" fontId="94" fillId="0" borderId="0" xfId="0" applyFont="1" applyAlignment="1">
      <alignment horizontal="center" readingOrder="1"/>
    </xf>
    <xf numFmtId="0" fontId="2" fillId="0" borderId="0" xfId="17" applyFont="1"/>
    <xf numFmtId="0" fontId="26" fillId="0" borderId="0" xfId="0" applyFont="1" applyAlignment="1">
      <alignment horizontal="center" vertical="center" readingOrder="1"/>
    </xf>
    <xf numFmtId="3" fontId="18" fillId="4" borderId="17" xfId="3" applyNumberFormat="1" applyFont="1" applyFill="1" applyBorder="1" applyAlignment="1">
      <alignment horizontal="right" vertical="center"/>
    </xf>
    <xf numFmtId="3" fontId="0" fillId="0" borderId="0" xfId="0" applyNumberFormat="1"/>
    <xf numFmtId="3" fontId="63" fillId="4" borderId="0" xfId="23" applyNumberFormat="1" applyFont="1" applyFill="1" applyBorder="1" applyAlignment="1">
      <alignment horizontal="right" vertical="center"/>
    </xf>
    <xf numFmtId="3" fontId="63" fillId="3" borderId="0" xfId="23" quotePrefix="1" applyNumberFormat="1" applyFont="1" applyFill="1" applyBorder="1" applyAlignment="1">
      <alignment horizontal="right" vertical="center"/>
    </xf>
    <xf numFmtId="3" fontId="8" fillId="3" borderId="0" xfId="23" quotePrefix="1" applyNumberFormat="1" applyFont="1" applyFill="1" applyBorder="1" applyAlignment="1">
      <alignment horizontal="right" vertical="center"/>
    </xf>
    <xf numFmtId="3" fontId="8" fillId="4" borderId="0" xfId="23" applyNumberFormat="1" applyFont="1" applyFill="1" applyBorder="1" applyAlignment="1">
      <alignment horizontal="right" vertical="center"/>
    </xf>
    <xf numFmtId="3" fontId="8" fillId="4" borderId="37" xfId="23" applyNumberFormat="1" applyFont="1" applyFill="1" applyBorder="1" applyAlignment="1">
      <alignment horizontal="right" vertical="center"/>
    </xf>
    <xf numFmtId="3" fontId="18" fillId="3" borderId="60" xfId="1" applyNumberFormat="1" applyFont="1" applyFill="1" applyBorder="1" applyAlignment="1">
      <alignment vertical="center"/>
    </xf>
    <xf numFmtId="170" fontId="63" fillId="4" borderId="24" xfId="1" applyNumberFormat="1" applyFont="1" applyFill="1" applyBorder="1" applyAlignment="1">
      <alignment horizontal="right" vertical="center" wrapText="1"/>
    </xf>
    <xf numFmtId="169" fontId="63" fillId="3" borderId="13" xfId="1" applyNumberFormat="1" applyFont="1" applyFill="1" applyBorder="1" applyAlignment="1">
      <alignment horizontal="left" vertical="center" wrapText="1" indent="1"/>
    </xf>
    <xf numFmtId="170" fontId="50" fillId="0" borderId="0" xfId="1" applyNumberFormat="1" applyFont="1"/>
    <xf numFmtId="0" fontId="50" fillId="0" borderId="0" xfId="0" applyFont="1" applyBorder="1" applyAlignment="1">
      <alignment horizontal="center" vertical="center" wrapText="1"/>
    </xf>
    <xf numFmtId="0" fontId="50" fillId="0" borderId="0" xfId="0" applyFont="1" applyAlignment="1">
      <alignment horizontal="center"/>
    </xf>
    <xf numFmtId="0" fontId="50" fillId="0" borderId="0" xfId="0" applyFont="1" applyAlignment="1">
      <alignment wrapText="1"/>
    </xf>
    <xf numFmtId="0" fontId="50" fillId="0" borderId="0" xfId="0" applyFont="1" applyAlignment="1">
      <alignment horizontal="center" vertical="center"/>
    </xf>
    <xf numFmtId="0" fontId="95" fillId="0" borderId="0" xfId="0" applyFont="1"/>
    <xf numFmtId="0" fontId="24" fillId="0" borderId="13" xfId="0" applyFont="1" applyBorder="1" applyAlignment="1">
      <alignment horizontal="center" vertical="center" readingOrder="2"/>
    </xf>
    <xf numFmtId="0" fontId="24" fillId="0" borderId="10" xfId="0" applyFont="1" applyBorder="1" applyAlignment="1">
      <alignment horizontal="center" vertical="center" readingOrder="2"/>
    </xf>
    <xf numFmtId="0" fontId="24" fillId="0" borderId="25" xfId="0" applyFont="1" applyBorder="1" applyAlignment="1">
      <alignment horizontal="center" vertical="center" readingOrder="2"/>
    </xf>
    <xf numFmtId="0" fontId="96" fillId="4" borderId="51" xfId="0" applyFont="1" applyFill="1" applyBorder="1"/>
    <xf numFmtId="0" fontId="95" fillId="4" borderId="51" xfId="0" applyFont="1" applyFill="1" applyBorder="1"/>
    <xf numFmtId="170" fontId="50" fillId="0" borderId="0" xfId="0" applyNumberFormat="1" applyFont="1"/>
    <xf numFmtId="0" fontId="95" fillId="4" borderId="51" xfId="0" applyFont="1" applyFill="1" applyBorder="1" applyAlignment="1">
      <alignment horizontal="right"/>
    </xf>
    <xf numFmtId="0" fontId="95" fillId="4" borderId="51" xfId="0" applyFont="1" applyFill="1" applyBorder="1" applyAlignment="1">
      <alignment horizontal="right" wrapText="1"/>
    </xf>
    <xf numFmtId="0" fontId="95" fillId="4" borderId="51" xfId="0" applyFont="1" applyFill="1" applyBorder="1" applyAlignment="1">
      <alignment wrapText="1"/>
    </xf>
    <xf numFmtId="0" fontId="95" fillId="4" borderId="51" xfId="0" applyFont="1" applyFill="1" applyBorder="1" applyAlignment="1"/>
    <xf numFmtId="0" fontId="95" fillId="0" borderId="0" xfId="0" applyFont="1" applyAlignment="1">
      <alignment vertical="center"/>
    </xf>
    <xf numFmtId="0" fontId="50" fillId="0" borderId="59" xfId="0" applyFont="1" applyBorder="1"/>
    <xf numFmtId="0" fontId="50" fillId="0" borderId="59" xfId="0" applyFont="1" applyBorder="1" applyAlignment="1">
      <alignment wrapText="1"/>
    </xf>
    <xf numFmtId="169" fontId="63" fillId="3" borderId="24" xfId="1" applyNumberFormat="1" applyFont="1" applyFill="1" applyBorder="1" applyAlignment="1">
      <alignment horizontal="left" vertical="center" wrapText="1" indent="1"/>
    </xf>
    <xf numFmtId="0" fontId="35" fillId="0" borderId="0" xfId="0" applyFont="1"/>
    <xf numFmtId="0" fontId="2" fillId="3" borderId="12" xfId="39" applyFont="1" applyFill="1" applyBorder="1">
      <alignment horizontal="left" vertical="center" wrapText="1" indent="1"/>
    </xf>
    <xf numFmtId="3" fontId="2" fillId="3" borderId="12" xfId="1" applyNumberFormat="1" applyFont="1" applyFill="1" applyBorder="1" applyAlignment="1">
      <alignment horizontal="center" vertical="center" readingOrder="1"/>
    </xf>
    <xf numFmtId="0" fontId="2" fillId="4" borderId="9" xfId="39" applyFont="1" applyFill="1" applyBorder="1">
      <alignment horizontal="left" vertical="center" wrapText="1" indent="1"/>
    </xf>
    <xf numFmtId="3" fontId="2" fillId="4" borderId="9" xfId="1" applyNumberFormat="1" applyFont="1" applyFill="1" applyBorder="1" applyAlignment="1">
      <alignment horizontal="center" vertical="center" readingOrder="1"/>
    </xf>
    <xf numFmtId="0" fontId="2" fillId="3" borderId="15" xfId="39" applyFont="1" applyFill="1" applyBorder="1">
      <alignment horizontal="left" vertical="center" wrapText="1" indent="1"/>
    </xf>
    <xf numFmtId="3" fontId="2" fillId="3" borderId="15" xfId="1" applyNumberFormat="1" applyFont="1" applyFill="1" applyBorder="1" applyAlignment="1">
      <alignment horizontal="center" vertical="center" readingOrder="1"/>
    </xf>
    <xf numFmtId="0" fontId="80" fillId="0" borderId="0" xfId="0" applyFont="1"/>
    <xf numFmtId="0" fontId="76" fillId="0" borderId="9" xfId="0" applyFont="1" applyFill="1" applyBorder="1" applyAlignment="1">
      <alignment horizontal="center" vertical="center"/>
    </xf>
    <xf numFmtId="0" fontId="76" fillId="0" borderId="9" xfId="0" applyFont="1" applyFill="1" applyBorder="1" applyAlignment="1">
      <alignment vertical="center"/>
    </xf>
    <xf numFmtId="0" fontId="76" fillId="10" borderId="15" xfId="0" applyFont="1" applyFill="1" applyBorder="1" applyAlignment="1">
      <alignment horizontal="center" vertical="center"/>
    </xf>
    <xf numFmtId="0" fontId="76" fillId="10" borderId="15" xfId="0" applyFont="1" applyFill="1" applyBorder="1" applyAlignment="1">
      <alignment vertical="center"/>
    </xf>
    <xf numFmtId="0" fontId="76" fillId="10" borderId="19" xfId="0" applyFont="1" applyFill="1" applyBorder="1" applyAlignment="1">
      <alignment horizontal="center" vertical="center"/>
    </xf>
    <xf numFmtId="0" fontId="76" fillId="10" borderId="14" xfId="0" applyFont="1" applyFill="1" applyBorder="1" applyAlignment="1">
      <alignment horizontal="center" vertical="center"/>
    </xf>
    <xf numFmtId="0" fontId="76" fillId="0" borderId="0" xfId="0" applyFont="1" applyFill="1" applyBorder="1" applyAlignment="1">
      <alignment horizontal="center" vertical="center"/>
    </xf>
    <xf numFmtId="0" fontId="49" fillId="10" borderId="14" xfId="0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horizontal="center" vertical="center"/>
    </xf>
    <xf numFmtId="169" fontId="80" fillId="0" borderId="9" xfId="3" applyNumberFormat="1" applyFont="1" applyFill="1" applyBorder="1" applyAlignment="1">
      <alignment vertical="center"/>
    </xf>
    <xf numFmtId="168" fontId="80" fillId="10" borderId="15" xfId="3" applyNumberFormat="1" applyFont="1" applyFill="1" applyBorder="1" applyAlignment="1">
      <alignment vertical="center"/>
    </xf>
    <xf numFmtId="0" fontId="32" fillId="10" borderId="20" xfId="0" applyFont="1" applyFill="1" applyBorder="1" applyAlignment="1">
      <alignment horizontal="center" vertical="center"/>
    </xf>
    <xf numFmtId="0" fontId="97" fillId="0" borderId="0" xfId="0" applyFont="1" applyAlignment="1">
      <alignment horizontal="center" vertical="center" readingOrder="1"/>
    </xf>
    <xf numFmtId="0" fontId="98" fillId="0" borderId="0" xfId="0" applyFont="1" applyAlignment="1">
      <alignment horizontal="center" vertical="center" readingOrder="1"/>
    </xf>
    <xf numFmtId="0" fontId="99" fillId="0" borderId="0" xfId="0" applyFont="1" applyAlignment="1">
      <alignment horizontal="center" vertical="center" readingOrder="1"/>
    </xf>
    <xf numFmtId="0" fontId="100" fillId="0" borderId="0" xfId="25" applyFont="1" applyAlignment="1">
      <alignment horizontal="center" vertical="center"/>
    </xf>
    <xf numFmtId="0" fontId="101" fillId="0" borderId="0" xfId="25" applyFont="1" applyAlignment="1">
      <alignment horizontal="centerContinuous" vertical="center" wrapText="1"/>
    </xf>
    <xf numFmtId="0" fontId="103" fillId="0" borderId="0" xfId="0" applyFont="1" applyBorder="1" applyAlignment="1">
      <alignment horizontal="right" vertical="center" readingOrder="2"/>
    </xf>
    <xf numFmtId="0" fontId="102" fillId="0" borderId="0" xfId="0" applyFont="1" applyBorder="1" applyAlignment="1">
      <alignment horizontal="left" vertical="center"/>
    </xf>
    <xf numFmtId="0" fontId="18" fillId="4" borderId="20" xfId="114" applyFont="1" applyFill="1" applyBorder="1" applyAlignment="1">
      <alignment horizontal="center" vertical="center" wrapText="1"/>
    </xf>
    <xf numFmtId="0" fontId="18" fillId="4" borderId="14" xfId="114" applyFont="1" applyFill="1" applyBorder="1">
      <alignment horizontal="center" vertical="center" wrapText="1"/>
    </xf>
    <xf numFmtId="0" fontId="18" fillId="4" borderId="14" xfId="114" applyFont="1" applyFill="1" applyBorder="1" applyAlignment="1">
      <alignment horizontal="center" vertical="center" wrapText="1"/>
    </xf>
    <xf numFmtId="0" fontId="96" fillId="0" borderId="56" xfId="0" applyFont="1" applyBorder="1"/>
    <xf numFmtId="0" fontId="95" fillId="0" borderId="51" xfId="0" applyFont="1" applyBorder="1" applyAlignment="1"/>
    <xf numFmtId="0" fontId="96" fillId="4" borderId="53" xfId="0" applyFont="1" applyFill="1" applyBorder="1" applyAlignment="1"/>
    <xf numFmtId="0" fontId="96" fillId="4" borderId="60" xfId="0" applyFont="1" applyFill="1" applyBorder="1" applyAlignment="1"/>
    <xf numFmtId="0" fontId="95" fillId="4" borderId="54" xfId="0" applyFont="1" applyFill="1" applyBorder="1" applyAlignment="1"/>
    <xf numFmtId="0" fontId="95" fillId="4" borderId="53" xfId="0" applyFont="1" applyFill="1" applyBorder="1" applyAlignment="1"/>
    <xf numFmtId="0" fontId="95" fillId="4" borderId="60" xfId="0" applyFont="1" applyFill="1" applyBorder="1" applyAlignment="1"/>
    <xf numFmtId="170" fontId="63" fillId="3" borderId="13" xfId="1" applyNumberFormat="1" applyFont="1" applyFill="1" applyBorder="1" applyAlignment="1">
      <alignment horizontal="right" vertical="center" wrapText="1"/>
    </xf>
    <xf numFmtId="0" fontId="95" fillId="4" borderId="51" xfId="0" applyFont="1" applyFill="1" applyBorder="1" applyAlignment="1">
      <alignment vertical="center" wrapText="1"/>
    </xf>
    <xf numFmtId="0" fontId="24" fillId="4" borderId="24" xfId="39" applyFont="1" applyFill="1" applyBorder="1" applyAlignment="1">
      <alignment horizontal="right" vertical="center" wrapText="1"/>
    </xf>
    <xf numFmtId="0" fontId="11" fillId="11" borderId="0" xfId="0" applyFont="1" applyFill="1" applyBorder="1" applyAlignment="1">
      <alignment horizontal="center" vertical="center" wrapText="1"/>
    </xf>
    <xf numFmtId="170" fontId="8" fillId="11" borderId="28" xfId="1" applyNumberFormat="1" applyFont="1" applyFill="1" applyBorder="1" applyAlignment="1">
      <alignment horizontal="center" vertical="center"/>
    </xf>
    <xf numFmtId="0" fontId="96" fillId="4" borderId="51" xfId="0" applyFont="1" applyFill="1" applyBorder="1" applyAlignment="1">
      <alignment horizontal="right"/>
    </xf>
    <xf numFmtId="0" fontId="24" fillId="4" borderId="57" xfId="39" applyFont="1" applyFill="1" applyBorder="1" applyAlignment="1">
      <alignment horizontal="center" vertical="center" wrapText="1"/>
    </xf>
    <xf numFmtId="0" fontId="24" fillId="4" borderId="58" xfId="39" applyFont="1" applyFill="1" applyBorder="1" applyAlignment="1">
      <alignment horizontal="left" vertical="center" wrapText="1"/>
    </xf>
    <xf numFmtId="3" fontId="63" fillId="4" borderId="58" xfId="1" applyNumberFormat="1" applyFont="1" applyFill="1" applyBorder="1" applyAlignment="1">
      <alignment horizontal="right" vertical="center" wrapText="1"/>
    </xf>
    <xf numFmtId="0" fontId="2" fillId="4" borderId="58" xfId="39" applyFont="1" applyFill="1" applyBorder="1" applyAlignment="1">
      <alignment vertical="center" wrapText="1"/>
    </xf>
    <xf numFmtId="0" fontId="11" fillId="4" borderId="20" xfId="114" applyFont="1" applyFill="1" applyBorder="1" applyAlignment="1">
      <alignment horizontal="center" vertical="center" wrapText="1"/>
    </xf>
    <xf numFmtId="0" fontId="18" fillId="3" borderId="14" xfId="114" applyFont="1" applyFill="1" applyBorder="1" applyAlignment="1">
      <alignment horizontal="center" vertical="center" wrapText="1"/>
    </xf>
    <xf numFmtId="0" fontId="18" fillId="3" borderId="14" xfId="114" applyFont="1" applyFill="1" applyBorder="1" applyAlignment="1">
      <alignment vertical="center" wrapText="1"/>
    </xf>
    <xf numFmtId="170" fontId="18" fillId="3" borderId="14" xfId="1" applyNumberFormat="1" applyFont="1" applyFill="1" applyBorder="1" applyAlignment="1">
      <alignment horizontal="center" vertical="center" wrapText="1"/>
    </xf>
    <xf numFmtId="0" fontId="11" fillId="3" borderId="14" xfId="114" applyFont="1" applyFill="1" applyBorder="1" applyAlignment="1">
      <alignment horizontal="center" vertical="center" wrapText="1"/>
    </xf>
    <xf numFmtId="0" fontId="11" fillId="3" borderId="14" xfId="114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right" indent="1" readingOrder="2"/>
    </xf>
    <xf numFmtId="0" fontId="35" fillId="11" borderId="61" xfId="0" applyFont="1" applyFill="1" applyBorder="1" applyAlignment="1">
      <alignment horizontal="center" vertical="center"/>
    </xf>
    <xf numFmtId="0" fontId="88" fillId="11" borderId="62" xfId="0" applyFont="1" applyFill="1" applyBorder="1" applyAlignment="1">
      <alignment horizontal="left" vertical="center" wrapText="1"/>
    </xf>
    <xf numFmtId="0" fontId="87" fillId="11" borderId="62" xfId="0" applyFont="1" applyFill="1" applyBorder="1" applyAlignment="1">
      <alignment horizontal="right" vertical="center"/>
    </xf>
    <xf numFmtId="0" fontId="85" fillId="0" borderId="62" xfId="0" applyFont="1" applyBorder="1" applyAlignment="1">
      <alignment horizontal="right" vertical="center" readingOrder="2"/>
    </xf>
    <xf numFmtId="0" fontId="35" fillId="11" borderId="62" xfId="0" applyFont="1" applyFill="1" applyBorder="1" applyAlignment="1">
      <alignment horizontal="center" vertical="center"/>
    </xf>
    <xf numFmtId="0" fontId="18" fillId="4" borderId="27" xfId="114" applyFont="1" applyFill="1" applyBorder="1">
      <alignment horizontal="center" vertical="center" wrapText="1"/>
    </xf>
    <xf numFmtId="0" fontId="18" fillId="4" borderId="47" xfId="114" applyFont="1" applyFill="1" applyBorder="1">
      <alignment horizontal="center" vertical="center" wrapText="1"/>
    </xf>
    <xf numFmtId="0" fontId="18" fillId="4" borderId="63" xfId="8" applyFont="1" applyFill="1" applyBorder="1" applyAlignment="1">
      <alignment horizontal="right" vertical="center" wrapText="1" readingOrder="2"/>
    </xf>
    <xf numFmtId="0" fontId="18" fillId="4" borderId="64" xfId="114" applyFont="1" applyFill="1" applyBorder="1">
      <alignment horizontal="center" vertical="center" wrapText="1"/>
    </xf>
    <xf numFmtId="3" fontId="63" fillId="4" borderId="40" xfId="23" applyNumberFormat="1" applyFont="1" applyFill="1" applyBorder="1" applyAlignment="1">
      <alignment horizontal="right" vertical="center"/>
    </xf>
    <xf numFmtId="3" fontId="63" fillId="3" borderId="40" xfId="23" quotePrefix="1" applyNumberFormat="1" applyFont="1" applyFill="1" applyBorder="1" applyAlignment="1">
      <alignment horizontal="right" vertical="center"/>
    </xf>
    <xf numFmtId="3" fontId="8" fillId="3" borderId="40" xfId="23" quotePrefix="1" applyNumberFormat="1" applyFont="1" applyFill="1" applyBorder="1" applyAlignment="1">
      <alignment horizontal="right" vertical="center"/>
    </xf>
    <xf numFmtId="3" fontId="8" fillId="4" borderId="40" xfId="23" applyNumberFormat="1" applyFont="1" applyFill="1" applyBorder="1" applyAlignment="1">
      <alignment horizontal="right" vertical="center"/>
    </xf>
    <xf numFmtId="167" fontId="80" fillId="10" borderId="15" xfId="3" applyNumberFormat="1" applyFont="1" applyFill="1" applyBorder="1" applyAlignment="1">
      <alignment vertical="center"/>
    </xf>
    <xf numFmtId="3" fontId="38" fillId="4" borderId="12" xfId="3" applyNumberFormat="1" applyFont="1" applyFill="1" applyBorder="1" applyAlignment="1">
      <alignment vertical="center"/>
    </xf>
    <xf numFmtId="170" fontId="0" fillId="0" borderId="0" xfId="1" applyNumberFormat="1" applyFont="1"/>
    <xf numFmtId="171" fontId="63" fillId="4" borderId="12" xfId="1" applyNumberFormat="1" applyFont="1" applyFill="1" applyBorder="1" applyAlignment="1">
      <alignment horizontal="left" vertical="center" wrapText="1" indent="1"/>
    </xf>
    <xf numFmtId="171" fontId="63" fillId="4" borderId="9" xfId="1" applyNumberFormat="1" applyFont="1" applyFill="1" applyBorder="1" applyAlignment="1">
      <alignment horizontal="left" vertical="center" wrapText="1" indent="1"/>
    </xf>
    <xf numFmtId="171" fontId="63" fillId="4" borderId="24" xfId="1" applyNumberFormat="1" applyFont="1" applyFill="1" applyBorder="1" applyAlignment="1">
      <alignment horizontal="right" vertical="center" wrapText="1" indent="1"/>
    </xf>
    <xf numFmtId="170" fontId="18" fillId="4" borderId="14" xfId="1" applyNumberFormat="1" applyFont="1" applyFill="1" applyBorder="1" applyAlignment="1">
      <alignment horizontal="center" vertical="center"/>
    </xf>
    <xf numFmtId="170" fontId="50" fillId="0" borderId="59" xfId="0" applyNumberFormat="1" applyFont="1" applyBorder="1"/>
    <xf numFmtId="166" fontId="87" fillId="11" borderId="50" xfId="0" applyNumberFormat="1" applyFont="1" applyFill="1" applyBorder="1" applyAlignment="1">
      <alignment horizontal="right" vertical="center"/>
    </xf>
    <xf numFmtId="166" fontId="87" fillId="4" borderId="50" xfId="0" applyNumberFormat="1" applyFont="1" applyFill="1" applyBorder="1" applyAlignment="1">
      <alignment horizontal="right" vertical="center"/>
    </xf>
    <xf numFmtId="166" fontId="87" fillId="11" borderId="62" xfId="0" applyNumberFormat="1" applyFont="1" applyFill="1" applyBorder="1" applyAlignment="1">
      <alignment horizontal="right" vertical="center"/>
    </xf>
    <xf numFmtId="0" fontId="63" fillId="0" borderId="0" xfId="25" applyFont="1" applyBorder="1" applyAlignment="1">
      <alignment horizontal="left" vertical="top" wrapText="1"/>
    </xf>
    <xf numFmtId="0" fontId="104" fillId="0" borderId="0" xfId="0" applyFont="1"/>
    <xf numFmtId="0" fontId="38" fillId="13" borderId="49" xfId="0" applyFont="1" applyFill="1" applyBorder="1" applyAlignment="1">
      <alignment wrapText="1" readingOrder="1"/>
    </xf>
    <xf numFmtId="3" fontId="18" fillId="12" borderId="49" xfId="0" applyNumberFormat="1" applyFont="1" applyFill="1" applyBorder="1" applyAlignment="1">
      <alignment wrapText="1" readingOrder="1"/>
    </xf>
    <xf numFmtId="0" fontId="2" fillId="13" borderId="49" xfId="0" applyFont="1" applyFill="1" applyBorder="1" applyAlignment="1">
      <alignment wrapText="1" readingOrder="1"/>
    </xf>
    <xf numFmtId="0" fontId="2" fillId="13" borderId="68" xfId="0" applyFont="1" applyFill="1" applyBorder="1" applyAlignment="1">
      <alignment wrapText="1" readingOrder="1"/>
    </xf>
    <xf numFmtId="0" fontId="102" fillId="3" borderId="39" xfId="23" applyFont="1" applyFill="1" applyBorder="1" applyAlignment="1">
      <alignment horizontal="right" vertical="center"/>
    </xf>
    <xf numFmtId="0" fontId="41" fillId="4" borderId="40" xfId="23" applyFont="1" applyFill="1" applyBorder="1" applyAlignment="1">
      <alignment horizontal="right" vertical="center" indent="2"/>
    </xf>
    <xf numFmtId="0" fontId="41" fillId="3" borderId="65" xfId="23" applyFont="1" applyFill="1" applyBorder="1" applyAlignment="1">
      <alignment horizontal="right" vertical="center" indent="1"/>
    </xf>
    <xf numFmtId="0" fontId="35" fillId="4" borderId="0" xfId="23" applyFont="1" applyFill="1" applyBorder="1" applyAlignment="1">
      <alignment horizontal="right" vertical="center" indent="2"/>
    </xf>
    <xf numFmtId="0" fontId="35" fillId="3" borderId="0" xfId="23" applyFont="1" applyFill="1" applyBorder="1" applyAlignment="1">
      <alignment horizontal="right" vertical="center" wrapText="1" indent="2"/>
    </xf>
    <xf numFmtId="0" fontId="35" fillId="3" borderId="0" xfId="23" applyFont="1" applyFill="1" applyBorder="1" applyAlignment="1">
      <alignment horizontal="right" vertical="center" indent="2"/>
    </xf>
    <xf numFmtId="0" fontId="41" fillId="4" borderId="0" xfId="23" applyFont="1" applyFill="1" applyBorder="1" applyAlignment="1">
      <alignment horizontal="right" vertical="center" indent="1"/>
    </xf>
    <xf numFmtId="0" fontId="7" fillId="0" borderId="37" xfId="6" applyFont="1" applyFill="1" applyBorder="1" applyAlignment="1">
      <alignment horizontal="center" vertical="center"/>
    </xf>
    <xf numFmtId="0" fontId="18" fillId="4" borderId="59" xfId="114" applyFont="1" applyFill="1" applyBorder="1">
      <alignment horizontal="center" vertical="center" wrapText="1"/>
    </xf>
    <xf numFmtId="3" fontId="8" fillId="3" borderId="59" xfId="23" quotePrefix="1" applyNumberFormat="1" applyFont="1" applyFill="1" applyBorder="1" applyAlignment="1">
      <alignment horizontal="right" vertical="center"/>
    </xf>
    <xf numFmtId="3" fontId="63" fillId="0" borderId="0" xfId="23" quotePrefix="1" applyNumberFormat="1" applyFont="1" applyFill="1" applyBorder="1" applyAlignment="1">
      <alignment horizontal="right" vertical="center"/>
    </xf>
    <xf numFmtId="0" fontId="38" fillId="13" borderId="0" xfId="0" applyFont="1" applyFill="1" applyBorder="1" applyAlignment="1">
      <alignment wrapText="1" readingOrder="1"/>
    </xf>
    <xf numFmtId="3" fontId="18" fillId="12" borderId="0" xfId="0" applyNumberFormat="1" applyFont="1" applyFill="1" applyBorder="1" applyAlignment="1">
      <alignment wrapText="1" readingOrder="1"/>
    </xf>
    <xf numFmtId="0" fontId="2" fillId="13" borderId="0" xfId="0" applyFont="1" applyFill="1" applyBorder="1" applyAlignment="1">
      <alignment wrapText="1" readingOrder="1"/>
    </xf>
    <xf numFmtId="0" fontId="2" fillId="13" borderId="37" xfId="0" applyFont="1" applyFill="1" applyBorder="1" applyAlignment="1">
      <alignment wrapText="1" readingOrder="1"/>
    </xf>
    <xf numFmtId="166" fontId="0" fillId="0" borderId="0" xfId="0" applyNumberFormat="1"/>
    <xf numFmtId="170" fontId="8" fillId="0" borderId="28" xfId="1" applyNumberFormat="1" applyFont="1" applyFill="1" applyBorder="1" applyAlignment="1">
      <alignment horizontal="center" vertical="center"/>
    </xf>
    <xf numFmtId="2" fontId="2" fillId="3" borderId="9" xfId="27" applyNumberFormat="1" applyFont="1" applyFill="1" applyBorder="1" applyAlignment="1">
      <alignment vertical="center"/>
    </xf>
    <xf numFmtId="0" fontId="2" fillId="3" borderId="9" xfId="27" applyNumberFormat="1" applyFont="1" applyFill="1" applyBorder="1" applyAlignment="1">
      <alignment vertical="center"/>
    </xf>
    <xf numFmtId="173" fontId="2" fillId="3" borderId="9" xfId="27" applyNumberFormat="1" applyFont="1" applyFill="1" applyBorder="1" applyAlignment="1">
      <alignment vertical="center"/>
    </xf>
    <xf numFmtId="166" fontId="80" fillId="10" borderId="15" xfId="3" applyNumberFormat="1" applyFont="1" applyFill="1" applyBorder="1" applyAlignment="1">
      <alignment vertical="center"/>
    </xf>
    <xf numFmtId="166" fontId="39" fillId="0" borderId="15" xfId="8" applyNumberFormat="1" applyFont="1" applyFill="1" applyBorder="1" applyAlignment="1">
      <alignment vertical="center" wrapText="1"/>
    </xf>
    <xf numFmtId="170" fontId="0" fillId="0" borderId="0" xfId="0" applyNumberFormat="1"/>
    <xf numFmtId="0" fontId="11" fillId="4" borderId="14" xfId="114" applyFont="1" applyFill="1" applyBorder="1" applyAlignment="1">
      <alignment horizontal="center" vertical="center" wrapText="1"/>
    </xf>
    <xf numFmtId="0" fontId="11" fillId="4" borderId="14" xfId="114" applyFont="1" applyFill="1" applyBorder="1" applyAlignment="1">
      <alignment horizontal="center" vertical="center" wrapText="1" readingOrder="2"/>
    </xf>
    <xf numFmtId="0" fontId="11" fillId="3" borderId="20" xfId="114" applyFont="1" applyFill="1" applyBorder="1" applyAlignment="1">
      <alignment horizontal="center" vertical="center" wrapText="1"/>
    </xf>
    <xf numFmtId="0" fontId="18" fillId="3" borderId="7" xfId="114" applyFont="1" applyFill="1" applyBorder="1" applyAlignment="1">
      <alignment vertical="center" wrapText="1"/>
    </xf>
    <xf numFmtId="0" fontId="11" fillId="3" borderId="19" xfId="114" applyFont="1" applyFill="1" applyBorder="1" applyAlignment="1">
      <alignment horizontal="center" vertical="center" wrapText="1" readingOrder="1"/>
    </xf>
    <xf numFmtId="174" fontId="2" fillId="3" borderId="9" xfId="1" applyNumberFormat="1" applyFont="1" applyFill="1" applyBorder="1" applyAlignment="1">
      <alignment vertical="center"/>
    </xf>
    <xf numFmtId="10" fontId="2" fillId="3" borderId="9" xfId="27" applyNumberFormat="1" applyFont="1" applyFill="1" applyBorder="1" applyAlignment="1">
      <alignment vertical="center"/>
    </xf>
    <xf numFmtId="3" fontId="18" fillId="4" borderId="15" xfId="3" applyNumberFormat="1" applyFont="1" applyFill="1" applyBorder="1" applyAlignment="1">
      <alignment vertical="center"/>
    </xf>
    <xf numFmtId="166" fontId="39" fillId="3" borderId="12" xfId="8" applyNumberFormat="1" applyFont="1" applyFill="1" applyBorder="1" applyAlignment="1">
      <alignment vertical="center" wrapText="1"/>
    </xf>
    <xf numFmtId="166" fontId="39" fillId="3" borderId="9" xfId="8" applyNumberFormat="1" applyFont="1" applyFill="1" applyBorder="1" applyAlignment="1">
      <alignment vertical="center" wrapText="1"/>
    </xf>
    <xf numFmtId="166" fontId="39" fillId="3" borderId="24" xfId="8" applyNumberFormat="1" applyFont="1" applyFill="1" applyBorder="1" applyAlignment="1">
      <alignment vertical="center" wrapText="1"/>
    </xf>
    <xf numFmtId="166" fontId="39" fillId="3" borderId="28" xfId="8" applyNumberFormat="1" applyFont="1" applyFill="1" applyBorder="1" applyAlignment="1">
      <alignment vertical="center" wrapText="1"/>
    </xf>
    <xf numFmtId="166" fontId="2" fillId="0" borderId="9" xfId="27" applyNumberFormat="1" applyFont="1" applyFill="1" applyBorder="1" applyAlignment="1">
      <alignment vertical="center"/>
    </xf>
    <xf numFmtId="3" fontId="2" fillId="0" borderId="0" xfId="0" applyNumberFormat="1" applyFont="1" applyAlignment="1">
      <alignment vertical="center"/>
    </xf>
    <xf numFmtId="169" fontId="0" fillId="0" borderId="0" xfId="0" applyNumberFormat="1"/>
    <xf numFmtId="3" fontId="84" fillId="4" borderId="9" xfId="3" applyNumberFormat="1" applyFont="1" applyFill="1" applyBorder="1" applyAlignment="1">
      <alignment horizontal="right" vertical="center" readingOrder="1"/>
    </xf>
    <xf numFmtId="3" fontId="34" fillId="0" borderId="0" xfId="0" applyNumberFormat="1" applyFont="1" applyAlignment="1"/>
    <xf numFmtId="3" fontId="18" fillId="12" borderId="0" xfId="0" quotePrefix="1" applyNumberFormat="1" applyFont="1" applyFill="1" applyBorder="1" applyAlignment="1">
      <alignment wrapText="1" readingOrder="1"/>
    </xf>
    <xf numFmtId="175" fontId="0" fillId="0" borderId="0" xfId="0" applyNumberFormat="1"/>
    <xf numFmtId="173" fontId="0" fillId="0" borderId="0" xfId="0" applyNumberFormat="1"/>
    <xf numFmtId="170" fontId="95" fillId="4" borderId="51" xfId="0" applyNumberFormat="1" applyFont="1" applyFill="1" applyBorder="1"/>
    <xf numFmtId="170" fontId="96" fillId="4" borderId="51" xfId="0" applyNumberFormat="1" applyFont="1" applyFill="1" applyBorder="1"/>
    <xf numFmtId="176" fontId="11" fillId="11" borderId="14" xfId="1" applyNumberFormat="1" applyFont="1" applyFill="1" applyBorder="1" applyAlignment="1">
      <alignment horizontal="center" vertical="center"/>
    </xf>
    <xf numFmtId="164" fontId="0" fillId="0" borderId="0" xfId="0" applyNumberFormat="1"/>
    <xf numFmtId="3" fontId="45" fillId="0" borderId="0" xfId="0" applyNumberFormat="1" applyFont="1" applyBorder="1" applyAlignment="1"/>
    <xf numFmtId="0" fontId="63" fillId="0" borderId="0" xfId="25" applyFont="1" applyAlignment="1">
      <alignment horizontal="left" vertical="top" wrapText="1"/>
    </xf>
    <xf numFmtId="0" fontId="63" fillId="0" borderId="0" xfId="25" applyFont="1" applyBorder="1" applyAlignment="1">
      <alignment horizontal="left" vertical="top" wrapText="1"/>
    </xf>
    <xf numFmtId="0" fontId="91" fillId="0" borderId="0" xfId="25" applyFont="1" applyAlignment="1">
      <alignment horizontal="right" vertical="top" wrapText="1"/>
    </xf>
    <xf numFmtId="0" fontId="7" fillId="0" borderId="0" xfId="6" applyFont="1" applyFill="1" applyAlignment="1">
      <alignment horizontal="center" vertical="center" wrapText="1" readingOrder="2"/>
    </xf>
    <xf numFmtId="0" fontId="7" fillId="0" borderId="0" xfId="6" applyFont="1" applyFill="1" applyAlignment="1">
      <alignment horizontal="center" vertical="center"/>
    </xf>
    <xf numFmtId="0" fontId="26" fillId="0" borderId="0" xfId="4" applyFont="1" applyFill="1" applyAlignment="1">
      <alignment horizontal="center" vertical="center" wrapText="1" readingOrder="2"/>
    </xf>
    <xf numFmtId="0" fontId="26" fillId="0" borderId="0" xfId="6" applyFont="1" applyFill="1" applyAlignment="1">
      <alignment horizontal="center" vertical="center" readingOrder="2"/>
    </xf>
    <xf numFmtId="0" fontId="11" fillId="11" borderId="20" xfId="0" applyFont="1" applyFill="1" applyBorder="1" applyAlignment="1">
      <alignment horizontal="center" vertical="center" wrapText="1"/>
    </xf>
    <xf numFmtId="0" fontId="11" fillId="11" borderId="19" xfId="0" applyFont="1" applyFill="1" applyBorder="1" applyAlignment="1">
      <alignment horizontal="center" vertical="center" wrapText="1"/>
    </xf>
    <xf numFmtId="0" fontId="18" fillId="11" borderId="14" xfId="0" applyFont="1" applyFill="1" applyBorder="1" applyAlignment="1">
      <alignment horizontal="center" vertical="center" readingOrder="2"/>
    </xf>
    <xf numFmtId="0" fontId="18" fillId="11" borderId="20" xfId="0" applyFont="1" applyFill="1" applyBorder="1" applyAlignment="1">
      <alignment horizontal="center" vertical="center" readingOrder="2"/>
    </xf>
    <xf numFmtId="3" fontId="18" fillId="3" borderId="53" xfId="1" applyNumberFormat="1" applyFont="1" applyFill="1" applyBorder="1" applyAlignment="1">
      <alignment horizontal="right" vertical="center" wrapText="1"/>
    </xf>
    <xf numFmtId="3" fontId="18" fillId="3" borderId="60" xfId="1" applyNumberFormat="1" applyFont="1" applyFill="1" applyBorder="1" applyAlignment="1">
      <alignment horizontal="right" vertical="center" wrapText="1"/>
    </xf>
    <xf numFmtId="3" fontId="18" fillId="3" borderId="54" xfId="1" applyNumberFormat="1" applyFont="1" applyFill="1" applyBorder="1" applyAlignment="1">
      <alignment horizontal="right" vertical="center" wrapText="1"/>
    </xf>
    <xf numFmtId="3" fontId="18" fillId="3" borderId="53" xfId="1" applyNumberFormat="1" applyFont="1" applyFill="1" applyBorder="1" applyAlignment="1">
      <alignment horizontal="right" vertical="center"/>
    </xf>
    <xf numFmtId="3" fontId="18" fillId="3" borderId="60" xfId="1" applyNumberFormat="1" applyFont="1" applyFill="1" applyBorder="1" applyAlignment="1">
      <alignment horizontal="right" vertical="center"/>
    </xf>
    <xf numFmtId="3" fontId="18" fillId="3" borderId="54" xfId="1" applyNumberFormat="1" applyFont="1" applyFill="1" applyBorder="1" applyAlignment="1">
      <alignment horizontal="right" vertical="center"/>
    </xf>
    <xf numFmtId="0" fontId="18" fillId="3" borderId="37" xfId="39" applyFont="1" applyFill="1" applyBorder="1" applyAlignment="1">
      <alignment horizontal="center" vertical="center" wrapText="1"/>
    </xf>
    <xf numFmtId="0" fontId="18" fillId="3" borderId="44" xfId="39" applyFont="1" applyFill="1" applyBorder="1" applyAlignment="1">
      <alignment horizontal="center" vertical="center" wrapText="1"/>
    </xf>
    <xf numFmtId="0" fontId="66" fillId="3" borderId="37" xfId="39" applyFont="1" applyFill="1" applyBorder="1" applyAlignment="1">
      <alignment horizontal="center" vertical="center" wrapText="1"/>
    </xf>
    <xf numFmtId="0" fontId="66" fillId="3" borderId="44" xfId="39" applyFont="1" applyFill="1" applyBorder="1" applyAlignment="1">
      <alignment horizontal="center" vertical="center" wrapText="1"/>
    </xf>
    <xf numFmtId="0" fontId="11" fillId="4" borderId="31" xfId="39" applyFont="1" applyFill="1" applyBorder="1" applyAlignment="1">
      <alignment horizontal="left" vertical="center" wrapText="1" indent="1"/>
    </xf>
    <xf numFmtId="0" fontId="11" fillId="4" borderId="11" xfId="39" applyFont="1" applyFill="1" applyBorder="1" applyAlignment="1">
      <alignment horizontal="left" vertical="center" wrapText="1" indent="1"/>
    </xf>
    <xf numFmtId="0" fontId="18" fillId="4" borderId="10" xfId="39" applyFont="1" applyFill="1" applyBorder="1" applyAlignment="1">
      <alignment horizontal="right" vertical="center" wrapText="1" indent="1" readingOrder="2"/>
    </xf>
    <xf numFmtId="0" fontId="18" fillId="4" borderId="31" xfId="39" applyFont="1" applyFill="1" applyBorder="1" applyAlignment="1">
      <alignment horizontal="right" vertical="center" wrapText="1" indent="1" readingOrder="2"/>
    </xf>
    <xf numFmtId="0" fontId="18" fillId="3" borderId="7" xfId="39" applyFont="1" applyFill="1" applyBorder="1" applyAlignment="1">
      <alignment horizontal="center" vertical="center" wrapText="1"/>
    </xf>
    <xf numFmtId="0" fontId="18" fillId="3" borderId="19" xfId="39" applyFont="1" applyFill="1" applyBorder="1" applyAlignment="1">
      <alignment horizontal="center" vertical="center" wrapText="1"/>
    </xf>
    <xf numFmtId="0" fontId="7" fillId="3" borderId="20" xfId="39" applyFont="1" applyFill="1" applyBorder="1" applyAlignment="1">
      <alignment horizontal="center" vertical="center" wrapText="1"/>
    </xf>
    <xf numFmtId="0" fontId="7" fillId="3" borderId="19" xfId="39" applyFont="1" applyFill="1" applyBorder="1" applyAlignment="1">
      <alignment horizontal="center" vertical="center" wrapText="1"/>
    </xf>
    <xf numFmtId="0" fontId="11" fillId="4" borderId="37" xfId="39" applyFont="1" applyFill="1" applyBorder="1" applyAlignment="1">
      <alignment horizontal="center" vertical="center" wrapText="1"/>
    </xf>
    <xf numFmtId="3" fontId="18" fillId="4" borderId="37" xfId="8" applyNumberFormat="1" applyFont="1" applyFill="1" applyBorder="1" applyAlignment="1">
      <alignment horizontal="center" vertical="center" wrapText="1"/>
    </xf>
    <xf numFmtId="0" fontId="11" fillId="4" borderId="7" xfId="39" applyFont="1" applyFill="1" applyBorder="1" applyAlignment="1">
      <alignment horizontal="center" vertical="center" wrapText="1"/>
    </xf>
    <xf numFmtId="3" fontId="18" fillId="4" borderId="20" xfId="8" applyNumberFormat="1" applyFont="1" applyFill="1" applyBorder="1" applyAlignment="1">
      <alignment horizontal="center" vertical="center" wrapText="1"/>
    </xf>
    <xf numFmtId="3" fontId="18" fillId="4" borderId="7" xfId="8" applyNumberFormat="1" applyFont="1" applyFill="1" applyBorder="1" applyAlignment="1">
      <alignment horizontal="center" vertical="center" wrapText="1"/>
    </xf>
    <xf numFmtId="0" fontId="26" fillId="0" borderId="0" xfId="4" applyFont="1" applyFill="1" applyAlignment="1">
      <alignment horizontal="center" vertical="center" readingOrder="2"/>
    </xf>
    <xf numFmtId="0" fontId="7" fillId="0" borderId="0" xfId="6" applyFont="1" applyFill="1" applyAlignment="1">
      <alignment horizontal="center" vertical="center" readingOrder="2"/>
    </xf>
    <xf numFmtId="0" fontId="7" fillId="0" borderId="0" xfId="6" applyFont="1" applyFill="1" applyAlignment="1">
      <alignment horizontal="center" vertical="center" wrapText="1" readingOrder="1"/>
    </xf>
    <xf numFmtId="1" fontId="11" fillId="4" borderId="19" xfId="10" applyFont="1" applyFill="1" applyBorder="1" applyAlignment="1">
      <alignment horizontal="center" vertical="center" wrapText="1"/>
    </xf>
    <xf numFmtId="1" fontId="11" fillId="4" borderId="14" xfId="10" applyFont="1" applyFill="1" applyBorder="1" applyAlignment="1">
      <alignment horizontal="center" vertical="center" wrapText="1"/>
    </xf>
    <xf numFmtId="1" fontId="18" fillId="4" borderId="14" xfId="10" applyFont="1" applyFill="1" applyBorder="1" applyAlignment="1">
      <alignment horizontal="center" vertical="center" wrapText="1"/>
    </xf>
    <xf numFmtId="1" fontId="18" fillId="4" borderId="20" xfId="10" applyFont="1" applyFill="1" applyBorder="1" applyAlignment="1">
      <alignment horizontal="center" vertical="center" wrapText="1"/>
    </xf>
    <xf numFmtId="0" fontId="18" fillId="4" borderId="7" xfId="39" applyFont="1" applyFill="1" applyBorder="1" applyAlignment="1">
      <alignment horizontal="center" vertical="center" wrapText="1"/>
    </xf>
    <xf numFmtId="0" fontId="18" fillId="4" borderId="19" xfId="39" applyFont="1" applyFill="1" applyBorder="1" applyAlignment="1">
      <alignment horizontal="center" vertical="center" wrapText="1"/>
    </xf>
    <xf numFmtId="0" fontId="7" fillId="3" borderId="43" xfId="39" applyFont="1" applyFill="1" applyBorder="1" applyAlignment="1">
      <alignment horizontal="center" vertical="center" wrapText="1"/>
    </xf>
    <xf numFmtId="0" fontId="7" fillId="3" borderId="44" xfId="39" applyFont="1" applyFill="1" applyBorder="1" applyAlignment="1">
      <alignment horizontal="center" vertical="center" wrapText="1"/>
    </xf>
    <xf numFmtId="0" fontId="49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11" fillId="5" borderId="20" xfId="0" applyFont="1" applyFill="1" applyBorder="1" applyAlignment="1">
      <alignment horizontal="center" vertical="center" readingOrder="2"/>
    </xf>
    <xf numFmtId="0" fontId="11" fillId="5" borderId="19" xfId="0" applyFont="1" applyFill="1" applyBorder="1" applyAlignment="1">
      <alignment horizontal="center" vertical="center" readingOrder="2"/>
    </xf>
    <xf numFmtId="0" fontId="18" fillId="5" borderId="20" xfId="0" applyFont="1" applyFill="1" applyBorder="1" applyAlignment="1">
      <alignment horizontal="center" vertical="center"/>
    </xf>
    <xf numFmtId="0" fontId="18" fillId="5" borderId="19" xfId="0" applyFont="1" applyFill="1" applyBorder="1" applyAlignment="1">
      <alignment horizontal="center" vertical="center"/>
    </xf>
    <xf numFmtId="0" fontId="26" fillId="0" borderId="66" xfId="6" applyFont="1" applyFill="1" applyBorder="1" applyAlignment="1">
      <alignment horizontal="center" vertical="center" readingOrder="2"/>
    </xf>
    <xf numFmtId="0" fontId="26" fillId="0" borderId="0" xfId="6" applyFont="1" applyFill="1" applyBorder="1" applyAlignment="1">
      <alignment horizontal="center" vertical="center" readingOrder="2"/>
    </xf>
    <xf numFmtId="0" fontId="7" fillId="0" borderId="67" xfId="6" applyFont="1" applyFill="1" applyBorder="1" applyAlignment="1">
      <alignment horizontal="center" vertical="center" wrapText="1" readingOrder="2"/>
    </xf>
  </cellXfs>
  <cellStyles count="1047">
    <cellStyle name="20% - Accent1" xfId="174" builtinId="30" customBuiltin="1"/>
    <cellStyle name="20% - Accent1 2" xfId="197" xr:uid="{00000000-0005-0000-0000-000001000000}"/>
    <cellStyle name="20% - Accent1 2 2" xfId="198" xr:uid="{00000000-0005-0000-0000-000002000000}"/>
    <cellStyle name="20% - Accent1 2 2 2" xfId="199" xr:uid="{00000000-0005-0000-0000-000003000000}"/>
    <cellStyle name="20% - Accent1 3" xfId="200" xr:uid="{00000000-0005-0000-0000-000004000000}"/>
    <cellStyle name="20% - Accent1 4" xfId="201" xr:uid="{00000000-0005-0000-0000-000005000000}"/>
    <cellStyle name="20% - Accent2" xfId="178" builtinId="34" customBuiltin="1"/>
    <cellStyle name="20% - Accent2 2" xfId="202" xr:uid="{00000000-0005-0000-0000-000007000000}"/>
    <cellStyle name="20% - Accent2 2 2" xfId="203" xr:uid="{00000000-0005-0000-0000-000008000000}"/>
    <cellStyle name="20% - Accent2 2 2 2" xfId="204" xr:uid="{00000000-0005-0000-0000-000009000000}"/>
    <cellStyle name="20% - Accent2 3" xfId="205" xr:uid="{00000000-0005-0000-0000-00000A000000}"/>
    <cellStyle name="20% - Accent2 4" xfId="206" xr:uid="{00000000-0005-0000-0000-00000B000000}"/>
    <cellStyle name="20% - Accent3" xfId="182" builtinId="38" customBuiltin="1"/>
    <cellStyle name="20% - Accent3 2" xfId="207" xr:uid="{00000000-0005-0000-0000-00000D000000}"/>
    <cellStyle name="20% - Accent3 2 2" xfId="208" xr:uid="{00000000-0005-0000-0000-00000E000000}"/>
    <cellStyle name="20% - Accent3 2 2 2" xfId="209" xr:uid="{00000000-0005-0000-0000-00000F000000}"/>
    <cellStyle name="20% - Accent3 3" xfId="210" xr:uid="{00000000-0005-0000-0000-000010000000}"/>
    <cellStyle name="20% - Accent3 4" xfId="211" xr:uid="{00000000-0005-0000-0000-000011000000}"/>
    <cellStyle name="20% - Accent4" xfId="186" builtinId="42" customBuiltin="1"/>
    <cellStyle name="20% - Accent4 2" xfId="212" xr:uid="{00000000-0005-0000-0000-000013000000}"/>
    <cellStyle name="20% - Accent4 2 2" xfId="213" xr:uid="{00000000-0005-0000-0000-000014000000}"/>
    <cellStyle name="20% - Accent4 2 2 2" xfId="214" xr:uid="{00000000-0005-0000-0000-000015000000}"/>
    <cellStyle name="20% - Accent4 3" xfId="215" xr:uid="{00000000-0005-0000-0000-000016000000}"/>
    <cellStyle name="20% - Accent4 4" xfId="216" xr:uid="{00000000-0005-0000-0000-000017000000}"/>
    <cellStyle name="20% - Accent5" xfId="190" builtinId="46" customBuiltin="1"/>
    <cellStyle name="20% - Accent5 2" xfId="217" xr:uid="{00000000-0005-0000-0000-000019000000}"/>
    <cellStyle name="20% - Accent5 2 2" xfId="218" xr:uid="{00000000-0005-0000-0000-00001A000000}"/>
    <cellStyle name="20% - Accent5 2 3" xfId="219" xr:uid="{00000000-0005-0000-0000-00001B000000}"/>
    <cellStyle name="20% - Accent5 3" xfId="220" xr:uid="{00000000-0005-0000-0000-00001C000000}"/>
    <cellStyle name="20% - Accent5 3 2" xfId="221" xr:uid="{00000000-0005-0000-0000-00001D000000}"/>
    <cellStyle name="20% - Accent5 3 2 2" xfId="222" xr:uid="{00000000-0005-0000-0000-00001E000000}"/>
    <cellStyle name="20% - Accent5 3 2 3" xfId="223" xr:uid="{00000000-0005-0000-0000-00001F000000}"/>
    <cellStyle name="20% - Accent5 4" xfId="224" xr:uid="{00000000-0005-0000-0000-000020000000}"/>
    <cellStyle name="20% - Accent5 5" xfId="225" xr:uid="{00000000-0005-0000-0000-000021000000}"/>
    <cellStyle name="20% - Accent6" xfId="194" builtinId="50" customBuiltin="1"/>
    <cellStyle name="20% - Accent6 2" xfId="226" xr:uid="{00000000-0005-0000-0000-000023000000}"/>
    <cellStyle name="20% - Accent6 2 2" xfId="227" xr:uid="{00000000-0005-0000-0000-000024000000}"/>
    <cellStyle name="20% - Accent6 2 3" xfId="228" xr:uid="{00000000-0005-0000-0000-000025000000}"/>
    <cellStyle name="20% - Accent6 3" xfId="229" xr:uid="{00000000-0005-0000-0000-000026000000}"/>
    <cellStyle name="20% - Accent6 3 2" xfId="230" xr:uid="{00000000-0005-0000-0000-000027000000}"/>
    <cellStyle name="20% - Accent6 3 2 2" xfId="231" xr:uid="{00000000-0005-0000-0000-000028000000}"/>
    <cellStyle name="20% - Accent6 3 2 3" xfId="232" xr:uid="{00000000-0005-0000-0000-000029000000}"/>
    <cellStyle name="20% - Accent6 4" xfId="233" xr:uid="{00000000-0005-0000-0000-00002A000000}"/>
    <cellStyle name="20% - Accent6 5" xfId="234" xr:uid="{00000000-0005-0000-0000-00002B000000}"/>
    <cellStyle name="40% - Accent1" xfId="175" builtinId="31" customBuiltin="1"/>
    <cellStyle name="40% - Accent1 2" xfId="235" xr:uid="{00000000-0005-0000-0000-00002D000000}"/>
    <cellStyle name="40% - Accent1 2 2" xfId="236" xr:uid="{00000000-0005-0000-0000-00002E000000}"/>
    <cellStyle name="40% - Accent1 2 3" xfId="237" xr:uid="{00000000-0005-0000-0000-00002F000000}"/>
    <cellStyle name="40% - Accent1 3" xfId="238" xr:uid="{00000000-0005-0000-0000-000030000000}"/>
    <cellStyle name="40% - Accent1 3 2" xfId="239" xr:uid="{00000000-0005-0000-0000-000031000000}"/>
    <cellStyle name="40% - Accent1 3 2 2" xfId="240" xr:uid="{00000000-0005-0000-0000-000032000000}"/>
    <cellStyle name="40% - Accent1 3 2 3" xfId="241" xr:uid="{00000000-0005-0000-0000-000033000000}"/>
    <cellStyle name="40% - Accent1 4" xfId="242" xr:uid="{00000000-0005-0000-0000-000034000000}"/>
    <cellStyle name="40% - Accent1 5" xfId="243" xr:uid="{00000000-0005-0000-0000-000035000000}"/>
    <cellStyle name="40% - Accent2" xfId="179" builtinId="35" customBuiltin="1"/>
    <cellStyle name="40% - Accent2 2" xfId="244" xr:uid="{00000000-0005-0000-0000-000037000000}"/>
    <cellStyle name="40% - Accent2 2 2" xfId="245" xr:uid="{00000000-0005-0000-0000-000038000000}"/>
    <cellStyle name="40% - Accent2 2 3" xfId="246" xr:uid="{00000000-0005-0000-0000-000039000000}"/>
    <cellStyle name="40% - Accent2 3" xfId="247" xr:uid="{00000000-0005-0000-0000-00003A000000}"/>
    <cellStyle name="40% - Accent2 3 2" xfId="248" xr:uid="{00000000-0005-0000-0000-00003B000000}"/>
    <cellStyle name="40% - Accent2 3 2 2" xfId="249" xr:uid="{00000000-0005-0000-0000-00003C000000}"/>
    <cellStyle name="40% - Accent2 3 2 3" xfId="250" xr:uid="{00000000-0005-0000-0000-00003D000000}"/>
    <cellStyle name="40% - Accent2 4" xfId="251" xr:uid="{00000000-0005-0000-0000-00003E000000}"/>
    <cellStyle name="40% - Accent2 5" xfId="252" xr:uid="{00000000-0005-0000-0000-00003F000000}"/>
    <cellStyle name="40% - Accent3" xfId="183" builtinId="39" customBuiltin="1"/>
    <cellStyle name="40% - Accent3 2" xfId="253" xr:uid="{00000000-0005-0000-0000-000041000000}"/>
    <cellStyle name="40% - Accent3 2 2" xfId="254" xr:uid="{00000000-0005-0000-0000-000042000000}"/>
    <cellStyle name="40% - Accent3 2 2 2" xfId="255" xr:uid="{00000000-0005-0000-0000-000043000000}"/>
    <cellStyle name="40% - Accent3 3" xfId="256" xr:uid="{00000000-0005-0000-0000-000044000000}"/>
    <cellStyle name="40% - Accent3 4" xfId="257" xr:uid="{00000000-0005-0000-0000-000045000000}"/>
    <cellStyle name="40% - Accent4" xfId="187" builtinId="43" customBuiltin="1"/>
    <cellStyle name="40% - Accent4 2" xfId="258" xr:uid="{00000000-0005-0000-0000-000047000000}"/>
    <cellStyle name="40% - Accent4 2 2" xfId="259" xr:uid="{00000000-0005-0000-0000-000048000000}"/>
    <cellStyle name="40% - Accent4 2 3" xfId="260" xr:uid="{00000000-0005-0000-0000-000049000000}"/>
    <cellStyle name="40% - Accent4 3" xfId="261" xr:uid="{00000000-0005-0000-0000-00004A000000}"/>
    <cellStyle name="40% - Accent4 3 2" xfId="262" xr:uid="{00000000-0005-0000-0000-00004B000000}"/>
    <cellStyle name="40% - Accent4 3 2 2" xfId="263" xr:uid="{00000000-0005-0000-0000-00004C000000}"/>
    <cellStyle name="40% - Accent4 3 2 3" xfId="264" xr:uid="{00000000-0005-0000-0000-00004D000000}"/>
    <cellStyle name="40% - Accent4 4" xfId="265" xr:uid="{00000000-0005-0000-0000-00004E000000}"/>
    <cellStyle name="40% - Accent4 5" xfId="266" xr:uid="{00000000-0005-0000-0000-00004F000000}"/>
    <cellStyle name="40% - Accent5" xfId="191" builtinId="47" customBuiltin="1"/>
    <cellStyle name="40% - Accent5 2" xfId="267" xr:uid="{00000000-0005-0000-0000-000051000000}"/>
    <cellStyle name="40% - Accent5 2 2" xfId="268" xr:uid="{00000000-0005-0000-0000-000052000000}"/>
    <cellStyle name="40% - Accent5 2 3" xfId="269" xr:uid="{00000000-0005-0000-0000-000053000000}"/>
    <cellStyle name="40% - Accent5 3" xfId="270" xr:uid="{00000000-0005-0000-0000-000054000000}"/>
    <cellStyle name="40% - Accent5 3 2" xfId="271" xr:uid="{00000000-0005-0000-0000-000055000000}"/>
    <cellStyle name="40% - Accent5 3 2 2" xfId="272" xr:uid="{00000000-0005-0000-0000-000056000000}"/>
    <cellStyle name="40% - Accent5 3 2 3" xfId="273" xr:uid="{00000000-0005-0000-0000-000057000000}"/>
    <cellStyle name="40% - Accent5 4" xfId="274" xr:uid="{00000000-0005-0000-0000-000058000000}"/>
    <cellStyle name="40% - Accent5 5" xfId="275" xr:uid="{00000000-0005-0000-0000-000059000000}"/>
    <cellStyle name="40% - Accent6" xfId="195" builtinId="51" customBuiltin="1"/>
    <cellStyle name="40% - Accent6 2" xfId="276" xr:uid="{00000000-0005-0000-0000-00005B000000}"/>
    <cellStyle name="40% - Accent6 2 2" xfId="277" xr:uid="{00000000-0005-0000-0000-00005C000000}"/>
    <cellStyle name="40% - Accent6 2 3" xfId="278" xr:uid="{00000000-0005-0000-0000-00005D000000}"/>
    <cellStyle name="40% - Accent6 3" xfId="279" xr:uid="{00000000-0005-0000-0000-00005E000000}"/>
    <cellStyle name="40% - Accent6 3 2" xfId="280" xr:uid="{00000000-0005-0000-0000-00005F000000}"/>
    <cellStyle name="40% - Accent6 3 2 2" xfId="281" xr:uid="{00000000-0005-0000-0000-000060000000}"/>
    <cellStyle name="40% - Accent6 3 2 3" xfId="282" xr:uid="{00000000-0005-0000-0000-000061000000}"/>
    <cellStyle name="40% - Accent6 4" xfId="283" xr:uid="{00000000-0005-0000-0000-000062000000}"/>
    <cellStyle name="40% - Accent6 5" xfId="284" xr:uid="{00000000-0005-0000-0000-000063000000}"/>
    <cellStyle name="60% - Accent1" xfId="176" builtinId="32" customBuiltin="1"/>
    <cellStyle name="60% - Accent1 2" xfId="285" xr:uid="{00000000-0005-0000-0000-000065000000}"/>
    <cellStyle name="60% - Accent1 2 2" xfId="286" xr:uid="{00000000-0005-0000-0000-000066000000}"/>
    <cellStyle name="60% - Accent1 3" xfId="287" xr:uid="{00000000-0005-0000-0000-000067000000}"/>
    <cellStyle name="60% - Accent2" xfId="180" builtinId="36" customBuiltin="1"/>
    <cellStyle name="60% - Accent2 2" xfId="288" xr:uid="{00000000-0005-0000-0000-000069000000}"/>
    <cellStyle name="60% - Accent2 2 2" xfId="289" xr:uid="{00000000-0005-0000-0000-00006A000000}"/>
    <cellStyle name="60% - Accent2 3" xfId="290" xr:uid="{00000000-0005-0000-0000-00006B000000}"/>
    <cellStyle name="60% - Accent3" xfId="184" builtinId="40" customBuiltin="1"/>
    <cellStyle name="60% - Accent3 2" xfId="291" xr:uid="{00000000-0005-0000-0000-00006D000000}"/>
    <cellStyle name="60% - Accent3 2 2" xfId="292" xr:uid="{00000000-0005-0000-0000-00006E000000}"/>
    <cellStyle name="60% - Accent3 3" xfId="293" xr:uid="{00000000-0005-0000-0000-00006F000000}"/>
    <cellStyle name="60% - Accent4" xfId="188" builtinId="44" customBuiltin="1"/>
    <cellStyle name="60% - Accent4 2" xfId="294" xr:uid="{00000000-0005-0000-0000-000071000000}"/>
    <cellStyle name="60% - Accent4 2 2" xfId="295" xr:uid="{00000000-0005-0000-0000-000072000000}"/>
    <cellStyle name="60% - Accent4 3" xfId="296" xr:uid="{00000000-0005-0000-0000-000073000000}"/>
    <cellStyle name="60% - Accent5" xfId="192" builtinId="48" customBuiltin="1"/>
    <cellStyle name="60% - Accent5 2" xfId="297" xr:uid="{00000000-0005-0000-0000-000075000000}"/>
    <cellStyle name="60% - Accent5 2 2" xfId="298" xr:uid="{00000000-0005-0000-0000-000076000000}"/>
    <cellStyle name="60% - Accent5 3" xfId="299" xr:uid="{00000000-0005-0000-0000-000077000000}"/>
    <cellStyle name="60% - Accent6" xfId="196" builtinId="52" customBuiltin="1"/>
    <cellStyle name="60% - Accent6 2" xfId="300" xr:uid="{00000000-0005-0000-0000-000079000000}"/>
    <cellStyle name="60% - Accent6 2 2" xfId="301" xr:uid="{00000000-0005-0000-0000-00007A000000}"/>
    <cellStyle name="60% - Accent6 3" xfId="302" xr:uid="{00000000-0005-0000-0000-00007B000000}"/>
    <cellStyle name="Accent1" xfId="173" builtinId="29" customBuiltin="1"/>
    <cellStyle name="Accent1 2" xfId="303" xr:uid="{00000000-0005-0000-0000-00007D000000}"/>
    <cellStyle name="Accent1 2 2" xfId="304" xr:uid="{00000000-0005-0000-0000-00007E000000}"/>
    <cellStyle name="Accent1 3" xfId="305" xr:uid="{00000000-0005-0000-0000-00007F000000}"/>
    <cellStyle name="Accent2" xfId="177" builtinId="33" customBuiltin="1"/>
    <cellStyle name="Accent2 2" xfId="306" xr:uid="{00000000-0005-0000-0000-000081000000}"/>
    <cellStyle name="Accent2 2 2" xfId="307" xr:uid="{00000000-0005-0000-0000-000082000000}"/>
    <cellStyle name="Accent2 3" xfId="308" xr:uid="{00000000-0005-0000-0000-000083000000}"/>
    <cellStyle name="Accent3" xfId="181" builtinId="37" customBuiltin="1"/>
    <cellStyle name="Accent3 2" xfId="309" xr:uid="{00000000-0005-0000-0000-000085000000}"/>
    <cellStyle name="Accent3 2 2" xfId="310" xr:uid="{00000000-0005-0000-0000-000086000000}"/>
    <cellStyle name="Accent3 3" xfId="311" xr:uid="{00000000-0005-0000-0000-000087000000}"/>
    <cellStyle name="Accent4" xfId="185" builtinId="41" customBuiltin="1"/>
    <cellStyle name="Accent4 2" xfId="312" xr:uid="{00000000-0005-0000-0000-000089000000}"/>
    <cellStyle name="Accent4 2 2" xfId="313" xr:uid="{00000000-0005-0000-0000-00008A000000}"/>
    <cellStyle name="Accent4 3" xfId="314" xr:uid="{00000000-0005-0000-0000-00008B000000}"/>
    <cellStyle name="Accent5" xfId="189" builtinId="45" customBuiltin="1"/>
    <cellStyle name="Accent5 2" xfId="120" xr:uid="{00000000-0005-0000-0000-00008D000000}"/>
    <cellStyle name="Accent5 2 2" xfId="315" xr:uid="{00000000-0005-0000-0000-00008E000000}"/>
    <cellStyle name="Accent5 2 3" xfId="316" xr:uid="{00000000-0005-0000-0000-00008F000000}"/>
    <cellStyle name="Accent5 2 3 2" xfId="317" xr:uid="{00000000-0005-0000-0000-000090000000}"/>
    <cellStyle name="Accent5 3" xfId="318" xr:uid="{00000000-0005-0000-0000-000091000000}"/>
    <cellStyle name="Accent6" xfId="193" builtinId="49" customBuiltin="1"/>
    <cellStyle name="Accent6 2" xfId="319" xr:uid="{00000000-0005-0000-0000-000093000000}"/>
    <cellStyle name="Accent6 2 2" xfId="320" xr:uid="{00000000-0005-0000-0000-000094000000}"/>
    <cellStyle name="Accent6 3" xfId="321" xr:uid="{00000000-0005-0000-0000-000095000000}"/>
    <cellStyle name="Bad" xfId="163" builtinId="27" customBuiltin="1"/>
    <cellStyle name="Bad 2" xfId="322" xr:uid="{00000000-0005-0000-0000-000097000000}"/>
    <cellStyle name="Bad 2 2" xfId="323" xr:uid="{00000000-0005-0000-0000-000098000000}"/>
    <cellStyle name="Bad 3" xfId="324" xr:uid="{00000000-0005-0000-0000-000099000000}"/>
    <cellStyle name="Calculation" xfId="167" builtinId="22" customBuiltin="1"/>
    <cellStyle name="Calculation 2" xfId="325" xr:uid="{00000000-0005-0000-0000-00009B000000}"/>
    <cellStyle name="Calculation 2 2" xfId="326" xr:uid="{00000000-0005-0000-0000-00009C000000}"/>
    <cellStyle name="Calculation 3" xfId="327" xr:uid="{00000000-0005-0000-0000-00009D000000}"/>
    <cellStyle name="Check Cell" xfId="169" builtinId="23" customBuiltin="1"/>
    <cellStyle name="Check Cell 2" xfId="328" xr:uid="{00000000-0005-0000-0000-00009F000000}"/>
    <cellStyle name="Check Cell 2 2" xfId="329" xr:uid="{00000000-0005-0000-0000-0000A0000000}"/>
    <cellStyle name="Check Cell 3" xfId="330" xr:uid="{00000000-0005-0000-0000-0000A1000000}"/>
    <cellStyle name="Comma" xfId="1" builtinId="3"/>
    <cellStyle name="Comma 10" xfId="121" xr:uid="{00000000-0005-0000-0000-0000A3000000}"/>
    <cellStyle name="Comma 10 2" xfId="331" xr:uid="{00000000-0005-0000-0000-0000A4000000}"/>
    <cellStyle name="Comma 10 2 2" xfId="332" xr:uid="{00000000-0005-0000-0000-0000A5000000}"/>
    <cellStyle name="Comma 10 2 2 2" xfId="333" xr:uid="{00000000-0005-0000-0000-0000A6000000}"/>
    <cellStyle name="Comma 10 2 2 2 2" xfId="334" xr:uid="{00000000-0005-0000-0000-0000A7000000}"/>
    <cellStyle name="Comma 10 2 2 2 3" xfId="335" xr:uid="{00000000-0005-0000-0000-0000A8000000}"/>
    <cellStyle name="Comma 10 2 2 3" xfId="336" xr:uid="{00000000-0005-0000-0000-0000A9000000}"/>
    <cellStyle name="Comma 10 2 2 4" xfId="337" xr:uid="{00000000-0005-0000-0000-0000AA000000}"/>
    <cellStyle name="Comma 10 2 2 5" xfId="338" xr:uid="{00000000-0005-0000-0000-0000AB000000}"/>
    <cellStyle name="Comma 10 2 3" xfId="339" xr:uid="{00000000-0005-0000-0000-0000AC000000}"/>
    <cellStyle name="Comma 10 2 3 2" xfId="340" xr:uid="{00000000-0005-0000-0000-0000AD000000}"/>
    <cellStyle name="Comma 10 2 3 2 2" xfId="341" xr:uid="{00000000-0005-0000-0000-0000AE000000}"/>
    <cellStyle name="Comma 10 2 3 2 3" xfId="342" xr:uid="{00000000-0005-0000-0000-0000AF000000}"/>
    <cellStyle name="Comma 10 2 3 3" xfId="343" xr:uid="{00000000-0005-0000-0000-0000B0000000}"/>
    <cellStyle name="Comma 10 2 3 4" xfId="344" xr:uid="{00000000-0005-0000-0000-0000B1000000}"/>
    <cellStyle name="Comma 10 2 3 5" xfId="345" xr:uid="{00000000-0005-0000-0000-0000B2000000}"/>
    <cellStyle name="Comma 10 2 4" xfId="346" xr:uid="{00000000-0005-0000-0000-0000B3000000}"/>
    <cellStyle name="Comma 10 2 4 2" xfId="347" xr:uid="{00000000-0005-0000-0000-0000B4000000}"/>
    <cellStyle name="Comma 10 2 4 3" xfId="348" xr:uid="{00000000-0005-0000-0000-0000B5000000}"/>
    <cellStyle name="Comma 10 2 5" xfId="349" xr:uid="{00000000-0005-0000-0000-0000B6000000}"/>
    <cellStyle name="Comma 10 2 5 2" xfId="350" xr:uid="{00000000-0005-0000-0000-0000B7000000}"/>
    <cellStyle name="Comma 10 2 5 3" xfId="351" xr:uid="{00000000-0005-0000-0000-0000B8000000}"/>
    <cellStyle name="Comma 10 2 6" xfId="352" xr:uid="{00000000-0005-0000-0000-0000B9000000}"/>
    <cellStyle name="Comma 10 2 7" xfId="353" xr:uid="{00000000-0005-0000-0000-0000BA000000}"/>
    <cellStyle name="Comma 10 2 8" xfId="354" xr:uid="{00000000-0005-0000-0000-0000BB000000}"/>
    <cellStyle name="Comma 10 2 9" xfId="355" xr:uid="{00000000-0005-0000-0000-0000BC000000}"/>
    <cellStyle name="Comma 10 3" xfId="356" xr:uid="{00000000-0005-0000-0000-0000BD000000}"/>
    <cellStyle name="Comma 10 3 2" xfId="357" xr:uid="{00000000-0005-0000-0000-0000BE000000}"/>
    <cellStyle name="Comma 10 3 2 2" xfId="358" xr:uid="{00000000-0005-0000-0000-0000BF000000}"/>
    <cellStyle name="Comma 10 3 2 3" xfId="359" xr:uid="{00000000-0005-0000-0000-0000C0000000}"/>
    <cellStyle name="Comma 10 3 3" xfId="360" xr:uid="{00000000-0005-0000-0000-0000C1000000}"/>
    <cellStyle name="Comma 10 3 4" xfId="361" xr:uid="{00000000-0005-0000-0000-0000C2000000}"/>
    <cellStyle name="Comma 10 4" xfId="362" xr:uid="{00000000-0005-0000-0000-0000C3000000}"/>
    <cellStyle name="Comma 10 4 2" xfId="363" xr:uid="{00000000-0005-0000-0000-0000C4000000}"/>
    <cellStyle name="Comma 10 4 3" xfId="364" xr:uid="{00000000-0005-0000-0000-0000C5000000}"/>
    <cellStyle name="Comma 10 5" xfId="365" xr:uid="{00000000-0005-0000-0000-0000C6000000}"/>
    <cellStyle name="Comma 10 6" xfId="366" xr:uid="{00000000-0005-0000-0000-0000C7000000}"/>
    <cellStyle name="Comma 10 7" xfId="367" xr:uid="{00000000-0005-0000-0000-0000C8000000}"/>
    <cellStyle name="Comma 2" xfId="2" xr:uid="{00000000-0005-0000-0000-0000C9000000}"/>
    <cellStyle name="Comma 2 10" xfId="368" xr:uid="{00000000-0005-0000-0000-0000CA000000}"/>
    <cellStyle name="Comma 2 10 2" xfId="369" xr:uid="{00000000-0005-0000-0000-0000CB000000}"/>
    <cellStyle name="Comma 2 11" xfId="370" xr:uid="{00000000-0005-0000-0000-0000CC000000}"/>
    <cellStyle name="Comma 2 12" xfId="371" xr:uid="{00000000-0005-0000-0000-0000CD000000}"/>
    <cellStyle name="Comma 2 13" xfId="372" xr:uid="{00000000-0005-0000-0000-0000CE000000}"/>
    <cellStyle name="Comma 2 14" xfId="373" xr:uid="{00000000-0005-0000-0000-0000CF000000}"/>
    <cellStyle name="Comma 2 2" xfId="46" xr:uid="{00000000-0005-0000-0000-0000D0000000}"/>
    <cellStyle name="Comma 2 2 2" xfId="47" xr:uid="{00000000-0005-0000-0000-0000D1000000}"/>
    <cellStyle name="Comma 2 2 2 2" xfId="374" xr:uid="{00000000-0005-0000-0000-0000D2000000}"/>
    <cellStyle name="Comma 2 2 2 2 2" xfId="375" xr:uid="{00000000-0005-0000-0000-0000D3000000}"/>
    <cellStyle name="Comma 2 2 2 3" xfId="376" xr:uid="{00000000-0005-0000-0000-0000D4000000}"/>
    <cellStyle name="Comma 2 2 2 3 2" xfId="377" xr:uid="{00000000-0005-0000-0000-0000D5000000}"/>
    <cellStyle name="Comma 2 2 2 3 2 2" xfId="378" xr:uid="{00000000-0005-0000-0000-0000D6000000}"/>
    <cellStyle name="Comma 2 2 2 3 2 3" xfId="379" xr:uid="{00000000-0005-0000-0000-0000D7000000}"/>
    <cellStyle name="Comma 2 2 2 3 3" xfId="380" xr:uid="{00000000-0005-0000-0000-0000D8000000}"/>
    <cellStyle name="Comma 2 2 2 3 4" xfId="381" xr:uid="{00000000-0005-0000-0000-0000D9000000}"/>
    <cellStyle name="Comma 2 2 2 3 5" xfId="382" xr:uid="{00000000-0005-0000-0000-0000DA000000}"/>
    <cellStyle name="Comma 2 2 2 4" xfId="383" xr:uid="{00000000-0005-0000-0000-0000DB000000}"/>
    <cellStyle name="Comma 2 2 2 4 2" xfId="384" xr:uid="{00000000-0005-0000-0000-0000DC000000}"/>
    <cellStyle name="Comma 2 2 2 4 2 2" xfId="385" xr:uid="{00000000-0005-0000-0000-0000DD000000}"/>
    <cellStyle name="Comma 2 2 2 4 2 3" xfId="386" xr:uid="{00000000-0005-0000-0000-0000DE000000}"/>
    <cellStyle name="Comma 2 2 2 4 3" xfId="387" xr:uid="{00000000-0005-0000-0000-0000DF000000}"/>
    <cellStyle name="Comma 2 2 2 4 4" xfId="388" xr:uid="{00000000-0005-0000-0000-0000E0000000}"/>
    <cellStyle name="Comma 2 2 2 4 5" xfId="389" xr:uid="{00000000-0005-0000-0000-0000E1000000}"/>
    <cellStyle name="Comma 2 2 2 5" xfId="390" xr:uid="{00000000-0005-0000-0000-0000E2000000}"/>
    <cellStyle name="Comma 2 2 2 5 2" xfId="391" xr:uid="{00000000-0005-0000-0000-0000E3000000}"/>
    <cellStyle name="Comma 2 2 2 5 3" xfId="392" xr:uid="{00000000-0005-0000-0000-0000E4000000}"/>
    <cellStyle name="Comma 2 2 2 6" xfId="393" xr:uid="{00000000-0005-0000-0000-0000E5000000}"/>
    <cellStyle name="Comma 2 2 2 7" xfId="394" xr:uid="{00000000-0005-0000-0000-0000E6000000}"/>
    <cellStyle name="Comma 2 2 2 8" xfId="395" xr:uid="{00000000-0005-0000-0000-0000E7000000}"/>
    <cellStyle name="Comma 2 2 2 9" xfId="396" xr:uid="{00000000-0005-0000-0000-0000E8000000}"/>
    <cellStyle name="Comma 2 2 3" xfId="48" xr:uid="{00000000-0005-0000-0000-0000E9000000}"/>
    <cellStyle name="Comma 2 2 3 10" xfId="397" xr:uid="{00000000-0005-0000-0000-0000EA000000}"/>
    <cellStyle name="Comma 2 2 3 2" xfId="122" xr:uid="{00000000-0005-0000-0000-0000EB000000}"/>
    <cellStyle name="Comma 2 2 3 2 2" xfId="399" xr:uid="{00000000-0005-0000-0000-0000EC000000}"/>
    <cellStyle name="Comma 2 2 3 2 3" xfId="398" xr:uid="{00000000-0005-0000-0000-0000ED000000}"/>
    <cellStyle name="Comma 2 2 3 3" xfId="400" xr:uid="{00000000-0005-0000-0000-0000EE000000}"/>
    <cellStyle name="Comma 2 2 3 3 2" xfId="401" xr:uid="{00000000-0005-0000-0000-0000EF000000}"/>
    <cellStyle name="Comma 2 2 3 3 2 2" xfId="402" xr:uid="{00000000-0005-0000-0000-0000F0000000}"/>
    <cellStyle name="Comma 2 2 3 3 2 3" xfId="403" xr:uid="{00000000-0005-0000-0000-0000F1000000}"/>
    <cellStyle name="Comma 2 2 3 3 3" xfId="404" xr:uid="{00000000-0005-0000-0000-0000F2000000}"/>
    <cellStyle name="Comma 2 2 3 3 4" xfId="405" xr:uid="{00000000-0005-0000-0000-0000F3000000}"/>
    <cellStyle name="Comma 2 2 3 3 5" xfId="406" xr:uid="{00000000-0005-0000-0000-0000F4000000}"/>
    <cellStyle name="Comma 2 2 3 4" xfId="407" xr:uid="{00000000-0005-0000-0000-0000F5000000}"/>
    <cellStyle name="Comma 2 2 3 4 2" xfId="408" xr:uid="{00000000-0005-0000-0000-0000F6000000}"/>
    <cellStyle name="Comma 2 2 3 4 2 2" xfId="409" xr:uid="{00000000-0005-0000-0000-0000F7000000}"/>
    <cellStyle name="Comma 2 2 3 4 2 3" xfId="410" xr:uid="{00000000-0005-0000-0000-0000F8000000}"/>
    <cellStyle name="Comma 2 2 3 4 3" xfId="411" xr:uid="{00000000-0005-0000-0000-0000F9000000}"/>
    <cellStyle name="Comma 2 2 3 4 4" xfId="412" xr:uid="{00000000-0005-0000-0000-0000FA000000}"/>
    <cellStyle name="Comma 2 2 3 4 5" xfId="413" xr:uid="{00000000-0005-0000-0000-0000FB000000}"/>
    <cellStyle name="Comma 2 2 3 5" xfId="414" xr:uid="{00000000-0005-0000-0000-0000FC000000}"/>
    <cellStyle name="Comma 2 2 3 5 2" xfId="415" xr:uid="{00000000-0005-0000-0000-0000FD000000}"/>
    <cellStyle name="Comma 2 2 3 5 3" xfId="416" xr:uid="{00000000-0005-0000-0000-0000FE000000}"/>
    <cellStyle name="Comma 2 2 3 6" xfId="417" xr:uid="{00000000-0005-0000-0000-0000FF000000}"/>
    <cellStyle name="Comma 2 2 3 6 2" xfId="418" xr:uid="{00000000-0005-0000-0000-000000010000}"/>
    <cellStyle name="Comma 2 2 3 6 3" xfId="419" xr:uid="{00000000-0005-0000-0000-000001010000}"/>
    <cellStyle name="Comma 2 2 3 7" xfId="420" xr:uid="{00000000-0005-0000-0000-000002010000}"/>
    <cellStyle name="Comma 2 2 3 8" xfId="421" xr:uid="{00000000-0005-0000-0000-000003010000}"/>
    <cellStyle name="Comma 2 2 3 9" xfId="422" xr:uid="{00000000-0005-0000-0000-000004010000}"/>
    <cellStyle name="Comma 2 2 4" xfId="423" xr:uid="{00000000-0005-0000-0000-000005010000}"/>
    <cellStyle name="Comma 2 2 4 2" xfId="424" xr:uid="{00000000-0005-0000-0000-000006010000}"/>
    <cellStyle name="Comma 2 2 4 3" xfId="425" xr:uid="{00000000-0005-0000-0000-000007010000}"/>
    <cellStyle name="Comma 2 2 4 4" xfId="426" xr:uid="{00000000-0005-0000-0000-000008010000}"/>
    <cellStyle name="Comma 2 3" xfId="49" xr:uid="{00000000-0005-0000-0000-000009010000}"/>
    <cellStyle name="Comma 2 3 10" xfId="427" xr:uid="{00000000-0005-0000-0000-00000A010000}"/>
    <cellStyle name="Comma 2 3 11" xfId="428" xr:uid="{00000000-0005-0000-0000-00000B010000}"/>
    <cellStyle name="Comma 2 3 12" xfId="429" xr:uid="{00000000-0005-0000-0000-00000C010000}"/>
    <cellStyle name="Comma 2 3 13" xfId="430" xr:uid="{00000000-0005-0000-0000-00000D010000}"/>
    <cellStyle name="Comma 2 3 14" xfId="431" xr:uid="{00000000-0005-0000-0000-00000E010000}"/>
    <cellStyle name="Comma 2 3 2" xfId="50" xr:uid="{00000000-0005-0000-0000-00000F010000}"/>
    <cellStyle name="Comma 2 3 3" xfId="124" xr:uid="{00000000-0005-0000-0000-000010010000}"/>
    <cellStyle name="Comma 2 3 3 2" xfId="432" xr:uid="{00000000-0005-0000-0000-000011010000}"/>
    <cellStyle name="Comma 2 3 3 2 2" xfId="433" xr:uid="{00000000-0005-0000-0000-000012010000}"/>
    <cellStyle name="Comma 2 3 3 2 2 2" xfId="434" xr:uid="{00000000-0005-0000-0000-000013010000}"/>
    <cellStyle name="Comma 2 3 3 2 2 3" xfId="435" xr:uid="{00000000-0005-0000-0000-000014010000}"/>
    <cellStyle name="Comma 2 3 3 2 3" xfId="436" xr:uid="{00000000-0005-0000-0000-000015010000}"/>
    <cellStyle name="Comma 2 3 3 2 4" xfId="437" xr:uid="{00000000-0005-0000-0000-000016010000}"/>
    <cellStyle name="Comma 2 3 3 3" xfId="438" xr:uid="{00000000-0005-0000-0000-000017010000}"/>
    <cellStyle name="Comma 2 3 3 3 2" xfId="439" xr:uid="{00000000-0005-0000-0000-000018010000}"/>
    <cellStyle name="Comma 2 3 3 3 3" xfId="440" xr:uid="{00000000-0005-0000-0000-000019010000}"/>
    <cellStyle name="Comma 2 3 3 4" xfId="441" xr:uid="{00000000-0005-0000-0000-00001A010000}"/>
    <cellStyle name="Comma 2 3 3 5" xfId="442" xr:uid="{00000000-0005-0000-0000-00001B010000}"/>
    <cellStyle name="Comma 2 3 3 6" xfId="443" xr:uid="{00000000-0005-0000-0000-00001C010000}"/>
    <cellStyle name="Comma 2 3 3 7" xfId="444" xr:uid="{00000000-0005-0000-0000-00001D010000}"/>
    <cellStyle name="Comma 2 3 3 8" xfId="445" xr:uid="{00000000-0005-0000-0000-00001E010000}"/>
    <cellStyle name="Comma 2 3 3 9" xfId="446" xr:uid="{00000000-0005-0000-0000-00001F010000}"/>
    <cellStyle name="Comma 2 3 4" xfId="123" xr:uid="{00000000-0005-0000-0000-000020010000}"/>
    <cellStyle name="Comma 2 3 4 2" xfId="448" xr:uid="{00000000-0005-0000-0000-000021010000}"/>
    <cellStyle name="Comma 2 3 4 2 2" xfId="449" xr:uid="{00000000-0005-0000-0000-000022010000}"/>
    <cellStyle name="Comma 2 3 4 2 3" xfId="450" xr:uid="{00000000-0005-0000-0000-000023010000}"/>
    <cellStyle name="Comma 2 3 4 3" xfId="451" xr:uid="{00000000-0005-0000-0000-000024010000}"/>
    <cellStyle name="Comma 2 3 4 4" xfId="452" xr:uid="{00000000-0005-0000-0000-000025010000}"/>
    <cellStyle name="Comma 2 3 4 5" xfId="453" xr:uid="{00000000-0005-0000-0000-000026010000}"/>
    <cellStyle name="Comma 2 3 4 6" xfId="454" xr:uid="{00000000-0005-0000-0000-000027010000}"/>
    <cellStyle name="Comma 2 3 4 7" xfId="447" xr:uid="{00000000-0005-0000-0000-000028010000}"/>
    <cellStyle name="Comma 2 3 5" xfId="455" xr:uid="{00000000-0005-0000-0000-000029010000}"/>
    <cellStyle name="Comma 2 3 5 2" xfId="456" xr:uid="{00000000-0005-0000-0000-00002A010000}"/>
    <cellStyle name="Comma 2 3 5 2 2" xfId="457" xr:uid="{00000000-0005-0000-0000-00002B010000}"/>
    <cellStyle name="Comma 2 3 5 2 3" xfId="458" xr:uid="{00000000-0005-0000-0000-00002C010000}"/>
    <cellStyle name="Comma 2 3 5 3" xfId="459" xr:uid="{00000000-0005-0000-0000-00002D010000}"/>
    <cellStyle name="Comma 2 3 5 4" xfId="460" xr:uid="{00000000-0005-0000-0000-00002E010000}"/>
    <cellStyle name="Comma 2 3 5 5" xfId="461" xr:uid="{00000000-0005-0000-0000-00002F010000}"/>
    <cellStyle name="Comma 2 3 6" xfId="462" xr:uid="{00000000-0005-0000-0000-000030010000}"/>
    <cellStyle name="Comma 2 3 6 2" xfId="463" xr:uid="{00000000-0005-0000-0000-000031010000}"/>
    <cellStyle name="Comma 2 3 6 2 2" xfId="464" xr:uid="{00000000-0005-0000-0000-000032010000}"/>
    <cellStyle name="Comma 2 3 6 2 3" xfId="465" xr:uid="{00000000-0005-0000-0000-000033010000}"/>
    <cellStyle name="Comma 2 3 6 3" xfId="466" xr:uid="{00000000-0005-0000-0000-000034010000}"/>
    <cellStyle name="Comma 2 3 6 4" xfId="467" xr:uid="{00000000-0005-0000-0000-000035010000}"/>
    <cellStyle name="Comma 2 3 6 5" xfId="468" xr:uid="{00000000-0005-0000-0000-000036010000}"/>
    <cellStyle name="Comma 2 3 7" xfId="469" xr:uid="{00000000-0005-0000-0000-000037010000}"/>
    <cellStyle name="Comma 2 3 7 2" xfId="470" xr:uid="{00000000-0005-0000-0000-000038010000}"/>
    <cellStyle name="Comma 2 3 7 2 2" xfId="471" xr:uid="{00000000-0005-0000-0000-000039010000}"/>
    <cellStyle name="Comma 2 3 7 2 3" xfId="472" xr:uid="{00000000-0005-0000-0000-00003A010000}"/>
    <cellStyle name="Comma 2 3 7 3" xfId="473" xr:uid="{00000000-0005-0000-0000-00003B010000}"/>
    <cellStyle name="Comma 2 3 7 4" xfId="474" xr:uid="{00000000-0005-0000-0000-00003C010000}"/>
    <cellStyle name="Comma 2 3 8" xfId="475" xr:uid="{00000000-0005-0000-0000-00003D010000}"/>
    <cellStyle name="Comma 2 3 8 2" xfId="476" xr:uid="{00000000-0005-0000-0000-00003E010000}"/>
    <cellStyle name="Comma 2 3 8 2 2" xfId="477" xr:uid="{00000000-0005-0000-0000-00003F010000}"/>
    <cellStyle name="Comma 2 3 8 2 3" xfId="478" xr:uid="{00000000-0005-0000-0000-000040010000}"/>
    <cellStyle name="Comma 2 3 8 3" xfId="479" xr:uid="{00000000-0005-0000-0000-000041010000}"/>
    <cellStyle name="Comma 2 3 8 4" xfId="480" xr:uid="{00000000-0005-0000-0000-000042010000}"/>
    <cellStyle name="Comma 2 3 8 5" xfId="481" xr:uid="{00000000-0005-0000-0000-000043010000}"/>
    <cellStyle name="Comma 2 3 9" xfId="482" xr:uid="{00000000-0005-0000-0000-000044010000}"/>
    <cellStyle name="Comma 2 3 9 2" xfId="483" xr:uid="{00000000-0005-0000-0000-000045010000}"/>
    <cellStyle name="Comma 2 3 9 3" xfId="484" xr:uid="{00000000-0005-0000-0000-000046010000}"/>
    <cellStyle name="Comma 2 4" xfId="51" xr:uid="{00000000-0005-0000-0000-000047010000}"/>
    <cellStyle name="Comma 2 4 10" xfId="485" xr:uid="{00000000-0005-0000-0000-000048010000}"/>
    <cellStyle name="Comma 2 4 11" xfId="486" xr:uid="{00000000-0005-0000-0000-000049010000}"/>
    <cellStyle name="Comma 2 4 12" xfId="487" xr:uid="{00000000-0005-0000-0000-00004A010000}"/>
    <cellStyle name="Comma 2 4 2" xfId="125" xr:uid="{00000000-0005-0000-0000-00004B010000}"/>
    <cellStyle name="Comma 2 4 2 2" xfId="489" xr:uid="{00000000-0005-0000-0000-00004C010000}"/>
    <cellStyle name="Comma 2 4 2 2 2" xfId="490" xr:uid="{00000000-0005-0000-0000-00004D010000}"/>
    <cellStyle name="Comma 2 4 2 2 3" xfId="491" xr:uid="{00000000-0005-0000-0000-00004E010000}"/>
    <cellStyle name="Comma 2 4 2 3" xfId="492" xr:uid="{00000000-0005-0000-0000-00004F010000}"/>
    <cellStyle name="Comma 2 4 2 4" xfId="493" xr:uid="{00000000-0005-0000-0000-000050010000}"/>
    <cellStyle name="Comma 2 4 2 5" xfId="494" xr:uid="{00000000-0005-0000-0000-000051010000}"/>
    <cellStyle name="Comma 2 4 2 6" xfId="495" xr:uid="{00000000-0005-0000-0000-000052010000}"/>
    <cellStyle name="Comma 2 4 2 7" xfId="488" xr:uid="{00000000-0005-0000-0000-000053010000}"/>
    <cellStyle name="Comma 2 4 3" xfId="496" xr:uid="{00000000-0005-0000-0000-000054010000}"/>
    <cellStyle name="Comma 2 4 3 2" xfId="497" xr:uid="{00000000-0005-0000-0000-000055010000}"/>
    <cellStyle name="Comma 2 4 3 2 2" xfId="498" xr:uid="{00000000-0005-0000-0000-000056010000}"/>
    <cellStyle name="Comma 2 4 3 2 3" xfId="499" xr:uid="{00000000-0005-0000-0000-000057010000}"/>
    <cellStyle name="Comma 2 4 3 3" xfId="500" xr:uid="{00000000-0005-0000-0000-000058010000}"/>
    <cellStyle name="Comma 2 4 3 4" xfId="501" xr:uid="{00000000-0005-0000-0000-000059010000}"/>
    <cellStyle name="Comma 2 4 3 5" xfId="502" xr:uid="{00000000-0005-0000-0000-00005A010000}"/>
    <cellStyle name="Comma 2 4 4" xfId="503" xr:uid="{00000000-0005-0000-0000-00005B010000}"/>
    <cellStyle name="Comma 2 4 4 2" xfId="504" xr:uid="{00000000-0005-0000-0000-00005C010000}"/>
    <cellStyle name="Comma 2 4 4 2 2" xfId="505" xr:uid="{00000000-0005-0000-0000-00005D010000}"/>
    <cellStyle name="Comma 2 4 4 2 3" xfId="506" xr:uid="{00000000-0005-0000-0000-00005E010000}"/>
    <cellStyle name="Comma 2 4 4 3" xfId="507" xr:uid="{00000000-0005-0000-0000-00005F010000}"/>
    <cellStyle name="Comma 2 4 4 4" xfId="508" xr:uid="{00000000-0005-0000-0000-000060010000}"/>
    <cellStyle name="Comma 2 4 4 5" xfId="509" xr:uid="{00000000-0005-0000-0000-000061010000}"/>
    <cellStyle name="Comma 2 4 5" xfId="510" xr:uid="{00000000-0005-0000-0000-000062010000}"/>
    <cellStyle name="Comma 2 4 5 2" xfId="511" xr:uid="{00000000-0005-0000-0000-000063010000}"/>
    <cellStyle name="Comma 2 4 5 2 2" xfId="512" xr:uid="{00000000-0005-0000-0000-000064010000}"/>
    <cellStyle name="Comma 2 4 5 2 3" xfId="513" xr:uid="{00000000-0005-0000-0000-000065010000}"/>
    <cellStyle name="Comma 2 4 5 3" xfId="514" xr:uid="{00000000-0005-0000-0000-000066010000}"/>
    <cellStyle name="Comma 2 4 5 4" xfId="515" xr:uid="{00000000-0005-0000-0000-000067010000}"/>
    <cellStyle name="Comma 2 4 6" xfId="516" xr:uid="{00000000-0005-0000-0000-000068010000}"/>
    <cellStyle name="Comma 2 4 6 2" xfId="517" xr:uid="{00000000-0005-0000-0000-000069010000}"/>
    <cellStyle name="Comma 2 4 6 2 2" xfId="518" xr:uid="{00000000-0005-0000-0000-00006A010000}"/>
    <cellStyle name="Comma 2 4 6 2 3" xfId="519" xr:uid="{00000000-0005-0000-0000-00006B010000}"/>
    <cellStyle name="Comma 2 4 6 3" xfId="520" xr:uid="{00000000-0005-0000-0000-00006C010000}"/>
    <cellStyle name="Comma 2 4 6 4" xfId="521" xr:uid="{00000000-0005-0000-0000-00006D010000}"/>
    <cellStyle name="Comma 2 4 6 5" xfId="522" xr:uid="{00000000-0005-0000-0000-00006E010000}"/>
    <cellStyle name="Comma 2 4 7" xfId="523" xr:uid="{00000000-0005-0000-0000-00006F010000}"/>
    <cellStyle name="Comma 2 4 7 2" xfId="524" xr:uid="{00000000-0005-0000-0000-000070010000}"/>
    <cellStyle name="Comma 2 4 7 3" xfId="525" xr:uid="{00000000-0005-0000-0000-000071010000}"/>
    <cellStyle name="Comma 2 4 8" xfId="526" xr:uid="{00000000-0005-0000-0000-000072010000}"/>
    <cellStyle name="Comma 2 4 9" xfId="527" xr:uid="{00000000-0005-0000-0000-000073010000}"/>
    <cellStyle name="Comma 2 5" xfId="528" xr:uid="{00000000-0005-0000-0000-000074010000}"/>
    <cellStyle name="Comma 2 5 10" xfId="529" xr:uid="{00000000-0005-0000-0000-000075010000}"/>
    <cellStyle name="Comma 2 5 11" xfId="530" xr:uid="{00000000-0005-0000-0000-000076010000}"/>
    <cellStyle name="Comma 2 5 2" xfId="531" xr:uid="{00000000-0005-0000-0000-000077010000}"/>
    <cellStyle name="Comma 2 5 2 2" xfId="532" xr:uid="{00000000-0005-0000-0000-000078010000}"/>
    <cellStyle name="Comma 2 5 2 2 2" xfId="533" xr:uid="{00000000-0005-0000-0000-000079010000}"/>
    <cellStyle name="Comma 2 5 2 2 3" xfId="534" xr:uid="{00000000-0005-0000-0000-00007A010000}"/>
    <cellStyle name="Comma 2 5 2 3" xfId="535" xr:uid="{00000000-0005-0000-0000-00007B010000}"/>
    <cellStyle name="Comma 2 5 2 4" xfId="536" xr:uid="{00000000-0005-0000-0000-00007C010000}"/>
    <cellStyle name="Comma 2 5 2 5" xfId="537" xr:uid="{00000000-0005-0000-0000-00007D010000}"/>
    <cellStyle name="Comma 2 5 2 6" xfId="538" xr:uid="{00000000-0005-0000-0000-00007E010000}"/>
    <cellStyle name="Comma 2 5 3" xfId="539" xr:uid="{00000000-0005-0000-0000-00007F010000}"/>
    <cellStyle name="Comma 2 5 3 2" xfId="540" xr:uid="{00000000-0005-0000-0000-000080010000}"/>
    <cellStyle name="Comma 2 5 3 2 2" xfId="541" xr:uid="{00000000-0005-0000-0000-000081010000}"/>
    <cellStyle name="Comma 2 5 3 2 3" xfId="542" xr:uid="{00000000-0005-0000-0000-000082010000}"/>
    <cellStyle name="Comma 2 5 3 3" xfId="543" xr:uid="{00000000-0005-0000-0000-000083010000}"/>
    <cellStyle name="Comma 2 5 3 4" xfId="544" xr:uid="{00000000-0005-0000-0000-000084010000}"/>
    <cellStyle name="Comma 2 5 3 5" xfId="545" xr:uid="{00000000-0005-0000-0000-000085010000}"/>
    <cellStyle name="Comma 2 5 4" xfId="546" xr:uid="{00000000-0005-0000-0000-000086010000}"/>
    <cellStyle name="Comma 2 5 4 2" xfId="547" xr:uid="{00000000-0005-0000-0000-000087010000}"/>
    <cellStyle name="Comma 2 5 4 2 2" xfId="548" xr:uid="{00000000-0005-0000-0000-000088010000}"/>
    <cellStyle name="Comma 2 5 4 2 3" xfId="549" xr:uid="{00000000-0005-0000-0000-000089010000}"/>
    <cellStyle name="Comma 2 5 4 3" xfId="550" xr:uid="{00000000-0005-0000-0000-00008A010000}"/>
    <cellStyle name="Comma 2 5 4 4" xfId="551" xr:uid="{00000000-0005-0000-0000-00008B010000}"/>
    <cellStyle name="Comma 2 5 4 5" xfId="552" xr:uid="{00000000-0005-0000-0000-00008C010000}"/>
    <cellStyle name="Comma 2 5 5" xfId="553" xr:uid="{00000000-0005-0000-0000-00008D010000}"/>
    <cellStyle name="Comma 2 5 5 2" xfId="554" xr:uid="{00000000-0005-0000-0000-00008E010000}"/>
    <cellStyle name="Comma 2 5 5 2 2" xfId="555" xr:uid="{00000000-0005-0000-0000-00008F010000}"/>
    <cellStyle name="Comma 2 5 5 2 3" xfId="556" xr:uid="{00000000-0005-0000-0000-000090010000}"/>
    <cellStyle name="Comma 2 5 5 3" xfId="557" xr:uid="{00000000-0005-0000-0000-000091010000}"/>
    <cellStyle name="Comma 2 5 5 4" xfId="558" xr:uid="{00000000-0005-0000-0000-000092010000}"/>
    <cellStyle name="Comma 2 5 6" xfId="559" xr:uid="{00000000-0005-0000-0000-000093010000}"/>
    <cellStyle name="Comma 2 5 6 2" xfId="560" xr:uid="{00000000-0005-0000-0000-000094010000}"/>
    <cellStyle name="Comma 2 5 6 3" xfId="561" xr:uid="{00000000-0005-0000-0000-000095010000}"/>
    <cellStyle name="Comma 2 5 7" xfId="562" xr:uid="{00000000-0005-0000-0000-000096010000}"/>
    <cellStyle name="Comma 2 5 8" xfId="563" xr:uid="{00000000-0005-0000-0000-000097010000}"/>
    <cellStyle name="Comma 2 5 9" xfId="564" xr:uid="{00000000-0005-0000-0000-000098010000}"/>
    <cellStyle name="Comma 2 6" xfId="52" xr:uid="{00000000-0005-0000-0000-000099010000}"/>
    <cellStyle name="Comma 2 6 10" xfId="565" xr:uid="{00000000-0005-0000-0000-00009A010000}"/>
    <cellStyle name="Comma 2 6 11" xfId="566" xr:uid="{00000000-0005-0000-0000-00009B010000}"/>
    <cellStyle name="Comma 2 6 2" xfId="567" xr:uid="{00000000-0005-0000-0000-00009C010000}"/>
    <cellStyle name="Comma 2 6 2 2" xfId="568" xr:uid="{00000000-0005-0000-0000-00009D010000}"/>
    <cellStyle name="Comma 2 6 2 2 2" xfId="569" xr:uid="{00000000-0005-0000-0000-00009E010000}"/>
    <cellStyle name="Comma 2 6 2 2 3" xfId="570" xr:uid="{00000000-0005-0000-0000-00009F010000}"/>
    <cellStyle name="Comma 2 6 2 3" xfId="571" xr:uid="{00000000-0005-0000-0000-0000A0010000}"/>
    <cellStyle name="Comma 2 6 2 4" xfId="572" xr:uid="{00000000-0005-0000-0000-0000A1010000}"/>
    <cellStyle name="Comma 2 6 2 5" xfId="573" xr:uid="{00000000-0005-0000-0000-0000A2010000}"/>
    <cellStyle name="Comma 2 6 3" xfId="574" xr:uid="{00000000-0005-0000-0000-0000A3010000}"/>
    <cellStyle name="Comma 2 6 3 2" xfId="575" xr:uid="{00000000-0005-0000-0000-0000A4010000}"/>
    <cellStyle name="Comma 2 6 3 2 2" xfId="576" xr:uid="{00000000-0005-0000-0000-0000A5010000}"/>
    <cellStyle name="Comma 2 6 3 2 3" xfId="577" xr:uid="{00000000-0005-0000-0000-0000A6010000}"/>
    <cellStyle name="Comma 2 6 3 3" xfId="578" xr:uid="{00000000-0005-0000-0000-0000A7010000}"/>
    <cellStyle name="Comma 2 6 3 4" xfId="579" xr:uid="{00000000-0005-0000-0000-0000A8010000}"/>
    <cellStyle name="Comma 2 6 3 5" xfId="580" xr:uid="{00000000-0005-0000-0000-0000A9010000}"/>
    <cellStyle name="Comma 2 6 4" xfId="581" xr:uid="{00000000-0005-0000-0000-0000AA010000}"/>
    <cellStyle name="Comma 2 6 4 2" xfId="582" xr:uid="{00000000-0005-0000-0000-0000AB010000}"/>
    <cellStyle name="Comma 2 6 4 2 2" xfId="583" xr:uid="{00000000-0005-0000-0000-0000AC010000}"/>
    <cellStyle name="Comma 2 6 4 2 3" xfId="584" xr:uid="{00000000-0005-0000-0000-0000AD010000}"/>
    <cellStyle name="Comma 2 6 4 3" xfId="585" xr:uid="{00000000-0005-0000-0000-0000AE010000}"/>
    <cellStyle name="Comma 2 6 4 4" xfId="586" xr:uid="{00000000-0005-0000-0000-0000AF010000}"/>
    <cellStyle name="Comma 2 6 5" xfId="587" xr:uid="{00000000-0005-0000-0000-0000B0010000}"/>
    <cellStyle name="Comma 2 6 5 2" xfId="588" xr:uid="{00000000-0005-0000-0000-0000B1010000}"/>
    <cellStyle name="Comma 2 6 5 3" xfId="589" xr:uid="{00000000-0005-0000-0000-0000B2010000}"/>
    <cellStyle name="Comma 2 6 6" xfId="590" xr:uid="{00000000-0005-0000-0000-0000B3010000}"/>
    <cellStyle name="Comma 2 6 6 2" xfId="591" xr:uid="{00000000-0005-0000-0000-0000B4010000}"/>
    <cellStyle name="Comma 2 6 6 3" xfId="592" xr:uid="{00000000-0005-0000-0000-0000B5010000}"/>
    <cellStyle name="Comma 2 6 7" xfId="593" xr:uid="{00000000-0005-0000-0000-0000B6010000}"/>
    <cellStyle name="Comma 2 6 8" xfId="594" xr:uid="{00000000-0005-0000-0000-0000B7010000}"/>
    <cellStyle name="Comma 2 6 9" xfId="595" xr:uid="{00000000-0005-0000-0000-0000B8010000}"/>
    <cellStyle name="Comma 2 7" xfId="596" xr:uid="{00000000-0005-0000-0000-0000B9010000}"/>
    <cellStyle name="Comma 2 7 2" xfId="597" xr:uid="{00000000-0005-0000-0000-0000BA010000}"/>
    <cellStyle name="Comma 2 7 2 2" xfId="598" xr:uid="{00000000-0005-0000-0000-0000BB010000}"/>
    <cellStyle name="Comma 2 7 2 3" xfId="599" xr:uid="{00000000-0005-0000-0000-0000BC010000}"/>
    <cellStyle name="Comma 2 7 3" xfId="600" xr:uid="{00000000-0005-0000-0000-0000BD010000}"/>
    <cellStyle name="Comma 2 7 4" xfId="601" xr:uid="{00000000-0005-0000-0000-0000BE010000}"/>
    <cellStyle name="Comma 2 7 5" xfId="602" xr:uid="{00000000-0005-0000-0000-0000BF010000}"/>
    <cellStyle name="Comma 2 7 6" xfId="603" xr:uid="{00000000-0005-0000-0000-0000C0010000}"/>
    <cellStyle name="Comma 2 8" xfId="604" xr:uid="{00000000-0005-0000-0000-0000C1010000}"/>
    <cellStyle name="Comma 2 8 2" xfId="605" xr:uid="{00000000-0005-0000-0000-0000C2010000}"/>
    <cellStyle name="Comma 2 8 2 2" xfId="606" xr:uid="{00000000-0005-0000-0000-0000C3010000}"/>
    <cellStyle name="Comma 2 8 2 3" xfId="607" xr:uid="{00000000-0005-0000-0000-0000C4010000}"/>
    <cellStyle name="Comma 2 8 3" xfId="608" xr:uid="{00000000-0005-0000-0000-0000C5010000}"/>
    <cellStyle name="Comma 2 8 4" xfId="609" xr:uid="{00000000-0005-0000-0000-0000C6010000}"/>
    <cellStyle name="Comma 2 8 5" xfId="610" xr:uid="{00000000-0005-0000-0000-0000C7010000}"/>
    <cellStyle name="Comma 2 9" xfId="611" xr:uid="{00000000-0005-0000-0000-0000C8010000}"/>
    <cellStyle name="Comma 2 9 2" xfId="612" xr:uid="{00000000-0005-0000-0000-0000C9010000}"/>
    <cellStyle name="Comma 2 9 2 2" xfId="613" xr:uid="{00000000-0005-0000-0000-0000CA010000}"/>
    <cellStyle name="Comma 2 9 2 3" xfId="614" xr:uid="{00000000-0005-0000-0000-0000CB010000}"/>
    <cellStyle name="Comma 2 9 3" xfId="615" xr:uid="{00000000-0005-0000-0000-0000CC010000}"/>
    <cellStyle name="Comma 2 9 4" xfId="616" xr:uid="{00000000-0005-0000-0000-0000CD010000}"/>
    <cellStyle name="Comma 2 9 5" xfId="617" xr:uid="{00000000-0005-0000-0000-0000CE010000}"/>
    <cellStyle name="Comma 2 9 6" xfId="618" xr:uid="{00000000-0005-0000-0000-0000CF010000}"/>
    <cellStyle name="Comma 3" xfId="3" xr:uid="{00000000-0005-0000-0000-0000D0010000}"/>
    <cellStyle name="Comma 3 10" xfId="619" xr:uid="{00000000-0005-0000-0000-0000D1010000}"/>
    <cellStyle name="Comma 3 10 2" xfId="620" xr:uid="{00000000-0005-0000-0000-0000D2010000}"/>
    <cellStyle name="Comma 3 10 3" xfId="621" xr:uid="{00000000-0005-0000-0000-0000D3010000}"/>
    <cellStyle name="Comma 3 11" xfId="622" xr:uid="{00000000-0005-0000-0000-0000D4010000}"/>
    <cellStyle name="Comma 3 12" xfId="623" xr:uid="{00000000-0005-0000-0000-0000D5010000}"/>
    <cellStyle name="Comma 3 13" xfId="624" xr:uid="{00000000-0005-0000-0000-0000D6010000}"/>
    <cellStyle name="Comma 3 14" xfId="625" xr:uid="{00000000-0005-0000-0000-0000D7010000}"/>
    <cellStyle name="Comma 3 15" xfId="626" xr:uid="{00000000-0005-0000-0000-0000D8010000}"/>
    <cellStyle name="Comma 3 16" xfId="627" xr:uid="{00000000-0005-0000-0000-0000D9010000}"/>
    <cellStyle name="Comma 3 2" xfId="53" xr:uid="{00000000-0005-0000-0000-0000DA010000}"/>
    <cellStyle name="Comma 3 2 2" xfId="54" xr:uid="{00000000-0005-0000-0000-0000DB010000}"/>
    <cellStyle name="Comma 3 2 2 2" xfId="628" xr:uid="{00000000-0005-0000-0000-0000DC010000}"/>
    <cellStyle name="Comma 3 2 2 2 2" xfId="629" xr:uid="{00000000-0005-0000-0000-0000DD010000}"/>
    <cellStyle name="Comma 3 2 2 2 2 2" xfId="630" xr:uid="{00000000-0005-0000-0000-0000DE010000}"/>
    <cellStyle name="Comma 3 2 2 2 2 3" xfId="631" xr:uid="{00000000-0005-0000-0000-0000DF010000}"/>
    <cellStyle name="Comma 3 2 2 2 3" xfId="632" xr:uid="{00000000-0005-0000-0000-0000E0010000}"/>
    <cellStyle name="Comma 3 2 2 2 4" xfId="633" xr:uid="{00000000-0005-0000-0000-0000E1010000}"/>
    <cellStyle name="Comma 3 2 2 3" xfId="634" xr:uid="{00000000-0005-0000-0000-0000E2010000}"/>
    <cellStyle name="Comma 3 2 2 3 2" xfId="635" xr:uid="{00000000-0005-0000-0000-0000E3010000}"/>
    <cellStyle name="Comma 3 2 2 3 3" xfId="636" xr:uid="{00000000-0005-0000-0000-0000E4010000}"/>
    <cellStyle name="Comma 3 2 2 4" xfId="637" xr:uid="{00000000-0005-0000-0000-0000E5010000}"/>
    <cellStyle name="Comma 3 2 2 5" xfId="638" xr:uid="{00000000-0005-0000-0000-0000E6010000}"/>
    <cellStyle name="Comma 3 2 2 6" xfId="639" xr:uid="{00000000-0005-0000-0000-0000E7010000}"/>
    <cellStyle name="Comma 3 2 2 7" xfId="640" xr:uid="{00000000-0005-0000-0000-0000E8010000}"/>
    <cellStyle name="Comma 3 2 2 8" xfId="641" xr:uid="{00000000-0005-0000-0000-0000E9010000}"/>
    <cellStyle name="Comma 3 2 2 9" xfId="642" xr:uid="{00000000-0005-0000-0000-0000EA010000}"/>
    <cellStyle name="Comma 3 2 3" xfId="643" xr:uid="{00000000-0005-0000-0000-0000EB010000}"/>
    <cellStyle name="Comma 3 2 3 2" xfId="644" xr:uid="{00000000-0005-0000-0000-0000EC010000}"/>
    <cellStyle name="Comma 3 2 3 2 2" xfId="645" xr:uid="{00000000-0005-0000-0000-0000ED010000}"/>
    <cellStyle name="Comma 3 2 3 2 2 2" xfId="646" xr:uid="{00000000-0005-0000-0000-0000EE010000}"/>
    <cellStyle name="Comma 3 2 3 2 2 3" xfId="647" xr:uid="{00000000-0005-0000-0000-0000EF010000}"/>
    <cellStyle name="Comma 3 2 3 2 3" xfId="648" xr:uid="{00000000-0005-0000-0000-0000F0010000}"/>
    <cellStyle name="Comma 3 2 3 2 4" xfId="649" xr:uid="{00000000-0005-0000-0000-0000F1010000}"/>
    <cellStyle name="Comma 3 2 3 3" xfId="650" xr:uid="{00000000-0005-0000-0000-0000F2010000}"/>
    <cellStyle name="Comma 3 2 3 3 2" xfId="651" xr:uid="{00000000-0005-0000-0000-0000F3010000}"/>
    <cellStyle name="Comma 3 2 3 3 3" xfId="652" xr:uid="{00000000-0005-0000-0000-0000F4010000}"/>
    <cellStyle name="Comma 3 2 3 4" xfId="653" xr:uid="{00000000-0005-0000-0000-0000F5010000}"/>
    <cellStyle name="Comma 3 2 3 5" xfId="654" xr:uid="{00000000-0005-0000-0000-0000F6010000}"/>
    <cellStyle name="Comma 3 2 3 6" xfId="655" xr:uid="{00000000-0005-0000-0000-0000F7010000}"/>
    <cellStyle name="Comma 3 2 3 7" xfId="656" xr:uid="{00000000-0005-0000-0000-0000F8010000}"/>
    <cellStyle name="Comma 3 3" xfId="55" xr:uid="{00000000-0005-0000-0000-0000F9010000}"/>
    <cellStyle name="Comma 3 3 2" xfId="657" xr:uid="{00000000-0005-0000-0000-0000FA010000}"/>
    <cellStyle name="Comma 3 3 2 2" xfId="658" xr:uid="{00000000-0005-0000-0000-0000FB010000}"/>
    <cellStyle name="Comma 3 3 2 2 2" xfId="659" xr:uid="{00000000-0005-0000-0000-0000FC010000}"/>
    <cellStyle name="Comma 3 3 2 2 3" xfId="660" xr:uid="{00000000-0005-0000-0000-0000FD010000}"/>
    <cellStyle name="Comma 3 3 2 3" xfId="661" xr:uid="{00000000-0005-0000-0000-0000FE010000}"/>
    <cellStyle name="Comma 3 3 2 4" xfId="662" xr:uid="{00000000-0005-0000-0000-0000FF010000}"/>
    <cellStyle name="Comma 3 3 3" xfId="663" xr:uid="{00000000-0005-0000-0000-000000020000}"/>
    <cellStyle name="Comma 3 3 3 2" xfId="664" xr:uid="{00000000-0005-0000-0000-000001020000}"/>
    <cellStyle name="Comma 3 3 3 3" xfId="665" xr:uid="{00000000-0005-0000-0000-000002020000}"/>
    <cellStyle name="Comma 3 3 4" xfId="666" xr:uid="{00000000-0005-0000-0000-000003020000}"/>
    <cellStyle name="Comma 3 3 5" xfId="667" xr:uid="{00000000-0005-0000-0000-000004020000}"/>
    <cellStyle name="Comma 3 3 6" xfId="668" xr:uid="{00000000-0005-0000-0000-000005020000}"/>
    <cellStyle name="Comma 3 3 7" xfId="669" xr:uid="{00000000-0005-0000-0000-000006020000}"/>
    <cellStyle name="Comma 3 3 8" xfId="670" xr:uid="{00000000-0005-0000-0000-000007020000}"/>
    <cellStyle name="Comma 3 3 9" xfId="671" xr:uid="{00000000-0005-0000-0000-000008020000}"/>
    <cellStyle name="Comma 3 4" xfId="56" xr:uid="{00000000-0005-0000-0000-000009020000}"/>
    <cellStyle name="Comma 3 4 2" xfId="672" xr:uid="{00000000-0005-0000-0000-00000A020000}"/>
    <cellStyle name="Comma 3 4 2 2" xfId="673" xr:uid="{00000000-0005-0000-0000-00000B020000}"/>
    <cellStyle name="Comma 3 4 2 2 2" xfId="674" xr:uid="{00000000-0005-0000-0000-00000C020000}"/>
    <cellStyle name="Comma 3 4 2 2 3" xfId="675" xr:uid="{00000000-0005-0000-0000-00000D020000}"/>
    <cellStyle name="Comma 3 4 2 3" xfId="676" xr:uid="{00000000-0005-0000-0000-00000E020000}"/>
    <cellStyle name="Comma 3 4 2 4" xfId="677" xr:uid="{00000000-0005-0000-0000-00000F020000}"/>
    <cellStyle name="Comma 3 4 3" xfId="678" xr:uid="{00000000-0005-0000-0000-000010020000}"/>
    <cellStyle name="Comma 3 4 3 2" xfId="679" xr:uid="{00000000-0005-0000-0000-000011020000}"/>
    <cellStyle name="Comma 3 4 3 3" xfId="680" xr:uid="{00000000-0005-0000-0000-000012020000}"/>
    <cellStyle name="Comma 3 4 4" xfId="681" xr:uid="{00000000-0005-0000-0000-000013020000}"/>
    <cellStyle name="Comma 3 4 5" xfId="682" xr:uid="{00000000-0005-0000-0000-000014020000}"/>
    <cellStyle name="Comma 3 4 6" xfId="683" xr:uid="{00000000-0005-0000-0000-000015020000}"/>
    <cellStyle name="Comma 3 4 7" xfId="684" xr:uid="{00000000-0005-0000-0000-000016020000}"/>
    <cellStyle name="Comma 3 4 8" xfId="685" xr:uid="{00000000-0005-0000-0000-000017020000}"/>
    <cellStyle name="Comma 3 5" xfId="156" xr:uid="{00000000-0005-0000-0000-000018020000}"/>
    <cellStyle name="Comma 3 5 2" xfId="687" xr:uid="{00000000-0005-0000-0000-000019020000}"/>
    <cellStyle name="Comma 3 5 2 2" xfId="688" xr:uid="{00000000-0005-0000-0000-00001A020000}"/>
    <cellStyle name="Comma 3 5 2 2 2" xfId="689" xr:uid="{00000000-0005-0000-0000-00001B020000}"/>
    <cellStyle name="Comma 3 5 2 2 3" xfId="690" xr:uid="{00000000-0005-0000-0000-00001C020000}"/>
    <cellStyle name="Comma 3 5 2 3" xfId="691" xr:uid="{00000000-0005-0000-0000-00001D020000}"/>
    <cellStyle name="Comma 3 5 2 4" xfId="692" xr:uid="{00000000-0005-0000-0000-00001E020000}"/>
    <cellStyle name="Comma 3 5 3" xfId="693" xr:uid="{00000000-0005-0000-0000-00001F020000}"/>
    <cellStyle name="Comma 3 5 3 2" xfId="694" xr:uid="{00000000-0005-0000-0000-000020020000}"/>
    <cellStyle name="Comma 3 5 3 3" xfId="695" xr:uid="{00000000-0005-0000-0000-000021020000}"/>
    <cellStyle name="Comma 3 5 4" xfId="696" xr:uid="{00000000-0005-0000-0000-000022020000}"/>
    <cellStyle name="Comma 3 5 5" xfId="697" xr:uid="{00000000-0005-0000-0000-000023020000}"/>
    <cellStyle name="Comma 3 5 6" xfId="698" xr:uid="{00000000-0005-0000-0000-000024020000}"/>
    <cellStyle name="Comma 3 5 7" xfId="699" xr:uid="{00000000-0005-0000-0000-000025020000}"/>
    <cellStyle name="Comma 3 5 8" xfId="686" xr:uid="{00000000-0005-0000-0000-000026020000}"/>
    <cellStyle name="Comma 3 6" xfId="700" xr:uid="{00000000-0005-0000-0000-000027020000}"/>
    <cellStyle name="Comma 3 6 2" xfId="701" xr:uid="{00000000-0005-0000-0000-000028020000}"/>
    <cellStyle name="Comma 3 6 2 2" xfId="702" xr:uid="{00000000-0005-0000-0000-000029020000}"/>
    <cellStyle name="Comma 3 6 2 3" xfId="703" xr:uid="{00000000-0005-0000-0000-00002A020000}"/>
    <cellStyle name="Comma 3 6 3" xfId="704" xr:uid="{00000000-0005-0000-0000-00002B020000}"/>
    <cellStyle name="Comma 3 6 4" xfId="705" xr:uid="{00000000-0005-0000-0000-00002C020000}"/>
    <cellStyle name="Comma 3 6 5" xfId="706" xr:uid="{00000000-0005-0000-0000-00002D020000}"/>
    <cellStyle name="Comma 3 7" xfId="707" xr:uid="{00000000-0005-0000-0000-00002E020000}"/>
    <cellStyle name="Comma 3 7 2" xfId="708" xr:uid="{00000000-0005-0000-0000-00002F020000}"/>
    <cellStyle name="Comma 3 7 2 2" xfId="709" xr:uid="{00000000-0005-0000-0000-000030020000}"/>
    <cellStyle name="Comma 3 7 2 3" xfId="710" xr:uid="{00000000-0005-0000-0000-000031020000}"/>
    <cellStyle name="Comma 3 7 3" xfId="711" xr:uid="{00000000-0005-0000-0000-000032020000}"/>
    <cellStyle name="Comma 3 7 4" xfId="712" xr:uid="{00000000-0005-0000-0000-000033020000}"/>
    <cellStyle name="Comma 3 7 5" xfId="713" xr:uid="{00000000-0005-0000-0000-000034020000}"/>
    <cellStyle name="Comma 3 8" xfId="714" xr:uid="{00000000-0005-0000-0000-000035020000}"/>
    <cellStyle name="Comma 3 8 2" xfId="715" xr:uid="{00000000-0005-0000-0000-000036020000}"/>
    <cellStyle name="Comma 3 8 2 2" xfId="716" xr:uid="{00000000-0005-0000-0000-000037020000}"/>
    <cellStyle name="Comma 3 8 2 3" xfId="717" xr:uid="{00000000-0005-0000-0000-000038020000}"/>
    <cellStyle name="Comma 3 8 3" xfId="718" xr:uid="{00000000-0005-0000-0000-000039020000}"/>
    <cellStyle name="Comma 3 8 4" xfId="719" xr:uid="{00000000-0005-0000-0000-00003A020000}"/>
    <cellStyle name="Comma 3 9" xfId="720" xr:uid="{00000000-0005-0000-0000-00003B020000}"/>
    <cellStyle name="Comma 3 9 2" xfId="721" xr:uid="{00000000-0005-0000-0000-00003C020000}"/>
    <cellStyle name="Comma 3 9 3" xfId="722" xr:uid="{00000000-0005-0000-0000-00003D020000}"/>
    <cellStyle name="Comma 4" xfId="44" xr:uid="{00000000-0005-0000-0000-00003E020000}"/>
    <cellStyle name="Comma 4 2" xfId="57" xr:uid="{00000000-0005-0000-0000-00003F020000}"/>
    <cellStyle name="Comma 4 2 2" xfId="723" xr:uid="{00000000-0005-0000-0000-000040020000}"/>
    <cellStyle name="Comma 4 3" xfId="157" xr:uid="{00000000-0005-0000-0000-000041020000}"/>
    <cellStyle name="Comma 4 3 2" xfId="724" xr:uid="{00000000-0005-0000-0000-000042020000}"/>
    <cellStyle name="Comma 5" xfId="58" xr:uid="{00000000-0005-0000-0000-000043020000}"/>
    <cellStyle name="Comma 5 2" xfId="725" xr:uid="{00000000-0005-0000-0000-000044020000}"/>
    <cellStyle name="Comma 5 2 2" xfId="726" xr:uid="{00000000-0005-0000-0000-000045020000}"/>
    <cellStyle name="Comma 5 2 2 2" xfId="727" xr:uid="{00000000-0005-0000-0000-000046020000}"/>
    <cellStyle name="Comma 5 2 2 3" xfId="728" xr:uid="{00000000-0005-0000-0000-000047020000}"/>
    <cellStyle name="Comma 5 2 3" xfId="729" xr:uid="{00000000-0005-0000-0000-000048020000}"/>
    <cellStyle name="Comma 5 2 4" xfId="730" xr:uid="{00000000-0005-0000-0000-000049020000}"/>
    <cellStyle name="Comma 5 3" xfId="731" xr:uid="{00000000-0005-0000-0000-00004A020000}"/>
    <cellStyle name="Comma 5 3 2" xfId="732" xr:uid="{00000000-0005-0000-0000-00004B020000}"/>
    <cellStyle name="Comma 5 3 3" xfId="733" xr:uid="{00000000-0005-0000-0000-00004C020000}"/>
    <cellStyle name="Comma 5 4" xfId="734" xr:uid="{00000000-0005-0000-0000-00004D020000}"/>
    <cellStyle name="Comma 5 5" xfId="735" xr:uid="{00000000-0005-0000-0000-00004E020000}"/>
    <cellStyle name="Comma 5 6" xfId="736" xr:uid="{00000000-0005-0000-0000-00004F020000}"/>
    <cellStyle name="Comma 5 7" xfId="737" xr:uid="{00000000-0005-0000-0000-000050020000}"/>
    <cellStyle name="Comma 5 8" xfId="738" xr:uid="{00000000-0005-0000-0000-000051020000}"/>
    <cellStyle name="Comma 5 9" xfId="739" xr:uid="{00000000-0005-0000-0000-000052020000}"/>
    <cellStyle name="Comma 6" xfId="740" xr:uid="{00000000-0005-0000-0000-000053020000}"/>
    <cellStyle name="Comma 6 2" xfId="741" xr:uid="{00000000-0005-0000-0000-000054020000}"/>
    <cellStyle name="Comma 6 3" xfId="742" xr:uid="{00000000-0005-0000-0000-000055020000}"/>
    <cellStyle name="Comma 7" xfId="743" xr:uid="{00000000-0005-0000-0000-000056020000}"/>
    <cellStyle name="Explanatory Text" xfId="171" builtinId="53" customBuiltin="1"/>
    <cellStyle name="Explanatory Text 2" xfId="744" xr:uid="{00000000-0005-0000-0000-000058020000}"/>
    <cellStyle name="Explanatory Text 2 2" xfId="745" xr:uid="{00000000-0005-0000-0000-000059020000}"/>
    <cellStyle name="Explanatory Text 3" xfId="746" xr:uid="{00000000-0005-0000-0000-00005A020000}"/>
    <cellStyle name="Good" xfId="162" builtinId="26" customBuiltin="1"/>
    <cellStyle name="Good 2" xfId="747" xr:uid="{00000000-0005-0000-0000-00005C020000}"/>
    <cellStyle name="Good 2 2" xfId="748" xr:uid="{00000000-0005-0000-0000-00005D020000}"/>
    <cellStyle name="Good 3" xfId="749" xr:uid="{00000000-0005-0000-0000-00005E020000}"/>
    <cellStyle name="H1" xfId="4" xr:uid="{00000000-0005-0000-0000-00005F020000}"/>
    <cellStyle name="H1 2" xfId="5" xr:uid="{00000000-0005-0000-0000-000060020000}"/>
    <cellStyle name="H1 2 2" xfId="59" xr:uid="{00000000-0005-0000-0000-000061020000}"/>
    <cellStyle name="H2" xfId="6" xr:uid="{00000000-0005-0000-0000-000062020000}"/>
    <cellStyle name="H2 2" xfId="7" xr:uid="{00000000-0005-0000-0000-000063020000}"/>
    <cellStyle name="H2 2 2" xfId="60" xr:uid="{00000000-0005-0000-0000-000064020000}"/>
    <cellStyle name="had" xfId="8" xr:uid="{00000000-0005-0000-0000-000065020000}"/>
    <cellStyle name="had 2" xfId="9" xr:uid="{00000000-0005-0000-0000-000066020000}"/>
    <cellStyle name="had 2 2" xfId="61" xr:uid="{00000000-0005-0000-0000-000067020000}"/>
    <cellStyle name="had0" xfId="10" xr:uid="{00000000-0005-0000-0000-000068020000}"/>
    <cellStyle name="Had1" xfId="11" xr:uid="{00000000-0005-0000-0000-000069020000}"/>
    <cellStyle name="Had1 2" xfId="113" xr:uid="{00000000-0005-0000-0000-00006A020000}"/>
    <cellStyle name="Had2" xfId="12" xr:uid="{00000000-0005-0000-0000-00006B020000}"/>
    <cellStyle name="Had2 2" xfId="114" xr:uid="{00000000-0005-0000-0000-00006C020000}"/>
    <cellStyle name="Had3" xfId="13" xr:uid="{00000000-0005-0000-0000-00006D020000}"/>
    <cellStyle name="Had3 2" xfId="115" xr:uid="{00000000-0005-0000-0000-00006E020000}"/>
    <cellStyle name="Header" xfId="62" xr:uid="{00000000-0005-0000-0000-00006F020000}"/>
    <cellStyle name="Heading 1" xfId="158" builtinId="16" customBuiltin="1"/>
    <cellStyle name="Heading 1 2" xfId="750" xr:uid="{00000000-0005-0000-0000-000071020000}"/>
    <cellStyle name="Heading 1 2 2" xfId="751" xr:uid="{00000000-0005-0000-0000-000072020000}"/>
    <cellStyle name="Heading 1 3" xfId="752" xr:uid="{00000000-0005-0000-0000-000073020000}"/>
    <cellStyle name="Heading 2" xfId="159" builtinId="17" customBuiltin="1"/>
    <cellStyle name="Heading 2 2" xfId="753" xr:uid="{00000000-0005-0000-0000-000075020000}"/>
    <cellStyle name="Heading 2 2 2" xfId="754" xr:uid="{00000000-0005-0000-0000-000076020000}"/>
    <cellStyle name="Heading 2 2 3" xfId="755" xr:uid="{00000000-0005-0000-0000-000077020000}"/>
    <cellStyle name="Heading 2 3" xfId="756" xr:uid="{00000000-0005-0000-0000-000078020000}"/>
    <cellStyle name="Heading 2 3 2" xfId="757" xr:uid="{00000000-0005-0000-0000-000079020000}"/>
    <cellStyle name="Heading 2 3 2 2" xfId="758" xr:uid="{00000000-0005-0000-0000-00007A020000}"/>
    <cellStyle name="Heading 2 4" xfId="759" xr:uid="{00000000-0005-0000-0000-00007B020000}"/>
    <cellStyle name="Heading 3" xfId="160" builtinId="18" customBuiltin="1"/>
    <cellStyle name="Heading 3 2" xfId="760" xr:uid="{00000000-0005-0000-0000-00007D020000}"/>
    <cellStyle name="Heading 3 2 2" xfId="761" xr:uid="{00000000-0005-0000-0000-00007E020000}"/>
    <cellStyle name="Heading 3 3" xfId="762" xr:uid="{00000000-0005-0000-0000-00007F020000}"/>
    <cellStyle name="Heading 4" xfId="161" builtinId="19" customBuiltin="1"/>
    <cellStyle name="Heading 4 2" xfId="763" xr:uid="{00000000-0005-0000-0000-000081020000}"/>
    <cellStyle name="Heading 4 2 2" xfId="764" xr:uid="{00000000-0005-0000-0000-000082020000}"/>
    <cellStyle name="Heading 4 3" xfId="765" xr:uid="{00000000-0005-0000-0000-000083020000}"/>
    <cellStyle name="Hyperlink 2" xfId="14" xr:uid="{00000000-0005-0000-0000-000084020000}"/>
    <cellStyle name="Input" xfId="165" builtinId="20" customBuiltin="1"/>
    <cellStyle name="Input 2" xfId="766" xr:uid="{00000000-0005-0000-0000-000086020000}"/>
    <cellStyle name="Input 2 2" xfId="767" xr:uid="{00000000-0005-0000-0000-000087020000}"/>
    <cellStyle name="Input 3" xfId="768" xr:uid="{00000000-0005-0000-0000-000088020000}"/>
    <cellStyle name="inxa" xfId="15" xr:uid="{00000000-0005-0000-0000-000089020000}"/>
    <cellStyle name="inxe" xfId="16" xr:uid="{00000000-0005-0000-0000-00008A020000}"/>
    <cellStyle name="Linked Cell" xfId="168" builtinId="24" customBuiltin="1"/>
    <cellStyle name="Linked Cell 2" xfId="769" xr:uid="{00000000-0005-0000-0000-00008C020000}"/>
    <cellStyle name="Linked Cell 2 2" xfId="770" xr:uid="{00000000-0005-0000-0000-00008D020000}"/>
    <cellStyle name="Linked Cell 3" xfId="771" xr:uid="{00000000-0005-0000-0000-00008E020000}"/>
    <cellStyle name="m49048872" xfId="63" xr:uid="{00000000-0005-0000-0000-00008F020000}"/>
    <cellStyle name="MS_Arabic" xfId="64" xr:uid="{00000000-0005-0000-0000-000090020000}"/>
    <cellStyle name="Neutral" xfId="164" builtinId="28" customBuiltin="1"/>
    <cellStyle name="Neutral 2" xfId="772" xr:uid="{00000000-0005-0000-0000-000092020000}"/>
    <cellStyle name="Neutral 2 2" xfId="773" xr:uid="{00000000-0005-0000-0000-000093020000}"/>
    <cellStyle name="Neutral 3" xfId="774" xr:uid="{00000000-0005-0000-0000-000094020000}"/>
    <cellStyle name="Normal" xfId="0" builtinId="0"/>
    <cellStyle name="Normal 10" xfId="42" xr:uid="{00000000-0005-0000-0000-000096020000}"/>
    <cellStyle name="Normal 10 2" xfId="126" xr:uid="{00000000-0005-0000-0000-000097020000}"/>
    <cellStyle name="Normal 10 2 2" xfId="775" xr:uid="{00000000-0005-0000-0000-000098020000}"/>
    <cellStyle name="Normal 10 2 2 2" xfId="776" xr:uid="{00000000-0005-0000-0000-000099020000}"/>
    <cellStyle name="Normal 10 2 3" xfId="777" xr:uid="{00000000-0005-0000-0000-00009A020000}"/>
    <cellStyle name="Normal 10 2 3 2" xfId="778" xr:uid="{00000000-0005-0000-0000-00009B020000}"/>
    <cellStyle name="Normal 10 2 3 2 2" xfId="779" xr:uid="{00000000-0005-0000-0000-00009C020000}"/>
    <cellStyle name="Normal 10 2 3 3" xfId="780" xr:uid="{00000000-0005-0000-0000-00009D020000}"/>
    <cellStyle name="Normal 10 2 4" xfId="781" xr:uid="{00000000-0005-0000-0000-00009E020000}"/>
    <cellStyle name="Normal 10 2 5" xfId="782" xr:uid="{00000000-0005-0000-0000-00009F020000}"/>
    <cellStyle name="Normal 10 3" xfId="783" xr:uid="{00000000-0005-0000-0000-0000A0020000}"/>
    <cellStyle name="Normal 11" xfId="65" xr:uid="{00000000-0005-0000-0000-0000A1020000}"/>
    <cellStyle name="Normal 11 2" xfId="784" xr:uid="{00000000-0005-0000-0000-0000A2020000}"/>
    <cellStyle name="Normal 11 2 2" xfId="785" xr:uid="{00000000-0005-0000-0000-0000A3020000}"/>
    <cellStyle name="Normal 11 3" xfId="786" xr:uid="{00000000-0005-0000-0000-0000A4020000}"/>
    <cellStyle name="Normal 11 3 2" xfId="787" xr:uid="{00000000-0005-0000-0000-0000A5020000}"/>
    <cellStyle name="Normal 11 3 2 2" xfId="788" xr:uid="{00000000-0005-0000-0000-0000A6020000}"/>
    <cellStyle name="Normal 11 3 3" xfId="789" xr:uid="{00000000-0005-0000-0000-0000A7020000}"/>
    <cellStyle name="Normal 11 4" xfId="790" xr:uid="{00000000-0005-0000-0000-0000A8020000}"/>
    <cellStyle name="Normal 11 4 2" xfId="791" xr:uid="{00000000-0005-0000-0000-0000A9020000}"/>
    <cellStyle name="Normal 11 5" xfId="792" xr:uid="{00000000-0005-0000-0000-0000AA020000}"/>
    <cellStyle name="Normal 11 5 2" xfId="793" xr:uid="{00000000-0005-0000-0000-0000AB020000}"/>
    <cellStyle name="Normal 11 5 3" xfId="794" xr:uid="{00000000-0005-0000-0000-0000AC020000}"/>
    <cellStyle name="Normal 12" xfId="66" xr:uid="{00000000-0005-0000-0000-0000AD020000}"/>
    <cellStyle name="Normal 12 2" xfId="67" xr:uid="{00000000-0005-0000-0000-0000AE020000}"/>
    <cellStyle name="Normal 12 2 2" xfId="795" xr:uid="{00000000-0005-0000-0000-0000AF020000}"/>
    <cellStyle name="Normal 12 2 2 2" xfId="796" xr:uid="{00000000-0005-0000-0000-0000B0020000}"/>
    <cellStyle name="Normal 12 2 3" xfId="797" xr:uid="{00000000-0005-0000-0000-0000B1020000}"/>
    <cellStyle name="Normal 12 3" xfId="127" xr:uid="{00000000-0005-0000-0000-0000B2020000}"/>
    <cellStyle name="Normal 12 3 2" xfId="798" xr:uid="{00000000-0005-0000-0000-0000B3020000}"/>
    <cellStyle name="Normal 12 3 2 2" xfId="799" xr:uid="{00000000-0005-0000-0000-0000B4020000}"/>
    <cellStyle name="Normal 12 3 3" xfId="800" xr:uid="{00000000-0005-0000-0000-0000B5020000}"/>
    <cellStyle name="Normal 12 4" xfId="801" xr:uid="{00000000-0005-0000-0000-0000B6020000}"/>
    <cellStyle name="Normal 12 5" xfId="802" xr:uid="{00000000-0005-0000-0000-0000B7020000}"/>
    <cellStyle name="Normal 13" xfId="68" xr:uid="{00000000-0005-0000-0000-0000B8020000}"/>
    <cellStyle name="Normal 13 2" xfId="69" xr:uid="{00000000-0005-0000-0000-0000B9020000}"/>
    <cellStyle name="Normal 13 2 2" xfId="803" xr:uid="{00000000-0005-0000-0000-0000BA020000}"/>
    <cellStyle name="Normal 13 2 2 2" xfId="804" xr:uid="{00000000-0005-0000-0000-0000BB020000}"/>
    <cellStyle name="Normal 13 2 3" xfId="805" xr:uid="{00000000-0005-0000-0000-0000BC020000}"/>
    <cellStyle name="Normal 13 2 3 2" xfId="806" xr:uid="{00000000-0005-0000-0000-0000BD020000}"/>
    <cellStyle name="Normal 13 2 3 2 2" xfId="807" xr:uid="{00000000-0005-0000-0000-0000BE020000}"/>
    <cellStyle name="Normal 13 2 3 2 3" xfId="808" xr:uid="{00000000-0005-0000-0000-0000BF020000}"/>
    <cellStyle name="Normal 13 2 3 3" xfId="809" xr:uid="{00000000-0005-0000-0000-0000C0020000}"/>
    <cellStyle name="Normal 13 2 3 3 2" xfId="810" xr:uid="{00000000-0005-0000-0000-0000C1020000}"/>
    <cellStyle name="Normal 13 2 3 3 3" xfId="811" xr:uid="{00000000-0005-0000-0000-0000C2020000}"/>
    <cellStyle name="Normal 13 2 3 4" xfId="812" xr:uid="{00000000-0005-0000-0000-0000C3020000}"/>
    <cellStyle name="Normal 13 2 4" xfId="813" xr:uid="{00000000-0005-0000-0000-0000C4020000}"/>
    <cellStyle name="Normal 13 2 5" xfId="814" xr:uid="{00000000-0005-0000-0000-0000C5020000}"/>
    <cellStyle name="Normal 13 2 6" xfId="815" xr:uid="{00000000-0005-0000-0000-0000C6020000}"/>
    <cellStyle name="Normal 13 3" xfId="816" xr:uid="{00000000-0005-0000-0000-0000C7020000}"/>
    <cellStyle name="Normal 13 3 2" xfId="817" xr:uid="{00000000-0005-0000-0000-0000C8020000}"/>
    <cellStyle name="Normal 13 3 2 2" xfId="818" xr:uid="{00000000-0005-0000-0000-0000C9020000}"/>
    <cellStyle name="Normal 13 3 3" xfId="819" xr:uid="{00000000-0005-0000-0000-0000CA020000}"/>
    <cellStyle name="Normal 13 4" xfId="820" xr:uid="{00000000-0005-0000-0000-0000CB020000}"/>
    <cellStyle name="Normal 13 4 2" xfId="821" xr:uid="{00000000-0005-0000-0000-0000CC020000}"/>
    <cellStyle name="Normal 13 4 3" xfId="822" xr:uid="{00000000-0005-0000-0000-0000CD020000}"/>
    <cellStyle name="Normal 13 4 4" xfId="823" xr:uid="{00000000-0005-0000-0000-0000CE020000}"/>
    <cellStyle name="Normal 13 5" xfId="824" xr:uid="{00000000-0005-0000-0000-0000CF020000}"/>
    <cellStyle name="Normal 13 6" xfId="825" xr:uid="{00000000-0005-0000-0000-0000D0020000}"/>
    <cellStyle name="Normal 13 7" xfId="826" xr:uid="{00000000-0005-0000-0000-0000D1020000}"/>
    <cellStyle name="Normal 14" xfId="70" xr:uid="{00000000-0005-0000-0000-0000D2020000}"/>
    <cellStyle name="Normal 14 2" xfId="129" xr:uid="{00000000-0005-0000-0000-0000D3020000}"/>
    <cellStyle name="Normal 14 2 2" xfId="827" xr:uid="{00000000-0005-0000-0000-0000D4020000}"/>
    <cellStyle name="Normal 14 2 2 2" xfId="828" xr:uid="{00000000-0005-0000-0000-0000D5020000}"/>
    <cellStyle name="Normal 14 2 3" xfId="829" xr:uid="{00000000-0005-0000-0000-0000D6020000}"/>
    <cellStyle name="Normal 14 2 3 2" xfId="830" xr:uid="{00000000-0005-0000-0000-0000D7020000}"/>
    <cellStyle name="Normal 14 3" xfId="128" xr:uid="{00000000-0005-0000-0000-0000D8020000}"/>
    <cellStyle name="Normal 14 3 2" xfId="831" xr:uid="{00000000-0005-0000-0000-0000D9020000}"/>
    <cellStyle name="Normal 14 4" xfId="832" xr:uid="{00000000-0005-0000-0000-0000DA020000}"/>
    <cellStyle name="Normal 15" xfId="130" xr:uid="{00000000-0005-0000-0000-0000DB020000}"/>
    <cellStyle name="Normal 15 2" xfId="833" xr:uid="{00000000-0005-0000-0000-0000DC020000}"/>
    <cellStyle name="Normal 15 2 2" xfId="834" xr:uid="{00000000-0005-0000-0000-0000DD020000}"/>
    <cellStyle name="Normal 15 2 2 2" xfId="835" xr:uid="{00000000-0005-0000-0000-0000DE020000}"/>
    <cellStyle name="Normal 15 2 3" xfId="836" xr:uid="{00000000-0005-0000-0000-0000DF020000}"/>
    <cellStyle name="Normal 15 3" xfId="837" xr:uid="{00000000-0005-0000-0000-0000E0020000}"/>
    <cellStyle name="Normal 15 3 2" xfId="838" xr:uid="{00000000-0005-0000-0000-0000E1020000}"/>
    <cellStyle name="Normal 15 3 2 2" xfId="839" xr:uid="{00000000-0005-0000-0000-0000E2020000}"/>
    <cellStyle name="Normal 15 3 3" xfId="840" xr:uid="{00000000-0005-0000-0000-0000E3020000}"/>
    <cellStyle name="Normal 15 4" xfId="841" xr:uid="{00000000-0005-0000-0000-0000E4020000}"/>
    <cellStyle name="Normal 15 4 2" xfId="842" xr:uid="{00000000-0005-0000-0000-0000E5020000}"/>
    <cellStyle name="Normal 15 5" xfId="843" xr:uid="{00000000-0005-0000-0000-0000E6020000}"/>
    <cellStyle name="Normal 15 5 2" xfId="844" xr:uid="{00000000-0005-0000-0000-0000E7020000}"/>
    <cellStyle name="Normal 15 5 3" xfId="845" xr:uid="{00000000-0005-0000-0000-0000E8020000}"/>
    <cellStyle name="Normal 16" xfId="119" xr:uid="{00000000-0005-0000-0000-0000E9020000}"/>
    <cellStyle name="Normal 16 2" xfId="847" xr:uid="{00000000-0005-0000-0000-0000EA020000}"/>
    <cellStyle name="Normal 16 2 2" xfId="848" xr:uid="{00000000-0005-0000-0000-0000EB020000}"/>
    <cellStyle name="Normal 16 2 2 2" xfId="849" xr:uid="{00000000-0005-0000-0000-0000EC020000}"/>
    <cellStyle name="Normal 16 3" xfId="850" xr:uid="{00000000-0005-0000-0000-0000ED020000}"/>
    <cellStyle name="Normal 16 4" xfId="851" xr:uid="{00000000-0005-0000-0000-0000EE020000}"/>
    <cellStyle name="Normal 16 5" xfId="852" xr:uid="{00000000-0005-0000-0000-0000EF020000}"/>
    <cellStyle name="Normal 16 6" xfId="853" xr:uid="{00000000-0005-0000-0000-0000F0020000}"/>
    <cellStyle name="Normal 16 7" xfId="846" xr:uid="{00000000-0005-0000-0000-0000F1020000}"/>
    <cellStyle name="Normal 17" xfId="854" xr:uid="{00000000-0005-0000-0000-0000F2020000}"/>
    <cellStyle name="Normal 17 2" xfId="855" xr:uid="{00000000-0005-0000-0000-0000F3020000}"/>
    <cellStyle name="Normal 17 3" xfId="856" xr:uid="{00000000-0005-0000-0000-0000F4020000}"/>
    <cellStyle name="Normal 17 4" xfId="857" xr:uid="{00000000-0005-0000-0000-0000F5020000}"/>
    <cellStyle name="Normal 18" xfId="858" xr:uid="{00000000-0005-0000-0000-0000F6020000}"/>
    <cellStyle name="Normal 18 2" xfId="859" xr:uid="{00000000-0005-0000-0000-0000F7020000}"/>
    <cellStyle name="Normal 19" xfId="860" xr:uid="{00000000-0005-0000-0000-0000F8020000}"/>
    <cellStyle name="Normal 2" xfId="17" xr:uid="{00000000-0005-0000-0000-0000F9020000}"/>
    <cellStyle name="Normal 2 2" xfId="43" xr:uid="{00000000-0005-0000-0000-0000FA020000}"/>
    <cellStyle name="Normal 2 2 2" xfId="71" xr:uid="{00000000-0005-0000-0000-0000FB020000}"/>
    <cellStyle name="Normal 2 2 2 2" xfId="131" xr:uid="{00000000-0005-0000-0000-0000FC020000}"/>
    <cellStyle name="Normal 2 2 2 2 2" xfId="861" xr:uid="{00000000-0005-0000-0000-0000FD020000}"/>
    <cellStyle name="Normal 2 2 3" xfId="72" xr:uid="{00000000-0005-0000-0000-0000FE020000}"/>
    <cellStyle name="Normal 2 2 3 2" xfId="133" xr:uid="{00000000-0005-0000-0000-0000FF020000}"/>
    <cellStyle name="Normal 2 2 3 3" xfId="132" xr:uid="{00000000-0005-0000-0000-000000030000}"/>
    <cellStyle name="Normal 2 2 4" xfId="862" xr:uid="{00000000-0005-0000-0000-000001030000}"/>
    <cellStyle name="Normal 2 3" xfId="134" xr:uid="{00000000-0005-0000-0000-000002030000}"/>
    <cellStyle name="Normal 2 3 2" xfId="863" xr:uid="{00000000-0005-0000-0000-000003030000}"/>
    <cellStyle name="Normal 2 3 2 2" xfId="864" xr:uid="{00000000-0005-0000-0000-000004030000}"/>
    <cellStyle name="Normal 2 3 3" xfId="865" xr:uid="{00000000-0005-0000-0000-000005030000}"/>
    <cellStyle name="Normal 2 3 3 2" xfId="866" xr:uid="{00000000-0005-0000-0000-000006030000}"/>
    <cellStyle name="Normal 2 3 3 2 2" xfId="867" xr:uid="{00000000-0005-0000-0000-000007030000}"/>
    <cellStyle name="Normal 2 3 3 3" xfId="868" xr:uid="{00000000-0005-0000-0000-000008030000}"/>
    <cellStyle name="Normal 2 3 4" xfId="869" xr:uid="{00000000-0005-0000-0000-000009030000}"/>
    <cellStyle name="Normal 2 3 4 2" xfId="870" xr:uid="{00000000-0005-0000-0000-00000A030000}"/>
    <cellStyle name="Normal 2 3 4 3" xfId="871" xr:uid="{00000000-0005-0000-0000-00000B030000}"/>
    <cellStyle name="Normal 2 3 5" xfId="872" xr:uid="{00000000-0005-0000-0000-00000C030000}"/>
    <cellStyle name="Normal 2 4" xfId="135" xr:uid="{00000000-0005-0000-0000-00000D030000}"/>
    <cellStyle name="Normal 2 4 2" xfId="136" xr:uid="{00000000-0005-0000-0000-00000E030000}"/>
    <cellStyle name="Normal 2 4 3" xfId="873" xr:uid="{00000000-0005-0000-0000-00000F030000}"/>
    <cellStyle name="Normal 2 4 3 2" xfId="874" xr:uid="{00000000-0005-0000-0000-000010030000}"/>
    <cellStyle name="Normal 2 4 3 3" xfId="875" xr:uid="{00000000-0005-0000-0000-000011030000}"/>
    <cellStyle name="Normal 2 4 4" xfId="876" xr:uid="{00000000-0005-0000-0000-000012030000}"/>
    <cellStyle name="Normal 2 5" xfId="877" xr:uid="{00000000-0005-0000-0000-000013030000}"/>
    <cellStyle name="Normal 2 5 2" xfId="878" xr:uid="{00000000-0005-0000-0000-000014030000}"/>
    <cellStyle name="Normal 2 6" xfId="879" xr:uid="{00000000-0005-0000-0000-000015030000}"/>
    <cellStyle name="Normal 20" xfId="880" xr:uid="{00000000-0005-0000-0000-000016030000}"/>
    <cellStyle name="Normal 20 2" xfId="881" xr:uid="{00000000-0005-0000-0000-000017030000}"/>
    <cellStyle name="Normal 21" xfId="882" xr:uid="{00000000-0005-0000-0000-000018030000}"/>
    <cellStyle name="Normal 22" xfId="883" xr:uid="{00000000-0005-0000-0000-000019030000}"/>
    <cellStyle name="Normal 23" xfId="884" xr:uid="{00000000-0005-0000-0000-00001A030000}"/>
    <cellStyle name="Normal 24" xfId="885" xr:uid="{00000000-0005-0000-0000-00001B030000}"/>
    <cellStyle name="Normal 25" xfId="886" xr:uid="{00000000-0005-0000-0000-00001C030000}"/>
    <cellStyle name="Normal 3" xfId="18" xr:uid="{00000000-0005-0000-0000-00001D030000}"/>
    <cellStyle name="Normal 3 10" xfId="73" xr:uid="{00000000-0005-0000-0000-00001E030000}"/>
    <cellStyle name="Normal 3 10 2" xfId="887" xr:uid="{00000000-0005-0000-0000-00001F030000}"/>
    <cellStyle name="Normal 3 10 2 2" xfId="888" xr:uid="{00000000-0005-0000-0000-000020030000}"/>
    <cellStyle name="Normal 3 10 3" xfId="889" xr:uid="{00000000-0005-0000-0000-000021030000}"/>
    <cellStyle name="Normal 3 10 3 2" xfId="890" xr:uid="{00000000-0005-0000-0000-000022030000}"/>
    <cellStyle name="Normal 3 10 3 2 2" xfId="891" xr:uid="{00000000-0005-0000-0000-000023030000}"/>
    <cellStyle name="Normal 3 10 3 3" xfId="892" xr:uid="{00000000-0005-0000-0000-000024030000}"/>
    <cellStyle name="Normal 3 10 4" xfId="893" xr:uid="{00000000-0005-0000-0000-000025030000}"/>
    <cellStyle name="Normal 3 10 5" xfId="894" xr:uid="{00000000-0005-0000-0000-000026030000}"/>
    <cellStyle name="Normal 3 2" xfId="74" xr:uid="{00000000-0005-0000-0000-000027030000}"/>
    <cellStyle name="Normal 3 2 2" xfId="137" xr:uid="{00000000-0005-0000-0000-000028030000}"/>
    <cellStyle name="Normal 3 3" xfId="75" xr:uid="{00000000-0005-0000-0000-000029030000}"/>
    <cellStyle name="Normal 3 4" xfId="76" xr:uid="{00000000-0005-0000-0000-00002A030000}"/>
    <cellStyle name="Normal 3 4 2" xfId="77" xr:uid="{00000000-0005-0000-0000-00002B030000}"/>
    <cellStyle name="Normal 3 4 2 2" xfId="895" xr:uid="{00000000-0005-0000-0000-00002C030000}"/>
    <cellStyle name="Normal 3 4 2 2 2" xfId="896" xr:uid="{00000000-0005-0000-0000-00002D030000}"/>
    <cellStyle name="Normal 3 4 2 3" xfId="897" xr:uid="{00000000-0005-0000-0000-00002E030000}"/>
    <cellStyle name="Normal 3 4 3" xfId="138" xr:uid="{00000000-0005-0000-0000-00002F030000}"/>
    <cellStyle name="Normal 3 4 3 2" xfId="898" xr:uid="{00000000-0005-0000-0000-000030030000}"/>
    <cellStyle name="Normal 3 4 3 2 2" xfId="899" xr:uid="{00000000-0005-0000-0000-000031030000}"/>
    <cellStyle name="Normal 3 4 3 3" xfId="900" xr:uid="{00000000-0005-0000-0000-000032030000}"/>
    <cellStyle name="Normal 3 4 4" xfId="901" xr:uid="{00000000-0005-0000-0000-000033030000}"/>
    <cellStyle name="Normal 3 4 4 2" xfId="902" xr:uid="{00000000-0005-0000-0000-000034030000}"/>
    <cellStyle name="Normal 3 4 5" xfId="903" xr:uid="{00000000-0005-0000-0000-000035030000}"/>
    <cellStyle name="Normal 3 5" xfId="78" xr:uid="{00000000-0005-0000-0000-000036030000}"/>
    <cellStyle name="Normal 3 5 2" xfId="904" xr:uid="{00000000-0005-0000-0000-000037030000}"/>
    <cellStyle name="Normal 3 5 2 2" xfId="905" xr:uid="{00000000-0005-0000-0000-000038030000}"/>
    <cellStyle name="Normal 3 6" xfId="79" xr:uid="{00000000-0005-0000-0000-000039030000}"/>
    <cellStyle name="Normal 3 6 2" xfId="906" xr:uid="{00000000-0005-0000-0000-00003A030000}"/>
    <cellStyle name="Normal 3 6 2 2" xfId="907" xr:uid="{00000000-0005-0000-0000-00003B030000}"/>
    <cellStyle name="Normal 3 6 3" xfId="908" xr:uid="{00000000-0005-0000-0000-00003C030000}"/>
    <cellStyle name="Normal 3 6 3 2" xfId="909" xr:uid="{00000000-0005-0000-0000-00003D030000}"/>
    <cellStyle name="Normal 3 6 3 2 2" xfId="910" xr:uid="{00000000-0005-0000-0000-00003E030000}"/>
    <cellStyle name="Normal 3 6 3 3" xfId="911" xr:uid="{00000000-0005-0000-0000-00003F030000}"/>
    <cellStyle name="Normal 3 6 4" xfId="912" xr:uid="{00000000-0005-0000-0000-000040030000}"/>
    <cellStyle name="Normal 3 6 5" xfId="913" xr:uid="{00000000-0005-0000-0000-000041030000}"/>
    <cellStyle name="Normal 3 7" xfId="80" xr:uid="{00000000-0005-0000-0000-000042030000}"/>
    <cellStyle name="Normal 3 7 2" xfId="139" xr:uid="{00000000-0005-0000-0000-000043030000}"/>
    <cellStyle name="Normal 3 8" xfId="914" xr:uid="{00000000-0005-0000-0000-000044030000}"/>
    <cellStyle name="Normal 4" xfId="19" xr:uid="{00000000-0005-0000-0000-000045030000}"/>
    <cellStyle name="Normal 4 2" xfId="81" xr:uid="{00000000-0005-0000-0000-000046030000}"/>
    <cellStyle name="Normal 4 2 2" xfId="82" xr:uid="{00000000-0005-0000-0000-000047030000}"/>
    <cellStyle name="Normal 4 2 2 2" xfId="915" xr:uid="{00000000-0005-0000-0000-000048030000}"/>
    <cellStyle name="Normal 4 2 2 3" xfId="916" xr:uid="{00000000-0005-0000-0000-000049030000}"/>
    <cellStyle name="Normal 4 2 3" xfId="140" xr:uid="{00000000-0005-0000-0000-00004A030000}"/>
    <cellStyle name="Normal 4 2 3 2" xfId="917" xr:uid="{00000000-0005-0000-0000-00004B030000}"/>
    <cellStyle name="Normal 4 2 3 2 2" xfId="918" xr:uid="{00000000-0005-0000-0000-00004C030000}"/>
    <cellStyle name="Normal 4 2 4" xfId="919" xr:uid="{00000000-0005-0000-0000-00004D030000}"/>
    <cellStyle name="Normal 4 2 5" xfId="920" xr:uid="{00000000-0005-0000-0000-00004E030000}"/>
    <cellStyle name="Normal 4 3" xfId="83" xr:uid="{00000000-0005-0000-0000-00004F030000}"/>
    <cellStyle name="Normal 4 3 2" xfId="921" xr:uid="{00000000-0005-0000-0000-000050030000}"/>
    <cellStyle name="Normal 4 3 2 2" xfId="922" xr:uid="{00000000-0005-0000-0000-000051030000}"/>
    <cellStyle name="Normal 4 3 3" xfId="923" xr:uid="{00000000-0005-0000-0000-000052030000}"/>
    <cellStyle name="Normal 4 3 3 2" xfId="924" xr:uid="{00000000-0005-0000-0000-000053030000}"/>
    <cellStyle name="Normal 4 3 3 2 2" xfId="925" xr:uid="{00000000-0005-0000-0000-000054030000}"/>
    <cellStyle name="Normal 4 3 3 2 3" xfId="926" xr:uid="{00000000-0005-0000-0000-000055030000}"/>
    <cellStyle name="Normal 4 3 3 3" xfId="927" xr:uid="{00000000-0005-0000-0000-000056030000}"/>
    <cellStyle name="Normal 4 3 4" xfId="928" xr:uid="{00000000-0005-0000-0000-000057030000}"/>
    <cellStyle name="Normal 4 3 4 2" xfId="929" xr:uid="{00000000-0005-0000-0000-000058030000}"/>
    <cellStyle name="Normal 4 3 4 3" xfId="930" xr:uid="{00000000-0005-0000-0000-000059030000}"/>
    <cellStyle name="Normal 4 3 5" xfId="931" xr:uid="{00000000-0005-0000-0000-00005A030000}"/>
    <cellStyle name="Normal 4 3 5 2" xfId="932" xr:uid="{00000000-0005-0000-0000-00005B030000}"/>
    <cellStyle name="Normal 4 3 5 3" xfId="933" xr:uid="{00000000-0005-0000-0000-00005C030000}"/>
    <cellStyle name="Normal 4 3 6" xfId="934" xr:uid="{00000000-0005-0000-0000-00005D030000}"/>
    <cellStyle name="Normal 4 4" xfId="84" xr:uid="{00000000-0005-0000-0000-00005E030000}"/>
    <cellStyle name="Normal 4 4 2" xfId="142" xr:uid="{00000000-0005-0000-0000-00005F030000}"/>
    <cellStyle name="Normal 4 4 3" xfId="141" xr:uid="{00000000-0005-0000-0000-000060030000}"/>
    <cellStyle name="Normal 4 4 3 2" xfId="936" xr:uid="{00000000-0005-0000-0000-000061030000}"/>
    <cellStyle name="Normal 4 4 3 3" xfId="935" xr:uid="{00000000-0005-0000-0000-000062030000}"/>
    <cellStyle name="Normal 4 4 4" xfId="937" xr:uid="{00000000-0005-0000-0000-000063030000}"/>
    <cellStyle name="Normal 4 5" xfId="85" xr:uid="{00000000-0005-0000-0000-000064030000}"/>
    <cellStyle name="Normal 4 5 2" xfId="938" xr:uid="{00000000-0005-0000-0000-000065030000}"/>
    <cellStyle name="Normal 4 5 2 2" xfId="939" xr:uid="{00000000-0005-0000-0000-000066030000}"/>
    <cellStyle name="Normal 4 5 3" xfId="940" xr:uid="{00000000-0005-0000-0000-000067030000}"/>
    <cellStyle name="Normal 4 6" xfId="941" xr:uid="{00000000-0005-0000-0000-000068030000}"/>
    <cellStyle name="Normal 4 7" xfId="942" xr:uid="{00000000-0005-0000-0000-000069030000}"/>
    <cellStyle name="Normal 5" xfId="20" xr:uid="{00000000-0005-0000-0000-00006A030000}"/>
    <cellStyle name="Normal 5 10" xfId="943" xr:uid="{00000000-0005-0000-0000-00006B030000}"/>
    <cellStyle name="Normal 5 2" xfId="86" xr:uid="{00000000-0005-0000-0000-00006C030000}"/>
    <cellStyle name="Normal 5 2 2" xfId="944" xr:uid="{00000000-0005-0000-0000-00006D030000}"/>
    <cellStyle name="Normal 5 2 2 2" xfId="945" xr:uid="{00000000-0005-0000-0000-00006E030000}"/>
    <cellStyle name="Normal 5 2 3" xfId="946" xr:uid="{00000000-0005-0000-0000-00006F030000}"/>
    <cellStyle name="Normal 5 2 3 2" xfId="947" xr:uid="{00000000-0005-0000-0000-000070030000}"/>
    <cellStyle name="Normal 5 2 3 2 2" xfId="948" xr:uid="{00000000-0005-0000-0000-000071030000}"/>
    <cellStyle name="Normal 5 2 3 3" xfId="949" xr:uid="{00000000-0005-0000-0000-000072030000}"/>
    <cellStyle name="Normal 5 2 4" xfId="950" xr:uid="{00000000-0005-0000-0000-000073030000}"/>
    <cellStyle name="Normal 5 2 4 2" xfId="951" xr:uid="{00000000-0005-0000-0000-000074030000}"/>
    <cellStyle name="Normal 5 2 5" xfId="952" xr:uid="{00000000-0005-0000-0000-000075030000}"/>
    <cellStyle name="Normal 5 2 5 2" xfId="953" xr:uid="{00000000-0005-0000-0000-000076030000}"/>
    <cellStyle name="Normal 5 2 5 3" xfId="954" xr:uid="{00000000-0005-0000-0000-000077030000}"/>
    <cellStyle name="Normal 5 3" xfId="87" xr:uid="{00000000-0005-0000-0000-000078030000}"/>
    <cellStyle name="Normal 5 3 2" xfId="955" xr:uid="{00000000-0005-0000-0000-000079030000}"/>
    <cellStyle name="Normal 5 3 2 2" xfId="956" xr:uid="{00000000-0005-0000-0000-00007A030000}"/>
    <cellStyle name="Normal 5 3 3" xfId="957" xr:uid="{00000000-0005-0000-0000-00007B030000}"/>
    <cellStyle name="Normal 5 4" xfId="958" xr:uid="{00000000-0005-0000-0000-00007C030000}"/>
    <cellStyle name="Normal 5 5" xfId="959" xr:uid="{00000000-0005-0000-0000-00007D030000}"/>
    <cellStyle name="Normal 6" xfId="21" xr:uid="{00000000-0005-0000-0000-00007E030000}"/>
    <cellStyle name="Normal 6 2" xfId="88" xr:uid="{00000000-0005-0000-0000-00007F030000}"/>
    <cellStyle name="Normal 6 2 2" xfId="960" xr:uid="{00000000-0005-0000-0000-000080030000}"/>
    <cellStyle name="Normal 6 2 2 2" xfId="961" xr:uid="{00000000-0005-0000-0000-000081030000}"/>
    <cellStyle name="Normal 6 2 3" xfId="962" xr:uid="{00000000-0005-0000-0000-000082030000}"/>
    <cellStyle name="Normal 6 2 3 2" xfId="963" xr:uid="{00000000-0005-0000-0000-000083030000}"/>
    <cellStyle name="Normal 6 2 3 2 2" xfId="964" xr:uid="{00000000-0005-0000-0000-000084030000}"/>
    <cellStyle name="Normal 6 2 3 3" xfId="965" xr:uid="{00000000-0005-0000-0000-000085030000}"/>
    <cellStyle name="Normal 6 2 4" xfId="966" xr:uid="{00000000-0005-0000-0000-000086030000}"/>
    <cellStyle name="Normal 6 2 5" xfId="967" xr:uid="{00000000-0005-0000-0000-000087030000}"/>
    <cellStyle name="Normal 6 3" xfId="89" xr:uid="{00000000-0005-0000-0000-000088030000}"/>
    <cellStyle name="Normal 6 3 2" xfId="144" xr:uid="{00000000-0005-0000-0000-000089030000}"/>
    <cellStyle name="Normal 6 3 2 2" xfId="968" xr:uid="{00000000-0005-0000-0000-00008A030000}"/>
    <cellStyle name="Normal 6 3 3" xfId="143" xr:uid="{00000000-0005-0000-0000-00008B030000}"/>
    <cellStyle name="Normal 6 3 3 2" xfId="970" xr:uid="{00000000-0005-0000-0000-00008C030000}"/>
    <cellStyle name="Normal 6 3 3 3" xfId="969" xr:uid="{00000000-0005-0000-0000-00008D030000}"/>
    <cellStyle name="Normal 6 3 4" xfId="971" xr:uid="{00000000-0005-0000-0000-00008E030000}"/>
    <cellStyle name="Normal 6 4" xfId="145" xr:uid="{00000000-0005-0000-0000-00008F030000}"/>
    <cellStyle name="Normal 6 4 2" xfId="972" xr:uid="{00000000-0005-0000-0000-000090030000}"/>
    <cellStyle name="Normal 60" xfId="973" xr:uid="{00000000-0005-0000-0000-000091030000}"/>
    <cellStyle name="Normal 60 2" xfId="974" xr:uid="{00000000-0005-0000-0000-000092030000}"/>
    <cellStyle name="Normal 64" xfId="975" xr:uid="{00000000-0005-0000-0000-000093030000}"/>
    <cellStyle name="Normal 7" xfId="22" xr:uid="{00000000-0005-0000-0000-000094030000}"/>
    <cellStyle name="Normal 7 2" xfId="90" xr:uid="{00000000-0005-0000-0000-000095030000}"/>
    <cellStyle name="Normal 7 2 2" xfId="977" xr:uid="{00000000-0005-0000-0000-000096030000}"/>
    <cellStyle name="Normal 7 2 2 2" xfId="978" xr:uid="{00000000-0005-0000-0000-000097030000}"/>
    <cellStyle name="Normal 7 2 2 3" xfId="979" xr:uid="{00000000-0005-0000-0000-000098030000}"/>
    <cellStyle name="Normal 7 2 2 4" xfId="980" xr:uid="{00000000-0005-0000-0000-000099030000}"/>
    <cellStyle name="Normal 7 2 3" xfId="981" xr:uid="{00000000-0005-0000-0000-00009A030000}"/>
    <cellStyle name="Normal 7 2 3 2" xfId="982" xr:uid="{00000000-0005-0000-0000-00009B030000}"/>
    <cellStyle name="Normal 7 2 3 3" xfId="983" xr:uid="{00000000-0005-0000-0000-00009C030000}"/>
    <cellStyle name="Normal 7 2 3 4" xfId="984" xr:uid="{00000000-0005-0000-0000-00009D030000}"/>
    <cellStyle name="Normal 7 2 4" xfId="985" xr:uid="{00000000-0005-0000-0000-00009E030000}"/>
    <cellStyle name="Normal 7 3" xfId="146" xr:uid="{00000000-0005-0000-0000-00009F030000}"/>
    <cellStyle name="Normal 7 3 2" xfId="147" xr:uid="{00000000-0005-0000-0000-0000A0030000}"/>
    <cellStyle name="Normal 7 3 3" xfId="986" xr:uid="{00000000-0005-0000-0000-0000A1030000}"/>
    <cellStyle name="Normal 7 3 3 2" xfId="987" xr:uid="{00000000-0005-0000-0000-0000A2030000}"/>
    <cellStyle name="Normal 7 3 4" xfId="988" xr:uid="{00000000-0005-0000-0000-0000A3030000}"/>
    <cellStyle name="Normal 7 4" xfId="989" xr:uid="{00000000-0005-0000-0000-0000A4030000}"/>
    <cellStyle name="Normal 7 4 2" xfId="990" xr:uid="{00000000-0005-0000-0000-0000A5030000}"/>
    <cellStyle name="Normal 7 5" xfId="991" xr:uid="{00000000-0005-0000-0000-0000A6030000}"/>
    <cellStyle name="Normal 7 5 2" xfId="992" xr:uid="{00000000-0005-0000-0000-0000A7030000}"/>
    <cellStyle name="Normal 7 5 3" xfId="993" xr:uid="{00000000-0005-0000-0000-0000A8030000}"/>
    <cellStyle name="Normal 7 5 4" xfId="994" xr:uid="{00000000-0005-0000-0000-0000A9030000}"/>
    <cellStyle name="Normal 7 6" xfId="995" xr:uid="{00000000-0005-0000-0000-0000AA030000}"/>
    <cellStyle name="Normal 7 7" xfId="996" xr:uid="{00000000-0005-0000-0000-0000AB030000}"/>
    <cellStyle name="Normal 7 8" xfId="976" xr:uid="{00000000-0005-0000-0000-0000AC030000}"/>
    <cellStyle name="Normal 8" xfId="45" xr:uid="{00000000-0005-0000-0000-0000AD030000}"/>
    <cellStyle name="Normal 8 2" xfId="149" xr:uid="{00000000-0005-0000-0000-0000AE030000}"/>
    <cellStyle name="Normal 8 2 2" xfId="997" xr:uid="{00000000-0005-0000-0000-0000AF030000}"/>
    <cellStyle name="Normal 8 2 2 2" xfId="998" xr:uid="{00000000-0005-0000-0000-0000B0030000}"/>
    <cellStyle name="Normal 8 2 3" xfId="999" xr:uid="{00000000-0005-0000-0000-0000B1030000}"/>
    <cellStyle name="Normal 8 3" xfId="150" xr:uid="{00000000-0005-0000-0000-0000B2030000}"/>
    <cellStyle name="Normal 8 3 2" xfId="1000" xr:uid="{00000000-0005-0000-0000-0000B3030000}"/>
    <cellStyle name="Normal 8 3 2 2" xfId="1001" xr:uid="{00000000-0005-0000-0000-0000B4030000}"/>
    <cellStyle name="Normal 8 3 3" xfId="1002" xr:uid="{00000000-0005-0000-0000-0000B5030000}"/>
    <cellStyle name="Normal 8 4" xfId="148" xr:uid="{00000000-0005-0000-0000-0000B6030000}"/>
    <cellStyle name="Normal 8 4 2" xfId="1004" xr:uid="{00000000-0005-0000-0000-0000B7030000}"/>
    <cellStyle name="Normal 8 4 3" xfId="1003" xr:uid="{00000000-0005-0000-0000-0000B8030000}"/>
    <cellStyle name="Normal 8 5" xfId="1005" xr:uid="{00000000-0005-0000-0000-0000B9030000}"/>
    <cellStyle name="Normal 8 5 2" xfId="1006" xr:uid="{00000000-0005-0000-0000-0000BA030000}"/>
    <cellStyle name="Normal 8 5 3" xfId="1007" xr:uid="{00000000-0005-0000-0000-0000BB030000}"/>
    <cellStyle name="Normal 8 5 4" xfId="1008" xr:uid="{00000000-0005-0000-0000-0000BC030000}"/>
    <cellStyle name="Normal 8 6" xfId="1009" xr:uid="{00000000-0005-0000-0000-0000BD030000}"/>
    <cellStyle name="Normal 9" xfId="23" xr:uid="{00000000-0005-0000-0000-0000BE030000}"/>
    <cellStyle name="Normal 9 2" xfId="151" xr:uid="{00000000-0005-0000-0000-0000BF030000}"/>
    <cellStyle name="Normal_GDP2" xfId="24" xr:uid="{00000000-0005-0000-0000-0000C0030000}"/>
    <cellStyle name="Normal_الدخل القومي 11_2007" xfId="25" xr:uid="{00000000-0005-0000-0000-0000C1030000}"/>
    <cellStyle name="NotA" xfId="26" xr:uid="{00000000-0005-0000-0000-0000C2030000}"/>
    <cellStyle name="Note 2" xfId="91" xr:uid="{00000000-0005-0000-0000-0000C3030000}"/>
    <cellStyle name="Note 2 2" xfId="1010" xr:uid="{00000000-0005-0000-0000-0000C4030000}"/>
    <cellStyle name="Note 2 2 2" xfId="1011" xr:uid="{00000000-0005-0000-0000-0000C5030000}"/>
    <cellStyle name="Note 2 3" xfId="1012" xr:uid="{00000000-0005-0000-0000-0000C6030000}"/>
    <cellStyle name="Note 2 3 2" xfId="1013" xr:uid="{00000000-0005-0000-0000-0000C7030000}"/>
    <cellStyle name="Note 3" xfId="152" xr:uid="{00000000-0005-0000-0000-0000C8030000}"/>
    <cellStyle name="Note 3 2" xfId="1014" xr:uid="{00000000-0005-0000-0000-0000C9030000}"/>
    <cellStyle name="Note 3 2 2" xfId="1015" xr:uid="{00000000-0005-0000-0000-0000CA030000}"/>
    <cellStyle name="Note 4" xfId="1016" xr:uid="{00000000-0005-0000-0000-0000CB030000}"/>
    <cellStyle name="Note 5" xfId="1017" xr:uid="{00000000-0005-0000-0000-0000CC030000}"/>
    <cellStyle name="Note 5 2" xfId="1018" xr:uid="{00000000-0005-0000-0000-0000CD030000}"/>
    <cellStyle name="Note 6" xfId="1019" xr:uid="{00000000-0005-0000-0000-0000CE030000}"/>
    <cellStyle name="Output" xfId="166" builtinId="21" customBuiltin="1"/>
    <cellStyle name="Output 2" xfId="1020" xr:uid="{00000000-0005-0000-0000-0000D0030000}"/>
    <cellStyle name="Output 2 2" xfId="1021" xr:uid="{00000000-0005-0000-0000-0000D1030000}"/>
    <cellStyle name="Output 3" xfId="1022" xr:uid="{00000000-0005-0000-0000-0000D2030000}"/>
    <cellStyle name="Percent" xfId="27" builtinId="5"/>
    <cellStyle name="Percent 2" xfId="92" xr:uid="{00000000-0005-0000-0000-0000D4030000}"/>
    <cellStyle name="Percent 2 2" xfId="93" xr:uid="{00000000-0005-0000-0000-0000D5030000}"/>
    <cellStyle name="Percent 2 2 2" xfId="94" xr:uid="{00000000-0005-0000-0000-0000D6030000}"/>
    <cellStyle name="Percent 2 2 2 2" xfId="153" xr:uid="{00000000-0005-0000-0000-0000D7030000}"/>
    <cellStyle name="Percent 2 3" xfId="95" xr:uid="{00000000-0005-0000-0000-0000D8030000}"/>
    <cellStyle name="Percent 2 4" xfId="96" xr:uid="{00000000-0005-0000-0000-0000D9030000}"/>
    <cellStyle name="Percent 2 4 2" xfId="1023" xr:uid="{00000000-0005-0000-0000-0000DA030000}"/>
    <cellStyle name="Percent 2 5" xfId="1024" xr:uid="{00000000-0005-0000-0000-0000DB030000}"/>
    <cellStyle name="Percent 3" xfId="28" xr:uid="{00000000-0005-0000-0000-0000DC030000}"/>
    <cellStyle name="Percent 3 2" xfId="97" xr:uid="{00000000-0005-0000-0000-0000DD030000}"/>
    <cellStyle name="Percent 3 2 2" xfId="1025" xr:uid="{00000000-0005-0000-0000-0000DE030000}"/>
    <cellStyle name="Percent 3 3" xfId="1026" xr:uid="{00000000-0005-0000-0000-0000DF030000}"/>
    <cellStyle name="Percent 4" xfId="98" xr:uid="{00000000-0005-0000-0000-0000E0030000}"/>
    <cellStyle name="Percent 4 2" xfId="99" xr:uid="{00000000-0005-0000-0000-0000E1030000}"/>
    <cellStyle name="Percent 4 3" xfId="1027" xr:uid="{00000000-0005-0000-0000-0000E2030000}"/>
    <cellStyle name="Percent 5" xfId="1028" xr:uid="{00000000-0005-0000-0000-0000E3030000}"/>
    <cellStyle name="s32" xfId="100" xr:uid="{00000000-0005-0000-0000-0000E4030000}"/>
    <cellStyle name="s35" xfId="101" xr:uid="{00000000-0005-0000-0000-0000E5030000}"/>
    <cellStyle name="s37" xfId="102" xr:uid="{00000000-0005-0000-0000-0000E6030000}"/>
    <cellStyle name="s44" xfId="103" xr:uid="{00000000-0005-0000-0000-0000E7030000}"/>
    <cellStyle name="s73" xfId="104" xr:uid="{00000000-0005-0000-0000-0000E8030000}"/>
    <cellStyle name="s78" xfId="105" xr:uid="{00000000-0005-0000-0000-0000E9030000}"/>
    <cellStyle name="s80" xfId="106" xr:uid="{00000000-0005-0000-0000-0000EA030000}"/>
    <cellStyle name="s93" xfId="107" xr:uid="{00000000-0005-0000-0000-0000EB030000}"/>
    <cellStyle name="s94" xfId="108" xr:uid="{00000000-0005-0000-0000-0000EC030000}"/>
    <cellStyle name="Style 1" xfId="29" xr:uid="{00000000-0005-0000-0000-0000ED030000}"/>
    <cellStyle name="T1" xfId="30" xr:uid="{00000000-0005-0000-0000-0000EE030000}"/>
    <cellStyle name="T1 2" xfId="31" xr:uid="{00000000-0005-0000-0000-0000EF030000}"/>
    <cellStyle name="T1 2 2" xfId="109" xr:uid="{00000000-0005-0000-0000-0000F0030000}"/>
    <cellStyle name="T2" xfId="32" xr:uid="{00000000-0005-0000-0000-0000F1030000}"/>
    <cellStyle name="T2 2" xfId="33" xr:uid="{00000000-0005-0000-0000-0000F2030000}"/>
    <cellStyle name="T2 2 2" xfId="110" xr:uid="{00000000-0005-0000-0000-0000F3030000}"/>
    <cellStyle name="Title 2" xfId="1030" xr:uid="{00000000-0005-0000-0000-0000F4030000}"/>
    <cellStyle name="Title 2 2" xfId="1031" xr:uid="{00000000-0005-0000-0000-0000F5030000}"/>
    <cellStyle name="Title 2 3" xfId="1032" xr:uid="{00000000-0005-0000-0000-0000F6030000}"/>
    <cellStyle name="Title 3" xfId="1033" xr:uid="{00000000-0005-0000-0000-0000F7030000}"/>
    <cellStyle name="Title 4" xfId="1029" xr:uid="{00000000-0005-0000-0000-0000F8030000}"/>
    <cellStyle name="Total" xfId="172" builtinId="25" customBuiltin="1"/>
    <cellStyle name="Total 2" xfId="34" xr:uid="{00000000-0005-0000-0000-0000FA030000}"/>
    <cellStyle name="Total 2 2" xfId="111" xr:uid="{00000000-0005-0000-0000-0000FB030000}"/>
    <cellStyle name="Total 2 2 2" xfId="154" xr:uid="{00000000-0005-0000-0000-0000FC030000}"/>
    <cellStyle name="Total 2 2 2 2" xfId="1035" xr:uid="{00000000-0005-0000-0000-0000FD030000}"/>
    <cellStyle name="Total 2 2 2 3" xfId="1034" xr:uid="{00000000-0005-0000-0000-0000FE030000}"/>
    <cellStyle name="Total 2 3" xfId="1036" xr:uid="{00000000-0005-0000-0000-0000FF030000}"/>
    <cellStyle name="Total 3" xfId="155" xr:uid="{00000000-0005-0000-0000-000000040000}"/>
    <cellStyle name="Total 3 2" xfId="1037" xr:uid="{00000000-0005-0000-0000-000001040000}"/>
    <cellStyle name="Total 3 2 2" xfId="1038" xr:uid="{00000000-0005-0000-0000-000002040000}"/>
    <cellStyle name="Total 4" xfId="1039" xr:uid="{00000000-0005-0000-0000-000003040000}"/>
    <cellStyle name="Total1" xfId="35" xr:uid="{00000000-0005-0000-0000-000004040000}"/>
    <cellStyle name="TXT1" xfId="36" xr:uid="{00000000-0005-0000-0000-000005040000}"/>
    <cellStyle name="TXT1 2" xfId="37" xr:uid="{00000000-0005-0000-0000-000006040000}"/>
    <cellStyle name="TXT1 2 2" xfId="112" xr:uid="{00000000-0005-0000-0000-000007040000}"/>
    <cellStyle name="TXT2" xfId="38" xr:uid="{00000000-0005-0000-0000-000008040000}"/>
    <cellStyle name="TXT3" xfId="39" xr:uid="{00000000-0005-0000-0000-000009040000}"/>
    <cellStyle name="TXT4" xfId="40" xr:uid="{00000000-0005-0000-0000-00000A040000}"/>
    <cellStyle name="TXT4 2" xfId="116" xr:uid="{00000000-0005-0000-0000-00000B040000}"/>
    <cellStyle name="TXT5" xfId="41" xr:uid="{00000000-0005-0000-0000-00000C040000}"/>
    <cellStyle name="TXT5 2" xfId="117" xr:uid="{00000000-0005-0000-0000-00000D040000}"/>
    <cellStyle name="Warning Text" xfId="170" builtinId="11" customBuiltin="1"/>
    <cellStyle name="Warning Text 2" xfId="1040" xr:uid="{00000000-0005-0000-0000-00000F040000}"/>
    <cellStyle name="Warning Text 2 2" xfId="1041" xr:uid="{00000000-0005-0000-0000-000010040000}"/>
    <cellStyle name="Warning Text 3" xfId="1042" xr:uid="{00000000-0005-0000-0000-000011040000}"/>
    <cellStyle name="دعوم" xfId="1043" xr:uid="{00000000-0005-0000-0000-000012040000}"/>
    <cellStyle name="دعوم 2" xfId="1044" xr:uid="{00000000-0005-0000-0000-000013040000}"/>
    <cellStyle name="دعوم 2 2" xfId="1045" xr:uid="{00000000-0005-0000-0000-000014040000}"/>
    <cellStyle name="دعوم 3" xfId="1046" xr:uid="{00000000-0005-0000-0000-000015040000}"/>
    <cellStyle name="عادي_الملف اللي فيه أستنمارة النقل والمواصلات" xfId="118" xr:uid="{00000000-0005-0000-0000-00001604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254681167514737E-2"/>
          <c:y val="6.8045367752634339E-2"/>
          <c:w val="0.86185675924771854"/>
          <c:h val="0.871383794273104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Gr_42!$B$45</c:f>
              <c:strCache>
                <c:ptCount val="1"/>
                <c:pt idx="0">
                  <c:v>الناتج المحلي الاجمالي بالأسعار الثابتة
Gross Domestic product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Gr_42!$C$29:$G$29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2019*</c:v>
                </c:pt>
                <c:pt idx="4">
                  <c:v>2020**</c:v>
                </c:pt>
              </c:strCache>
            </c:strRef>
          </c:cat>
          <c:val>
            <c:numRef>
              <c:f>Gr_42!$C$31:$G$31</c:f>
              <c:numCache>
                <c:formatCode>_(* #,##0_);_(* \(#,##0\);_(* "-"??_);_(@_)</c:formatCode>
                <c:ptCount val="5"/>
                <c:pt idx="0">
                  <c:v>669221.25606248039</c:v>
                </c:pt>
                <c:pt idx="1">
                  <c:v>659198.96714811178</c:v>
                </c:pt>
                <c:pt idx="2">
                  <c:v>667339.23188008042</c:v>
                </c:pt>
                <c:pt idx="3">
                  <c:v>671932.13383329334</c:v>
                </c:pt>
                <c:pt idx="4">
                  <c:v>648027.44936883776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0-4EB4-BF76-5324DABD17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00573184"/>
        <c:axId val="100574720"/>
      </c:barChart>
      <c:lineChart>
        <c:grouping val="standard"/>
        <c:varyColors val="0"/>
        <c:ser>
          <c:idx val="1"/>
          <c:order val="1"/>
          <c:tx>
            <c:strRef>
              <c:f>Gr_42!$B$46</c:f>
              <c:strCache>
                <c:ptCount val="1"/>
                <c:pt idx="0">
                  <c:v>معدل نمو الناتج المحلي الاجمالي الحقيقي
GDP Growth Rate (Real) </c:v>
                </c:pt>
              </c:strCache>
            </c:strRef>
          </c:tx>
          <c:spPr>
            <a:ln w="57150"/>
          </c:spPr>
          <c:marker>
            <c:symbol val="square"/>
            <c:size val="10"/>
          </c:marker>
          <c:dLbls>
            <c:dLbl>
              <c:idx val="0"/>
              <c:layout>
                <c:manualLayout>
                  <c:x val="-3.7084384262056957E-2"/>
                  <c:y val="-5.05305583401740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40-4EB4-BF76-5324DABD17F7}"/>
                </c:ext>
              </c:extLst>
            </c:dLbl>
            <c:dLbl>
              <c:idx val="1"/>
              <c:layout>
                <c:manualLayout>
                  <c:x val="-3.0010926872803132E-2"/>
                  <c:y val="4.71575610573107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440-4EB4-BF76-5324DABD17F7}"/>
                </c:ext>
              </c:extLst>
            </c:dLbl>
            <c:dLbl>
              <c:idx val="2"/>
              <c:layout>
                <c:manualLayout>
                  <c:x val="-3.1068487303400168E-2"/>
                  <c:y val="-5.05305583401740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440-4EB4-BF76-5324DABD17F7}"/>
                </c:ext>
              </c:extLst>
            </c:dLbl>
            <c:dLbl>
              <c:idx val="3"/>
              <c:layout>
                <c:manualLayout>
                  <c:x val="-2.4231813567644468E-2"/>
                  <c:y val="-5.2228014079647368E-2"/>
                </c:manualLayout>
              </c:layout>
              <c:spPr>
                <a:noFill/>
              </c:spPr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ar-QA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440-4EB4-BF76-5324DABD17F7}"/>
                </c:ext>
              </c:extLst>
            </c:dLbl>
            <c:dLbl>
              <c:idx val="4"/>
              <c:layout>
                <c:manualLayout>
                  <c:x val="-3.2812838209485148E-2"/>
                  <c:y val="-4.4850756498174077E-2"/>
                </c:manualLayout>
              </c:layout>
              <c:spPr>
                <a:noFill/>
              </c:spPr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ar-QA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440-4EB4-BF76-5324DABD17F7}"/>
                </c:ext>
              </c:extLst>
            </c:dLbl>
            <c:dLbl>
              <c:idx val="5"/>
              <c:layout>
                <c:manualLayout>
                  <c:x val="-2.2326878243138282E-2"/>
                  <c:y val="-8.4526225887911921E-2"/>
                </c:manualLayout>
              </c:layout>
              <c:spPr>
                <a:noFill/>
              </c:spPr>
              <c:txPr>
                <a:bodyPr/>
                <a:lstStyle/>
                <a:p>
                  <a:pPr algn="ctr">
                    <a:defRPr lang="en-GB" sz="1000" b="1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ar-QA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440-4EB4-BF76-5324DABD17F7}"/>
                </c:ext>
              </c:extLst>
            </c:dLbl>
            <c:spPr>
              <a:noFill/>
            </c:spPr>
            <c:txPr>
              <a:bodyPr/>
              <a:lstStyle/>
              <a:p>
                <a:pPr>
                  <a:defRPr b="1">
                    <a:solidFill>
                      <a:srgbClr val="C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Gr_42!$C$29:$G$30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2019*</c:v>
                </c:pt>
                <c:pt idx="4">
                  <c:v>2020**</c:v>
                </c:pt>
              </c:strCache>
            </c:strRef>
          </c:cat>
          <c:val>
            <c:numRef>
              <c:f>Gr_42!$C$32:$G$32</c:f>
              <c:numCache>
                <c:formatCode>#,##0.0</c:formatCode>
                <c:ptCount val="5"/>
                <c:pt idx="0" formatCode="_(* #,##0.0_);_(* \(#,##0.0\);_(* &quot;-&quot;??_);_(@_)">
                  <c:v>3.0641918829969512</c:v>
                </c:pt>
                <c:pt idx="1">
                  <c:v>-1.5</c:v>
                </c:pt>
                <c:pt idx="2" formatCode="0.0">
                  <c:v>1.2</c:v>
                </c:pt>
                <c:pt idx="3" formatCode="_(* #,##0.0_);_(* \(#,##0.0\);_(* &quot;-&quot;??_);_(@_)">
                  <c:v>0.7</c:v>
                </c:pt>
                <c:pt idx="4" formatCode="0.0">
                  <c:v>-3.6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40-4EB4-BF76-5324DABD17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594432"/>
        <c:axId val="100576256"/>
      </c:lineChart>
      <c:catAx>
        <c:axId val="100573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 rtl="0">
              <a:defRPr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ar-QA"/>
          </a:p>
        </c:txPr>
        <c:crossAx val="100574720"/>
        <c:crosses val="autoZero"/>
        <c:auto val="1"/>
        <c:lblAlgn val="ctr"/>
        <c:lblOffset val="100"/>
        <c:noMultiLvlLbl val="0"/>
      </c:catAx>
      <c:valAx>
        <c:axId val="10057472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txPr>
          <a:bodyPr/>
          <a:lstStyle/>
          <a:p>
            <a:pPr>
              <a:defRPr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ar-QA"/>
          </a:p>
        </c:txPr>
        <c:crossAx val="100573184"/>
        <c:crosses val="autoZero"/>
        <c:crossBetween val="between"/>
      </c:valAx>
      <c:valAx>
        <c:axId val="100576256"/>
        <c:scaling>
          <c:orientation val="minMax"/>
        </c:scaling>
        <c:delete val="0"/>
        <c:axPos val="r"/>
        <c:numFmt formatCode="_(* #,##0.0_);_(* \(#,##0.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ar-QA"/>
          </a:p>
        </c:txPr>
        <c:crossAx val="100594432"/>
        <c:crosses val="max"/>
        <c:crossBetween val="between"/>
      </c:valAx>
      <c:catAx>
        <c:axId val="10059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57625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1.2671102582150536E-3"/>
          <c:y val="1.3025306200577059E-2"/>
          <c:w val="0.99438915195669275"/>
          <c:h val="0.12006139552731258"/>
        </c:manualLayout>
      </c:layout>
      <c:overlay val="0"/>
      <c:txPr>
        <a:bodyPr/>
        <a:lstStyle/>
        <a:p>
          <a:pPr>
            <a:defRPr sz="105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ar-QA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76199</xdr:rowOff>
    </xdr:from>
    <xdr:to>
      <xdr:col>1</xdr:col>
      <xdr:colOff>0</xdr:colOff>
      <xdr:row>8</xdr:row>
      <xdr:rowOff>15238</xdr:rowOff>
    </xdr:to>
    <xdr:pic>
      <xdr:nvPicPr>
        <xdr:cNvPr id="4" name="Picture 5" descr="ORNA430.WM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5400000">
          <a:off x="941070" y="-864871"/>
          <a:ext cx="2430779" cy="431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366709</xdr:colOff>
      <xdr:row>3</xdr:row>
      <xdr:rowOff>40855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0000" cy="7128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2</xdr:row>
      <xdr:rowOff>194640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0000" cy="712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2</xdr:row>
      <xdr:rowOff>101295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0000" cy="71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2506980</xdr:colOff>
      <xdr:row>0</xdr:row>
      <xdr:rowOff>0</xdr:rowOff>
    </xdr:from>
    <xdr:to>
      <xdr:col>2</xdr:col>
      <xdr:colOff>354240</xdr:colOff>
      <xdr:row>0</xdr:row>
      <xdr:rowOff>712800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5100" y="0"/>
          <a:ext cx="720000" cy="712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2</xdr:row>
      <xdr:rowOff>187867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0000" cy="712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288200</xdr:colOff>
      <xdr:row>3</xdr:row>
      <xdr:rowOff>10067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0000" cy="712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196125</xdr:colOff>
      <xdr:row>2</xdr:row>
      <xdr:rowOff>160350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0000" cy="712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358050</xdr:colOff>
      <xdr:row>2</xdr:row>
      <xdr:rowOff>160350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0000" cy="7128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476249</xdr:colOff>
      <xdr:row>4</xdr:row>
      <xdr:rowOff>33337</xdr:rowOff>
    </xdr:from>
    <xdr:to>
      <xdr:col>8</xdr:col>
      <xdr:colOff>457199</xdr:colOff>
      <xdr:row>27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710475</xdr:colOff>
      <xdr:row>2</xdr:row>
      <xdr:rowOff>217500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0000" cy="7128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364400</xdr:colOff>
      <xdr:row>2</xdr:row>
      <xdr:rowOff>179400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0000" cy="7128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364400</xdr:colOff>
      <xdr:row>2</xdr:row>
      <xdr:rowOff>179400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0000" cy="7128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shammri/AppData/Local/Microsoft/Windows/Temporary%20Internet%20Files/Content.Outlook/14L1PQPO/Copy%20of%20NAB%202020%20Tables_Valu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5%20Staff_%20&#1575;&#1604;&#1605;&#1608;&#1592;&#1601;&#1610;&#1606;\Martin\AES2019\Tables_revised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shammri/AppData/Local/Microsoft/Windows/Temporary%20Internet%20Files/Content.Outlook/14L1PQPO/Copy%20of%20QATAR_QGDP_TimeSeries_Jun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bstract%202020\Copy%20of%20NAB%202020%20Tables_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-1"/>
      <sheetName val="1.1"/>
      <sheetName val="1.2"/>
      <sheetName val="CH-2"/>
      <sheetName val="2.1"/>
      <sheetName val="2.2"/>
      <sheetName val="2.3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CH-3"/>
      <sheetName val="3.1"/>
      <sheetName val="3.2"/>
      <sheetName val="3.3"/>
      <sheetName val="CH-4"/>
      <sheetName val="4.1"/>
      <sheetName val="CH-5"/>
      <sheetName val="5.9-5.1"/>
      <sheetName val="5.10"/>
      <sheetName val="5.11"/>
      <sheetName val="5.12"/>
      <sheetName val="5.13"/>
      <sheetName val="5.14"/>
      <sheetName val="5.15"/>
      <sheetName val="5.16"/>
      <sheetName val="5.17"/>
      <sheetName val="5.18"/>
      <sheetName val="5.19"/>
      <sheetName val="5.20"/>
      <sheetName val="5.21"/>
      <sheetName val="5.22"/>
      <sheetName val="5.23"/>
      <sheetName val="5.24"/>
      <sheetName val="5.25"/>
      <sheetName val="5.26"/>
      <sheetName val="CH-6"/>
      <sheetName val="6.1"/>
    </sheetNames>
    <sheetDataSet>
      <sheetData sheetId="0"/>
      <sheetData sheetId="1"/>
      <sheetData sheetId="2"/>
      <sheetData sheetId="3"/>
      <sheetData sheetId="4">
        <row r="7">
          <cell r="K7">
            <v>1669.211775</v>
          </cell>
          <cell r="L7">
            <v>1780.6663857096551</v>
          </cell>
        </row>
        <row r="8">
          <cell r="K8">
            <v>229321.62032076306</v>
          </cell>
          <cell r="L8">
            <v>152343.03248786813</v>
          </cell>
        </row>
        <row r="9">
          <cell r="K9">
            <v>53500.821145597271</v>
          </cell>
        </row>
        <row r="10">
          <cell r="K10">
            <v>5894.2279954155092</v>
          </cell>
          <cell r="L10">
            <v>6053.0602469449714</v>
          </cell>
        </row>
        <row r="11">
          <cell r="K11">
            <v>78274.936810922183</v>
          </cell>
          <cell r="L11">
            <v>75112.316165379234</v>
          </cell>
        </row>
        <row r="12">
          <cell r="K12">
            <v>50063.75677404867</v>
          </cell>
          <cell r="L12">
            <v>44068.568792000471</v>
          </cell>
        </row>
        <row r="13">
          <cell r="K13">
            <v>27270.486283865477</v>
          </cell>
          <cell r="L13">
            <v>21403.465036035774</v>
          </cell>
        </row>
        <row r="14">
          <cell r="K14">
            <v>5566.9326095189945</v>
          </cell>
          <cell r="L14">
            <v>4738.6925670447654</v>
          </cell>
        </row>
        <row r="15">
          <cell r="K15">
            <v>9530.8772886368752</v>
          </cell>
          <cell r="L15">
            <v>9566.0778671530716</v>
          </cell>
        </row>
        <row r="16">
          <cell r="K16">
            <v>52014.720536694622</v>
          </cell>
          <cell r="L16">
            <v>53489.670248347989</v>
          </cell>
        </row>
        <row r="17">
          <cell r="K17">
            <v>41422.049650012908</v>
          </cell>
          <cell r="L17">
            <v>39585.41351755237</v>
          </cell>
        </row>
        <row r="21">
          <cell r="K21">
            <v>11945.867574358323</v>
          </cell>
          <cell r="L21">
            <v>11558.772864962937</v>
          </cell>
        </row>
        <row r="22">
          <cell r="K22">
            <v>13808.629855712092</v>
          </cell>
          <cell r="L22">
            <v>13771.374243100085</v>
          </cell>
        </row>
        <row r="23">
          <cell r="K23">
            <v>8606.3918681301111</v>
          </cell>
          <cell r="L23">
            <v>7524.936880441277</v>
          </cell>
        </row>
        <row r="24">
          <cell r="K24">
            <v>4347.7429595408876</v>
          </cell>
          <cell r="L24">
            <v>4027.6713370384246</v>
          </cell>
        </row>
        <row r="25">
          <cell r="K25">
            <v>-28426.398000000001</v>
          </cell>
          <cell r="L25">
            <v>-31556.391797776454</v>
          </cell>
        </row>
        <row r="26">
          <cell r="K26">
            <v>3522.9114423943261</v>
          </cell>
          <cell r="L26">
            <v>3086.5306116310921</v>
          </cell>
        </row>
      </sheetData>
      <sheetData sheetId="5"/>
      <sheetData sheetId="6"/>
      <sheetData sheetId="7">
        <row r="7">
          <cell r="K7">
            <v>1699.7507433895837</v>
          </cell>
          <cell r="L7">
            <v>1777.1283559208077</v>
          </cell>
        </row>
        <row r="8">
          <cell r="K8">
            <v>255880.36999508928</v>
          </cell>
          <cell r="L8">
            <v>250661.00308571375</v>
          </cell>
        </row>
        <row r="9">
          <cell r="K9">
            <v>54024.054243484046</v>
          </cell>
          <cell r="L9">
            <v>50400.707880628965</v>
          </cell>
        </row>
        <row r="10">
          <cell r="K10">
            <v>5416.9110703868491</v>
          </cell>
          <cell r="L10">
            <v>5455.3779425142948</v>
          </cell>
        </row>
        <row r="11">
          <cell r="K11">
            <v>81320.066299199942</v>
          </cell>
          <cell r="L11">
            <v>78141.741544273609</v>
          </cell>
        </row>
        <row r="12">
          <cell r="K12">
            <v>49610.754155828741</v>
          </cell>
          <cell r="L12">
            <v>45337.564282940933</v>
          </cell>
        </row>
        <row r="13">
          <cell r="K13">
            <v>25712.201223424057</v>
          </cell>
          <cell r="L13">
            <v>18749.164333952071</v>
          </cell>
        </row>
        <row r="14">
          <cell r="K14">
            <v>5704.3523219361141</v>
          </cell>
          <cell r="L14">
            <v>4551.6022452557963</v>
          </cell>
        </row>
        <row r="15">
          <cell r="K15">
            <v>10217.941037289062</v>
          </cell>
          <cell r="L15">
            <v>10417.384777630801</v>
          </cell>
        </row>
        <row r="16">
          <cell r="K16">
            <v>51412.319126017865</v>
          </cell>
          <cell r="L16">
            <v>54953.504190488318</v>
          </cell>
        </row>
        <row r="17">
          <cell r="K17">
            <v>43240.40530509621</v>
          </cell>
          <cell r="L17">
            <v>43397.908573408306</v>
          </cell>
        </row>
        <row r="21">
          <cell r="K21">
            <v>11701.209994428838</v>
          </cell>
          <cell r="L21">
            <v>11737.852001369114</v>
          </cell>
        </row>
        <row r="22">
          <cell r="K22">
            <v>13319.449322448008</v>
          </cell>
          <cell r="L22">
            <v>13748.710614140869</v>
          </cell>
        </row>
        <row r="23">
          <cell r="K23">
            <v>8676.2406630857349</v>
          </cell>
          <cell r="L23">
            <v>8173.3791330725471</v>
          </cell>
        </row>
        <row r="24">
          <cell r="K24">
            <v>4250.8479008586473</v>
          </cell>
          <cell r="L24">
            <v>3940.2116848091969</v>
          </cell>
        </row>
        <row r="25">
          <cell r="K25">
            <v>-26441.944321562794</v>
          </cell>
          <cell r="L25">
            <v>-29402.813284350992</v>
          </cell>
        </row>
        <row r="26">
          <cell r="K26">
            <v>3491.6104937703194</v>
          </cell>
          <cell r="L26">
            <v>3169.9134552792711</v>
          </cell>
        </row>
        <row r="27">
          <cell r="L27">
            <v>648027.44936883776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6">
          <cell r="K6">
            <v>641991.41438825696</v>
          </cell>
          <cell r="L6">
            <v>525657.3625767834</v>
          </cell>
        </row>
        <row r="8">
          <cell r="H8">
            <v>138570.75728158304</v>
          </cell>
          <cell r="I8">
            <v>144820.56387275486</v>
          </cell>
          <cell r="J8">
            <v>147184.94857873328</v>
          </cell>
        </row>
        <row r="11">
          <cell r="H11">
            <v>107941.03071777604</v>
          </cell>
          <cell r="I11">
            <v>103273.56754226123</v>
          </cell>
          <cell r="J11">
            <v>108649.42586870736</v>
          </cell>
          <cell r="K11">
            <v>118534.65805023818</v>
          </cell>
        </row>
        <row r="14">
          <cell r="H14">
            <v>273317.35396053351</v>
          </cell>
          <cell r="I14">
            <v>254543.67344869976</v>
          </cell>
          <cell r="J14">
            <v>277734.85743263969</v>
          </cell>
        </row>
        <row r="17">
          <cell r="H17">
            <v>263526</v>
          </cell>
          <cell r="I17">
            <v>310144</v>
          </cell>
          <cell r="J17">
            <v>373322</v>
          </cell>
          <cell r="K17">
            <v>335048</v>
          </cell>
          <cell r="L17">
            <v>258197</v>
          </cell>
        </row>
        <row r="20">
          <cell r="L20">
            <v>214995</v>
          </cell>
        </row>
      </sheetData>
      <sheetData sheetId="18">
        <row r="6">
          <cell r="G6">
            <v>649324.70127181523</v>
          </cell>
          <cell r="H6">
            <v>669221.25606248027</v>
          </cell>
          <cell r="I6">
            <v>659198.96714811178</v>
          </cell>
          <cell r="J6">
            <v>667339.23188008042</v>
          </cell>
          <cell r="K6">
            <v>671932.13383329334</v>
          </cell>
        </row>
        <row r="8">
          <cell r="H8">
            <v>138948.11434305523</v>
          </cell>
          <cell r="I8">
            <v>144209.33162564493</v>
          </cell>
          <cell r="K8">
            <v>151420.65038372111</v>
          </cell>
        </row>
        <row r="11">
          <cell r="H11">
            <v>114715.63344027418</v>
          </cell>
          <cell r="I11">
            <v>107000.41362457263</v>
          </cell>
          <cell r="J11">
            <v>108649.25736117185</v>
          </cell>
          <cell r="K11">
            <v>117631.91071976043</v>
          </cell>
          <cell r="L11">
            <v>122836.22382782646</v>
          </cell>
        </row>
        <row r="14">
          <cell r="H14">
            <v>279899.47224741289</v>
          </cell>
          <cell r="I14">
            <v>259333.05874209641</v>
          </cell>
          <cell r="J14">
            <v>277735.00071843271</v>
          </cell>
          <cell r="K14">
            <v>281783.6634051376</v>
          </cell>
        </row>
        <row r="17">
          <cell r="H17">
            <v>372909.97558343923</v>
          </cell>
          <cell r="I17">
            <v>377672.53367122868</v>
          </cell>
          <cell r="J17">
            <v>373322</v>
          </cell>
          <cell r="K17">
            <v>365127.37060767808</v>
          </cell>
        </row>
        <row r="20">
          <cell r="H20">
            <v>237251.93955170119</v>
          </cell>
          <cell r="I20">
            <v>229016.37051543093</v>
          </cell>
          <cell r="J20">
            <v>239552</v>
          </cell>
          <cell r="K20">
            <v>244031.46128300391</v>
          </cell>
        </row>
      </sheetData>
      <sheetData sheetId="19"/>
      <sheetData sheetId="20"/>
      <sheetData sheetId="21">
        <row r="6">
          <cell r="H6">
            <v>552305.14195989259</v>
          </cell>
          <cell r="J6">
            <v>667339.23188008042</v>
          </cell>
          <cell r="K6">
            <v>641991.41438825696</v>
          </cell>
        </row>
        <row r="8">
          <cell r="H8">
            <v>164875.29341900221</v>
          </cell>
          <cell r="I8">
            <v>165778.53003906205</v>
          </cell>
          <cell r="J8">
            <v>170887.99103014483</v>
          </cell>
          <cell r="K8">
            <v>179057.48706686293</v>
          </cell>
        </row>
        <row r="11">
          <cell r="H11">
            <v>2726.2654161800001</v>
          </cell>
          <cell r="I11">
            <v>2372.4519397599997</v>
          </cell>
          <cell r="J11">
            <v>4042.6032914199996</v>
          </cell>
          <cell r="K11">
            <v>8366.2298052834431</v>
          </cell>
        </row>
        <row r="14">
          <cell r="I14">
            <v>-841.60960628999999</v>
          </cell>
          <cell r="J14">
            <v>-1325.9164497199997</v>
          </cell>
          <cell r="K14">
            <v>-1804.609384884114</v>
          </cell>
        </row>
        <row r="17">
          <cell r="H17">
            <v>385065.47123490035</v>
          </cell>
          <cell r="I17">
            <v>419091.43249118375</v>
          </cell>
          <cell r="J17">
            <v>493734.55400823557</v>
          </cell>
          <cell r="K17">
            <v>456372.30690099474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aries (GCC)_ISIC4"/>
      <sheetName val="Salaries (GCC)"/>
      <sheetName val="GDP-Current (GCC)_ISIC4"/>
      <sheetName val="GDP-Current (GCC)"/>
      <sheetName val="GVO-Current (GCC)_ISIC4"/>
      <sheetName val="GVO-Current  (GCC)"/>
      <sheetName val="GDP-Constant13 (GCC)_ISIC4"/>
      <sheetName val="GDP-Constant18 (GCC)_ISIC4"/>
      <sheetName val="Subsidies"/>
      <sheetName val="Subsidies_NEW"/>
      <sheetName val="Salaries_ISIC4"/>
      <sheetName val="Salaries"/>
      <sheetName val="GDP-Current_ISIC4"/>
      <sheetName val="GDP-Current"/>
      <sheetName val="GVO-Current_ISIC4"/>
      <sheetName val="GVO-Current "/>
      <sheetName val="GDP-Constant13_ISIC4"/>
      <sheetName val="GDP-Constant13"/>
      <sheetName val="GDP-Constant18_ISIC4"/>
      <sheetName val="Tax on production"/>
      <sheetName val="Tax on production_NEW"/>
      <sheetName val="Income-Saving"/>
      <sheetName val="Income-Saving_old"/>
      <sheetName val="Expenditure-Current (T)"/>
      <sheetName val="Expenditure-Constant (T)18"/>
      <sheetName val="Expenditure-Constant (T)13"/>
      <sheetName val="GVO-Current  (3)"/>
      <sheetName val="GVO-Current  (2)"/>
      <sheetName val="GDP-Current (2)"/>
      <sheetName val="Sheet2"/>
      <sheetName val="Expenditure-Constant (ipi13)"/>
      <sheetName val="Expenditure-Constant (ipi18)"/>
      <sheetName val="GCF"/>
      <sheetName val="GCF19"/>
      <sheetName val="GCF18"/>
      <sheetName val="GCF17"/>
      <sheetName val="GCF16"/>
      <sheetName val="GCF15"/>
      <sheetName val="GCF14"/>
      <sheetName val="GCF13"/>
      <sheetName val="GDP-Constant04"/>
      <sheetName val="GDP-IPI04"/>
      <sheetName val="Expenditure-Constant (T)04"/>
      <sheetName val="Expenditure-Constant (ipi04)"/>
      <sheetName val="Sheet1"/>
      <sheetName val="Imports_BEC"/>
    </sheetNames>
    <sheetDataSet>
      <sheetData sheetId="0">
        <row r="35">
          <cell r="J35">
            <v>165778.53003906205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6">
          <cell r="J26">
            <v>835.17500816296058</v>
          </cell>
        </row>
      </sheetData>
      <sheetData sheetId="10">
        <row r="28">
          <cell r="J28">
            <v>165778.53003906203</v>
          </cell>
        </row>
      </sheetData>
      <sheetData sheetId="11" refreshError="1"/>
      <sheetData sheetId="12">
        <row r="8">
          <cell r="L8">
            <v>1669.211775</v>
          </cell>
        </row>
        <row r="71">
          <cell r="I71">
            <v>409988.28798866464</v>
          </cell>
          <cell r="J71">
            <v>445868.53724646883</v>
          </cell>
          <cell r="K71">
            <v>522288.91275838553</v>
          </cell>
          <cell r="L71">
            <v>487988.05713879952</v>
          </cell>
          <cell r="M71">
            <v>380609.23731325386</v>
          </cell>
        </row>
        <row r="77">
          <cell r="I77">
            <v>69584.03918581405</v>
          </cell>
          <cell r="J77">
            <v>66601.341119891207</v>
          </cell>
          <cell r="K77">
            <v>70943.635287445373</v>
          </cell>
          <cell r="L77">
            <v>78060.033539001699</v>
          </cell>
          <cell r="M77">
            <v>72894.35481565693</v>
          </cell>
        </row>
        <row r="80">
          <cell r="I80">
            <v>48730.099609741264</v>
          </cell>
          <cell r="J80">
            <v>50238.685507188129</v>
          </cell>
          <cell r="K80">
            <v>49604.642650170499</v>
          </cell>
          <cell r="L80">
            <v>48832.089731366694</v>
          </cell>
          <cell r="M80">
            <v>47133.961385669943</v>
          </cell>
        </row>
      </sheetData>
      <sheetData sheetId="13" refreshError="1"/>
      <sheetData sheetId="14">
        <row r="68">
          <cell r="J68">
            <v>686774.7785134922</v>
          </cell>
        </row>
      </sheetData>
      <sheetData sheetId="15" refreshError="1"/>
      <sheetData sheetId="16" refreshError="1"/>
      <sheetData sheetId="17" refreshError="1"/>
      <sheetData sheetId="18">
        <row r="8">
          <cell r="D8">
            <v>642.02699897478476</v>
          </cell>
        </row>
      </sheetData>
      <sheetData sheetId="19" refreshError="1"/>
      <sheetData sheetId="20">
        <row r="26">
          <cell r="J26">
            <v>1474.4436878107326</v>
          </cell>
        </row>
      </sheetData>
      <sheetData sheetId="21">
        <row r="24">
          <cell r="N24">
            <v>247910.10457592295</v>
          </cell>
        </row>
      </sheetData>
      <sheetData sheetId="22" refreshError="1"/>
      <sheetData sheetId="23">
        <row r="9">
          <cell r="N9">
            <v>128825.34671626007</v>
          </cell>
        </row>
      </sheetData>
      <sheetData sheetId="24">
        <row r="9">
          <cell r="J9">
            <v>94010.271872462486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24">
          <cell r="N24">
            <v>177255.38675960907</v>
          </cell>
        </row>
      </sheetData>
      <sheetData sheetId="34">
        <row r="24">
          <cell r="M24">
            <v>180202.71967813777</v>
          </cell>
        </row>
      </sheetData>
      <sheetData sheetId="35">
        <row r="24">
          <cell r="L24">
            <v>152568.45227999691</v>
          </cell>
        </row>
      </sheetData>
      <sheetData sheetId="36">
        <row r="24">
          <cell r="K24">
            <v>172687.33345501649</v>
          </cell>
        </row>
      </sheetData>
      <sheetData sheetId="37">
        <row r="24">
          <cell r="J24">
            <v>109935.06845940113</v>
          </cell>
        </row>
      </sheetData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_Tables_TimeSeries"/>
      <sheetName val="GDP_Expenditure"/>
    </sheetNames>
    <sheetDataSet>
      <sheetData sheetId="0">
        <row r="66">
          <cell r="AV66">
            <v>76638.783973074504</v>
          </cell>
          <cell r="BA66">
            <v>78905.414831331975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-1"/>
      <sheetName val="1.1"/>
      <sheetName val="1.2"/>
      <sheetName val="CH-2"/>
      <sheetName val="2.1"/>
      <sheetName val="2.2"/>
      <sheetName val="2.3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CH-3"/>
      <sheetName val="3.1"/>
      <sheetName val="3.2"/>
      <sheetName val="3.3"/>
      <sheetName val="CH-4"/>
      <sheetName val="4.1"/>
      <sheetName val="CH-5"/>
      <sheetName val="5.9-5.1"/>
      <sheetName val="5.10"/>
      <sheetName val="5.11"/>
      <sheetName val="5.12"/>
      <sheetName val="5.13"/>
      <sheetName val="5.14"/>
      <sheetName val="5.15"/>
      <sheetName val="5.16"/>
      <sheetName val="5.17"/>
      <sheetName val="5.18"/>
      <sheetName val="5.19"/>
      <sheetName val="5.20"/>
      <sheetName val="5.21"/>
      <sheetName val="5.22"/>
      <sheetName val="5.23"/>
      <sheetName val="5.24"/>
      <sheetName val="5.25"/>
      <sheetName val="5.26"/>
      <sheetName val="CH-6"/>
      <sheetName val="6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8">
          <cell r="L8">
            <v>136548.86817495286</v>
          </cell>
        </row>
        <row r="11">
          <cell r="L11">
            <v>115409.92502781699</v>
          </cell>
        </row>
        <row r="14">
          <cell r="L14">
            <v>230496.56937401358</v>
          </cell>
        </row>
      </sheetData>
      <sheetData sheetId="18">
        <row r="6">
          <cell r="L6">
            <v>648027.44936883764</v>
          </cell>
        </row>
        <row r="8">
          <cell r="J8">
            <v>147184.9738004758</v>
          </cell>
          <cell r="L8">
            <v>135589.17337583564</v>
          </cell>
        </row>
        <row r="14">
          <cell r="L14">
            <v>252499.64576335839</v>
          </cell>
        </row>
        <row r="17">
          <cell r="L17">
            <v>359484.84523456451</v>
          </cell>
        </row>
        <row r="20">
          <cell r="L20">
            <v>222382.43883274734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3" tint="0.39997558519241921"/>
  </sheetPr>
  <dimension ref="A3:C9"/>
  <sheetViews>
    <sheetView showGridLines="0" tabSelected="1" view="pageBreakPreview" zoomScaleNormal="100" zoomScaleSheetLayoutView="100" workbookViewId="0">
      <selection activeCell="A18" sqref="A18"/>
    </sheetView>
  </sheetViews>
  <sheetFormatPr defaultColWidth="9.125" defaultRowHeight="12.75"/>
  <cols>
    <col min="1" max="1" width="56.625" style="1" customWidth="1"/>
    <col min="2" max="16384" width="9.125" style="1"/>
  </cols>
  <sheetData>
    <row r="3" spans="1:3" s="444" customFormat="1" ht="50.25" customHeight="1">
      <c r="A3" s="443" t="s">
        <v>0</v>
      </c>
      <c r="B3" s="117"/>
      <c r="C3" s="117"/>
    </row>
    <row r="4" spans="1:3" s="444" customFormat="1" ht="30">
      <c r="A4" s="496" t="s">
        <v>1</v>
      </c>
      <c r="B4" s="118"/>
      <c r="C4" s="118"/>
    </row>
    <row r="5" spans="1:3" s="444" customFormat="1" ht="22.5">
      <c r="A5" s="497" t="s">
        <v>2</v>
      </c>
    </row>
    <row r="6" spans="1:3" s="444" customFormat="1" ht="29.25">
      <c r="A6" s="498" t="s">
        <v>3</v>
      </c>
    </row>
    <row r="7" spans="1:3" s="444" customFormat="1" ht="20.25">
      <c r="A7" s="445"/>
    </row>
    <row r="8" spans="1:3" s="444" customFormat="1"/>
    <row r="9" spans="1:3" s="444" customFormat="1" ht="11.45" customHeight="1"/>
  </sheetData>
  <printOptions horizontalCentered="1" verticalCentered="1"/>
  <pageMargins left="0.39370078740157483" right="0.39370078740157483" top="0.39370078740157483" bottom="0.39370078740157483" header="0.51181102362204722" footer="0.51181102362204722"/>
  <pageSetup paperSize="9" orientation="portrait" r:id="rId1"/>
  <headerFooter scaleWithDoc="0" alignWithMargins="0"/>
  <rowBreaks count="1" manualBreakCount="1">
    <brk id="9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/>
  </sheetPr>
  <dimension ref="A1:K24"/>
  <sheetViews>
    <sheetView view="pageBreakPreview" topLeftCell="B1" zoomScale="110" zoomScaleNormal="100" zoomScaleSheetLayoutView="110" workbookViewId="0">
      <selection activeCell="E21" sqref="E21:I25"/>
    </sheetView>
  </sheetViews>
  <sheetFormatPr defaultRowHeight="14.25"/>
  <cols>
    <col min="1" max="1" width="4.625" style="162" customWidth="1"/>
    <col min="2" max="2" width="36.75" style="321" customWidth="1"/>
    <col min="3" max="3" width="5.375" style="321" customWidth="1"/>
    <col min="4" max="4" width="0" hidden="1" customWidth="1"/>
    <col min="6" max="6" width="9.125" bestFit="1" customWidth="1"/>
    <col min="7" max="7" width="8.875" bestFit="1" customWidth="1"/>
    <col min="8" max="9" width="8.875" customWidth="1"/>
    <col min="10" max="10" width="36.25" customWidth="1"/>
    <col min="11" max="11" width="3.75" style="162" customWidth="1"/>
  </cols>
  <sheetData>
    <row r="1" spans="1:11" ht="20.25">
      <c r="A1" s="642" t="s">
        <v>351</v>
      </c>
      <c r="B1" s="642"/>
      <c r="C1" s="642"/>
      <c r="D1" s="642"/>
      <c r="E1" s="642"/>
      <c r="F1" s="642"/>
      <c r="G1" s="642"/>
      <c r="H1" s="642"/>
      <c r="I1" s="642"/>
      <c r="J1" s="642"/>
      <c r="K1" s="642"/>
    </row>
    <row r="2" spans="1:11" ht="15.75">
      <c r="A2" s="643" t="s">
        <v>453</v>
      </c>
      <c r="B2" s="643"/>
      <c r="C2" s="643"/>
      <c r="D2" s="643"/>
      <c r="E2" s="643"/>
      <c r="F2" s="643"/>
      <c r="G2" s="643"/>
      <c r="H2" s="643"/>
      <c r="I2" s="643"/>
      <c r="J2" s="643"/>
      <c r="K2" s="643"/>
    </row>
    <row r="3" spans="1:11" ht="15.75" customHeight="1">
      <c r="A3" s="644" t="s">
        <v>352</v>
      </c>
      <c r="B3" s="644"/>
      <c r="C3" s="644"/>
      <c r="D3" s="644"/>
      <c r="E3" s="644"/>
      <c r="F3" s="644"/>
      <c r="G3" s="644"/>
      <c r="H3" s="644"/>
      <c r="I3" s="644"/>
      <c r="J3" s="644"/>
      <c r="K3" s="644"/>
    </row>
    <row r="4" spans="1:11" ht="15.75">
      <c r="A4" s="612" t="s">
        <v>452</v>
      </c>
      <c r="B4" s="612"/>
      <c r="C4" s="612"/>
      <c r="D4" s="612"/>
      <c r="E4" s="612"/>
      <c r="F4" s="612"/>
      <c r="G4" s="612"/>
      <c r="H4" s="612"/>
      <c r="I4" s="612"/>
      <c r="J4" s="612"/>
      <c r="K4" s="612"/>
    </row>
    <row r="5" spans="1:11" ht="15.75">
      <c r="A5" s="502" t="s">
        <v>353</v>
      </c>
      <c r="B5" s="356"/>
      <c r="C5" s="356"/>
      <c r="D5" s="357"/>
      <c r="E5" s="357"/>
      <c r="F5" s="357"/>
      <c r="G5" s="357"/>
      <c r="H5" s="357"/>
      <c r="I5" s="357"/>
      <c r="J5" s="358"/>
      <c r="K5" s="501" t="s">
        <v>354</v>
      </c>
    </row>
    <row r="6" spans="1:11" s="162" customFormat="1" ht="43.5" customHeight="1">
      <c r="A6" s="28" t="s">
        <v>52</v>
      </c>
      <c r="B6" s="28" t="s">
        <v>355</v>
      </c>
      <c r="C6" s="28" t="s">
        <v>321</v>
      </c>
      <c r="D6" s="28">
        <v>2013</v>
      </c>
      <c r="E6" s="28">
        <v>2016</v>
      </c>
      <c r="F6" s="28">
        <v>2017</v>
      </c>
      <c r="G6" s="28">
        <v>2018</v>
      </c>
      <c r="H6" s="28" t="s">
        <v>186</v>
      </c>
      <c r="I6" s="28" t="s">
        <v>450</v>
      </c>
      <c r="J6" s="28" t="s">
        <v>322</v>
      </c>
      <c r="K6" s="28" t="s">
        <v>356</v>
      </c>
    </row>
    <row r="7" spans="1:11" ht="15" thickBot="1">
      <c r="A7" s="346">
        <v>1</v>
      </c>
      <c r="B7" s="318" t="s">
        <v>357</v>
      </c>
      <c r="C7" s="310" t="s">
        <v>358</v>
      </c>
      <c r="D7" s="311">
        <v>723369</v>
      </c>
      <c r="E7" s="311">
        <f>'[1]4.1'!$H$6</f>
        <v>552305.14195989259</v>
      </c>
      <c r="F7" s="311">
        <v>586401</v>
      </c>
      <c r="G7" s="311">
        <f>'[1]4.1'!$J$6</f>
        <v>667339.23188008042</v>
      </c>
      <c r="H7" s="311">
        <f>'[1]4.1'!$K$6</f>
        <v>641991.41438825696</v>
      </c>
      <c r="I7" s="311" t="s">
        <v>456</v>
      </c>
      <c r="J7" s="329" t="s">
        <v>359</v>
      </c>
      <c r="K7" s="314">
        <v>1</v>
      </c>
    </row>
    <row r="8" spans="1:11" ht="15.75" thickTop="1" thickBot="1">
      <c r="A8" s="315"/>
      <c r="B8" s="319" t="s">
        <v>360</v>
      </c>
      <c r="C8" s="312"/>
      <c r="D8" s="313">
        <v>6.4</v>
      </c>
      <c r="E8" s="313">
        <v>-6.2</v>
      </c>
      <c r="F8" s="551">
        <v>6.2</v>
      </c>
      <c r="G8" s="551">
        <v>13.8</v>
      </c>
      <c r="H8" s="551">
        <v>-3.8</v>
      </c>
      <c r="I8" s="551" t="s">
        <v>456</v>
      </c>
      <c r="J8" s="330" t="s">
        <v>361</v>
      </c>
      <c r="K8" s="314"/>
    </row>
    <row r="9" spans="1:11" ht="15.75" thickTop="1" thickBot="1">
      <c r="A9" s="347">
        <v>2</v>
      </c>
      <c r="B9" s="323" t="s">
        <v>362</v>
      </c>
      <c r="C9" s="322" t="s">
        <v>363</v>
      </c>
      <c r="D9" s="324">
        <v>126438</v>
      </c>
      <c r="E9" s="324">
        <f>'[1]4.1'!$H$8</f>
        <v>164875.29341900221</v>
      </c>
      <c r="F9" s="324">
        <f>'[1]4.1'!$I$8</f>
        <v>165778.53003906205</v>
      </c>
      <c r="G9" s="324">
        <f>'[1]4.1'!$J$8</f>
        <v>170887.99103014483</v>
      </c>
      <c r="H9" s="324">
        <f>'[1]4.1'!$K$8</f>
        <v>179057.48706686293</v>
      </c>
      <c r="I9" s="324" t="s">
        <v>456</v>
      </c>
      <c r="J9" s="331" t="s">
        <v>364</v>
      </c>
      <c r="K9" s="344">
        <v>2</v>
      </c>
    </row>
    <row r="10" spans="1:11" ht="15.75" thickTop="1" thickBot="1">
      <c r="A10" s="348"/>
      <c r="B10" s="326" t="s">
        <v>326</v>
      </c>
      <c r="C10" s="325"/>
      <c r="D10" s="327">
        <v>17.5</v>
      </c>
      <c r="E10" s="327">
        <v>29.9</v>
      </c>
      <c r="F10" s="552">
        <v>28.3</v>
      </c>
      <c r="G10" s="552">
        <v>25.6</v>
      </c>
      <c r="H10" s="552">
        <v>27.9</v>
      </c>
      <c r="I10" s="552" t="s">
        <v>456</v>
      </c>
      <c r="J10" s="332" t="s">
        <v>365</v>
      </c>
      <c r="K10" s="345"/>
    </row>
    <row r="11" spans="1:11" ht="15.75" thickTop="1" thickBot="1">
      <c r="A11" s="348"/>
      <c r="B11" s="326" t="s">
        <v>328</v>
      </c>
      <c r="C11" s="325"/>
      <c r="D11" s="327">
        <v>16.8</v>
      </c>
      <c r="E11" s="327">
        <v>3.5</v>
      </c>
      <c r="F11" s="552">
        <v>0.5</v>
      </c>
      <c r="G11" s="552">
        <v>3.1</v>
      </c>
      <c r="H11" s="552">
        <v>4.8</v>
      </c>
      <c r="I11" s="552" t="s">
        <v>456</v>
      </c>
      <c r="J11" s="332" t="s">
        <v>361</v>
      </c>
      <c r="K11" s="345"/>
    </row>
    <row r="12" spans="1:11" ht="15.75" thickTop="1" thickBot="1">
      <c r="A12" s="346">
        <v>3</v>
      </c>
      <c r="B12" s="320" t="s">
        <v>366</v>
      </c>
      <c r="C12" s="310" t="s">
        <v>367</v>
      </c>
      <c r="D12" s="311">
        <v>4162</v>
      </c>
      <c r="E12" s="311">
        <f>'[1]4.1'!$H$11</f>
        <v>2726.2654161800001</v>
      </c>
      <c r="F12" s="311">
        <f>'[1]4.1'!$I$11</f>
        <v>2372.4519397599997</v>
      </c>
      <c r="G12" s="311">
        <f>'[1]4.1'!$J$11</f>
        <v>4042.6032914199996</v>
      </c>
      <c r="H12" s="311">
        <f>'[1]4.1'!$K$11</f>
        <v>8366.2298052834431</v>
      </c>
      <c r="I12" s="311" t="s">
        <v>456</v>
      </c>
      <c r="J12" s="329" t="s">
        <v>368</v>
      </c>
      <c r="K12" s="314">
        <v>3</v>
      </c>
    </row>
    <row r="13" spans="1:11" ht="15.75" thickTop="1" thickBot="1">
      <c r="A13" s="315"/>
      <c r="B13" s="319" t="s">
        <v>326</v>
      </c>
      <c r="C13" s="312"/>
      <c r="D13" s="313">
        <v>0.6</v>
      </c>
      <c r="E13" s="313">
        <v>0.5</v>
      </c>
      <c r="F13" s="551">
        <v>0.40457856129842396</v>
      </c>
      <c r="G13" s="551">
        <v>0.6057793545317065</v>
      </c>
      <c r="H13" s="551">
        <v>1.3</v>
      </c>
      <c r="I13" s="551" t="s">
        <v>456</v>
      </c>
      <c r="J13" s="329" t="s">
        <v>365</v>
      </c>
      <c r="K13" s="316"/>
    </row>
    <row r="14" spans="1:11" ht="15.75" thickTop="1" thickBot="1">
      <c r="A14" s="315"/>
      <c r="B14" s="319" t="s">
        <v>328</v>
      </c>
      <c r="C14" s="312"/>
      <c r="D14" s="313">
        <v>7.5</v>
      </c>
      <c r="E14" s="313">
        <v>-17.5</v>
      </c>
      <c r="F14" s="551">
        <v>-12.977954175707453</v>
      </c>
      <c r="G14" s="551">
        <v>70.397689566219583</v>
      </c>
      <c r="H14" s="551">
        <v>107</v>
      </c>
      <c r="I14" s="551" t="s">
        <v>456</v>
      </c>
      <c r="J14" s="329" t="s">
        <v>361</v>
      </c>
      <c r="K14" s="316"/>
    </row>
    <row r="15" spans="1:11" ht="15.75" thickTop="1" thickBot="1">
      <c r="A15" s="347">
        <v>4</v>
      </c>
      <c r="B15" s="323" t="s">
        <v>369</v>
      </c>
      <c r="C15" s="322" t="s">
        <v>370</v>
      </c>
      <c r="D15" s="324">
        <v>-10326</v>
      </c>
      <c r="E15" s="328">
        <v>-362</v>
      </c>
      <c r="F15" s="324">
        <f>'[1]4.1'!$I$14</f>
        <v>-841.60960628999999</v>
      </c>
      <c r="G15" s="324">
        <f>'[1]4.1'!$J$14</f>
        <v>-1325.9164497199997</v>
      </c>
      <c r="H15" s="324">
        <f>'[1]4.1'!$K$14</f>
        <v>-1804.609384884114</v>
      </c>
      <c r="I15" s="324" t="s">
        <v>456</v>
      </c>
      <c r="J15" s="331" t="s">
        <v>371</v>
      </c>
      <c r="K15" s="344">
        <v>4</v>
      </c>
    </row>
    <row r="16" spans="1:11" ht="15.75" thickTop="1" thickBot="1">
      <c r="A16" s="348"/>
      <c r="B16" s="326" t="s">
        <v>326</v>
      </c>
      <c r="C16" s="325"/>
      <c r="D16" s="327">
        <v>-1.4</v>
      </c>
      <c r="E16" s="327">
        <v>-0.1</v>
      </c>
      <c r="F16" s="552">
        <v>-0.14352122290923469</v>
      </c>
      <c r="G16" s="552">
        <v>-0.19868702248847619</v>
      </c>
      <c r="H16" s="552">
        <v>-0.3</v>
      </c>
      <c r="I16" s="552" t="s">
        <v>456</v>
      </c>
      <c r="J16" s="331" t="s">
        <v>365</v>
      </c>
      <c r="K16" s="345"/>
    </row>
    <row r="17" spans="1:11" ht="15.75" thickTop="1" thickBot="1">
      <c r="A17" s="348"/>
      <c r="B17" s="326" t="s">
        <v>328</v>
      </c>
      <c r="C17" s="325"/>
      <c r="D17" s="327">
        <v>-28.5</v>
      </c>
      <c r="E17" s="327">
        <v>-88.1</v>
      </c>
      <c r="F17" s="552">
        <v>132.56072321584003</v>
      </c>
      <c r="G17" s="552">
        <v>57.545308396006874</v>
      </c>
      <c r="H17" s="552">
        <v>36.1</v>
      </c>
      <c r="I17" s="552" t="s">
        <v>456</v>
      </c>
      <c r="J17" s="331" t="s">
        <v>361</v>
      </c>
      <c r="K17" s="345"/>
    </row>
    <row r="18" spans="1:11" ht="15.75" thickTop="1" thickBot="1">
      <c r="A18" s="346">
        <v>5</v>
      </c>
      <c r="B18" s="320" t="s">
        <v>372</v>
      </c>
      <c r="C18" s="310" t="s">
        <v>373</v>
      </c>
      <c r="D18" s="311">
        <v>603095</v>
      </c>
      <c r="E18" s="311">
        <f>'[1]4.1'!$H$17</f>
        <v>385065.47123490035</v>
      </c>
      <c r="F18" s="311">
        <f>'[1]4.1'!$I$17</f>
        <v>419091.43249118375</v>
      </c>
      <c r="G18" s="311">
        <f>'[1]4.1'!$J$17</f>
        <v>493734.55400823557</v>
      </c>
      <c r="H18" s="311">
        <f>'[1]4.1'!$K$17</f>
        <v>456372.30690099474</v>
      </c>
      <c r="I18" s="311" t="s">
        <v>456</v>
      </c>
      <c r="J18" s="333" t="s">
        <v>374</v>
      </c>
      <c r="K18" s="314">
        <v>5</v>
      </c>
    </row>
    <row r="19" spans="1:11" ht="15.75" thickTop="1" thickBot="1">
      <c r="A19" s="315"/>
      <c r="B19" s="319" t="s">
        <v>326</v>
      </c>
      <c r="C19" s="315"/>
      <c r="D19" s="313">
        <v>83.4</v>
      </c>
      <c r="E19" s="313">
        <v>69.7</v>
      </c>
      <c r="F19" s="551">
        <v>71.522966992906532</v>
      </c>
      <c r="G19" s="551">
        <v>74</v>
      </c>
      <c r="H19" s="551">
        <v>71.099999999999994</v>
      </c>
      <c r="I19" s="551" t="s">
        <v>456</v>
      </c>
      <c r="J19" s="329" t="s">
        <v>365</v>
      </c>
      <c r="K19" s="316"/>
    </row>
    <row r="20" spans="1:11" ht="15.75" thickTop="1" thickBot="1">
      <c r="A20" s="530"/>
      <c r="B20" s="531" t="s">
        <v>328</v>
      </c>
      <c r="C20" s="530"/>
      <c r="D20" s="532">
        <v>3.6</v>
      </c>
      <c r="E20" s="532">
        <v>-10.3</v>
      </c>
      <c r="F20" s="553">
        <v>8.9194657635146797</v>
      </c>
      <c r="G20" s="553">
        <v>17.8</v>
      </c>
      <c r="H20" s="553">
        <v>-7.6</v>
      </c>
      <c r="I20" s="553" t="s">
        <v>456</v>
      </c>
      <c r="J20" s="533" t="s">
        <v>361</v>
      </c>
      <c r="K20" s="534"/>
    </row>
    <row r="21" spans="1:11" ht="15">
      <c r="A21" s="317"/>
      <c r="E21" s="447"/>
      <c r="F21" s="447"/>
      <c r="G21" s="447"/>
      <c r="H21" s="447"/>
      <c r="I21" s="447"/>
    </row>
    <row r="22" spans="1:11">
      <c r="E22" s="447"/>
      <c r="F22" s="447"/>
      <c r="G22" s="447"/>
      <c r="H22" s="447"/>
      <c r="I22" s="447"/>
    </row>
    <row r="23" spans="1:11">
      <c r="E23" s="447"/>
      <c r="F23" s="447"/>
      <c r="G23" s="447"/>
      <c r="H23" s="447"/>
      <c r="I23" s="447"/>
    </row>
    <row r="24" spans="1:11">
      <c r="E24" s="447"/>
      <c r="F24" s="447"/>
      <c r="G24" s="447"/>
      <c r="H24" s="447"/>
      <c r="I24" s="447"/>
    </row>
  </sheetData>
  <mergeCells count="4">
    <mergeCell ref="A1:K1"/>
    <mergeCell ref="A2:K2"/>
    <mergeCell ref="A3:K3"/>
    <mergeCell ref="A4:K4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97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tabColor theme="0"/>
  </sheetPr>
  <dimension ref="A1:J18"/>
  <sheetViews>
    <sheetView view="pageBreakPreview" zoomScaleNormal="100" zoomScaleSheetLayoutView="100" workbookViewId="0">
      <selection activeCell="E17" sqref="E17"/>
    </sheetView>
  </sheetViews>
  <sheetFormatPr defaultRowHeight="14.25"/>
  <cols>
    <col min="1" max="1" width="30.75" customWidth="1"/>
    <col min="2" max="2" width="10.75" hidden="1" customWidth="1"/>
    <col min="3" max="7" width="10.75" customWidth="1"/>
    <col min="8" max="8" width="30.75" customWidth="1"/>
  </cols>
  <sheetData>
    <row r="1" spans="1:10" ht="20.25" customHeight="1">
      <c r="A1" s="613" t="s">
        <v>375</v>
      </c>
      <c r="B1" s="613"/>
      <c r="C1" s="613"/>
      <c r="D1" s="613"/>
      <c r="E1" s="613"/>
      <c r="F1" s="613"/>
      <c r="G1" s="613"/>
      <c r="H1" s="613"/>
      <c r="I1" s="239"/>
      <c r="J1" s="239"/>
    </row>
    <row r="2" spans="1:10" ht="20.25">
      <c r="A2" s="614" t="s">
        <v>452</v>
      </c>
      <c r="B2" s="614"/>
      <c r="C2" s="614"/>
      <c r="D2" s="614"/>
      <c r="E2" s="614"/>
      <c r="F2" s="614"/>
      <c r="G2" s="614"/>
      <c r="H2" s="614"/>
      <c r="I2" s="240"/>
      <c r="J2" s="240"/>
    </row>
    <row r="3" spans="1:10" ht="15.75" customHeight="1">
      <c r="A3" s="611" t="s">
        <v>376</v>
      </c>
      <c r="B3" s="611"/>
      <c r="C3" s="611"/>
      <c r="D3" s="611"/>
      <c r="E3" s="611"/>
      <c r="F3" s="611"/>
      <c r="G3" s="611"/>
      <c r="H3" s="611"/>
      <c r="I3" s="241"/>
      <c r="J3" s="241"/>
    </row>
    <row r="4" spans="1:10" ht="15.75">
      <c r="A4" s="612" t="s">
        <v>454</v>
      </c>
      <c r="B4" s="612"/>
      <c r="C4" s="612"/>
      <c r="D4" s="612"/>
      <c r="E4" s="612"/>
      <c r="F4" s="612"/>
      <c r="G4" s="612"/>
      <c r="H4" s="612"/>
      <c r="I4" s="235"/>
      <c r="J4" s="235"/>
    </row>
    <row r="5" spans="1:10" ht="15.75">
      <c r="A5" s="153" t="s">
        <v>377</v>
      </c>
      <c r="H5" s="157" t="s">
        <v>378</v>
      </c>
    </row>
    <row r="6" spans="1:10" ht="48.75" customHeight="1">
      <c r="A6" s="156" t="s">
        <v>379</v>
      </c>
      <c r="B6" s="505">
        <v>2013</v>
      </c>
      <c r="C6" s="505">
        <v>2016</v>
      </c>
      <c r="D6" s="505">
        <v>2017</v>
      </c>
      <c r="E6" s="505">
        <v>2018</v>
      </c>
      <c r="F6" s="505">
        <v>2019</v>
      </c>
      <c r="G6" s="505">
        <v>2020</v>
      </c>
      <c r="H6" s="155" t="s">
        <v>380</v>
      </c>
    </row>
    <row r="7" spans="1:10" ht="27.75" customHeight="1" thickBot="1">
      <c r="A7" s="477" t="s">
        <v>381</v>
      </c>
      <c r="B7" s="478">
        <v>344058</v>
      </c>
      <c r="C7" s="478">
        <v>161180.22643866998</v>
      </c>
      <c r="D7" s="478">
        <v>163273.64752823999</v>
      </c>
      <c r="E7" s="478">
        <v>207915.77933353142</v>
      </c>
      <c r="F7" s="478">
        <v>214749.02229244</v>
      </c>
      <c r="G7" s="478">
        <v>171186.74801660003</v>
      </c>
      <c r="H7" s="194" t="s">
        <v>382</v>
      </c>
    </row>
    <row r="8" spans="1:10" ht="27.75" customHeight="1" thickTop="1" thickBot="1">
      <c r="A8" s="479" t="s">
        <v>383</v>
      </c>
      <c r="B8" s="480">
        <v>204659</v>
      </c>
      <c r="C8" s="480">
        <v>210882.61089585003</v>
      </c>
      <c r="D8" s="480">
        <v>203265.27416044998</v>
      </c>
      <c r="E8" s="480">
        <v>192834.80757301999</v>
      </c>
      <c r="F8" s="480">
        <v>208417.88535337563</v>
      </c>
      <c r="G8" s="480">
        <v>182454.2814412622</v>
      </c>
      <c r="H8" s="195" t="s">
        <v>384</v>
      </c>
    </row>
    <row r="9" spans="1:10" ht="27.75" customHeight="1" thickTop="1">
      <c r="A9" s="481" t="s">
        <v>385</v>
      </c>
      <c r="B9" s="482">
        <v>139399</v>
      </c>
      <c r="C9" s="482">
        <v>-49702.384457180044</v>
      </c>
      <c r="D9" s="482">
        <v>-39991.626632209984</v>
      </c>
      <c r="E9" s="482">
        <v>15080.971760511427</v>
      </c>
      <c r="F9" s="482">
        <v>6331.1369390643667</v>
      </c>
      <c r="G9" s="482">
        <v>-11267.533424662164</v>
      </c>
      <c r="H9" s="196" t="s">
        <v>386</v>
      </c>
    </row>
    <row r="10" spans="1:10" s="154" customFormat="1" ht="15">
      <c r="A10" s="197" t="s">
        <v>387</v>
      </c>
      <c r="B10"/>
      <c r="C10"/>
      <c r="D10"/>
      <c r="E10"/>
      <c r="F10"/>
      <c r="G10"/>
      <c r="H10" s="237" t="s">
        <v>388</v>
      </c>
    </row>
    <row r="11" spans="1:10">
      <c r="C11" s="447"/>
      <c r="D11" s="447"/>
      <c r="E11" s="447"/>
      <c r="F11" s="447"/>
      <c r="G11" s="447"/>
    </row>
    <row r="12" spans="1:10">
      <c r="C12" s="447"/>
      <c r="D12" s="447"/>
      <c r="E12" s="447"/>
      <c r="F12" s="447"/>
      <c r="G12" s="447"/>
    </row>
    <row r="13" spans="1:10">
      <c r="C13" s="447"/>
      <c r="D13" s="447"/>
      <c r="E13" s="447"/>
      <c r="F13" s="447"/>
      <c r="G13" s="447"/>
    </row>
    <row r="14" spans="1:10">
      <c r="C14" s="447"/>
      <c r="D14" s="447"/>
      <c r="E14" s="447"/>
      <c r="F14" s="447"/>
      <c r="G14" s="447"/>
    </row>
    <row r="15" spans="1:10">
      <c r="C15" s="447"/>
      <c r="D15" s="447"/>
      <c r="E15" s="447"/>
      <c r="F15" s="447"/>
      <c r="G15" s="447"/>
    </row>
    <row r="16" spans="1:10">
      <c r="C16" s="447"/>
      <c r="D16" s="447"/>
      <c r="E16" s="447"/>
      <c r="F16" s="447"/>
      <c r="G16" s="447"/>
    </row>
    <row r="17" spans="3:7">
      <c r="C17" s="447"/>
      <c r="D17" s="447"/>
      <c r="E17" s="447"/>
      <c r="F17" s="447"/>
      <c r="G17" s="447"/>
    </row>
    <row r="18" spans="3:7">
      <c r="C18" s="447"/>
      <c r="D18" s="447"/>
      <c r="E18" s="447"/>
      <c r="F18" s="447"/>
      <c r="G18" s="447"/>
    </row>
  </sheetData>
  <mergeCells count="4">
    <mergeCell ref="A1:H1"/>
    <mergeCell ref="A2:H2"/>
    <mergeCell ref="A3:H3"/>
    <mergeCell ref="A4:H4"/>
  </mergeCells>
  <dataValidations count="1">
    <dataValidation allowBlank="1" showInputMessage="1" showErrorMessage="1" sqref="C12:G14" xr:uid="{BFBD2497-1F13-4582-B0F3-62012BF5CAD1}"/>
  </dataValidations>
  <printOptions horizontalCentered="1" verticalCentered="1"/>
  <pageMargins left="0" right="0" top="0" bottom="0" header="0.31496062992125984" footer="0.31496062992125984"/>
  <pageSetup paperSize="9" scale="9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tabColor theme="0"/>
  </sheetPr>
  <dimension ref="A1:Y60"/>
  <sheetViews>
    <sheetView view="pageBreakPreview" zoomScaleNormal="100" zoomScaleSheetLayoutView="100" workbookViewId="0">
      <selection activeCell="H13" sqref="H13"/>
    </sheetView>
  </sheetViews>
  <sheetFormatPr defaultColWidth="9.125" defaultRowHeight="15.75"/>
  <cols>
    <col min="1" max="1" width="37.75" style="143" customWidth="1"/>
    <col min="2" max="2" width="10.125" style="142" hidden="1" customWidth="1"/>
    <col min="3" max="3" width="12" style="142" customWidth="1"/>
    <col min="4" max="4" width="12.875" style="142" customWidth="1"/>
    <col min="5" max="5" width="14.875" style="142" customWidth="1"/>
    <col min="6" max="7" width="15.125" style="142" customWidth="1"/>
    <col min="8" max="8" width="37.75" style="141" customWidth="1"/>
    <col min="9" max="9" width="11.375" style="140" hidden="1" customWidth="1"/>
    <col min="10" max="14" width="0" style="140" hidden="1" customWidth="1"/>
    <col min="15" max="15" width="8.875" style="140" hidden="1" customWidth="1"/>
    <col min="16" max="16" width="3.375" style="140" customWidth="1"/>
    <col min="17" max="17" width="15.625" bestFit="1" customWidth="1"/>
    <col min="18" max="18" width="15.25" bestFit="1" customWidth="1"/>
    <col min="19" max="19" width="14.625" bestFit="1" customWidth="1"/>
    <col min="20" max="20" width="8" bestFit="1" customWidth="1"/>
    <col min="21" max="21" width="7.625" bestFit="1" customWidth="1"/>
    <col min="23" max="23" width="14.875" bestFit="1" customWidth="1"/>
    <col min="25" max="16384" width="9.125" style="140"/>
  </cols>
  <sheetData>
    <row r="1" spans="1:25" ht="26.45" customHeight="1">
      <c r="A1" s="613" t="s">
        <v>389</v>
      </c>
      <c r="B1" s="613"/>
      <c r="C1" s="613"/>
      <c r="D1" s="613"/>
      <c r="E1" s="613"/>
      <c r="F1" s="613"/>
      <c r="G1" s="613"/>
      <c r="H1" s="613"/>
    </row>
    <row r="2" spans="1:25" ht="21" thickBot="1">
      <c r="A2" s="660" t="s">
        <v>452</v>
      </c>
      <c r="B2" s="661"/>
      <c r="C2" s="661"/>
      <c r="D2" s="661"/>
      <c r="E2" s="661"/>
      <c r="F2" s="661"/>
      <c r="G2" s="661"/>
      <c r="H2" s="661"/>
    </row>
    <row r="3" spans="1:25" ht="15.75" customHeight="1">
      <c r="A3" s="662" t="s">
        <v>390</v>
      </c>
      <c r="B3" s="662"/>
      <c r="C3" s="662"/>
      <c r="D3" s="662"/>
      <c r="E3" s="662"/>
      <c r="F3" s="662"/>
      <c r="G3" s="662"/>
      <c r="H3" s="662"/>
    </row>
    <row r="4" spans="1:25" ht="15.75" customHeight="1">
      <c r="A4" s="644" t="s">
        <v>455</v>
      </c>
      <c r="B4" s="644"/>
      <c r="C4" s="644"/>
      <c r="D4" s="644"/>
      <c r="E4" s="644"/>
      <c r="F4" s="644"/>
      <c r="G4" s="644"/>
      <c r="H4" s="644"/>
    </row>
    <row r="5" spans="1:25" customFormat="1">
      <c r="A5" s="153" t="s">
        <v>391</v>
      </c>
      <c r="C5" s="567"/>
      <c r="H5" s="157" t="s">
        <v>392</v>
      </c>
    </row>
    <row r="6" spans="1:25" ht="36.75" customHeight="1">
      <c r="A6" s="242" t="s">
        <v>393</v>
      </c>
      <c r="B6" s="535">
        <v>2013</v>
      </c>
      <c r="C6" s="535">
        <v>2016</v>
      </c>
      <c r="D6" s="536">
        <v>2017</v>
      </c>
      <c r="E6" s="536">
        <v>2018</v>
      </c>
      <c r="F6" s="538">
        <v>2019</v>
      </c>
      <c r="G6" s="568" t="s">
        <v>457</v>
      </c>
      <c r="H6" s="537" t="s">
        <v>394</v>
      </c>
      <c r="I6" s="140">
        <v>2005</v>
      </c>
      <c r="J6" s="140">
        <v>2006</v>
      </c>
      <c r="K6" s="140">
        <v>2007</v>
      </c>
      <c r="L6" s="140">
        <v>2008</v>
      </c>
      <c r="M6" s="140">
        <v>2009</v>
      </c>
      <c r="N6" s="140">
        <v>2010</v>
      </c>
      <c r="O6" s="140">
        <v>2011</v>
      </c>
    </row>
    <row r="7" spans="1:25" ht="15" customHeight="1" thickBot="1">
      <c r="A7" s="243" t="s">
        <v>395</v>
      </c>
      <c r="B7" s="349">
        <v>220078</v>
      </c>
      <c r="C7" s="349">
        <v>-30418</v>
      </c>
      <c r="D7" s="349">
        <v>23389</v>
      </c>
      <c r="E7" s="349">
        <v>60614</v>
      </c>
      <c r="F7" s="349">
        <v>15506</v>
      </c>
      <c r="G7" s="569">
        <v>-13167</v>
      </c>
      <c r="H7" s="560" t="s">
        <v>396</v>
      </c>
    </row>
    <row r="8" spans="1:25" ht="15" customHeight="1" thickTop="1" thickBot="1">
      <c r="A8" s="244" t="s">
        <v>397</v>
      </c>
      <c r="B8" s="350">
        <v>370775</v>
      </c>
      <c r="C8" s="350">
        <v>92047</v>
      </c>
      <c r="D8" s="350">
        <v>133707</v>
      </c>
      <c r="E8" s="350">
        <v>185572</v>
      </c>
      <c r="F8" s="350">
        <v>151355</v>
      </c>
      <c r="G8" s="448">
        <v>98779</v>
      </c>
      <c r="H8" s="561" t="s">
        <v>398</v>
      </c>
    </row>
    <row r="9" spans="1:25" ht="15" customHeight="1" thickTop="1" thickBot="1">
      <c r="A9" s="412" t="s">
        <v>399</v>
      </c>
      <c r="B9" s="351">
        <v>485343</v>
      </c>
      <c r="C9" s="351">
        <v>208287</v>
      </c>
      <c r="D9" s="351">
        <v>245694</v>
      </c>
      <c r="E9" s="351">
        <v>306810</v>
      </c>
      <c r="F9" s="351">
        <v>265483</v>
      </c>
      <c r="G9" s="570">
        <v>187474</v>
      </c>
      <c r="H9" s="562" t="s">
        <v>400</v>
      </c>
      <c r="I9" s="149">
        <v>46749.456472999998</v>
      </c>
      <c r="J9" s="149">
        <v>58170.557398258003</v>
      </c>
      <c r="K9" s="149">
        <v>69819.793892999995</v>
      </c>
      <c r="L9" s="149">
        <v>93768.606360000005</v>
      </c>
      <c r="M9" s="149">
        <v>57314.345783330005</v>
      </c>
      <c r="N9" s="149">
        <v>73641.950395530002</v>
      </c>
      <c r="O9" s="149">
        <v>96111.752196059999</v>
      </c>
    </row>
    <row r="10" spans="1:25" ht="15" customHeight="1" thickTop="1" thickBot="1">
      <c r="A10" s="414" t="s">
        <v>401</v>
      </c>
      <c r="B10" s="350">
        <v>90554.755311419984</v>
      </c>
      <c r="C10" s="350">
        <v>-116240</v>
      </c>
      <c r="D10" s="350">
        <v>-111987</v>
      </c>
      <c r="E10" s="350">
        <v>-121238</v>
      </c>
      <c r="F10" s="350">
        <v>-114128</v>
      </c>
      <c r="G10" s="350">
        <v>-88695</v>
      </c>
      <c r="H10" s="563" t="s">
        <v>402</v>
      </c>
      <c r="I10" s="149"/>
      <c r="J10" s="149"/>
      <c r="K10" s="149"/>
      <c r="L10" s="149"/>
      <c r="M10" s="149"/>
      <c r="N10" s="149"/>
      <c r="O10" s="149"/>
    </row>
    <row r="11" spans="1:25" thickTop="1" thickBot="1">
      <c r="A11" s="415" t="s">
        <v>403</v>
      </c>
      <c r="B11" s="352">
        <v>318640.06071334</v>
      </c>
      <c r="C11" s="351">
        <v>127972</v>
      </c>
      <c r="D11" s="351">
        <v>146603.35899099999</v>
      </c>
      <c r="E11" s="351">
        <v>188610.65769416399</v>
      </c>
      <c r="F11" s="351">
        <v>164149.76439900001</v>
      </c>
      <c r="G11" s="570">
        <v>115145.630449</v>
      </c>
      <c r="H11" s="564" t="s">
        <v>404</v>
      </c>
      <c r="I11" s="149"/>
      <c r="J11" s="149"/>
      <c r="K11" s="149"/>
      <c r="L11" s="149"/>
      <c r="M11" s="149"/>
      <c r="N11" s="149"/>
      <c r="O11" s="149"/>
    </row>
    <row r="12" spans="1:25" ht="15" customHeight="1" thickTop="1" thickBot="1">
      <c r="A12" s="414" t="s">
        <v>405</v>
      </c>
      <c r="B12" s="350">
        <v>70375.212488730045</v>
      </c>
      <c r="C12" s="350">
        <v>39858</v>
      </c>
      <c r="D12" s="350">
        <v>46947.890258129941</v>
      </c>
      <c r="E12" s="350">
        <v>58060.697519289082</v>
      </c>
      <c r="F12" s="350">
        <v>28708.186613000002</v>
      </c>
      <c r="G12" s="350">
        <v>23677.583624999999</v>
      </c>
      <c r="H12" s="563" t="s">
        <v>406</v>
      </c>
      <c r="I12" s="149"/>
      <c r="J12" s="149"/>
      <c r="K12" s="149"/>
      <c r="L12" s="149"/>
      <c r="M12" s="149"/>
      <c r="N12" s="149"/>
      <c r="O12" s="149"/>
      <c r="Y12" s="261"/>
    </row>
    <row r="13" spans="1:25" ht="15" customHeight="1" thickTop="1" thickBot="1">
      <c r="A13" s="416" t="s">
        <v>407</v>
      </c>
      <c r="B13" s="352">
        <v>5772.9714865099977</v>
      </c>
      <c r="C13" s="351">
        <v>8554.3703540000006</v>
      </c>
      <c r="D13" s="351">
        <v>9533.5012518661351</v>
      </c>
      <c r="E13" s="351">
        <v>9891.7794697581867</v>
      </c>
      <c r="F13" s="351">
        <v>8914.9983360000006</v>
      </c>
      <c r="G13" s="570">
        <v>1042.0007780000001</v>
      </c>
      <c r="H13" s="565" t="s">
        <v>408</v>
      </c>
      <c r="I13" s="149"/>
      <c r="J13" s="149"/>
      <c r="K13" s="149"/>
      <c r="L13" s="149"/>
      <c r="M13" s="149"/>
      <c r="N13" s="149"/>
      <c r="O13" s="149"/>
    </row>
    <row r="14" spans="1:25" thickTop="1" thickBot="1">
      <c r="A14" s="413" t="s">
        <v>409</v>
      </c>
      <c r="B14" s="350">
        <v>-114568</v>
      </c>
      <c r="C14" s="350">
        <v>-116240</v>
      </c>
      <c r="D14" s="350">
        <v>-111987</v>
      </c>
      <c r="E14" s="350">
        <v>-121238</v>
      </c>
      <c r="F14" s="350">
        <v>-114128</v>
      </c>
      <c r="G14" s="350">
        <v>-88695</v>
      </c>
      <c r="H14" s="566" t="s">
        <v>410</v>
      </c>
      <c r="I14" s="149">
        <v>31704.692059000001</v>
      </c>
      <c r="J14" s="149">
        <v>47329.102393199995</v>
      </c>
      <c r="K14" s="149">
        <v>70021.097322679998</v>
      </c>
      <c r="L14" s="149">
        <v>122204.33094860001</v>
      </c>
      <c r="M14" s="149">
        <v>92465.949259889996</v>
      </c>
      <c r="N14" s="149">
        <v>151335.13392754999</v>
      </c>
      <c r="O14" s="149">
        <v>258789.16591508</v>
      </c>
    </row>
    <row r="15" spans="1:25" ht="15" customHeight="1" thickTop="1" thickBot="1">
      <c r="A15" s="412" t="s">
        <v>411</v>
      </c>
      <c r="B15" s="352">
        <v>-59347</v>
      </c>
      <c r="C15" s="352">
        <v>-59571</v>
      </c>
      <c r="D15" s="449">
        <v>-49944</v>
      </c>
      <c r="E15" s="449">
        <v>-51802</v>
      </c>
      <c r="F15" s="540">
        <v>-59349</v>
      </c>
      <c r="G15" s="449">
        <v>-55577</v>
      </c>
      <c r="H15" s="411" t="s">
        <v>412</v>
      </c>
      <c r="I15" s="150">
        <v>13779.481472000012</v>
      </c>
      <c r="J15" s="150">
        <v>16902.073768180086</v>
      </c>
      <c r="K15" s="150">
        <v>20052.872181671839</v>
      </c>
      <c r="L15" s="150">
        <v>25875.040628569444</v>
      </c>
      <c r="M15" s="150">
        <v>20717.316326949698</v>
      </c>
      <c r="N15" s="150">
        <v>40014.301476223001</v>
      </c>
      <c r="O15" s="150">
        <v>55554.779249039188</v>
      </c>
    </row>
    <row r="16" spans="1:25" ht="15" customHeight="1" thickTop="1" thickBot="1">
      <c r="A16" s="244" t="s">
        <v>413</v>
      </c>
      <c r="B16" s="350">
        <v>40675</v>
      </c>
      <c r="C16" s="350">
        <v>55239</v>
      </c>
      <c r="D16" s="448">
        <v>64450</v>
      </c>
      <c r="E16" s="448">
        <v>66512</v>
      </c>
      <c r="F16" s="539">
        <v>69565</v>
      </c>
      <c r="G16" s="448">
        <v>70723</v>
      </c>
      <c r="H16" s="246" t="s">
        <v>414</v>
      </c>
      <c r="I16" s="149">
        <v>1540.2493710000003</v>
      </c>
      <c r="J16" s="149">
        <v>1546.7298040469998</v>
      </c>
      <c r="K16" s="149">
        <v>1927.5177887619998</v>
      </c>
      <c r="L16" s="149">
        <v>3150.2674584729998</v>
      </c>
      <c r="M16" s="149">
        <v>4248.4335648029983</v>
      </c>
      <c r="N16" s="149">
        <v>7317.8304889360015</v>
      </c>
      <c r="O16" s="149">
        <v>5590.7893714469992</v>
      </c>
    </row>
    <row r="17" spans="1:24" ht="15" customHeight="1" thickTop="1" thickBot="1">
      <c r="A17" s="420" t="s">
        <v>415</v>
      </c>
      <c r="B17" s="352">
        <v>12581</v>
      </c>
      <c r="C17" s="352">
        <v>19696</v>
      </c>
      <c r="D17" s="449">
        <v>21734</v>
      </c>
      <c r="E17" s="449">
        <v>20258</v>
      </c>
      <c r="F17" s="540">
        <v>19808</v>
      </c>
      <c r="G17" s="449">
        <v>12969</v>
      </c>
      <c r="H17" s="418" t="s">
        <v>416</v>
      </c>
      <c r="I17" s="148" t="e">
        <v>#REF!</v>
      </c>
      <c r="J17" s="148" t="e">
        <v>#REF!</v>
      </c>
      <c r="K17" s="148">
        <v>13075</v>
      </c>
      <c r="L17" s="148">
        <v>12468</v>
      </c>
      <c r="M17" s="148">
        <v>7288</v>
      </c>
      <c r="N17" s="148">
        <v>10961</v>
      </c>
      <c r="O17" s="148">
        <v>26913</v>
      </c>
    </row>
    <row r="18" spans="1:24" ht="15" customHeight="1" thickTop="1" thickBot="1">
      <c r="A18" s="421" t="s">
        <v>417</v>
      </c>
      <c r="B18" s="350">
        <v>20401.5</v>
      </c>
      <c r="C18" s="350">
        <v>27690</v>
      </c>
      <c r="D18" s="448">
        <v>37254</v>
      </c>
      <c r="E18" s="448">
        <v>36619</v>
      </c>
      <c r="F18" s="539">
        <v>38811</v>
      </c>
      <c r="G18" s="448">
        <v>41045</v>
      </c>
      <c r="H18" s="419" t="s">
        <v>418</v>
      </c>
      <c r="I18" s="149" t="e">
        <v>#REF!</v>
      </c>
      <c r="J18" s="149" t="e">
        <v>#REF!</v>
      </c>
      <c r="K18" s="149">
        <v>174896.28118611383</v>
      </c>
      <c r="L18" s="149">
        <v>257466.24539564244</v>
      </c>
      <c r="M18" s="149">
        <v>182034.04493497268</v>
      </c>
      <c r="N18" s="149">
        <v>283270.216288239</v>
      </c>
      <c r="O18" s="149">
        <v>442959.48673162621</v>
      </c>
    </row>
    <row r="19" spans="1:24" ht="15" customHeight="1" thickTop="1" thickBot="1">
      <c r="A19" s="420" t="s">
        <v>405</v>
      </c>
      <c r="B19" s="352">
        <v>7692.5</v>
      </c>
      <c r="C19" s="352">
        <v>7853</v>
      </c>
      <c r="D19" s="449">
        <v>5462</v>
      </c>
      <c r="E19" s="449">
        <v>9635</v>
      </c>
      <c r="F19" s="540">
        <v>10946</v>
      </c>
      <c r="G19" s="449">
        <v>16709</v>
      </c>
      <c r="H19" s="418" t="s">
        <v>419</v>
      </c>
      <c r="I19" s="149">
        <v>105496.63000400004</v>
      </c>
      <c r="J19" s="149">
        <v>139210.73355963803</v>
      </c>
      <c r="K19" s="149">
        <v>174896</v>
      </c>
      <c r="L19" s="149">
        <v>257466</v>
      </c>
      <c r="M19" s="149">
        <v>182034.044934973</v>
      </c>
      <c r="N19" s="149">
        <v>283270</v>
      </c>
      <c r="O19" s="149">
        <v>442959.8</v>
      </c>
    </row>
    <row r="20" spans="1:24" ht="15" customHeight="1" thickTop="1" thickBot="1">
      <c r="A20" s="413" t="s">
        <v>420</v>
      </c>
      <c r="B20" s="350">
        <v>-100022</v>
      </c>
      <c r="C20" s="350">
        <v>-114810</v>
      </c>
      <c r="D20" s="448">
        <v>-114394</v>
      </c>
      <c r="E20" s="448">
        <v>-118314</v>
      </c>
      <c r="F20" s="539">
        <v>-128914</v>
      </c>
      <c r="G20" s="448">
        <v>-126300</v>
      </c>
      <c r="H20" s="246" t="s">
        <v>421</v>
      </c>
      <c r="N20" s="148">
        <v>-0.21628823899663985</v>
      </c>
      <c r="O20" s="148">
        <v>0.31326837377855554</v>
      </c>
    </row>
    <row r="21" spans="1:24" s="147" customFormat="1" ht="15" customHeight="1" thickTop="1" thickBot="1">
      <c r="A21" s="420" t="s">
        <v>415</v>
      </c>
      <c r="B21" s="352">
        <v>-24082</v>
      </c>
      <c r="C21" s="352">
        <v>-33084</v>
      </c>
      <c r="D21" s="449">
        <v>-35084</v>
      </c>
      <c r="E21" s="449">
        <v>-33750</v>
      </c>
      <c r="F21" s="540">
        <v>-34528</v>
      </c>
      <c r="G21" s="449">
        <v>-24541</v>
      </c>
      <c r="H21" s="418" t="s">
        <v>416</v>
      </c>
      <c r="Q21"/>
      <c r="R21"/>
      <c r="S21"/>
      <c r="T21"/>
      <c r="U21"/>
      <c r="V21"/>
      <c r="W21"/>
      <c r="X21"/>
    </row>
    <row r="22" spans="1:24" ht="15" customHeight="1" thickTop="1" thickBot="1">
      <c r="A22" s="421" t="s">
        <v>417</v>
      </c>
      <c r="B22" s="350">
        <v>-37294</v>
      </c>
      <c r="C22" s="350">
        <v>-39873</v>
      </c>
      <c r="D22" s="448">
        <v>-39766</v>
      </c>
      <c r="E22" s="448">
        <v>-41676</v>
      </c>
      <c r="F22" s="539">
        <v>-50812</v>
      </c>
      <c r="G22" s="448">
        <v>-56646</v>
      </c>
      <c r="H22" s="419" t="s">
        <v>418</v>
      </c>
    </row>
    <row r="23" spans="1:24" ht="15" customHeight="1" thickTop="1" thickBot="1">
      <c r="A23" s="420" t="s">
        <v>405</v>
      </c>
      <c r="B23" s="352">
        <v>-38646</v>
      </c>
      <c r="C23" s="352">
        <v>-41853</v>
      </c>
      <c r="D23" s="449">
        <v>-39544</v>
      </c>
      <c r="E23" s="449">
        <v>-42888</v>
      </c>
      <c r="F23" s="540">
        <v>-43574</v>
      </c>
      <c r="G23" s="449">
        <v>-45113</v>
      </c>
      <c r="H23" s="418" t="s">
        <v>419</v>
      </c>
    </row>
    <row r="24" spans="1:24" ht="15" customHeight="1" thickTop="1" thickBot="1">
      <c r="A24" s="244" t="s">
        <v>422</v>
      </c>
      <c r="B24" s="350">
        <v>-37724</v>
      </c>
      <c r="C24" s="350">
        <v>-4038</v>
      </c>
      <c r="D24" s="448">
        <v>-1527</v>
      </c>
      <c r="E24" s="448">
        <v>-13633</v>
      </c>
      <c r="F24" s="539">
        <v>-16051</v>
      </c>
      <c r="G24" s="448">
        <v>-11111</v>
      </c>
      <c r="H24" s="246" t="s">
        <v>423</v>
      </c>
    </row>
    <row r="25" spans="1:24" ht="15" customHeight="1" thickTop="1" thickBot="1">
      <c r="A25" s="420" t="s">
        <v>424</v>
      </c>
      <c r="B25" s="352">
        <v>23264</v>
      </c>
      <c r="C25" s="352">
        <v>25902</v>
      </c>
      <c r="D25" s="449">
        <v>31241</v>
      </c>
      <c r="E25" s="449">
        <v>29171</v>
      </c>
      <c r="F25" s="540">
        <v>32554</v>
      </c>
      <c r="G25" s="449">
        <v>38140</v>
      </c>
      <c r="H25" s="418" t="s">
        <v>425</v>
      </c>
    </row>
    <row r="26" spans="1:24" ht="15" customHeight="1" thickTop="1" thickBot="1">
      <c r="A26" s="421" t="s">
        <v>426</v>
      </c>
      <c r="B26" s="350">
        <v>-60988</v>
      </c>
      <c r="C26" s="448">
        <v>0</v>
      </c>
      <c r="D26" s="448">
        <v>0</v>
      </c>
      <c r="E26" s="448">
        <v>0</v>
      </c>
      <c r="F26" s="539">
        <v>0</v>
      </c>
      <c r="G26" s="448">
        <v>0</v>
      </c>
      <c r="H26" s="419" t="s">
        <v>427</v>
      </c>
    </row>
    <row r="27" spans="1:24" ht="15" customHeight="1" thickTop="1" thickBot="1">
      <c r="A27" s="412" t="s">
        <v>428</v>
      </c>
      <c r="B27" s="352">
        <v>-53626</v>
      </c>
      <c r="C27" s="352">
        <v>-58856</v>
      </c>
      <c r="D27" s="449">
        <v>-58847</v>
      </c>
      <c r="E27" s="449">
        <v>-59523</v>
      </c>
      <c r="F27" s="540">
        <v>-60449</v>
      </c>
      <c r="G27" s="449">
        <v>-45258</v>
      </c>
      <c r="H27" s="411" t="s">
        <v>429</v>
      </c>
    </row>
    <row r="28" spans="1:24" ht="15" customHeight="1" thickTop="1" thickBot="1">
      <c r="A28" s="414" t="s">
        <v>430</v>
      </c>
      <c r="B28" s="350">
        <v>4064</v>
      </c>
      <c r="C28" s="350">
        <v>2160</v>
      </c>
      <c r="D28" s="448">
        <v>4759</v>
      </c>
      <c r="E28" s="448">
        <v>3407</v>
      </c>
      <c r="F28" s="539">
        <v>4911</v>
      </c>
      <c r="G28" s="448">
        <v>5485</v>
      </c>
      <c r="H28" s="246" t="s">
        <v>431</v>
      </c>
    </row>
    <row r="29" spans="1:24" ht="15" customHeight="1" thickTop="1" thickBot="1">
      <c r="A29" s="415" t="s">
        <v>432</v>
      </c>
      <c r="B29" s="352">
        <v>-57690</v>
      </c>
      <c r="C29" s="352">
        <v>-61016</v>
      </c>
      <c r="D29" s="449">
        <v>-63606</v>
      </c>
      <c r="E29" s="449">
        <v>-62930</v>
      </c>
      <c r="F29" s="540">
        <v>-65360</v>
      </c>
      <c r="G29" s="449">
        <v>-50743</v>
      </c>
      <c r="H29" s="417" t="s">
        <v>433</v>
      </c>
    </row>
    <row r="30" spans="1:24" ht="15" customHeight="1" thickTop="1" thickBot="1">
      <c r="A30" s="414" t="s">
        <v>434</v>
      </c>
      <c r="B30" s="350">
        <v>-40550</v>
      </c>
      <c r="C30" s="350">
        <v>-43079</v>
      </c>
      <c r="D30" s="448">
        <v>-45863</v>
      </c>
      <c r="E30" s="448">
        <v>-41543</v>
      </c>
      <c r="F30" s="539">
        <v>-43003</v>
      </c>
      <c r="G30" s="448">
        <v>-38619</v>
      </c>
      <c r="H30" s="246" t="s">
        <v>435</v>
      </c>
    </row>
    <row r="31" spans="1:24" ht="15" customHeight="1" thickTop="1" thickBot="1">
      <c r="A31" s="245" t="s">
        <v>436</v>
      </c>
      <c r="B31" s="353">
        <v>-189816.5</v>
      </c>
      <c r="C31" s="353">
        <v>13840.5</v>
      </c>
      <c r="D31" s="450">
        <v>-92648</v>
      </c>
      <c r="E31" s="450">
        <v>1035</v>
      </c>
      <c r="F31" s="541">
        <v>21733</v>
      </c>
      <c r="G31" s="450">
        <v>19757.469494048775</v>
      </c>
      <c r="H31" s="422" t="s">
        <v>437</v>
      </c>
    </row>
    <row r="32" spans="1:24" ht="15" customHeight="1" thickTop="1" thickBot="1">
      <c r="A32" s="414" t="s">
        <v>438</v>
      </c>
      <c r="B32" s="350">
        <v>-17403</v>
      </c>
      <c r="C32" s="350">
        <v>-2996</v>
      </c>
      <c r="D32" s="448">
        <v>-1702</v>
      </c>
      <c r="E32" s="448">
        <v>-873</v>
      </c>
      <c r="F32" s="539">
        <v>-519</v>
      </c>
      <c r="G32" s="448">
        <v>-613</v>
      </c>
      <c r="H32" s="246" t="s">
        <v>439</v>
      </c>
    </row>
    <row r="33" spans="1:8" ht="15" customHeight="1" thickTop="1" thickBot="1">
      <c r="A33" s="415" t="s">
        <v>440</v>
      </c>
      <c r="B33" s="352">
        <v>-172413.5</v>
      </c>
      <c r="C33" s="352">
        <v>16836.5</v>
      </c>
      <c r="D33" s="449">
        <v>-90946</v>
      </c>
      <c r="E33" s="449">
        <v>1908</v>
      </c>
      <c r="F33" s="540">
        <v>22252</v>
      </c>
      <c r="G33" s="449">
        <v>20370.469494048775</v>
      </c>
      <c r="H33" s="417" t="s">
        <v>441</v>
      </c>
    </row>
    <row r="34" spans="1:8" thickTop="1" thickBot="1">
      <c r="A34" s="270" t="s">
        <v>442</v>
      </c>
      <c r="B34" s="354">
        <v>68721.5</v>
      </c>
      <c r="C34" s="451">
        <v>-5298.5</v>
      </c>
      <c r="D34" s="451">
        <v>4188</v>
      </c>
      <c r="E34" s="451">
        <v>-3933</v>
      </c>
      <c r="F34" s="542">
        <v>-3096</v>
      </c>
      <c r="G34" s="451">
        <v>-4725.4694940487752</v>
      </c>
      <c r="H34" s="423" t="s">
        <v>443</v>
      </c>
    </row>
    <row r="35" spans="1:8" thickTop="1" thickBot="1">
      <c r="A35" s="245" t="s">
        <v>444</v>
      </c>
      <c r="B35" s="353">
        <v>98983</v>
      </c>
      <c r="C35" s="450">
        <v>-21876</v>
      </c>
      <c r="D35" s="450">
        <v>-65071</v>
      </c>
      <c r="E35" s="450">
        <v>57716</v>
      </c>
      <c r="F35" s="450">
        <v>34143</v>
      </c>
      <c r="G35" s="450">
        <v>1865</v>
      </c>
      <c r="H35" s="422" t="s">
        <v>445</v>
      </c>
    </row>
    <row r="36" spans="1:8" ht="15" thickTop="1">
      <c r="A36" s="271" t="s">
        <v>446</v>
      </c>
      <c r="B36" s="355">
        <v>-98983</v>
      </c>
      <c r="C36" s="452">
        <v>21876</v>
      </c>
      <c r="D36" s="452">
        <v>65071</v>
      </c>
      <c r="E36" s="452">
        <v>-57716</v>
      </c>
      <c r="F36" s="452">
        <v>-34143</v>
      </c>
      <c r="G36" s="452">
        <v>-1865</v>
      </c>
      <c r="H36" s="424" t="s">
        <v>447</v>
      </c>
    </row>
    <row r="37" spans="1:8" ht="14.25">
      <c r="A37" s="425" t="s">
        <v>448</v>
      </c>
      <c r="B37" s="426"/>
      <c r="C37" s="426"/>
      <c r="D37" s="426"/>
      <c r="E37" s="426"/>
      <c r="F37" s="426"/>
      <c r="G37" s="426"/>
      <c r="H37" s="426" t="s">
        <v>449</v>
      </c>
    </row>
    <row r="39" spans="1:8" customFormat="1" ht="14.25"/>
    <row r="40" spans="1:8" customFormat="1" ht="14.25"/>
    <row r="41" spans="1:8" customFormat="1" ht="14.25"/>
    <row r="42" spans="1:8" customFormat="1" ht="14.25"/>
    <row r="43" spans="1:8" customFormat="1" ht="14.25"/>
    <row r="44" spans="1:8" customFormat="1">
      <c r="A44" s="143"/>
      <c r="B44" s="142"/>
    </row>
    <row r="45" spans="1:8" customFormat="1">
      <c r="A45" s="143"/>
      <c r="B45" s="142"/>
    </row>
    <row r="46" spans="1:8" customFormat="1">
      <c r="A46" s="143"/>
      <c r="B46" s="142"/>
    </row>
    <row r="47" spans="1:8" customFormat="1">
      <c r="A47" s="143"/>
      <c r="B47" s="142"/>
    </row>
    <row r="48" spans="1:8" customFormat="1">
      <c r="A48" s="143"/>
      <c r="B48" s="142"/>
    </row>
    <row r="49" spans="1:16" customFormat="1">
      <c r="A49" s="143"/>
      <c r="B49" s="142"/>
    </row>
    <row r="50" spans="1:16" customFormat="1">
      <c r="A50" s="143"/>
      <c r="B50" s="142"/>
    </row>
    <row r="51" spans="1:16" customFormat="1" ht="14.25"/>
    <row r="52" spans="1:16" customFormat="1" ht="14.25"/>
    <row r="53" spans="1:16" customFormat="1" ht="14.25"/>
    <row r="54" spans="1:16"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</sheetData>
  <mergeCells count="4">
    <mergeCell ref="A1:H1"/>
    <mergeCell ref="A2:H2"/>
    <mergeCell ref="A3:H3"/>
    <mergeCell ref="A4:H4"/>
  </mergeCells>
  <printOptions horizontalCentered="1" verticalCentered="1"/>
  <pageMargins left="0" right="0" top="0.35433070866141736" bottom="0" header="0.31496062992125984" footer="0.31496062992125984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3" tint="0.39997558519241921"/>
  </sheetPr>
  <dimension ref="A1:D18"/>
  <sheetViews>
    <sheetView showGridLines="0" view="pageBreakPreview" zoomScaleNormal="100" zoomScaleSheetLayoutView="100" workbookViewId="0">
      <selection activeCell="H4" sqref="H4"/>
    </sheetView>
  </sheetViews>
  <sheetFormatPr defaultColWidth="9.125" defaultRowHeight="12.75"/>
  <cols>
    <col min="1" max="1" width="2.625" style="4" customWidth="1"/>
    <col min="2" max="2" width="37.75" style="7" customWidth="1"/>
    <col min="3" max="3" width="37.75" style="4" customWidth="1"/>
    <col min="4" max="4" width="2.625" style="4" customWidth="1"/>
    <col min="5" max="16384" width="9.125" style="4"/>
  </cols>
  <sheetData>
    <row r="1" spans="1:4" s="2" customFormat="1" ht="68.45" customHeight="1">
      <c r="A1" s="77"/>
      <c r="B1" s="77"/>
      <c r="C1" s="77"/>
    </row>
    <row r="2" spans="1:4" s="3" customFormat="1" ht="31.5" customHeight="1">
      <c r="A2" s="63"/>
      <c r="B2" s="500" t="s">
        <v>4</v>
      </c>
      <c r="C2" s="499" t="s">
        <v>1</v>
      </c>
      <c r="D2" s="427"/>
    </row>
    <row r="3" spans="1:4" ht="15.75" customHeight="1">
      <c r="A3" s="63"/>
      <c r="B3" s="5"/>
      <c r="C3" s="427"/>
      <c r="D3" s="427"/>
    </row>
    <row r="4" spans="1:4" s="6" customFormat="1" ht="71.45" customHeight="1">
      <c r="A4" s="608" t="s">
        <v>5</v>
      </c>
      <c r="B4" s="608"/>
      <c r="C4" s="610" t="s">
        <v>6</v>
      </c>
      <c r="D4" s="610"/>
    </row>
    <row r="5" spans="1:4" s="6" customFormat="1" ht="8.25" customHeight="1">
      <c r="A5" s="434"/>
      <c r="B5" s="554"/>
      <c r="C5" s="428"/>
      <c r="D5" s="429"/>
    </row>
    <row r="6" spans="1:4" s="6" customFormat="1" ht="8.25" customHeight="1">
      <c r="A6" s="434"/>
      <c r="B6" s="435"/>
      <c r="C6" s="428"/>
      <c r="D6" s="429"/>
    </row>
    <row r="7" spans="1:4" s="6" customFormat="1" ht="38.25" customHeight="1">
      <c r="A7" s="609" t="s">
        <v>7</v>
      </c>
      <c r="B7" s="609"/>
      <c r="C7" s="610" t="s">
        <v>8</v>
      </c>
      <c r="D7" s="610"/>
    </row>
    <row r="8" spans="1:4" s="6" customFormat="1" ht="8.25" customHeight="1">
      <c r="A8" s="434"/>
      <c r="B8" s="435"/>
      <c r="C8" s="428"/>
      <c r="D8" s="429"/>
    </row>
    <row r="9" spans="1:4" s="6" customFormat="1" ht="36" customHeight="1">
      <c r="A9" s="609" t="s">
        <v>9</v>
      </c>
      <c r="B9" s="609"/>
      <c r="C9" s="610" t="s">
        <v>10</v>
      </c>
      <c r="D9" s="610"/>
    </row>
    <row r="10" spans="1:4" s="6" customFormat="1" ht="10.5" customHeight="1">
      <c r="A10" s="436"/>
      <c r="B10" s="435"/>
      <c r="C10" s="430"/>
      <c r="D10" s="429"/>
    </row>
    <row r="11" spans="1:4" s="168" customFormat="1" ht="18.75">
      <c r="A11" s="436"/>
      <c r="B11" s="437" t="s">
        <v>11</v>
      </c>
      <c r="C11" s="430" t="s">
        <v>12</v>
      </c>
      <c r="D11" s="431"/>
    </row>
    <row r="12" spans="1:4" ht="15">
      <c r="A12" s="438"/>
      <c r="B12" s="439"/>
      <c r="C12" s="427"/>
      <c r="D12" s="427"/>
    </row>
    <row r="13" spans="1:4" ht="15">
      <c r="A13" s="438" t="s">
        <v>13</v>
      </c>
      <c r="B13" s="440" t="s">
        <v>14</v>
      </c>
      <c r="C13" s="432" t="s">
        <v>15</v>
      </c>
      <c r="D13" s="433" t="s">
        <v>16</v>
      </c>
    </row>
    <row r="14" spans="1:4" ht="15">
      <c r="A14" s="438" t="s">
        <v>13</v>
      </c>
      <c r="B14" s="440" t="s">
        <v>17</v>
      </c>
      <c r="C14" s="432" t="s">
        <v>18</v>
      </c>
      <c r="D14" s="433" t="s">
        <v>16</v>
      </c>
    </row>
    <row r="15" spans="1:4" ht="24">
      <c r="A15" s="441" t="s">
        <v>19</v>
      </c>
      <c r="B15" s="442" t="s">
        <v>20</v>
      </c>
      <c r="C15" s="432" t="s">
        <v>21</v>
      </c>
      <c r="D15" s="433" t="s">
        <v>16</v>
      </c>
    </row>
    <row r="16" spans="1:4" ht="27" customHeight="1">
      <c r="A16" s="441" t="s">
        <v>19</v>
      </c>
      <c r="B16" s="440" t="s">
        <v>22</v>
      </c>
      <c r="C16" s="432" t="s">
        <v>23</v>
      </c>
      <c r="D16" s="433" t="s">
        <v>16</v>
      </c>
    </row>
    <row r="17" spans="1:4" ht="15">
      <c r="A17" s="438" t="s">
        <v>13</v>
      </c>
      <c r="B17" s="440" t="s">
        <v>24</v>
      </c>
      <c r="C17" s="432" t="s">
        <v>25</v>
      </c>
      <c r="D17" s="433" t="s">
        <v>16</v>
      </c>
    </row>
    <row r="18" spans="1:4" ht="15">
      <c r="C18" s="427"/>
      <c r="D18" s="427"/>
    </row>
  </sheetData>
  <mergeCells count="6">
    <mergeCell ref="A4:B4"/>
    <mergeCell ref="A7:B7"/>
    <mergeCell ref="A9:B9"/>
    <mergeCell ref="C4:D4"/>
    <mergeCell ref="C7:D7"/>
    <mergeCell ref="C9:D9"/>
  </mergeCells>
  <printOptions horizontalCentered="1"/>
  <pageMargins left="0" right="0" top="0.78740157480314965" bottom="0.98425196850393704" header="0.51181102362204722" footer="0.51181102362204722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>
    <tabColor theme="0"/>
  </sheetPr>
  <dimension ref="A1:U57"/>
  <sheetViews>
    <sheetView view="pageBreakPreview" topLeftCell="B1" zoomScale="90" zoomScaleNormal="110" zoomScaleSheetLayoutView="90" workbookViewId="0">
      <selection activeCell="G27" sqref="G27"/>
    </sheetView>
  </sheetViews>
  <sheetFormatPr defaultColWidth="9" defaultRowHeight="15"/>
  <cols>
    <col min="1" max="1" width="28.375" style="161" customWidth="1"/>
    <col min="2" max="2" width="7.375" style="280" customWidth="1"/>
    <col min="3" max="3" width="13.75" style="161" customWidth="1"/>
    <col min="4" max="4" width="13.75" style="164" customWidth="1"/>
    <col min="5" max="8" width="9.75" style="164" customWidth="1"/>
    <col min="9" max="9" width="7.75" style="161" customWidth="1"/>
    <col min="10" max="10" width="37.75" style="161" customWidth="1"/>
    <col min="11" max="11" width="5.25" customWidth="1"/>
    <col min="12" max="12" width="15.625" customWidth="1"/>
    <col min="13" max="13" width="12.125" bestFit="1" customWidth="1"/>
    <col min="14" max="16" width="9.75" bestFit="1" customWidth="1"/>
  </cols>
  <sheetData>
    <row r="1" spans="1:21" s="13" customFormat="1" ht="20.25" customHeight="1">
      <c r="A1" s="613" t="s">
        <v>26</v>
      </c>
      <c r="B1" s="613"/>
      <c r="C1" s="613"/>
      <c r="D1" s="613"/>
      <c r="E1" s="613"/>
      <c r="F1" s="613"/>
      <c r="G1" s="613"/>
      <c r="H1" s="613"/>
      <c r="I1" s="613"/>
      <c r="J1" s="613"/>
      <c r="K1"/>
      <c r="L1"/>
      <c r="M1"/>
      <c r="N1"/>
      <c r="O1"/>
      <c r="P1"/>
      <c r="Q1"/>
      <c r="R1"/>
      <c r="S1"/>
      <c r="T1"/>
      <c r="U1"/>
    </row>
    <row r="2" spans="1:21" s="12" customFormat="1" ht="20.25">
      <c r="A2" s="614" t="s">
        <v>452</v>
      </c>
      <c r="B2" s="614"/>
      <c r="C2" s="614"/>
      <c r="D2" s="614"/>
      <c r="E2" s="614"/>
      <c r="F2" s="614"/>
      <c r="G2" s="614"/>
      <c r="H2" s="614"/>
      <c r="I2" s="614"/>
      <c r="J2" s="614"/>
      <c r="K2"/>
      <c r="L2"/>
      <c r="M2"/>
      <c r="N2"/>
      <c r="O2"/>
      <c r="P2"/>
      <c r="Q2"/>
      <c r="R2"/>
      <c r="S2"/>
      <c r="T2"/>
      <c r="U2"/>
    </row>
    <row r="3" spans="1:21" s="12" customFormat="1" ht="15.75" customHeight="1">
      <c r="A3" s="611" t="s">
        <v>27</v>
      </c>
      <c r="B3" s="611"/>
      <c r="C3" s="611"/>
      <c r="D3" s="611"/>
      <c r="E3" s="611"/>
      <c r="F3" s="611"/>
      <c r="G3" s="611"/>
      <c r="H3" s="611"/>
      <c r="I3" s="611"/>
      <c r="J3" s="611"/>
      <c r="K3"/>
      <c r="L3"/>
      <c r="M3"/>
      <c r="N3"/>
      <c r="O3"/>
      <c r="P3"/>
      <c r="Q3"/>
      <c r="R3"/>
      <c r="S3"/>
      <c r="T3"/>
      <c r="U3"/>
    </row>
    <row r="4" spans="1:21" s="12" customFormat="1" ht="15.75">
      <c r="A4" s="612" t="s">
        <v>451</v>
      </c>
      <c r="B4" s="612"/>
      <c r="C4" s="612"/>
      <c r="D4" s="612"/>
      <c r="E4" s="612"/>
      <c r="F4" s="612"/>
      <c r="G4" s="612"/>
      <c r="H4" s="612"/>
      <c r="I4" s="612"/>
      <c r="J4" s="612"/>
      <c r="K4"/>
      <c r="L4"/>
      <c r="M4"/>
      <c r="N4"/>
      <c r="O4"/>
      <c r="P4"/>
      <c r="Q4"/>
      <c r="R4"/>
      <c r="S4"/>
      <c r="T4"/>
      <c r="U4"/>
    </row>
    <row r="5" spans="1:21" ht="15.75" customHeight="1">
      <c r="A5" s="273" t="s">
        <v>28</v>
      </c>
      <c r="B5" s="279"/>
      <c r="C5" s="162"/>
      <c r="D5" s="163"/>
      <c r="E5" s="163"/>
      <c r="F5" s="163"/>
      <c r="G5" s="163"/>
      <c r="H5" s="163"/>
      <c r="I5" s="162"/>
      <c r="J5" s="152" t="s">
        <v>29</v>
      </c>
    </row>
    <row r="6" spans="1:21" ht="46.15" customHeight="1">
      <c r="A6" s="272" t="s">
        <v>30</v>
      </c>
      <c r="B6" s="503" t="s">
        <v>31</v>
      </c>
      <c r="C6" s="504" t="s">
        <v>32</v>
      </c>
      <c r="D6" s="505">
        <v>2016</v>
      </c>
      <c r="E6" s="505">
        <v>2017</v>
      </c>
      <c r="F6" s="505">
        <v>2018</v>
      </c>
      <c r="G6" s="505" t="s">
        <v>186</v>
      </c>
      <c r="H6" s="505" t="s">
        <v>450</v>
      </c>
      <c r="I6" s="504" t="s">
        <v>33</v>
      </c>
      <c r="J6" s="151" t="s">
        <v>34</v>
      </c>
    </row>
    <row r="7" spans="1:21" ht="16.5" thickBot="1">
      <c r="A7" s="274" t="s">
        <v>35</v>
      </c>
      <c r="B7" s="275"/>
      <c r="C7" s="159"/>
      <c r="D7" s="159"/>
      <c r="E7" s="159"/>
      <c r="F7" s="159"/>
      <c r="G7" s="159"/>
      <c r="H7" s="159"/>
      <c r="I7" s="159"/>
      <c r="J7" s="160" t="s">
        <v>36</v>
      </c>
    </row>
    <row r="8" spans="1:21" ht="24" customHeight="1" thickTop="1" thickBot="1">
      <c r="A8" s="169" t="s">
        <v>37</v>
      </c>
      <c r="B8" s="210">
        <v>1</v>
      </c>
      <c r="C8" s="224" t="s">
        <v>38</v>
      </c>
      <c r="D8" s="308">
        <v>552305.1419598927</v>
      </c>
      <c r="E8" s="308">
        <v>586400.80486371566</v>
      </c>
      <c r="F8" s="308">
        <v>667339.23188008042</v>
      </c>
      <c r="G8" s="308">
        <v>641991.41438825696</v>
      </c>
      <c r="H8" s="308">
        <v>525657.3625767834</v>
      </c>
      <c r="I8" s="165" t="s">
        <v>39</v>
      </c>
      <c r="J8" s="145" t="s">
        <v>40</v>
      </c>
      <c r="L8" s="545"/>
      <c r="M8" s="447"/>
      <c r="N8" s="447"/>
      <c r="O8" s="447"/>
      <c r="P8" s="447"/>
      <c r="Q8" s="447"/>
      <c r="R8" s="447"/>
      <c r="S8" s="447"/>
      <c r="T8" s="447"/>
    </row>
    <row r="9" spans="1:21" ht="24" customHeight="1" thickTop="1" thickBot="1">
      <c r="A9" s="170" t="s">
        <v>41</v>
      </c>
      <c r="B9" s="276">
        <v>2</v>
      </c>
      <c r="C9" s="225" t="s">
        <v>38</v>
      </c>
      <c r="D9" s="307">
        <v>-4038</v>
      </c>
      <c r="E9" s="307">
        <v>-1527</v>
      </c>
      <c r="F9" s="307">
        <v>-13633</v>
      </c>
      <c r="G9" s="307">
        <v>-16051</v>
      </c>
      <c r="H9" s="307">
        <v>-11111</v>
      </c>
      <c r="I9" s="166" t="s">
        <v>39</v>
      </c>
      <c r="J9" s="146" t="s">
        <v>42</v>
      </c>
      <c r="L9" s="447"/>
      <c r="M9" s="447"/>
      <c r="N9" s="447"/>
      <c r="T9" s="447"/>
    </row>
    <row r="10" spans="1:21" ht="24" customHeight="1" thickTop="1" thickBot="1">
      <c r="A10" s="169" t="s">
        <v>43</v>
      </c>
      <c r="B10" s="210" t="s">
        <v>44</v>
      </c>
      <c r="C10" s="224" t="s">
        <v>38</v>
      </c>
      <c r="D10" s="308">
        <v>548267.1419598927</v>
      </c>
      <c r="E10" s="308">
        <v>584873.80486371566</v>
      </c>
      <c r="F10" s="308">
        <v>653706.23188008042</v>
      </c>
      <c r="G10" s="308">
        <v>625940.41438825696</v>
      </c>
      <c r="H10" s="308">
        <v>514546.3625767834</v>
      </c>
      <c r="I10" s="165" t="s">
        <v>39</v>
      </c>
      <c r="J10" s="145" t="s">
        <v>45</v>
      </c>
      <c r="P10" s="447"/>
      <c r="Q10" s="447"/>
      <c r="R10" s="447"/>
      <c r="S10" s="447"/>
      <c r="T10" s="447"/>
    </row>
    <row r="11" spans="1:21" ht="24" customHeight="1" thickTop="1" thickBot="1">
      <c r="A11" s="170" t="s">
        <v>46</v>
      </c>
      <c r="B11" s="276">
        <v>4</v>
      </c>
      <c r="C11" s="225" t="s">
        <v>38</v>
      </c>
      <c r="D11" s="307">
        <v>-58856</v>
      </c>
      <c r="E11" s="307">
        <v>-58847</v>
      </c>
      <c r="F11" s="307">
        <v>-59523</v>
      </c>
      <c r="G11" s="307">
        <v>-60449</v>
      </c>
      <c r="H11" s="307">
        <v>-45258</v>
      </c>
      <c r="I11" s="166" t="s">
        <v>39</v>
      </c>
      <c r="J11" s="146" t="s">
        <v>47</v>
      </c>
      <c r="T11" s="447"/>
    </row>
    <row r="12" spans="1:21" ht="24" customHeight="1" thickTop="1" thickBot="1">
      <c r="A12" s="169" t="s">
        <v>48</v>
      </c>
      <c r="B12" s="210" t="s">
        <v>49</v>
      </c>
      <c r="C12" s="224" t="s">
        <v>38</v>
      </c>
      <c r="D12" s="308">
        <v>489411.1419598927</v>
      </c>
      <c r="E12" s="308">
        <v>526026.80486371566</v>
      </c>
      <c r="F12" s="308">
        <v>594183.23188008042</v>
      </c>
      <c r="G12" s="308">
        <v>565491.41438825696</v>
      </c>
      <c r="H12" s="308">
        <v>469288.3625767834</v>
      </c>
      <c r="I12" s="165" t="s">
        <v>39</v>
      </c>
      <c r="J12" s="145" t="s">
        <v>50</v>
      </c>
      <c r="L12" s="447"/>
      <c r="M12" s="447"/>
      <c r="N12" s="447"/>
      <c r="P12" s="447"/>
      <c r="Q12" s="447"/>
      <c r="R12" s="447"/>
      <c r="S12" s="447"/>
      <c r="T12" s="447"/>
    </row>
    <row r="13" spans="1:21" ht="21" customHeight="1" thickTop="1" thickBot="1">
      <c r="A13" s="170" t="s">
        <v>51</v>
      </c>
      <c r="B13" s="276">
        <v>6</v>
      </c>
      <c r="C13" s="225" t="s">
        <v>52</v>
      </c>
      <c r="D13" s="307">
        <v>2617634</v>
      </c>
      <c r="E13" s="307">
        <v>2724606</v>
      </c>
      <c r="F13" s="307">
        <v>2760170</v>
      </c>
      <c r="G13" s="307">
        <v>2799202</v>
      </c>
      <c r="H13" s="307">
        <v>2833679</v>
      </c>
      <c r="I13" s="166" t="s">
        <v>53</v>
      </c>
      <c r="J13" s="146" t="s">
        <v>54</v>
      </c>
      <c r="P13" s="447"/>
      <c r="Q13" s="447"/>
      <c r="R13" s="447"/>
      <c r="S13" s="447"/>
      <c r="T13" s="447"/>
    </row>
    <row r="14" spans="1:21" ht="21" customHeight="1" thickTop="1" thickBot="1">
      <c r="A14" s="169" t="s">
        <v>55</v>
      </c>
      <c r="B14" s="210" t="s">
        <v>56</v>
      </c>
      <c r="C14" s="224" t="s">
        <v>57</v>
      </c>
      <c r="D14" s="308">
        <v>210994.02817960523</v>
      </c>
      <c r="E14" s="308">
        <v>215224.07455012418</v>
      </c>
      <c r="F14" s="308">
        <v>241774.68484915074</v>
      </c>
      <c r="G14" s="308">
        <v>229348</v>
      </c>
      <c r="H14" s="308">
        <v>185503</v>
      </c>
      <c r="I14" s="165" t="s">
        <v>58</v>
      </c>
      <c r="J14" s="145" t="s">
        <v>59</v>
      </c>
      <c r="L14" s="545"/>
      <c r="M14" s="545"/>
      <c r="P14" s="602"/>
      <c r="Q14" s="602"/>
      <c r="R14" s="602"/>
      <c r="S14" s="602"/>
      <c r="T14" s="602"/>
    </row>
    <row r="15" spans="1:21" ht="21" customHeight="1" thickTop="1" thickBot="1">
      <c r="A15" s="170" t="s">
        <v>60</v>
      </c>
      <c r="B15" s="276">
        <v>8</v>
      </c>
      <c r="C15" s="225" t="s">
        <v>38</v>
      </c>
      <c r="D15" s="307">
        <v>246511.78799935908</v>
      </c>
      <c r="E15" s="307">
        <v>248094.13141501608</v>
      </c>
      <c r="F15" s="307">
        <v>255834.37444744064</v>
      </c>
      <c r="G15" s="307">
        <v>269207.86384189024</v>
      </c>
      <c r="H15" s="307">
        <v>251958.79320276986</v>
      </c>
      <c r="I15" s="166" t="s">
        <v>39</v>
      </c>
      <c r="J15" s="146" t="s">
        <v>61</v>
      </c>
      <c r="L15" s="545"/>
      <c r="M15" s="545"/>
      <c r="T15" s="447"/>
    </row>
    <row r="16" spans="1:21" ht="21" customHeight="1" thickTop="1" thickBot="1">
      <c r="A16" s="169" t="s">
        <v>62</v>
      </c>
      <c r="B16" s="210">
        <v>9</v>
      </c>
      <c r="C16" s="224" t="s">
        <v>38</v>
      </c>
      <c r="D16" s="308">
        <v>138570.75728158304</v>
      </c>
      <c r="E16" s="308">
        <v>144820.56387275486</v>
      </c>
      <c r="F16" s="308">
        <v>147184.94857873328</v>
      </c>
      <c r="G16" s="308">
        <v>150673.20579165203</v>
      </c>
      <c r="H16" s="308">
        <v>136548.86817495286</v>
      </c>
      <c r="I16" s="165" t="s">
        <v>39</v>
      </c>
      <c r="J16" s="145" t="s">
        <v>63</v>
      </c>
      <c r="L16" s="545"/>
      <c r="M16" s="545"/>
      <c r="P16" s="447"/>
      <c r="Q16" s="447"/>
      <c r="R16" s="447"/>
      <c r="S16" s="447"/>
      <c r="T16" s="447"/>
    </row>
    <row r="17" spans="1:21" ht="21" customHeight="1" thickTop="1" thickBot="1">
      <c r="A17" s="170" t="s">
        <v>64</v>
      </c>
      <c r="B17" s="276">
        <v>10</v>
      </c>
      <c r="C17" s="225" t="s">
        <v>38</v>
      </c>
      <c r="D17" s="307">
        <v>107941.03071777604</v>
      </c>
      <c r="E17" s="307">
        <v>103273.56754226123</v>
      </c>
      <c r="F17" s="307">
        <v>108649.42586870736</v>
      </c>
      <c r="G17" s="307">
        <v>118534.65805023818</v>
      </c>
      <c r="H17" s="307">
        <v>115409.92502781699</v>
      </c>
      <c r="I17" s="166" t="s">
        <v>39</v>
      </c>
      <c r="J17" s="146" t="s">
        <v>65</v>
      </c>
      <c r="L17" s="545"/>
      <c r="M17" s="545"/>
      <c r="P17" s="447"/>
      <c r="Q17" s="447"/>
      <c r="R17" s="447"/>
      <c r="S17" s="447"/>
      <c r="T17" s="447"/>
    </row>
    <row r="18" spans="1:21" ht="21" customHeight="1" thickTop="1" thickBot="1">
      <c r="A18" s="169" t="s">
        <v>66</v>
      </c>
      <c r="B18" s="210">
        <v>11</v>
      </c>
      <c r="C18" s="224" t="s">
        <v>38</v>
      </c>
      <c r="D18" s="308">
        <v>273317.35396053351</v>
      </c>
      <c r="E18" s="308">
        <v>254543.67344869976</v>
      </c>
      <c r="F18" s="308">
        <v>277734.85743263969</v>
      </c>
      <c r="G18" s="308">
        <v>280777.55054636672</v>
      </c>
      <c r="H18" s="308">
        <v>230496.56937401358</v>
      </c>
      <c r="I18" s="165" t="s">
        <v>39</v>
      </c>
      <c r="J18" s="145" t="s">
        <v>67</v>
      </c>
      <c r="L18" s="545"/>
      <c r="M18" s="545"/>
      <c r="P18" s="447"/>
      <c r="Q18" s="447"/>
      <c r="R18" s="447"/>
      <c r="S18" s="447"/>
      <c r="T18" s="447"/>
    </row>
    <row r="19" spans="1:21" ht="21" customHeight="1" thickTop="1" thickBot="1">
      <c r="A19" s="170" t="s">
        <v>68</v>
      </c>
      <c r="B19" s="276" t="s">
        <v>69</v>
      </c>
      <c r="C19" s="225" t="s">
        <v>38</v>
      </c>
      <c r="D19" s="307">
        <v>302382.38766238838</v>
      </c>
      <c r="E19" s="307">
        <v>333636.3671061981</v>
      </c>
      <c r="F19" s="307">
        <v>405104.12741499575</v>
      </c>
      <c r="G19" s="307">
        <v>372783.55054636672</v>
      </c>
      <c r="H19" s="307">
        <v>273698.56937401358</v>
      </c>
      <c r="I19" s="166" t="s">
        <v>39</v>
      </c>
      <c r="J19" s="146" t="s">
        <v>70</v>
      </c>
      <c r="P19" s="447"/>
      <c r="Q19" s="447"/>
      <c r="R19" s="447"/>
      <c r="S19" s="447"/>
      <c r="T19" s="447"/>
    </row>
    <row r="20" spans="1:21" ht="21" customHeight="1" thickTop="1" thickBot="1">
      <c r="A20" s="169" t="s">
        <v>71</v>
      </c>
      <c r="B20" s="210" t="s">
        <v>72</v>
      </c>
      <c r="C20" s="224" t="s">
        <v>38</v>
      </c>
      <c r="D20" s="308">
        <v>242899.35396053351</v>
      </c>
      <c r="E20" s="308">
        <v>277932.6734486997</v>
      </c>
      <c r="F20" s="308">
        <v>338348.85743263981</v>
      </c>
      <c r="G20" s="308">
        <v>296283.55054636672</v>
      </c>
      <c r="H20" s="308">
        <v>217329.56937401355</v>
      </c>
      <c r="I20" s="165" t="s">
        <v>39</v>
      </c>
      <c r="J20" s="145" t="s">
        <v>73</v>
      </c>
      <c r="P20" s="447"/>
      <c r="Q20" s="447"/>
      <c r="R20" s="447"/>
      <c r="S20" s="447"/>
      <c r="T20" s="447"/>
    </row>
    <row r="21" spans="1:21" ht="21" customHeight="1" thickTop="1" thickBot="1">
      <c r="A21" s="170" t="s">
        <v>74</v>
      </c>
      <c r="B21" s="276">
        <v>14</v>
      </c>
      <c r="C21" s="225" t="s">
        <v>75</v>
      </c>
      <c r="D21" s="307">
        <v>3.0641918829969512</v>
      </c>
      <c r="E21" s="307">
        <v>-1.4976046895666588</v>
      </c>
      <c r="F21" s="307">
        <v>1.2348721915002099</v>
      </c>
      <c r="G21" s="307">
        <v>0.68824096258710199</v>
      </c>
      <c r="H21" s="307">
        <v>-3.5576039990947237</v>
      </c>
      <c r="I21" s="166" t="s">
        <v>75</v>
      </c>
      <c r="J21" s="146" t="s">
        <v>76</v>
      </c>
    </row>
    <row r="22" spans="1:21" ht="21" customHeight="1" thickTop="1" thickBot="1">
      <c r="A22" s="169" t="s">
        <v>77</v>
      </c>
      <c r="B22" s="210">
        <v>15</v>
      </c>
      <c r="C22" s="224" t="s">
        <v>75</v>
      </c>
      <c r="D22" s="308">
        <v>-0.84703952812696282</v>
      </c>
      <c r="E22" s="308">
        <v>-2.2644104926235631</v>
      </c>
      <c r="F22" s="308">
        <v>-0.31268397643902779</v>
      </c>
      <c r="G22" s="308">
        <v>-1.6592402606311083</v>
      </c>
      <c r="H22" s="308">
        <v>-2.0397683923450955</v>
      </c>
      <c r="I22" s="165" t="s">
        <v>75</v>
      </c>
      <c r="J22" s="234" t="s">
        <v>78</v>
      </c>
    </row>
    <row r="23" spans="1:21" ht="21" customHeight="1" thickTop="1" thickBot="1">
      <c r="A23" s="170" t="s">
        <v>79</v>
      </c>
      <c r="B23" s="276">
        <v>16</v>
      </c>
      <c r="C23" s="225" t="s">
        <v>75</v>
      </c>
      <c r="D23" s="307">
        <v>5.8365892860114457</v>
      </c>
      <c r="E23" s="307">
        <v>-0.9883943515316389</v>
      </c>
      <c r="F23" s="307">
        <v>2.2493087106904284</v>
      </c>
      <c r="G23" s="307">
        <v>2.188478765401598</v>
      </c>
      <c r="H23" s="307">
        <v>-4.4911040353974983</v>
      </c>
      <c r="I23" s="166" t="s">
        <v>75</v>
      </c>
      <c r="J23" s="146" t="s">
        <v>80</v>
      </c>
    </row>
    <row r="24" spans="1:21" ht="33.75" customHeight="1" thickTop="1" thickBot="1">
      <c r="A24" s="169" t="s">
        <v>81</v>
      </c>
      <c r="B24" s="210" t="s">
        <v>82</v>
      </c>
      <c r="C24" s="224" t="s">
        <v>75</v>
      </c>
      <c r="D24" s="234">
        <v>49.486657500715673</v>
      </c>
      <c r="E24" s="234">
        <v>43.407797420717685</v>
      </c>
      <c r="F24" s="234">
        <v>41.618242142033715</v>
      </c>
      <c r="G24" s="234">
        <v>43.735405840888859</v>
      </c>
      <c r="H24" s="234">
        <v>43.849204022200809</v>
      </c>
      <c r="I24" s="165" t="s">
        <v>75</v>
      </c>
      <c r="J24" s="234" t="s">
        <v>83</v>
      </c>
      <c r="P24" s="575"/>
      <c r="Q24" s="575"/>
      <c r="R24" s="575"/>
      <c r="S24" s="575"/>
      <c r="T24" s="575"/>
    </row>
    <row r="25" spans="1:21" ht="21" customHeight="1" thickTop="1">
      <c r="A25" s="171" t="s">
        <v>84</v>
      </c>
      <c r="B25" s="277" t="s">
        <v>85</v>
      </c>
      <c r="C25" s="226" t="s">
        <v>75</v>
      </c>
      <c r="D25" s="144">
        <v>43.979194743432686</v>
      </c>
      <c r="E25" s="144">
        <v>47.39636629818294</v>
      </c>
      <c r="F25" s="144">
        <v>50.701178841144532</v>
      </c>
      <c r="G25" s="144">
        <v>46.150702938713053</v>
      </c>
      <c r="H25" s="144">
        <v>41.3</v>
      </c>
      <c r="I25" s="167" t="s">
        <v>75</v>
      </c>
      <c r="J25" s="144" t="s">
        <v>86</v>
      </c>
      <c r="P25" s="575"/>
      <c r="Q25" s="575"/>
      <c r="R25" s="575"/>
      <c r="S25" s="575"/>
      <c r="T25" s="575"/>
    </row>
    <row r="26" spans="1:21" s="206" customFormat="1">
      <c r="A26" s="206" t="s">
        <v>87</v>
      </c>
      <c r="B26" s="278"/>
      <c r="C26" s="198"/>
      <c r="D26" s="607"/>
      <c r="E26" s="607"/>
      <c r="F26" s="607"/>
      <c r="G26" s="607"/>
      <c r="H26" s="199"/>
      <c r="I26" s="198"/>
      <c r="J26" s="191" t="s">
        <v>88</v>
      </c>
      <c r="K26"/>
      <c r="L26"/>
      <c r="M26"/>
      <c r="N26"/>
      <c r="O26"/>
      <c r="P26"/>
      <c r="Q26"/>
      <c r="R26"/>
      <c r="S26"/>
      <c r="T26"/>
      <c r="U26"/>
    </row>
    <row r="27" spans="1:21">
      <c r="A27" s="206" t="s">
        <v>89</v>
      </c>
      <c r="D27" s="607"/>
      <c r="E27" s="607"/>
      <c r="F27" s="607"/>
      <c r="G27" s="607"/>
      <c r="J27" s="191" t="s">
        <v>90</v>
      </c>
    </row>
    <row r="28" spans="1:21" ht="14.25">
      <c r="A28"/>
      <c r="B28"/>
      <c r="C28"/>
      <c r="D28"/>
      <c r="E28"/>
      <c r="F28"/>
      <c r="G28"/>
      <c r="H28"/>
      <c r="I28"/>
      <c r="J28"/>
    </row>
    <row r="29" spans="1:21" ht="14.25">
      <c r="A29"/>
      <c r="B29"/>
      <c r="C29"/>
      <c r="D29"/>
      <c r="E29"/>
      <c r="F29"/>
      <c r="G29"/>
      <c r="H29"/>
      <c r="I29"/>
      <c r="J29"/>
    </row>
    <row r="30" spans="1:21" ht="14.25">
      <c r="A30"/>
      <c r="B30"/>
      <c r="C30" s="447"/>
      <c r="D30"/>
      <c r="E30"/>
      <c r="F30"/>
      <c r="G30"/>
      <c r="H30"/>
      <c r="I30"/>
      <c r="J30"/>
    </row>
    <row r="31" spans="1:21" ht="14.25">
      <c r="A31"/>
      <c r="B31"/>
      <c r="C31"/>
      <c r="D31"/>
      <c r="E31"/>
      <c r="F31"/>
      <c r="G31"/>
      <c r="H31"/>
      <c r="I31"/>
      <c r="J31"/>
    </row>
    <row r="32" spans="1:21" ht="14.25">
      <c r="A32"/>
      <c r="B32"/>
      <c r="C32"/>
      <c r="D32"/>
      <c r="E32"/>
      <c r="F32"/>
      <c r="G32"/>
      <c r="H32"/>
      <c r="I32"/>
      <c r="J32"/>
    </row>
    <row r="33" customFormat="1" ht="14.25"/>
    <row r="34" customFormat="1" ht="14.25"/>
    <row r="35" customFormat="1" ht="14.25"/>
    <row r="36" customFormat="1" ht="14.25"/>
    <row r="37" customFormat="1" ht="14.25"/>
    <row r="38" customFormat="1" ht="14.25"/>
    <row r="39" customFormat="1" ht="14.25"/>
    <row r="40" customFormat="1" ht="14.25"/>
    <row r="41" customFormat="1" ht="14.25"/>
    <row r="42" customFormat="1" ht="14.25"/>
    <row r="43" customFormat="1" ht="14.25"/>
    <row r="44" customFormat="1" ht="14.25"/>
    <row r="45" customFormat="1" ht="14.25"/>
    <row r="46" customFormat="1" ht="14.25"/>
    <row r="47" customFormat="1" ht="14.25"/>
    <row r="48" customFormat="1" ht="14.25"/>
    <row r="49" customFormat="1" ht="14.25"/>
    <row r="50" customFormat="1" ht="14.25"/>
    <row r="51" customFormat="1" ht="14.25"/>
    <row r="52" customFormat="1" ht="14.25"/>
    <row r="53" customFormat="1" ht="14.25"/>
    <row r="54" customFormat="1" ht="14.25"/>
    <row r="55" customFormat="1" ht="14.25"/>
    <row r="56" customFormat="1" ht="14.25"/>
    <row r="57" customFormat="1" ht="14.25"/>
  </sheetData>
  <mergeCells count="4">
    <mergeCell ref="A3:J3"/>
    <mergeCell ref="A4:J4"/>
    <mergeCell ref="A1:J1"/>
    <mergeCell ref="A2:J2"/>
  </mergeCells>
  <printOptions horizontalCentered="1" verticalCentered="1"/>
  <pageMargins left="0" right="0" top="0" bottom="0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/>
  </sheetPr>
  <dimension ref="A1:S137"/>
  <sheetViews>
    <sheetView view="pageBreakPreview" zoomScale="90" zoomScaleNormal="100" zoomScaleSheetLayoutView="90" workbookViewId="0">
      <pane ySplit="7" topLeftCell="A122" activePane="bottomLeft" state="frozen"/>
      <selection pane="bottomLeft" activeCell="B138" sqref="B138"/>
    </sheetView>
  </sheetViews>
  <sheetFormatPr defaultColWidth="9.125" defaultRowHeight="14.25"/>
  <cols>
    <col min="1" max="1" width="5.75" style="206" customWidth="1"/>
    <col min="2" max="2" width="35.75" style="459" customWidth="1"/>
    <col min="3" max="3" width="13" style="206" customWidth="1"/>
    <col min="4" max="4" width="11.375" style="206" customWidth="1"/>
    <col min="5" max="6" width="13" style="206" customWidth="1"/>
    <col min="7" max="7" width="35.75" style="459" customWidth="1"/>
    <col min="8" max="8" width="5.75" style="206" customWidth="1"/>
    <col min="12" max="16384" width="9.125" style="206"/>
  </cols>
  <sheetData>
    <row r="1" spans="1:17" s="13" customFormat="1" ht="20.25" customHeight="1">
      <c r="A1" s="613" t="s">
        <v>91</v>
      </c>
      <c r="B1" s="613"/>
      <c r="C1" s="613"/>
      <c r="D1" s="613"/>
      <c r="E1" s="613"/>
      <c r="F1" s="613"/>
      <c r="G1" s="613"/>
      <c r="H1" s="239"/>
      <c r="I1"/>
      <c r="J1"/>
      <c r="K1"/>
    </row>
    <row r="2" spans="1:17" s="13" customFormat="1" ht="20.25" customHeight="1">
      <c r="A2" s="613" t="s">
        <v>458</v>
      </c>
      <c r="B2" s="613"/>
      <c r="C2" s="613"/>
      <c r="D2" s="613"/>
      <c r="E2" s="613"/>
      <c r="F2" s="613"/>
      <c r="G2" s="613"/>
      <c r="H2" s="613"/>
      <c r="I2"/>
      <c r="J2"/>
      <c r="K2"/>
    </row>
    <row r="3" spans="1:17" s="12" customFormat="1" ht="15.75" customHeight="1">
      <c r="A3" s="611" t="s">
        <v>92</v>
      </c>
      <c r="B3" s="611"/>
      <c r="C3" s="611"/>
      <c r="D3" s="611"/>
      <c r="E3" s="611"/>
      <c r="F3" s="611"/>
      <c r="G3" s="611"/>
      <c r="H3" s="241"/>
      <c r="I3"/>
      <c r="J3"/>
      <c r="K3"/>
    </row>
    <row r="4" spans="1:17" s="12" customFormat="1" ht="15.75">
      <c r="A4" s="612" t="s">
        <v>459</v>
      </c>
      <c r="B4" s="612"/>
      <c r="C4" s="612"/>
      <c r="D4" s="612"/>
      <c r="E4" s="612"/>
      <c r="F4" s="612"/>
      <c r="G4" s="612"/>
      <c r="H4" s="612"/>
      <c r="I4"/>
      <c r="J4"/>
      <c r="K4"/>
    </row>
    <row r="6" spans="1:17" ht="15.75" customHeight="1">
      <c r="A6" s="334" t="s">
        <v>93</v>
      </c>
      <c r="B6" s="457"/>
      <c r="C6" s="458"/>
      <c r="D6" s="458"/>
      <c r="E6" s="458"/>
      <c r="F6" s="458"/>
      <c r="H6" s="152" t="s">
        <v>94</v>
      </c>
    </row>
    <row r="7" spans="1:17" s="460" customFormat="1" ht="51.75" customHeight="1">
      <c r="A7" s="523" t="s">
        <v>95</v>
      </c>
      <c r="B7" s="505" t="s">
        <v>96</v>
      </c>
      <c r="C7" s="503">
        <v>2016</v>
      </c>
      <c r="D7" s="503">
        <v>2017</v>
      </c>
      <c r="E7" s="503">
        <v>2018</v>
      </c>
      <c r="F7" s="503">
        <v>2019</v>
      </c>
      <c r="G7" s="505" t="s">
        <v>97</v>
      </c>
      <c r="H7" s="503" t="s">
        <v>98</v>
      </c>
      <c r="I7"/>
      <c r="J7"/>
      <c r="K7"/>
      <c r="L7"/>
      <c r="M7"/>
      <c r="N7"/>
      <c r="O7"/>
      <c r="P7"/>
      <c r="Q7"/>
    </row>
    <row r="8" spans="1:17" s="461" customFormat="1" ht="15">
      <c r="A8" s="343">
        <v>1</v>
      </c>
      <c r="B8" s="373" t="s">
        <v>99</v>
      </c>
      <c r="C8" s="622" t="s">
        <v>100</v>
      </c>
      <c r="D8" s="623"/>
      <c r="E8" s="623"/>
      <c r="F8" s="623"/>
      <c r="G8" s="624"/>
      <c r="H8" s="343">
        <v>1</v>
      </c>
      <c r="I8"/>
      <c r="J8"/>
      <c r="K8"/>
      <c r="L8"/>
      <c r="M8"/>
      <c r="N8"/>
      <c r="O8"/>
      <c r="P8"/>
      <c r="Q8"/>
    </row>
    <row r="9" spans="1:17" ht="15" thickBot="1">
      <c r="A9" s="462"/>
      <c r="B9" s="340" t="s">
        <v>101</v>
      </c>
      <c r="C9" s="387">
        <v>1016</v>
      </c>
      <c r="D9" s="387">
        <v>1259.246067</v>
      </c>
      <c r="E9" s="387">
        <v>1456.5189299999997</v>
      </c>
      <c r="F9" s="387">
        <v>1669.211775</v>
      </c>
      <c r="G9" s="361" t="s">
        <v>102</v>
      </c>
      <c r="H9" s="462"/>
      <c r="L9"/>
      <c r="M9"/>
      <c r="N9"/>
      <c r="O9"/>
      <c r="P9"/>
      <c r="Q9"/>
    </row>
    <row r="10" spans="1:17" ht="15.75" thickTop="1" thickBot="1">
      <c r="A10" s="463"/>
      <c r="B10" s="341" t="s">
        <v>103</v>
      </c>
      <c r="C10" s="387">
        <v>563</v>
      </c>
      <c r="D10" s="455">
        <v>565.74823300000003</v>
      </c>
      <c r="E10" s="455">
        <v>654.37807000000021</v>
      </c>
      <c r="F10" s="455">
        <v>749.93572500000005</v>
      </c>
      <c r="G10" s="362" t="s">
        <v>104</v>
      </c>
      <c r="H10" s="463"/>
      <c r="L10"/>
      <c r="M10"/>
      <c r="N10"/>
      <c r="O10"/>
      <c r="P10"/>
      <c r="Q10"/>
    </row>
    <row r="11" spans="1:17" ht="15" thickTop="1">
      <c r="A11" s="464"/>
      <c r="B11" s="342" t="s">
        <v>105</v>
      </c>
      <c r="C11" s="388">
        <v>1579</v>
      </c>
      <c r="D11" s="475">
        <v>1824.9943000000001</v>
      </c>
      <c r="E11" s="475">
        <v>2110.8969999999999</v>
      </c>
      <c r="F11" s="475">
        <v>2419.1475</v>
      </c>
      <c r="G11" s="363" t="s">
        <v>106</v>
      </c>
      <c r="H11" s="464"/>
      <c r="L11"/>
      <c r="M11"/>
      <c r="N11"/>
      <c r="O11"/>
      <c r="P11"/>
      <c r="Q11"/>
    </row>
    <row r="12" spans="1:17" s="461" customFormat="1" ht="15">
      <c r="A12" s="339">
        <v>2</v>
      </c>
      <c r="B12" s="372" t="s">
        <v>107</v>
      </c>
      <c r="C12" s="389">
        <f>+C17+C21+C25+C29</f>
        <v>163983</v>
      </c>
      <c r="D12" s="389">
        <f t="shared" ref="D12:F12" si="0">+D17+D21+D25+D29</f>
        <v>199405.19052264123</v>
      </c>
      <c r="E12" s="389">
        <f t="shared" si="0"/>
        <v>260197.67456876009</v>
      </c>
      <c r="F12" s="389">
        <f t="shared" si="0"/>
        <v>229321.62032076306</v>
      </c>
      <c r="G12" s="386" t="s">
        <v>108</v>
      </c>
      <c r="H12" s="339">
        <v>2</v>
      </c>
      <c r="I12"/>
    </row>
    <row r="13" spans="1:17" ht="15" thickBot="1">
      <c r="A13" s="335"/>
      <c r="B13" s="336" t="s">
        <v>101</v>
      </c>
      <c r="C13" s="390">
        <v>163984</v>
      </c>
      <c r="D13" s="390">
        <v>199405.190522641</v>
      </c>
      <c r="E13" s="390">
        <v>260197.67456876009</v>
      </c>
      <c r="F13" s="390">
        <v>229321.62032076306</v>
      </c>
      <c r="G13" s="364" t="s">
        <v>102</v>
      </c>
      <c r="H13" s="335"/>
    </row>
    <row r="14" spans="1:17" ht="15.75" thickTop="1" thickBot="1">
      <c r="A14" s="165"/>
      <c r="B14" s="337" t="s">
        <v>103</v>
      </c>
      <c r="C14" s="390">
        <v>29543</v>
      </c>
      <c r="D14" s="390">
        <v>31523.097471695626</v>
      </c>
      <c r="E14" s="390">
        <v>36666.204832422838</v>
      </c>
      <c r="F14" s="390">
        <v>38770.610235021712</v>
      </c>
      <c r="G14" s="365" t="s">
        <v>104</v>
      </c>
      <c r="H14" s="165"/>
    </row>
    <row r="15" spans="1:17" ht="15" thickTop="1">
      <c r="A15" s="309"/>
      <c r="B15" s="338" t="s">
        <v>105</v>
      </c>
      <c r="C15" s="393">
        <v>193527</v>
      </c>
      <c r="D15" s="393">
        <v>230928.28799433686</v>
      </c>
      <c r="E15" s="393">
        <v>296863.87940118293</v>
      </c>
      <c r="F15" s="392">
        <v>268092.23055578477</v>
      </c>
      <c r="G15" s="366" t="s">
        <v>106</v>
      </c>
      <c r="H15" s="309"/>
    </row>
    <row r="16" spans="1:17" s="461" customFormat="1" ht="15">
      <c r="A16" s="343">
        <v>2.1</v>
      </c>
      <c r="B16" s="373" t="s">
        <v>109</v>
      </c>
      <c r="C16" s="506"/>
      <c r="D16" s="506"/>
      <c r="E16" s="506"/>
      <c r="F16" s="506"/>
      <c r="G16" s="507" t="s">
        <v>110</v>
      </c>
      <c r="H16" s="343">
        <v>2.1</v>
      </c>
      <c r="I16"/>
    </row>
    <row r="17" spans="1:17" ht="15" thickBot="1">
      <c r="A17" s="462"/>
      <c r="B17" s="340" t="s">
        <v>101</v>
      </c>
      <c r="C17" s="387">
        <v>471</v>
      </c>
      <c r="D17" s="387">
        <v>477.46789953830745</v>
      </c>
      <c r="E17" s="387">
        <v>469.52740015863753</v>
      </c>
      <c r="F17" s="387">
        <v>641.80899853688527</v>
      </c>
      <c r="G17" s="367" t="s">
        <v>102</v>
      </c>
      <c r="H17" s="462"/>
    </row>
    <row r="18" spans="1:17" ht="15.75" thickTop="1" thickBot="1">
      <c r="A18" s="463"/>
      <c r="B18" s="341" t="s">
        <v>103</v>
      </c>
      <c r="C18" s="387">
        <v>748</v>
      </c>
      <c r="D18" s="387">
        <v>416.53787102603906</v>
      </c>
      <c r="E18" s="387">
        <v>450.70717614647197</v>
      </c>
      <c r="F18" s="387">
        <v>611.53829643852475</v>
      </c>
      <c r="G18" s="367" t="s">
        <v>104</v>
      </c>
      <c r="H18" s="463"/>
    </row>
    <row r="19" spans="1:17" ht="15" thickTop="1">
      <c r="A19" s="464"/>
      <c r="B19" s="342" t="s">
        <v>105</v>
      </c>
      <c r="C19" s="388">
        <v>1219</v>
      </c>
      <c r="D19" s="388">
        <v>894.00577056434645</v>
      </c>
      <c r="E19" s="388">
        <v>920.2345763051095</v>
      </c>
      <c r="F19" s="388">
        <v>1253.34729497541</v>
      </c>
      <c r="G19" s="368" t="s">
        <v>106</v>
      </c>
      <c r="H19" s="464"/>
    </row>
    <row r="20" spans="1:17" s="461" customFormat="1" ht="15">
      <c r="A20" s="339">
        <v>2.2000000000000002</v>
      </c>
      <c r="B20" s="372" t="s">
        <v>111</v>
      </c>
      <c r="C20" s="508"/>
      <c r="D20" s="509"/>
      <c r="E20" s="509"/>
      <c r="F20" s="509"/>
      <c r="G20" s="510" t="s">
        <v>112</v>
      </c>
      <c r="H20" s="339">
        <v>2.2000000000000002</v>
      </c>
      <c r="I20"/>
      <c r="J20"/>
      <c r="K20"/>
    </row>
    <row r="21" spans="1:17" ht="15" thickBot="1">
      <c r="A21" s="335"/>
      <c r="B21" s="336" t="s">
        <v>101</v>
      </c>
      <c r="C21" s="390">
        <v>46073</v>
      </c>
      <c r="D21" s="390">
        <v>60250.233114000002</v>
      </c>
      <c r="E21" s="390">
        <v>76409.883096000005</v>
      </c>
      <c r="F21" s="390">
        <v>71234.958694999994</v>
      </c>
      <c r="G21" s="369" t="s">
        <v>102</v>
      </c>
      <c r="H21" s="335"/>
      <c r="L21"/>
      <c r="M21"/>
      <c r="N21"/>
      <c r="O21"/>
      <c r="P21"/>
      <c r="Q21"/>
    </row>
    <row r="22" spans="1:17" ht="15.75" thickTop="1" thickBot="1">
      <c r="A22" s="165"/>
      <c r="B22" s="337" t="s">
        <v>103</v>
      </c>
      <c r="C22" s="391">
        <v>10951</v>
      </c>
      <c r="D22" s="391">
        <v>9136.2834389999916</v>
      </c>
      <c r="E22" s="391">
        <v>10407.412633999993</v>
      </c>
      <c r="F22" s="391">
        <v>13776.767879000006</v>
      </c>
      <c r="G22" s="370" t="s">
        <v>104</v>
      </c>
      <c r="H22" s="165"/>
      <c r="L22"/>
      <c r="M22"/>
      <c r="N22"/>
      <c r="O22"/>
      <c r="P22"/>
      <c r="Q22"/>
    </row>
    <row r="23" spans="1:17" ht="15" thickTop="1">
      <c r="A23" s="309"/>
      <c r="B23" s="338" t="s">
        <v>105</v>
      </c>
      <c r="C23" s="392">
        <v>57024</v>
      </c>
      <c r="D23" s="392">
        <v>69386.516552999994</v>
      </c>
      <c r="E23" s="392">
        <v>86817.295729999998</v>
      </c>
      <c r="F23" s="392">
        <v>85011.726574</v>
      </c>
      <c r="G23" s="371" t="s">
        <v>106</v>
      </c>
      <c r="H23" s="309"/>
      <c r="L23"/>
      <c r="M23"/>
      <c r="N23"/>
      <c r="O23"/>
      <c r="P23"/>
      <c r="Q23"/>
    </row>
    <row r="24" spans="1:17" s="461" customFormat="1" ht="21" customHeight="1">
      <c r="A24" s="343">
        <v>2.2999999999999998</v>
      </c>
      <c r="B24" s="373" t="s">
        <v>113</v>
      </c>
      <c r="C24" s="394"/>
      <c r="D24" s="453"/>
      <c r="E24" s="453"/>
      <c r="F24" s="453"/>
      <c r="G24" s="395" t="s">
        <v>114</v>
      </c>
      <c r="H24" s="343">
        <v>2.2999999999999998</v>
      </c>
      <c r="I24"/>
      <c r="J24"/>
      <c r="K24"/>
      <c r="L24"/>
      <c r="M24"/>
      <c r="N24"/>
      <c r="O24"/>
      <c r="P24"/>
      <c r="Q24"/>
    </row>
    <row r="25" spans="1:17" ht="15" thickBot="1">
      <c r="A25" s="462"/>
      <c r="B25" s="340" t="s">
        <v>101</v>
      </c>
      <c r="C25" s="387">
        <v>110575</v>
      </c>
      <c r="D25" s="387">
        <v>132980.85633499999</v>
      </c>
      <c r="E25" s="387">
        <v>176151.841266</v>
      </c>
      <c r="F25" s="387">
        <v>150598.55658100001</v>
      </c>
      <c r="G25" s="361" t="s">
        <v>102</v>
      </c>
      <c r="H25" s="462"/>
    </row>
    <row r="26" spans="1:17" ht="15.75" thickTop="1" thickBot="1">
      <c r="A26" s="463"/>
      <c r="B26" s="341" t="s">
        <v>103</v>
      </c>
      <c r="C26" s="387">
        <v>15024</v>
      </c>
      <c r="D26" s="387">
        <v>19874.308552000002</v>
      </c>
      <c r="E26" s="387">
        <v>23301.359697000007</v>
      </c>
      <c r="F26" s="387">
        <v>22211.554298999981</v>
      </c>
      <c r="G26" s="362" t="s">
        <v>104</v>
      </c>
      <c r="H26" s="463"/>
    </row>
    <row r="27" spans="1:17" ht="15" thickTop="1">
      <c r="A27" s="464"/>
      <c r="B27" s="342" t="s">
        <v>105</v>
      </c>
      <c r="C27" s="388">
        <v>125599</v>
      </c>
      <c r="D27" s="388">
        <v>152855.16488699999</v>
      </c>
      <c r="E27" s="388">
        <v>199453.20096300001</v>
      </c>
      <c r="F27" s="388">
        <v>172810.11087999999</v>
      </c>
      <c r="G27" s="363" t="s">
        <v>106</v>
      </c>
      <c r="H27" s="464"/>
    </row>
    <row r="28" spans="1:17" s="461" customFormat="1" ht="15">
      <c r="A28" s="339">
        <v>2.4</v>
      </c>
      <c r="B28" s="372" t="s">
        <v>115</v>
      </c>
      <c r="C28" s="511"/>
      <c r="D28" s="512"/>
      <c r="E28" s="512"/>
      <c r="F28" s="512"/>
      <c r="G28" s="510" t="s">
        <v>116</v>
      </c>
      <c r="H28" s="339">
        <v>2.4</v>
      </c>
      <c r="I28"/>
      <c r="J28"/>
      <c r="K28"/>
    </row>
    <row r="29" spans="1:17" ht="15" thickBot="1">
      <c r="A29" s="335"/>
      <c r="B29" s="336" t="s">
        <v>101</v>
      </c>
      <c r="C29" s="390">
        <v>6864</v>
      </c>
      <c r="D29" s="390">
        <v>5696.6331741029189</v>
      </c>
      <c r="E29" s="390">
        <v>7166.4228066014521</v>
      </c>
      <c r="F29" s="390">
        <v>6846.296046226159</v>
      </c>
      <c r="G29" s="369" t="s">
        <v>102</v>
      </c>
      <c r="H29" s="335"/>
    </row>
    <row r="30" spans="1:17" ht="15.75" thickTop="1" thickBot="1">
      <c r="A30" s="165"/>
      <c r="B30" s="337" t="s">
        <v>103</v>
      </c>
      <c r="C30" s="391">
        <v>2820</v>
      </c>
      <c r="D30" s="391">
        <v>2095.9676096696121</v>
      </c>
      <c r="E30" s="391">
        <v>2506.7253252763539</v>
      </c>
      <c r="F30" s="391">
        <v>2170.7497605832186</v>
      </c>
      <c r="G30" s="370" t="s">
        <v>104</v>
      </c>
      <c r="H30" s="165"/>
    </row>
    <row r="31" spans="1:17" ht="15" thickTop="1">
      <c r="A31" s="309"/>
      <c r="B31" s="338" t="s">
        <v>105</v>
      </c>
      <c r="C31" s="392">
        <v>9684</v>
      </c>
      <c r="D31" s="392">
        <v>7792.600783772531</v>
      </c>
      <c r="E31" s="392">
        <v>9673.148131877806</v>
      </c>
      <c r="F31" s="392">
        <v>9017.0458068093776</v>
      </c>
      <c r="G31" s="371" t="s">
        <v>106</v>
      </c>
      <c r="H31" s="309"/>
    </row>
    <row r="32" spans="1:17" s="461" customFormat="1" ht="15">
      <c r="A32" s="343">
        <v>3</v>
      </c>
      <c r="B32" s="373" t="s">
        <v>117</v>
      </c>
      <c r="C32" s="394"/>
      <c r="D32" s="453"/>
      <c r="E32" s="453"/>
      <c r="F32" s="453"/>
      <c r="G32" s="395" t="s">
        <v>118</v>
      </c>
      <c r="H32" s="343">
        <v>3</v>
      </c>
      <c r="I32"/>
      <c r="J32"/>
      <c r="K32"/>
    </row>
    <row r="33" spans="1:19" ht="15" thickBot="1">
      <c r="A33" s="462"/>
      <c r="B33" s="340" t="s">
        <v>101</v>
      </c>
      <c r="C33" s="387">
        <v>46814</v>
      </c>
      <c r="D33" s="387">
        <v>47188.671372022225</v>
      </c>
      <c r="E33" s="387">
        <v>54971.561173083202</v>
      </c>
      <c r="F33" s="387">
        <v>53500.821145597271</v>
      </c>
      <c r="G33" s="361" t="s">
        <v>102</v>
      </c>
      <c r="H33" s="462"/>
    </row>
    <row r="34" spans="1:19" ht="15.75" thickTop="1" thickBot="1">
      <c r="A34" s="463"/>
      <c r="B34" s="341" t="s">
        <v>103</v>
      </c>
      <c r="C34" s="387">
        <v>48145</v>
      </c>
      <c r="D34" s="387">
        <v>61446.846092500935</v>
      </c>
      <c r="E34" s="387">
        <v>72240.212797476503</v>
      </c>
      <c r="F34" s="387">
        <v>62561.516258993193</v>
      </c>
      <c r="G34" s="362" t="s">
        <v>104</v>
      </c>
      <c r="H34" s="463"/>
      <c r="L34"/>
      <c r="M34"/>
      <c r="N34"/>
      <c r="O34"/>
      <c r="P34"/>
      <c r="Q34"/>
      <c r="R34"/>
      <c r="S34"/>
    </row>
    <row r="35" spans="1:19" ht="15" thickTop="1">
      <c r="A35" s="464"/>
      <c r="B35" s="342" t="s">
        <v>105</v>
      </c>
      <c r="C35" s="388">
        <v>94959</v>
      </c>
      <c r="D35" s="388">
        <v>108635.51746452316</v>
      </c>
      <c r="E35" s="388">
        <v>127211.77397055971</v>
      </c>
      <c r="F35" s="388">
        <v>116062.33740459046</v>
      </c>
      <c r="G35" s="363" t="s">
        <v>106</v>
      </c>
      <c r="H35" s="464"/>
      <c r="L35"/>
      <c r="M35"/>
      <c r="N35"/>
      <c r="O35"/>
      <c r="P35"/>
      <c r="Q35"/>
      <c r="R35"/>
      <c r="S35"/>
    </row>
    <row r="36" spans="1:19" s="461" customFormat="1" ht="30">
      <c r="A36" s="339">
        <v>4</v>
      </c>
      <c r="B36" s="375" t="s">
        <v>119</v>
      </c>
      <c r="C36" s="468"/>
      <c r="D36" s="468"/>
      <c r="E36" s="468"/>
      <c r="F36" s="468"/>
      <c r="G36" s="469" t="s">
        <v>120</v>
      </c>
      <c r="H36" s="339">
        <v>4</v>
      </c>
      <c r="I36"/>
      <c r="J36"/>
      <c r="K36"/>
      <c r="L36"/>
      <c r="M36"/>
      <c r="N36"/>
      <c r="O36"/>
      <c r="P36"/>
      <c r="Q36"/>
      <c r="R36"/>
      <c r="S36"/>
    </row>
    <row r="37" spans="1:19" ht="15" thickBot="1">
      <c r="A37" s="335"/>
      <c r="B37" s="336" t="s">
        <v>101</v>
      </c>
      <c r="C37" s="396">
        <v>5979</v>
      </c>
      <c r="D37" s="396">
        <v>6784.8519556277843</v>
      </c>
      <c r="E37" s="396">
        <v>5180.3648597231568</v>
      </c>
      <c r="F37" s="396">
        <v>5894.2279954155092</v>
      </c>
      <c r="G37" s="359" t="s">
        <v>102</v>
      </c>
      <c r="H37" s="335"/>
      <c r="L37"/>
      <c r="M37"/>
      <c r="N37"/>
      <c r="O37"/>
      <c r="P37"/>
      <c r="Q37"/>
      <c r="R37"/>
    </row>
    <row r="38" spans="1:19" ht="15.75" thickTop="1" thickBot="1">
      <c r="A38" s="165"/>
      <c r="B38" s="337" t="s">
        <v>103</v>
      </c>
      <c r="C38" s="397">
        <v>12033</v>
      </c>
      <c r="D38" s="397">
        <v>14529.957674132589</v>
      </c>
      <c r="E38" s="397">
        <v>15624.472034340275</v>
      </c>
      <c r="F38" s="397">
        <v>15830.436586965418</v>
      </c>
      <c r="G38" s="360" t="s">
        <v>104</v>
      </c>
      <c r="H38" s="165"/>
      <c r="L38"/>
      <c r="M38"/>
      <c r="N38"/>
      <c r="O38"/>
      <c r="P38"/>
      <c r="Q38"/>
      <c r="R38"/>
    </row>
    <row r="39" spans="1:19" ht="15" thickTop="1">
      <c r="A39" s="309"/>
      <c r="B39" s="338" t="s">
        <v>105</v>
      </c>
      <c r="C39" s="398">
        <v>18012</v>
      </c>
      <c r="D39" s="398">
        <v>21314.809629760373</v>
      </c>
      <c r="E39" s="398">
        <v>20804.836894063432</v>
      </c>
      <c r="F39" s="398">
        <v>21724.664582380927</v>
      </c>
      <c r="G39" s="398" t="s">
        <v>106</v>
      </c>
      <c r="H39" s="309"/>
      <c r="L39"/>
      <c r="M39"/>
      <c r="N39"/>
      <c r="O39"/>
      <c r="P39"/>
      <c r="Q39"/>
      <c r="R39"/>
    </row>
    <row r="40" spans="1:19" s="461" customFormat="1" ht="15">
      <c r="A40" s="343">
        <v>5</v>
      </c>
      <c r="B40" s="373" t="s">
        <v>121</v>
      </c>
      <c r="C40" s="394"/>
      <c r="D40" s="453"/>
      <c r="E40" s="453"/>
      <c r="F40" s="453"/>
      <c r="G40" s="395" t="s">
        <v>122</v>
      </c>
      <c r="H40" s="343">
        <v>5</v>
      </c>
      <c r="I40"/>
      <c r="J40"/>
      <c r="K40"/>
      <c r="L40"/>
      <c r="M40"/>
      <c r="N40"/>
      <c r="O40"/>
      <c r="P40"/>
      <c r="Q40"/>
      <c r="R40"/>
    </row>
    <row r="41" spans="1:19" ht="15" thickBot="1">
      <c r="A41" s="462"/>
      <c r="B41" s="340" t="s">
        <v>101</v>
      </c>
      <c r="C41" s="387">
        <v>77079</v>
      </c>
      <c r="D41" s="387">
        <v>79039.971015466072</v>
      </c>
      <c r="E41" s="387">
        <v>82599.994449629288</v>
      </c>
      <c r="F41" s="387">
        <v>78274.936810922183</v>
      </c>
      <c r="G41" s="361" t="s">
        <v>102</v>
      </c>
      <c r="H41" s="462"/>
      <c r="L41"/>
      <c r="M41"/>
      <c r="N41"/>
      <c r="O41"/>
      <c r="P41"/>
      <c r="Q41"/>
      <c r="R41"/>
    </row>
    <row r="42" spans="1:19" ht="15.75" thickTop="1" thickBot="1">
      <c r="A42" s="463"/>
      <c r="B42" s="341" t="s">
        <v>103</v>
      </c>
      <c r="C42" s="387">
        <v>73709</v>
      </c>
      <c r="D42" s="387">
        <v>72533.148830452366</v>
      </c>
      <c r="E42" s="387">
        <v>76763.141442583757</v>
      </c>
      <c r="F42" s="387">
        <v>74039.370510807334</v>
      </c>
      <c r="G42" s="362" t="s">
        <v>104</v>
      </c>
      <c r="H42" s="463"/>
      <c r="L42"/>
      <c r="M42"/>
      <c r="N42"/>
      <c r="O42"/>
      <c r="P42"/>
      <c r="Q42"/>
      <c r="R42"/>
    </row>
    <row r="43" spans="1:19" ht="15" thickTop="1">
      <c r="A43" s="464"/>
      <c r="B43" s="342" t="s">
        <v>105</v>
      </c>
      <c r="C43" s="388">
        <v>150788</v>
      </c>
      <c r="D43" s="388">
        <v>151573.11984591844</v>
      </c>
      <c r="E43" s="388">
        <v>159363.13589221303</v>
      </c>
      <c r="F43" s="388">
        <v>152314.30732172952</v>
      </c>
      <c r="G43" s="363" t="s">
        <v>106</v>
      </c>
      <c r="H43" s="464"/>
      <c r="L43"/>
      <c r="M43"/>
      <c r="N43"/>
      <c r="O43"/>
      <c r="P43"/>
      <c r="Q43"/>
      <c r="R43"/>
    </row>
    <row r="44" spans="1:19" s="461" customFormat="1" ht="30">
      <c r="A44" s="339">
        <v>6</v>
      </c>
      <c r="B44" s="375" t="s">
        <v>123</v>
      </c>
      <c r="C44" s="465"/>
      <c r="D44" s="465"/>
      <c r="E44" s="465"/>
      <c r="F44" s="465"/>
      <c r="G44" s="470" t="s">
        <v>124</v>
      </c>
      <c r="H44" s="339">
        <v>6</v>
      </c>
      <c r="I44"/>
      <c r="J44"/>
      <c r="K44"/>
      <c r="L44"/>
      <c r="M44"/>
      <c r="N44"/>
      <c r="O44"/>
      <c r="P44"/>
      <c r="Q44"/>
      <c r="R44"/>
    </row>
    <row r="45" spans="1:19" ht="15" thickBot="1">
      <c r="A45" s="335"/>
      <c r="B45" s="336" t="s">
        <v>101</v>
      </c>
      <c r="C45" s="390">
        <v>46981</v>
      </c>
      <c r="D45" s="390">
        <v>47434.016840519798</v>
      </c>
      <c r="E45" s="390">
        <v>49793.594914649751</v>
      </c>
      <c r="F45" s="390">
        <v>50063.75677404867</v>
      </c>
      <c r="G45" s="369" t="s">
        <v>102</v>
      </c>
      <c r="H45" s="335"/>
      <c r="L45"/>
      <c r="M45"/>
      <c r="N45"/>
      <c r="O45"/>
      <c r="P45"/>
      <c r="Q45"/>
      <c r="R45"/>
    </row>
    <row r="46" spans="1:19" ht="15.75" thickTop="1" thickBot="1">
      <c r="A46" s="165"/>
      <c r="B46" s="337" t="s">
        <v>103</v>
      </c>
      <c r="C46" s="391">
        <v>13259</v>
      </c>
      <c r="D46" s="391">
        <v>13297.372819934892</v>
      </c>
      <c r="E46" s="391">
        <v>11181.602585154702</v>
      </c>
      <c r="F46" s="391">
        <v>11094.857079599184</v>
      </c>
      <c r="G46" s="370" t="s">
        <v>104</v>
      </c>
      <c r="H46" s="165"/>
      <c r="L46"/>
      <c r="M46"/>
      <c r="N46"/>
      <c r="O46"/>
      <c r="P46"/>
      <c r="Q46"/>
      <c r="R46"/>
    </row>
    <row r="47" spans="1:19" ht="15" thickTop="1">
      <c r="A47" s="309"/>
      <c r="B47" s="338" t="s">
        <v>105</v>
      </c>
      <c r="C47" s="392">
        <v>60240</v>
      </c>
      <c r="D47" s="392">
        <v>60731.38966045469</v>
      </c>
      <c r="E47" s="392">
        <v>60975.197499804453</v>
      </c>
      <c r="F47" s="392">
        <v>61158.613853647854</v>
      </c>
      <c r="G47" s="454" t="s">
        <v>106</v>
      </c>
      <c r="H47" s="309"/>
      <c r="L47"/>
      <c r="M47"/>
      <c r="N47"/>
      <c r="O47"/>
      <c r="P47"/>
      <c r="Q47"/>
      <c r="R47"/>
    </row>
    <row r="48" spans="1:19" s="461" customFormat="1" ht="15">
      <c r="A48" s="343">
        <v>7</v>
      </c>
      <c r="B48" s="373" t="s">
        <v>125</v>
      </c>
      <c r="C48" s="622" t="s">
        <v>126</v>
      </c>
      <c r="D48" s="623"/>
      <c r="E48" s="623"/>
      <c r="F48" s="623"/>
      <c r="G48" s="624" t="s">
        <v>127</v>
      </c>
      <c r="H48" s="343">
        <v>7</v>
      </c>
      <c r="I48"/>
      <c r="J48"/>
      <c r="K48"/>
      <c r="L48"/>
      <c r="M48"/>
      <c r="N48"/>
      <c r="O48"/>
      <c r="P48"/>
      <c r="Q48"/>
      <c r="R48"/>
    </row>
    <row r="49" spans="1:18" ht="15" thickBot="1">
      <c r="A49" s="462"/>
      <c r="B49" s="340" t="s">
        <v>101</v>
      </c>
      <c r="C49" s="387">
        <v>24927</v>
      </c>
      <c r="D49" s="387">
        <v>22425.811310781606</v>
      </c>
      <c r="E49" s="387">
        <v>26002.027988593192</v>
      </c>
      <c r="F49" s="387">
        <v>27270.486283865477</v>
      </c>
      <c r="G49" s="361" t="s">
        <v>102</v>
      </c>
      <c r="H49" s="462"/>
    </row>
    <row r="50" spans="1:18" ht="15.75" thickTop="1" thickBot="1">
      <c r="A50" s="463"/>
      <c r="B50" s="341" t="s">
        <v>103</v>
      </c>
      <c r="C50" s="387">
        <v>29845</v>
      </c>
      <c r="D50" s="387">
        <v>34438.44310276497</v>
      </c>
      <c r="E50" s="387">
        <v>38679.94823298679</v>
      </c>
      <c r="F50" s="387">
        <v>39539.648929528892</v>
      </c>
      <c r="G50" s="362" t="s">
        <v>104</v>
      </c>
      <c r="H50" s="463"/>
    </row>
    <row r="51" spans="1:18" ht="15" thickTop="1">
      <c r="A51" s="464"/>
      <c r="B51" s="342" t="s">
        <v>105</v>
      </c>
      <c r="C51" s="388">
        <v>54772</v>
      </c>
      <c r="D51" s="388">
        <v>56864.254413546572</v>
      </c>
      <c r="E51" s="388">
        <v>64681.976221579986</v>
      </c>
      <c r="F51" s="388">
        <v>66810.135213394373</v>
      </c>
      <c r="G51" s="363" t="s">
        <v>106</v>
      </c>
      <c r="H51" s="464"/>
      <c r="L51"/>
    </row>
    <row r="52" spans="1:18" s="461" customFormat="1" ht="15">
      <c r="A52" s="339">
        <v>8</v>
      </c>
      <c r="B52" s="372" t="s">
        <v>128</v>
      </c>
      <c r="C52" s="603">
        <f>+C57+C61</f>
        <v>5621</v>
      </c>
      <c r="D52" s="603">
        <f t="shared" ref="D52:F52" si="1">+D57+D61</f>
        <v>5455.748084048053</v>
      </c>
      <c r="E52" s="603">
        <f t="shared" si="1"/>
        <v>5408.8535233851171</v>
      </c>
      <c r="F52" s="603">
        <f t="shared" si="1"/>
        <v>5566.9326095189945</v>
      </c>
      <c r="G52" s="471" t="s">
        <v>129</v>
      </c>
      <c r="H52" s="339">
        <v>8</v>
      </c>
      <c r="I52"/>
      <c r="J52"/>
      <c r="K52"/>
    </row>
    <row r="53" spans="1:18" ht="15" thickBot="1">
      <c r="A53" s="335"/>
      <c r="B53" s="336" t="s">
        <v>101</v>
      </c>
      <c r="C53" s="390">
        <v>5620</v>
      </c>
      <c r="D53" s="390">
        <v>5455.748084048053</v>
      </c>
      <c r="E53" s="390">
        <v>5408.8535233851171</v>
      </c>
      <c r="F53" s="390">
        <v>5566.9326095189945</v>
      </c>
      <c r="G53" s="369" t="s">
        <v>102</v>
      </c>
      <c r="H53" s="335"/>
    </row>
    <row r="54" spans="1:18" ht="15.75" thickTop="1" thickBot="1">
      <c r="A54" s="165"/>
      <c r="B54" s="337" t="s">
        <v>103</v>
      </c>
      <c r="C54" s="391">
        <v>5306</v>
      </c>
      <c r="D54" s="391">
        <v>5288.6430707179534</v>
      </c>
      <c r="E54" s="391">
        <v>5535.7231258471975</v>
      </c>
      <c r="F54" s="391">
        <v>6170.1206665408708</v>
      </c>
      <c r="G54" s="370" t="s">
        <v>104</v>
      </c>
      <c r="H54" s="165"/>
    </row>
    <row r="55" spans="1:18" ht="15" thickTop="1">
      <c r="A55" s="309"/>
      <c r="B55" s="338" t="s">
        <v>105</v>
      </c>
      <c r="C55" s="392">
        <v>10926</v>
      </c>
      <c r="D55" s="392">
        <v>10744.391154766006</v>
      </c>
      <c r="E55" s="392">
        <v>10944.576649232315</v>
      </c>
      <c r="F55" s="392">
        <v>11737.053276059865</v>
      </c>
      <c r="G55" s="398" t="s">
        <v>106</v>
      </c>
      <c r="H55" s="309"/>
    </row>
    <row r="56" spans="1:18" s="461" customFormat="1" ht="15">
      <c r="A56" s="343">
        <v>8.1</v>
      </c>
      <c r="B56" s="373" t="s">
        <v>130</v>
      </c>
      <c r="C56" s="622" t="s">
        <v>131</v>
      </c>
      <c r="D56" s="623"/>
      <c r="E56" s="623"/>
      <c r="F56" s="623"/>
      <c r="G56" s="624" t="s">
        <v>132</v>
      </c>
      <c r="H56" s="343">
        <v>8.1</v>
      </c>
      <c r="I56"/>
      <c r="J56"/>
      <c r="K56"/>
    </row>
    <row r="57" spans="1:18" ht="15" thickBot="1">
      <c r="A57" s="462"/>
      <c r="B57" s="340" t="s">
        <v>101</v>
      </c>
      <c r="C57" s="387">
        <v>3576</v>
      </c>
      <c r="D57" s="387">
        <v>3228.8448101979038</v>
      </c>
      <c r="E57" s="387">
        <v>2965.0371030076471</v>
      </c>
      <c r="F57" s="387">
        <v>2796.5097771930368</v>
      </c>
      <c r="G57" s="361" t="s">
        <v>102</v>
      </c>
      <c r="H57" s="462"/>
    </row>
    <row r="58" spans="1:18" ht="15.75" thickTop="1" thickBot="1">
      <c r="A58" s="463"/>
      <c r="B58" s="341" t="s">
        <v>103</v>
      </c>
      <c r="C58" s="387">
        <v>1909</v>
      </c>
      <c r="D58" s="387">
        <v>1812.6714369866913</v>
      </c>
      <c r="E58" s="387">
        <v>1793.8774396839849</v>
      </c>
      <c r="F58" s="387">
        <v>1977.8471796337171</v>
      </c>
      <c r="G58" s="362" t="s">
        <v>104</v>
      </c>
      <c r="H58" s="463"/>
    </row>
    <row r="59" spans="1:18" ht="15" thickTop="1">
      <c r="A59" s="464"/>
      <c r="B59" s="342" t="s">
        <v>105</v>
      </c>
      <c r="C59" s="388">
        <v>5485</v>
      </c>
      <c r="D59" s="388">
        <v>5041.5162471845952</v>
      </c>
      <c r="E59" s="388">
        <v>4758.9145426916321</v>
      </c>
      <c r="F59" s="388">
        <v>4774.356956826754</v>
      </c>
      <c r="G59" s="363" t="s">
        <v>106</v>
      </c>
      <c r="H59" s="464"/>
    </row>
    <row r="60" spans="1:18" s="461" customFormat="1" ht="15">
      <c r="A60" s="339">
        <v>8.1999999999999993</v>
      </c>
      <c r="B60" s="372" t="s">
        <v>133</v>
      </c>
      <c r="C60" s="466"/>
      <c r="D60" s="466"/>
      <c r="E60" s="466"/>
      <c r="F60" s="466"/>
      <c r="G60" s="471" t="s">
        <v>134</v>
      </c>
      <c r="H60" s="339">
        <v>8.1999999999999993</v>
      </c>
      <c r="I60"/>
      <c r="J60"/>
      <c r="K60"/>
    </row>
    <row r="61" spans="1:18" ht="15" thickBot="1">
      <c r="A61" s="335"/>
      <c r="B61" s="336" t="s">
        <v>101</v>
      </c>
      <c r="C61" s="390">
        <v>2045</v>
      </c>
      <c r="D61" s="390">
        <v>2226.9032738501487</v>
      </c>
      <c r="E61" s="390">
        <v>2443.81642037747</v>
      </c>
      <c r="F61" s="390">
        <v>2770.4228323259576</v>
      </c>
      <c r="G61" s="369" t="s">
        <v>102</v>
      </c>
      <c r="H61" s="335"/>
    </row>
    <row r="62" spans="1:18" ht="15.75" thickTop="1" thickBot="1">
      <c r="A62" s="165"/>
      <c r="B62" s="337" t="s">
        <v>103</v>
      </c>
      <c r="C62" s="391">
        <v>3397</v>
      </c>
      <c r="D62" s="391">
        <v>3475.9716337312616</v>
      </c>
      <c r="E62" s="391">
        <v>3741.8456861632126</v>
      </c>
      <c r="F62" s="391">
        <v>4192.2734869071537</v>
      </c>
      <c r="G62" s="370" t="s">
        <v>104</v>
      </c>
      <c r="H62" s="165"/>
    </row>
    <row r="63" spans="1:18" ht="15" thickTop="1">
      <c r="A63" s="383"/>
      <c r="B63" s="384" t="s">
        <v>105</v>
      </c>
      <c r="C63" s="393">
        <v>5442</v>
      </c>
      <c r="D63" s="393">
        <v>5702.8749075814103</v>
      </c>
      <c r="E63" s="393">
        <v>6185.6621065406825</v>
      </c>
      <c r="F63" s="393">
        <v>6962.6963192331114</v>
      </c>
      <c r="G63" s="385" t="s">
        <v>106</v>
      </c>
      <c r="H63" s="383"/>
      <c r="L63"/>
    </row>
    <row r="64" spans="1:18" s="461" customFormat="1" ht="15">
      <c r="A64" s="343">
        <v>9</v>
      </c>
      <c r="B64" s="373" t="s">
        <v>135</v>
      </c>
      <c r="C64" s="622" t="s">
        <v>136</v>
      </c>
      <c r="D64" s="623"/>
      <c r="E64" s="623"/>
      <c r="F64" s="623"/>
      <c r="G64" s="624" t="s">
        <v>137</v>
      </c>
      <c r="H64" s="343">
        <v>9</v>
      </c>
      <c r="I64"/>
      <c r="J64"/>
      <c r="K64"/>
      <c r="L64"/>
      <c r="M64"/>
      <c r="N64"/>
      <c r="O64"/>
      <c r="P64"/>
      <c r="Q64"/>
      <c r="R64"/>
    </row>
    <row r="65" spans="1:18" ht="15" thickBot="1">
      <c r="A65" s="462"/>
      <c r="B65" s="340" t="s">
        <v>101</v>
      </c>
      <c r="C65" s="387">
        <v>9810</v>
      </c>
      <c r="D65" s="387">
        <v>9579.5320449617138</v>
      </c>
      <c r="E65" s="387">
        <v>9617.9541593902122</v>
      </c>
      <c r="F65" s="387">
        <v>9530.8772886368752</v>
      </c>
      <c r="G65" s="361" t="s">
        <v>102</v>
      </c>
      <c r="H65" s="462"/>
      <c r="L65"/>
      <c r="M65"/>
      <c r="N65"/>
      <c r="O65"/>
      <c r="P65"/>
      <c r="Q65"/>
      <c r="R65"/>
    </row>
    <row r="66" spans="1:18" ht="15.75" thickTop="1" thickBot="1">
      <c r="A66" s="463"/>
      <c r="B66" s="341" t="s">
        <v>103</v>
      </c>
      <c r="C66" s="387">
        <v>2762</v>
      </c>
      <c r="D66" s="387">
        <v>2686.6874280302072</v>
      </c>
      <c r="E66" s="387">
        <v>3576.1522824502335</v>
      </c>
      <c r="F66" s="387">
        <v>3513.4360334431549</v>
      </c>
      <c r="G66" s="362" t="s">
        <v>104</v>
      </c>
      <c r="H66" s="463"/>
      <c r="L66"/>
      <c r="M66"/>
      <c r="N66"/>
      <c r="O66"/>
      <c r="P66"/>
      <c r="Q66"/>
      <c r="R66"/>
    </row>
    <row r="67" spans="1:18" ht="15" thickTop="1">
      <c r="A67" s="464"/>
      <c r="B67" s="342" t="s">
        <v>105</v>
      </c>
      <c r="C67" s="388">
        <v>12572</v>
      </c>
      <c r="D67" s="388">
        <v>12266.219472991921</v>
      </c>
      <c r="E67" s="388">
        <v>13194.106441840446</v>
      </c>
      <c r="F67" s="388">
        <v>13044.31332208003</v>
      </c>
      <c r="G67" s="363" t="s">
        <v>106</v>
      </c>
      <c r="H67" s="464"/>
      <c r="L67"/>
      <c r="M67"/>
      <c r="N67"/>
      <c r="O67"/>
      <c r="P67"/>
      <c r="Q67"/>
      <c r="R67"/>
    </row>
    <row r="68" spans="1:18" s="461" customFormat="1" ht="15">
      <c r="A68" s="339">
        <v>10</v>
      </c>
      <c r="B68" s="372" t="s">
        <v>138</v>
      </c>
      <c r="C68" s="604">
        <f>+C73+C77+C81</f>
        <v>47019.274541868923</v>
      </c>
      <c r="D68" s="604">
        <f t="shared" ref="D68:F68" si="2">+D73+D77+D81</f>
        <v>48338.947212357692</v>
      </c>
      <c r="E68" s="604">
        <f t="shared" si="2"/>
        <v>49141.52629901898</v>
      </c>
      <c r="F68" s="604">
        <f t="shared" si="2"/>
        <v>52014.720536694622</v>
      </c>
      <c r="G68" s="471" t="s">
        <v>139</v>
      </c>
      <c r="H68" s="339">
        <v>10</v>
      </c>
      <c r="I68"/>
      <c r="J68"/>
      <c r="K68"/>
      <c r="L68"/>
      <c r="M68"/>
      <c r="N68"/>
      <c r="O68"/>
      <c r="P68"/>
      <c r="Q68"/>
      <c r="R68"/>
    </row>
    <row r="69" spans="1:18" ht="15" thickBot="1">
      <c r="A69" s="335"/>
      <c r="B69" s="336" t="s">
        <v>101</v>
      </c>
      <c r="C69" s="390">
        <v>47019</v>
      </c>
      <c r="D69" s="390">
        <v>48338.947212357692</v>
      </c>
      <c r="E69" s="390">
        <v>49141.526299018966</v>
      </c>
      <c r="F69" s="390">
        <v>52014.720536694622</v>
      </c>
      <c r="G69" s="369" t="s">
        <v>102</v>
      </c>
      <c r="H69" s="335"/>
      <c r="L69"/>
      <c r="M69"/>
      <c r="N69"/>
      <c r="O69"/>
      <c r="P69"/>
      <c r="Q69"/>
      <c r="R69"/>
    </row>
    <row r="70" spans="1:18" ht="15.75" thickTop="1" thickBot="1">
      <c r="A70" s="165"/>
      <c r="B70" s="337" t="s">
        <v>103</v>
      </c>
      <c r="C70" s="391">
        <v>7073</v>
      </c>
      <c r="D70" s="391">
        <v>7005.9684986358698</v>
      </c>
      <c r="E70" s="391">
        <v>6376.5907056332071</v>
      </c>
      <c r="F70" s="391">
        <v>6233.560922260549</v>
      </c>
      <c r="G70" s="370" t="s">
        <v>104</v>
      </c>
      <c r="H70" s="165"/>
      <c r="L70"/>
      <c r="M70"/>
      <c r="N70"/>
      <c r="O70"/>
      <c r="P70"/>
      <c r="Q70"/>
      <c r="R70"/>
    </row>
    <row r="71" spans="1:18" ht="15" thickTop="1">
      <c r="A71" s="309"/>
      <c r="B71" s="338" t="s">
        <v>105</v>
      </c>
      <c r="C71" s="392">
        <v>54092</v>
      </c>
      <c r="D71" s="392">
        <v>55344.915710993562</v>
      </c>
      <c r="E71" s="392">
        <v>55518.117004652173</v>
      </c>
      <c r="F71" s="392">
        <v>58248.281458955171</v>
      </c>
      <c r="G71" s="371" t="s">
        <v>106</v>
      </c>
      <c r="H71" s="309"/>
      <c r="L71"/>
      <c r="M71"/>
      <c r="N71"/>
      <c r="O71"/>
      <c r="P71"/>
      <c r="Q71"/>
      <c r="R71"/>
    </row>
    <row r="72" spans="1:18" s="461" customFormat="1" ht="22.5">
      <c r="A72" s="343">
        <v>10.1</v>
      </c>
      <c r="B72" s="376" t="s">
        <v>140</v>
      </c>
      <c r="C72" s="622" t="s">
        <v>141</v>
      </c>
      <c r="D72" s="623"/>
      <c r="E72" s="623"/>
      <c r="F72" s="623"/>
      <c r="G72" s="624" t="s">
        <v>142</v>
      </c>
      <c r="H72" s="343">
        <v>10.1</v>
      </c>
      <c r="I72"/>
      <c r="J72"/>
      <c r="K72"/>
      <c r="L72"/>
      <c r="M72"/>
      <c r="N72"/>
      <c r="O72"/>
      <c r="P72"/>
      <c r="Q72"/>
      <c r="R72"/>
    </row>
    <row r="73" spans="1:18" ht="15" thickBot="1">
      <c r="A73" s="462"/>
      <c r="B73" s="340" t="s">
        <v>101</v>
      </c>
      <c r="C73" s="387">
        <v>43107</v>
      </c>
      <c r="D73" s="387">
        <v>44976.980525015948</v>
      </c>
      <c r="E73" s="387">
        <v>45798.420313845229</v>
      </c>
      <c r="F73" s="387">
        <v>48998.903556634585</v>
      </c>
      <c r="G73" s="361" t="s">
        <v>102</v>
      </c>
      <c r="H73" s="462"/>
      <c r="L73"/>
      <c r="M73"/>
      <c r="N73"/>
      <c r="O73"/>
      <c r="P73"/>
      <c r="Q73"/>
      <c r="R73"/>
    </row>
    <row r="74" spans="1:18" ht="15.75" thickTop="1" thickBot="1">
      <c r="A74" s="463"/>
      <c r="B74" s="341" t="s">
        <v>103</v>
      </c>
      <c r="C74" s="387">
        <v>5561</v>
      </c>
      <c r="D74" s="387">
        <v>5420.3400497535113</v>
      </c>
      <c r="E74" s="387">
        <v>5013.1896026438844</v>
      </c>
      <c r="F74" s="387">
        <v>4970.3204598593511</v>
      </c>
      <c r="G74" s="362" t="s">
        <v>104</v>
      </c>
      <c r="H74" s="463"/>
      <c r="L74"/>
      <c r="M74"/>
      <c r="N74"/>
      <c r="O74"/>
      <c r="P74"/>
      <c r="Q74"/>
      <c r="R74"/>
    </row>
    <row r="75" spans="1:18" ht="15" thickTop="1">
      <c r="A75" s="464"/>
      <c r="B75" s="342" t="s">
        <v>105</v>
      </c>
      <c r="C75" s="388">
        <v>48668</v>
      </c>
      <c r="D75" s="388">
        <v>50397.320574769459</v>
      </c>
      <c r="E75" s="388">
        <v>50811.609916489113</v>
      </c>
      <c r="F75" s="388">
        <v>53969.224016493936</v>
      </c>
      <c r="G75" s="363" t="s">
        <v>106</v>
      </c>
      <c r="H75" s="464"/>
      <c r="L75"/>
      <c r="M75"/>
      <c r="N75"/>
      <c r="O75"/>
      <c r="P75"/>
      <c r="Q75"/>
      <c r="R75"/>
    </row>
    <row r="76" spans="1:18" s="461" customFormat="1" ht="47.25" customHeight="1">
      <c r="A76" s="339">
        <v>10.199999999999999</v>
      </c>
      <c r="B76" s="374" t="s">
        <v>143</v>
      </c>
      <c r="C76" s="465"/>
      <c r="D76" s="465"/>
      <c r="E76" s="465"/>
      <c r="F76" s="465"/>
      <c r="G76" s="470" t="s">
        <v>144</v>
      </c>
      <c r="H76" s="339">
        <v>10.199999999999999</v>
      </c>
      <c r="I76"/>
      <c r="J76"/>
      <c r="K76"/>
      <c r="L76"/>
      <c r="M76"/>
      <c r="N76"/>
      <c r="O76"/>
      <c r="P76"/>
      <c r="Q76"/>
      <c r="R76"/>
    </row>
    <row r="77" spans="1:18" ht="15" thickBot="1">
      <c r="A77" s="335"/>
      <c r="B77" s="336" t="s">
        <v>101</v>
      </c>
      <c r="C77" s="390">
        <v>2464</v>
      </c>
      <c r="D77" s="390">
        <v>2113.1758866967893</v>
      </c>
      <c r="E77" s="390">
        <v>2050.8741974788168</v>
      </c>
      <c r="F77" s="390">
        <v>1902.5517967068286</v>
      </c>
      <c r="G77" s="369" t="s">
        <v>102</v>
      </c>
      <c r="H77" s="335"/>
      <c r="L77"/>
      <c r="M77"/>
      <c r="N77"/>
      <c r="O77"/>
      <c r="P77"/>
    </row>
    <row r="78" spans="1:18" ht="15.75" thickTop="1" thickBot="1">
      <c r="A78" s="165"/>
      <c r="B78" s="337" t="s">
        <v>103</v>
      </c>
      <c r="C78" s="391">
        <v>1280</v>
      </c>
      <c r="D78" s="391">
        <v>1242.484060554832</v>
      </c>
      <c r="E78" s="391">
        <v>1090.1430575617155</v>
      </c>
      <c r="F78" s="391">
        <v>1035.195878672097</v>
      </c>
      <c r="G78" s="370" t="s">
        <v>104</v>
      </c>
      <c r="H78" s="165"/>
      <c r="L78"/>
      <c r="M78"/>
      <c r="N78"/>
      <c r="O78"/>
      <c r="P78"/>
    </row>
    <row r="79" spans="1:18" ht="15" thickTop="1">
      <c r="A79" s="309"/>
      <c r="B79" s="338" t="s">
        <v>105</v>
      </c>
      <c r="C79" s="392">
        <v>3744</v>
      </c>
      <c r="D79" s="392">
        <v>3355.6599472516214</v>
      </c>
      <c r="E79" s="392">
        <v>3141.0172550405323</v>
      </c>
      <c r="F79" s="392">
        <v>2937.7476753789256</v>
      </c>
      <c r="G79" s="371" t="s">
        <v>106</v>
      </c>
      <c r="H79" s="309"/>
      <c r="L79"/>
      <c r="M79"/>
      <c r="N79"/>
      <c r="O79"/>
      <c r="P79"/>
    </row>
    <row r="80" spans="1:18" s="461" customFormat="1" ht="15">
      <c r="A80" s="343">
        <v>10.3</v>
      </c>
      <c r="B80" s="373" t="s">
        <v>145</v>
      </c>
      <c r="C80" s="622" t="s">
        <v>146</v>
      </c>
      <c r="D80" s="623"/>
      <c r="E80" s="623"/>
      <c r="F80" s="623"/>
      <c r="G80" s="624" t="s">
        <v>147</v>
      </c>
      <c r="H80" s="343">
        <v>10.3</v>
      </c>
      <c r="I80"/>
      <c r="J80"/>
      <c r="K80"/>
      <c r="L80"/>
      <c r="M80"/>
      <c r="N80"/>
      <c r="O80"/>
      <c r="P80"/>
    </row>
    <row r="81" spans="1:16" ht="15" thickBot="1">
      <c r="A81" s="462"/>
      <c r="B81" s="340" t="s">
        <v>101</v>
      </c>
      <c r="C81" s="387">
        <v>1448.2745418689212</v>
      </c>
      <c r="D81" s="387">
        <v>1248.7908006449563</v>
      </c>
      <c r="E81" s="387">
        <v>1292.2317876949346</v>
      </c>
      <c r="F81" s="387">
        <v>1113.2651833532072</v>
      </c>
      <c r="G81" s="361" t="s">
        <v>102</v>
      </c>
      <c r="H81" s="462"/>
      <c r="L81"/>
      <c r="M81"/>
      <c r="N81"/>
      <c r="O81"/>
      <c r="P81"/>
    </row>
    <row r="82" spans="1:16" ht="15.75" thickTop="1" thickBot="1">
      <c r="A82" s="463"/>
      <c r="B82" s="341" t="s">
        <v>103</v>
      </c>
      <c r="C82" s="387">
        <v>338.95787150123687</v>
      </c>
      <c r="D82" s="387">
        <v>343.14438832752512</v>
      </c>
      <c r="E82" s="387">
        <v>273.25804542760466</v>
      </c>
      <c r="F82" s="387">
        <v>228.04458372910108</v>
      </c>
      <c r="G82" s="362" t="s">
        <v>104</v>
      </c>
      <c r="H82" s="463"/>
      <c r="L82"/>
      <c r="M82"/>
      <c r="N82"/>
      <c r="O82"/>
      <c r="P82"/>
    </row>
    <row r="83" spans="1:16" ht="15" thickTop="1">
      <c r="A83" s="464"/>
      <c r="B83" s="342" t="s">
        <v>105</v>
      </c>
      <c r="C83" s="388">
        <v>1787.2324133701582</v>
      </c>
      <c r="D83" s="388">
        <v>1591.9351889724815</v>
      </c>
      <c r="E83" s="388">
        <v>1565.4898331225393</v>
      </c>
      <c r="F83" s="388">
        <v>1341.3097670823083</v>
      </c>
      <c r="G83" s="363" t="s">
        <v>106</v>
      </c>
      <c r="H83" s="464"/>
      <c r="L83"/>
      <c r="M83"/>
      <c r="N83"/>
      <c r="O83"/>
      <c r="P83"/>
    </row>
    <row r="84" spans="1:16" s="461" customFormat="1" ht="15">
      <c r="A84" s="339">
        <v>11</v>
      </c>
      <c r="B84" s="372" t="s">
        <v>148</v>
      </c>
      <c r="C84" s="465"/>
      <c r="D84" s="465"/>
      <c r="E84" s="465"/>
      <c r="F84" s="465"/>
      <c r="G84" s="471" t="s">
        <v>149</v>
      </c>
      <c r="H84" s="339">
        <v>11</v>
      </c>
      <c r="I84"/>
      <c r="J84"/>
      <c r="K84"/>
      <c r="L84"/>
      <c r="M84"/>
      <c r="N84"/>
      <c r="O84"/>
      <c r="P84"/>
    </row>
    <row r="85" spans="1:16" ht="15" thickBot="1">
      <c r="A85" s="335"/>
      <c r="B85" s="336" t="s">
        <v>101</v>
      </c>
      <c r="C85" s="390">
        <v>42776</v>
      </c>
      <c r="D85" s="390">
        <v>43284.269490709557</v>
      </c>
      <c r="E85" s="390">
        <v>42615.261095716298</v>
      </c>
      <c r="F85" s="390">
        <v>41422.049650012908</v>
      </c>
      <c r="G85" s="369" t="s">
        <v>102</v>
      </c>
      <c r="H85" s="335"/>
      <c r="L85"/>
      <c r="M85"/>
      <c r="N85"/>
      <c r="O85"/>
      <c r="P85"/>
    </row>
    <row r="86" spans="1:16" ht="15.75" thickTop="1" thickBot="1">
      <c r="A86" s="165"/>
      <c r="B86" s="337" t="s">
        <v>103</v>
      </c>
      <c r="C86" s="391">
        <v>1291</v>
      </c>
      <c r="D86" s="391">
        <v>1870.0509774534148</v>
      </c>
      <c r="E86" s="391">
        <v>1857.8603175797034</v>
      </c>
      <c r="F86" s="391">
        <v>3129.1485996791307</v>
      </c>
      <c r="G86" s="370" t="s">
        <v>104</v>
      </c>
      <c r="H86" s="165"/>
      <c r="L86"/>
      <c r="M86"/>
      <c r="N86"/>
      <c r="O86"/>
      <c r="P86"/>
    </row>
    <row r="87" spans="1:16" ht="15" thickTop="1">
      <c r="A87" s="309"/>
      <c r="B87" s="338" t="s">
        <v>105</v>
      </c>
      <c r="C87" s="392">
        <v>44067</v>
      </c>
      <c r="D87" s="392">
        <v>45154.320468162972</v>
      </c>
      <c r="E87" s="392">
        <v>44473.121413296001</v>
      </c>
      <c r="F87" s="392">
        <v>44551.198249692039</v>
      </c>
      <c r="G87" s="371" t="s">
        <v>106</v>
      </c>
      <c r="H87" s="309"/>
    </row>
    <row r="88" spans="1:16" s="472" customFormat="1" ht="15">
      <c r="A88" s="343">
        <v>12</v>
      </c>
      <c r="B88" s="376" t="s">
        <v>150</v>
      </c>
      <c r="C88" s="622" t="s">
        <v>151</v>
      </c>
      <c r="D88" s="623"/>
      <c r="E88" s="623"/>
      <c r="F88" s="623"/>
      <c r="G88" s="624" t="s">
        <v>152</v>
      </c>
      <c r="H88" s="343">
        <v>12</v>
      </c>
      <c r="I88"/>
      <c r="J88"/>
      <c r="K88"/>
    </row>
    <row r="89" spans="1:16" ht="15" thickBot="1">
      <c r="A89" s="462"/>
      <c r="B89" s="340" t="s">
        <v>101</v>
      </c>
      <c r="C89" s="387">
        <v>14458.802657333345</v>
      </c>
      <c r="D89" s="387">
        <v>14182.101399701034</v>
      </c>
      <c r="E89" s="387">
        <v>13165.457803610761</v>
      </c>
      <c r="F89" s="387">
        <v>12900.76277781468</v>
      </c>
      <c r="G89" s="361" t="s">
        <v>102</v>
      </c>
      <c r="H89" s="462"/>
    </row>
    <row r="90" spans="1:16" ht="15.75" thickTop="1" thickBot="1">
      <c r="A90" s="463"/>
      <c r="B90" s="341" t="s">
        <v>103</v>
      </c>
      <c r="C90" s="387">
        <v>5545</v>
      </c>
      <c r="D90" s="387">
        <v>5031.8208216159255</v>
      </c>
      <c r="E90" s="387">
        <v>4546.8010035429561</v>
      </c>
      <c r="F90" s="387">
        <v>3402.1469684936546</v>
      </c>
      <c r="G90" s="362" t="s">
        <v>104</v>
      </c>
      <c r="H90" s="463"/>
    </row>
    <row r="91" spans="1:16" ht="15" thickTop="1">
      <c r="A91" s="464"/>
      <c r="B91" s="342" t="s">
        <v>105</v>
      </c>
      <c r="C91" s="388">
        <v>20003.802657333345</v>
      </c>
      <c r="D91" s="388">
        <v>19213.92222131696</v>
      </c>
      <c r="E91" s="388">
        <v>17712.258807153717</v>
      </c>
      <c r="F91" s="388">
        <v>16302.909746308334</v>
      </c>
      <c r="G91" s="363" t="s">
        <v>106</v>
      </c>
      <c r="H91" s="464"/>
    </row>
    <row r="92" spans="1:16" s="461" customFormat="1" ht="22.5" customHeight="1">
      <c r="A92" s="339">
        <v>13</v>
      </c>
      <c r="B92" s="375" t="s">
        <v>153</v>
      </c>
      <c r="C92" s="465"/>
      <c r="D92" s="465"/>
      <c r="E92" s="465"/>
      <c r="F92" s="465"/>
      <c r="G92" s="471" t="s">
        <v>154</v>
      </c>
      <c r="H92" s="339">
        <v>13</v>
      </c>
      <c r="I92"/>
      <c r="J92"/>
      <c r="K92"/>
    </row>
    <row r="93" spans="1:16" ht="15" thickBot="1">
      <c r="A93" s="335"/>
      <c r="B93" s="336" t="s">
        <v>101</v>
      </c>
      <c r="C93" s="390">
        <v>6621.5553999982294</v>
      </c>
      <c r="D93" s="390">
        <v>7215.1867603356377</v>
      </c>
      <c r="E93" s="390">
        <v>7874.987278717781</v>
      </c>
      <c r="F93" s="390">
        <v>8081.1201633270994</v>
      </c>
      <c r="G93" s="369" t="s">
        <v>102</v>
      </c>
      <c r="H93" s="335"/>
    </row>
    <row r="94" spans="1:16" ht="15.75" thickTop="1" thickBot="1">
      <c r="A94" s="165"/>
      <c r="B94" s="337" t="s">
        <v>103</v>
      </c>
      <c r="C94" s="391">
        <v>2752</v>
      </c>
      <c r="D94" s="391">
        <v>2677.3194127261277</v>
      </c>
      <c r="E94" s="391">
        <v>3211.8123625891749</v>
      </c>
      <c r="F94" s="391">
        <v>3555.5041864519953</v>
      </c>
      <c r="G94" s="370" t="s">
        <v>104</v>
      </c>
      <c r="H94" s="165"/>
    </row>
    <row r="95" spans="1:16" ht="15" thickTop="1">
      <c r="A95" s="309"/>
      <c r="B95" s="338" t="s">
        <v>105</v>
      </c>
      <c r="C95" s="392">
        <v>9373.5553999982294</v>
      </c>
      <c r="D95" s="392">
        <v>9892.5061730617654</v>
      </c>
      <c r="E95" s="392">
        <v>11086.799641306956</v>
      </c>
      <c r="F95" s="392">
        <v>11636.624349779095</v>
      </c>
      <c r="G95" s="371" t="s">
        <v>106</v>
      </c>
      <c r="H95" s="309"/>
    </row>
    <row r="96" spans="1:16" s="461" customFormat="1" ht="15">
      <c r="A96" s="343">
        <v>14</v>
      </c>
      <c r="B96" s="376" t="s">
        <v>155</v>
      </c>
      <c r="C96" s="622" t="s">
        <v>156</v>
      </c>
      <c r="D96" s="623"/>
      <c r="E96" s="623"/>
      <c r="F96" s="623"/>
      <c r="G96" s="624" t="s">
        <v>157</v>
      </c>
      <c r="H96" s="343">
        <v>14</v>
      </c>
      <c r="I96"/>
      <c r="J96"/>
      <c r="K96"/>
    </row>
    <row r="97" spans="1:19" ht="15" thickBot="1">
      <c r="A97" s="462"/>
      <c r="B97" s="340" t="s">
        <v>101</v>
      </c>
      <c r="C97" s="387">
        <v>43857</v>
      </c>
      <c r="D97" s="387">
        <v>39466.216238139634</v>
      </c>
      <c r="E97" s="387">
        <v>48314.831639890152</v>
      </c>
      <c r="F97" s="387">
        <v>52674.744556503865</v>
      </c>
      <c r="G97" s="361" t="s">
        <v>102</v>
      </c>
      <c r="H97" s="462"/>
    </row>
    <row r="98" spans="1:19" ht="15.75" thickTop="1" thickBot="1">
      <c r="A98" s="463"/>
      <c r="B98" s="341" t="s">
        <v>103</v>
      </c>
      <c r="C98" s="387">
        <v>23261</v>
      </c>
      <c r="D98" s="387">
        <v>25046.482538303826</v>
      </c>
      <c r="E98" s="387">
        <v>21280.682626599999</v>
      </c>
      <c r="F98" s="387">
        <v>20140.849906852891</v>
      </c>
      <c r="G98" s="362" t="s">
        <v>104</v>
      </c>
      <c r="H98" s="463"/>
    </row>
    <row r="99" spans="1:19" ht="15" thickTop="1">
      <c r="A99" s="464"/>
      <c r="B99" s="342" t="s">
        <v>105</v>
      </c>
      <c r="C99" s="388">
        <v>67118</v>
      </c>
      <c r="D99" s="388">
        <v>64489.939261449617</v>
      </c>
      <c r="E99" s="388">
        <v>69595.51426649015</v>
      </c>
      <c r="F99" s="388">
        <v>72815.594463356756</v>
      </c>
      <c r="G99" s="363" t="s">
        <v>106</v>
      </c>
      <c r="H99" s="464"/>
    </row>
    <row r="100" spans="1:19" s="461" customFormat="1" ht="15">
      <c r="A100" s="339">
        <v>15</v>
      </c>
      <c r="B100" s="372" t="s">
        <v>158</v>
      </c>
      <c r="C100" s="465"/>
      <c r="D100" s="465"/>
      <c r="E100" s="465"/>
      <c r="F100" s="465"/>
      <c r="G100" s="471" t="s">
        <v>159</v>
      </c>
      <c r="H100" s="339">
        <v>15</v>
      </c>
      <c r="I100"/>
      <c r="J100"/>
      <c r="K100"/>
    </row>
    <row r="101" spans="1:19" ht="15" thickBot="1">
      <c r="A101" s="335"/>
      <c r="B101" s="336" t="s">
        <v>101</v>
      </c>
      <c r="C101" s="390">
        <v>12089</v>
      </c>
      <c r="D101" s="390">
        <v>12570.795956535831</v>
      </c>
      <c r="E101" s="390">
        <v>11496.147031340648</v>
      </c>
      <c r="F101" s="390">
        <v>11945.867574358323</v>
      </c>
      <c r="G101" s="369" t="s">
        <v>102</v>
      </c>
      <c r="H101" s="335"/>
    </row>
    <row r="102" spans="1:19" ht="15.75" thickTop="1" thickBot="1">
      <c r="A102" s="165"/>
      <c r="B102" s="337" t="s">
        <v>103</v>
      </c>
      <c r="C102" s="391">
        <v>10951</v>
      </c>
      <c r="D102" s="391">
        <v>11127.192600271947</v>
      </c>
      <c r="E102" s="391">
        <v>9842.112486725393</v>
      </c>
      <c r="F102" s="391">
        <v>10048.84108967254</v>
      </c>
      <c r="G102" s="370" t="s">
        <v>104</v>
      </c>
      <c r="H102" s="165"/>
    </row>
    <row r="103" spans="1:19" ht="15" thickTop="1">
      <c r="A103" s="309"/>
      <c r="B103" s="338" t="s">
        <v>105</v>
      </c>
      <c r="C103" s="392">
        <v>23040</v>
      </c>
      <c r="D103" s="392">
        <v>23697.988556807777</v>
      </c>
      <c r="E103" s="392">
        <v>21338.259518066039</v>
      </c>
      <c r="F103" s="392">
        <v>21994.708664030863</v>
      </c>
      <c r="G103" s="371" t="s">
        <v>106</v>
      </c>
      <c r="H103" s="309"/>
      <c r="L103"/>
      <c r="M103"/>
      <c r="N103"/>
      <c r="O103"/>
      <c r="P103"/>
      <c r="Q103"/>
      <c r="R103"/>
      <c r="S103"/>
    </row>
    <row r="104" spans="1:19" s="461" customFormat="1" ht="15">
      <c r="A104" s="343">
        <v>16</v>
      </c>
      <c r="B104" s="373" t="s">
        <v>160</v>
      </c>
      <c r="C104" s="622" t="s">
        <v>161</v>
      </c>
      <c r="D104" s="623"/>
      <c r="E104" s="623"/>
      <c r="F104" s="623"/>
      <c r="G104" s="624"/>
      <c r="H104" s="343">
        <v>16</v>
      </c>
      <c r="I104"/>
      <c r="J104"/>
      <c r="K104"/>
      <c r="L104"/>
      <c r="M104"/>
      <c r="N104"/>
      <c r="O104"/>
      <c r="P104"/>
      <c r="Q104"/>
      <c r="R104"/>
      <c r="S104"/>
    </row>
    <row r="105" spans="1:19" ht="15" thickBot="1">
      <c r="A105" s="462"/>
      <c r="B105" s="340" t="s">
        <v>101</v>
      </c>
      <c r="C105" s="387">
        <v>14009</v>
      </c>
      <c r="D105" s="387">
        <v>14541.817611189563</v>
      </c>
      <c r="E105" s="387">
        <v>11698.829542750684</v>
      </c>
      <c r="F105" s="387">
        <v>13808.629855712092</v>
      </c>
      <c r="G105" s="361" t="s">
        <v>102</v>
      </c>
      <c r="H105" s="462"/>
      <c r="L105"/>
      <c r="M105"/>
      <c r="N105"/>
      <c r="O105"/>
      <c r="P105"/>
      <c r="Q105"/>
      <c r="R105"/>
      <c r="S105"/>
    </row>
    <row r="106" spans="1:19" ht="15.75" thickTop="1" thickBot="1">
      <c r="A106" s="463"/>
      <c r="B106" s="341" t="s">
        <v>103</v>
      </c>
      <c r="C106" s="387">
        <v>6948</v>
      </c>
      <c r="D106" s="387">
        <v>6775.6221501261643</v>
      </c>
      <c r="E106" s="387">
        <v>5907.1273648009865</v>
      </c>
      <c r="F106" s="387">
        <v>6570.6469906573748</v>
      </c>
      <c r="G106" s="362" t="s">
        <v>104</v>
      </c>
      <c r="H106" s="463"/>
      <c r="L106"/>
      <c r="M106"/>
      <c r="N106"/>
      <c r="O106"/>
      <c r="P106"/>
      <c r="Q106"/>
      <c r="R106"/>
      <c r="S106"/>
    </row>
    <row r="107" spans="1:19" ht="15" thickTop="1">
      <c r="A107" s="464"/>
      <c r="B107" s="342" t="s">
        <v>105</v>
      </c>
      <c r="C107" s="388">
        <v>20957</v>
      </c>
      <c r="D107" s="388">
        <v>21317.439761315727</v>
      </c>
      <c r="E107" s="388">
        <v>17605.95690755167</v>
      </c>
      <c r="F107" s="388">
        <v>20379.276846369467</v>
      </c>
      <c r="G107" s="363" t="s">
        <v>106</v>
      </c>
      <c r="H107" s="464"/>
      <c r="L107"/>
      <c r="M107"/>
      <c r="N107"/>
      <c r="O107"/>
      <c r="P107"/>
      <c r="Q107"/>
      <c r="R107"/>
      <c r="S107"/>
    </row>
    <row r="108" spans="1:19" s="461" customFormat="1" ht="22.5">
      <c r="A108" s="339">
        <v>17</v>
      </c>
      <c r="B108" s="375" t="s">
        <v>162</v>
      </c>
      <c r="C108" s="465"/>
      <c r="D108" s="465"/>
      <c r="E108" s="465"/>
      <c r="F108" s="465"/>
      <c r="G108" s="470" t="s">
        <v>163</v>
      </c>
      <c r="H108" s="339">
        <v>17</v>
      </c>
      <c r="I108"/>
      <c r="J108"/>
      <c r="K108"/>
      <c r="L108"/>
      <c r="M108"/>
      <c r="N108"/>
      <c r="O108"/>
      <c r="P108"/>
      <c r="Q108"/>
      <c r="R108"/>
      <c r="S108"/>
    </row>
    <row r="109" spans="1:19" ht="15" thickBot="1">
      <c r="A109" s="335"/>
      <c r="B109" s="336" t="s">
        <v>101</v>
      </c>
      <c r="C109" s="390">
        <v>8466</v>
      </c>
      <c r="D109" s="390">
        <v>8868.6745971853597</v>
      </c>
      <c r="E109" s="390">
        <v>8270.9746480374142</v>
      </c>
      <c r="F109" s="390">
        <v>8606.3918681301111</v>
      </c>
      <c r="G109" s="369" t="s">
        <v>102</v>
      </c>
      <c r="H109" s="335"/>
      <c r="L109"/>
      <c r="M109"/>
      <c r="N109"/>
      <c r="O109"/>
      <c r="P109"/>
      <c r="Q109"/>
      <c r="R109"/>
      <c r="S109"/>
    </row>
    <row r="110" spans="1:19" ht="15.75" thickTop="1" thickBot="1">
      <c r="A110" s="165"/>
      <c r="B110" s="337" t="s">
        <v>103</v>
      </c>
      <c r="C110" s="391">
        <v>10922</v>
      </c>
      <c r="D110" s="391">
        <v>9055.6890659483142</v>
      </c>
      <c r="E110" s="391">
        <v>7684.8207847910871</v>
      </c>
      <c r="F110" s="391">
        <v>11365.422748279419</v>
      </c>
      <c r="G110" s="370" t="s">
        <v>104</v>
      </c>
      <c r="H110" s="165"/>
      <c r="L110"/>
      <c r="M110"/>
      <c r="N110"/>
      <c r="O110"/>
      <c r="P110"/>
      <c r="Q110"/>
      <c r="R110"/>
      <c r="S110"/>
    </row>
    <row r="111" spans="1:19" ht="15.75" thickTop="1" thickBot="1">
      <c r="A111" s="309"/>
      <c r="B111" s="338" t="s">
        <v>105</v>
      </c>
      <c r="C111" s="392">
        <v>19388</v>
      </c>
      <c r="D111" s="391">
        <v>17924.363663133674</v>
      </c>
      <c r="E111" s="392">
        <v>15953.362025715964</v>
      </c>
      <c r="F111" s="392">
        <v>19971.814616409531</v>
      </c>
      <c r="G111" s="371" t="s">
        <v>106</v>
      </c>
      <c r="H111" s="309"/>
      <c r="L111"/>
      <c r="M111"/>
      <c r="N111"/>
      <c r="O111"/>
      <c r="P111"/>
      <c r="Q111"/>
      <c r="R111"/>
      <c r="S111"/>
    </row>
    <row r="112" spans="1:19" s="461" customFormat="1" ht="48" customHeight="1" thickTop="1">
      <c r="A112" s="343">
        <v>18</v>
      </c>
      <c r="B112" s="376" t="s">
        <v>164</v>
      </c>
      <c r="C112" s="619" t="s">
        <v>165</v>
      </c>
      <c r="D112" s="620"/>
      <c r="E112" s="620"/>
      <c r="F112" s="620"/>
      <c r="G112" s="621"/>
      <c r="H112" s="343">
        <v>18</v>
      </c>
      <c r="I112"/>
      <c r="J112"/>
      <c r="K112"/>
      <c r="L112"/>
      <c r="M112"/>
      <c r="N112"/>
      <c r="O112"/>
      <c r="P112"/>
      <c r="Q112"/>
      <c r="R112"/>
      <c r="S112"/>
    </row>
    <row r="113" spans="1:19" ht="15" thickBot="1">
      <c r="A113" s="462"/>
      <c r="B113" s="340" t="s">
        <v>101</v>
      </c>
      <c r="C113" s="387">
        <v>3816.6895108668741</v>
      </c>
      <c r="D113" s="387">
        <v>4006.4626066829137</v>
      </c>
      <c r="E113" s="387">
        <v>4172.1570887236867</v>
      </c>
      <c r="F113" s="387">
        <v>4347.7429595408876</v>
      </c>
      <c r="G113" s="361" t="s">
        <v>102</v>
      </c>
      <c r="H113" s="462"/>
      <c r="L113"/>
      <c r="M113"/>
      <c r="N113"/>
      <c r="O113"/>
      <c r="P113"/>
      <c r="Q113"/>
      <c r="R113"/>
      <c r="S113"/>
    </row>
    <row r="114" spans="1:19" ht="15.75" thickTop="1" thickBot="1">
      <c r="A114" s="463"/>
      <c r="B114" s="341" t="s">
        <v>103</v>
      </c>
      <c r="C114" s="387"/>
      <c r="D114" s="387">
        <v>0</v>
      </c>
      <c r="E114" s="513"/>
      <c r="F114" s="513"/>
      <c r="G114" s="362" t="s">
        <v>104</v>
      </c>
      <c r="H114" s="463"/>
      <c r="L114"/>
      <c r="M114"/>
      <c r="N114"/>
      <c r="O114"/>
      <c r="P114"/>
      <c r="Q114"/>
      <c r="R114"/>
      <c r="S114"/>
    </row>
    <row r="115" spans="1:19" ht="15" thickTop="1">
      <c r="A115" s="464"/>
      <c r="B115" s="342" t="s">
        <v>105</v>
      </c>
      <c r="C115" s="388">
        <v>3817</v>
      </c>
      <c r="D115" s="388">
        <v>4006.4626066829137</v>
      </c>
      <c r="E115" s="388">
        <v>4172.1570887236867</v>
      </c>
      <c r="F115" s="388">
        <v>4347.7429595408876</v>
      </c>
      <c r="G115" s="363" t="s">
        <v>106</v>
      </c>
      <c r="H115" s="464"/>
    </row>
    <row r="116" spans="1:19" s="461" customFormat="1" ht="22.5">
      <c r="A116" s="339">
        <v>19</v>
      </c>
      <c r="B116" s="375" t="s">
        <v>166</v>
      </c>
      <c r="C116" s="465"/>
      <c r="D116" s="465"/>
      <c r="E116" s="465"/>
      <c r="F116" s="465"/>
      <c r="G116" s="514" t="s">
        <v>167</v>
      </c>
      <c r="H116" s="339">
        <v>19</v>
      </c>
      <c r="I116"/>
      <c r="J116"/>
      <c r="K116"/>
    </row>
    <row r="117" spans="1:19" ht="15.75" thickBot="1">
      <c r="A117" s="335"/>
      <c r="B117" s="336" t="s">
        <v>101</v>
      </c>
      <c r="C117" s="546">
        <v>-24153.225999999999</v>
      </c>
      <c r="D117" s="546">
        <v>-25473.824000000004</v>
      </c>
      <c r="E117" s="546">
        <v>-26557.526999999998</v>
      </c>
      <c r="F117" s="546">
        <v>-28426.398000000001</v>
      </c>
      <c r="G117" s="369" t="s">
        <v>102</v>
      </c>
      <c r="H117" s="335"/>
      <c r="J117" s="461"/>
    </row>
    <row r="118" spans="1:19" ht="15.75" thickTop="1" thickBot="1">
      <c r="A118" s="165"/>
      <c r="B118" s="337" t="s">
        <v>103</v>
      </c>
      <c r="C118" s="547">
        <v>24153</v>
      </c>
      <c r="D118" s="547">
        <v>25473.824000000004</v>
      </c>
      <c r="E118" s="547">
        <v>26557.526999999998</v>
      </c>
      <c r="F118" s="547">
        <v>28426.398000000001</v>
      </c>
      <c r="G118" s="370" t="s">
        <v>104</v>
      </c>
      <c r="H118" s="165"/>
    </row>
    <row r="119" spans="1:19" ht="15" thickTop="1">
      <c r="A119" s="515"/>
      <c r="B119" s="338" t="s">
        <v>105</v>
      </c>
      <c r="C119" s="548"/>
      <c r="D119" s="548"/>
      <c r="E119" s="548"/>
      <c r="F119" s="548"/>
      <c r="G119" s="371" t="s">
        <v>106</v>
      </c>
      <c r="H119" s="515"/>
    </row>
    <row r="120" spans="1:19" ht="13.9" customHeight="1">
      <c r="A120" s="615" t="s">
        <v>168</v>
      </c>
      <c r="B120" s="616"/>
      <c r="C120" s="605">
        <f>+C117+C113+C109+C105+C101+C97+C93+C89+C85+C69+C65+C53+C49+C45+C41+C37+C33+C13+C9</f>
        <v>551169.8215681985</v>
      </c>
      <c r="D120" s="605">
        <f t="shared" ref="D120:F120" si="3">+D117+D113+D109+D105+D101+D97+D93+D89+D85+D69+D65+D53+D49+D45+D41+D37+D33+D13+D9</f>
        <v>585573.68708590546</v>
      </c>
      <c r="E120" s="605">
        <f t="shared" si="3"/>
        <v>665421.1899950204</v>
      </c>
      <c r="F120" s="605">
        <f t="shared" si="3"/>
        <v>638468.50294586259</v>
      </c>
      <c r="G120" s="617" t="s">
        <v>169</v>
      </c>
      <c r="H120" s="618"/>
    </row>
    <row r="121" spans="1:19" ht="15.75" thickBot="1">
      <c r="A121" s="516"/>
      <c r="B121" s="340" t="s">
        <v>101</v>
      </c>
      <c r="C121" s="517">
        <v>551167.77205117268</v>
      </c>
      <c r="D121" s="517">
        <v>585573.68708590569</v>
      </c>
      <c r="E121" s="576">
        <v>665421.1899950204</v>
      </c>
      <c r="F121" s="576">
        <v>638468.50294586248</v>
      </c>
      <c r="G121" s="361" t="s">
        <v>170</v>
      </c>
      <c r="H121" s="516"/>
      <c r="J121" s="461"/>
      <c r="L121"/>
      <c r="M121"/>
    </row>
    <row r="122" spans="1:19" ht="15.75" thickTop="1" thickBot="1">
      <c r="A122" s="516"/>
      <c r="B122" s="341" t="s">
        <v>103</v>
      </c>
      <c r="C122" s="517">
        <v>308062</v>
      </c>
      <c r="D122" s="517">
        <v>330154.54761974694</v>
      </c>
      <c r="E122" s="576">
        <v>348184.73664841225</v>
      </c>
      <c r="F122" s="576">
        <v>345142.45143824728</v>
      </c>
      <c r="G122" s="362" t="s">
        <v>171</v>
      </c>
      <c r="H122" s="516"/>
      <c r="L122"/>
      <c r="M122"/>
    </row>
    <row r="123" spans="1:19" ht="15" thickTop="1">
      <c r="A123" s="516"/>
      <c r="B123" s="342" t="s">
        <v>105</v>
      </c>
      <c r="C123" s="517">
        <v>859231.35805733153</v>
      </c>
      <c r="D123" s="517">
        <v>915924.84235922294</v>
      </c>
      <c r="E123" s="576">
        <v>1013605.9266434326</v>
      </c>
      <c r="F123" s="576">
        <v>983610.95438411017</v>
      </c>
      <c r="G123" s="363" t="s">
        <v>172</v>
      </c>
      <c r="H123" s="516"/>
      <c r="L123"/>
      <c r="M123"/>
    </row>
    <row r="124" spans="1:19" s="461" customFormat="1" ht="15">
      <c r="A124" s="339">
        <v>20</v>
      </c>
      <c r="B124" s="372" t="s">
        <v>173</v>
      </c>
      <c r="C124" s="518"/>
      <c r="D124" s="518"/>
      <c r="E124" s="518"/>
      <c r="F124" s="518"/>
      <c r="G124" s="471" t="s">
        <v>174</v>
      </c>
      <c r="H124" s="339">
        <v>20</v>
      </c>
      <c r="I124"/>
      <c r="J124"/>
      <c r="K124"/>
      <c r="L124"/>
      <c r="M124"/>
    </row>
    <row r="125" spans="1:19" s="461" customFormat="1" ht="15">
      <c r="A125" s="519"/>
      <c r="B125" s="520" t="s">
        <v>101</v>
      </c>
      <c r="C125" s="521">
        <v>1137.36990872</v>
      </c>
      <c r="D125" s="521">
        <v>827.11777780999989</v>
      </c>
      <c r="E125" s="521">
        <v>1918.0418850599999</v>
      </c>
      <c r="F125" s="521">
        <v>3522.9114423943261</v>
      </c>
      <c r="G125" s="522" t="s">
        <v>175</v>
      </c>
      <c r="H125" s="519"/>
      <c r="I125"/>
      <c r="J125"/>
      <c r="K125"/>
    </row>
    <row r="126" spans="1:19" ht="35.450000000000003" customHeight="1">
      <c r="A126" s="524"/>
      <c r="B126" s="525" t="s">
        <v>176</v>
      </c>
      <c r="C126" s="526">
        <v>552305.1419598927</v>
      </c>
      <c r="D126" s="526">
        <v>586400.80486371566</v>
      </c>
      <c r="E126" s="526">
        <v>667339.23188008042</v>
      </c>
      <c r="F126" s="526">
        <v>641991.41438825685</v>
      </c>
      <c r="G126" s="525" t="s">
        <v>177</v>
      </c>
      <c r="H126" s="524"/>
    </row>
    <row r="127" spans="1:19">
      <c r="A127" s="473"/>
      <c r="B127" s="474"/>
      <c r="C127" s="550"/>
      <c r="D127" s="550"/>
      <c r="E127" s="550"/>
      <c r="F127" s="550"/>
      <c r="G127" s="474"/>
      <c r="H127" s="473"/>
    </row>
    <row r="128" spans="1:19">
      <c r="A128" s="476" t="s">
        <v>178</v>
      </c>
      <c r="C128" s="467"/>
      <c r="D128" s="467"/>
      <c r="E128" s="467"/>
      <c r="F128" s="467"/>
      <c r="H128" s="483" t="s">
        <v>179</v>
      </c>
    </row>
    <row r="129" spans="2:8">
      <c r="C129" s="467"/>
      <c r="D129" s="467"/>
      <c r="E129" s="467"/>
      <c r="F129" s="467"/>
    </row>
    <row r="130" spans="2:8">
      <c r="C130" s="456"/>
      <c r="D130" s="456"/>
      <c r="E130" s="456"/>
      <c r="F130" s="456"/>
    </row>
    <row r="131" spans="2:8">
      <c r="B131"/>
      <c r="C131" s="606"/>
      <c r="D131"/>
      <c r="E131"/>
      <c r="F131"/>
      <c r="G131"/>
      <c r="H131"/>
    </row>
    <row r="132" spans="2:8">
      <c r="B132"/>
      <c r="C132" s="582"/>
      <c r="D132" s="582"/>
      <c r="E132" s="582"/>
      <c r="F132" s="582"/>
      <c r="G132"/>
      <c r="H132"/>
    </row>
    <row r="133" spans="2:8">
      <c r="B133"/>
      <c r="C133"/>
      <c r="D133"/>
      <c r="E133"/>
      <c r="F133"/>
      <c r="G133"/>
      <c r="H133"/>
    </row>
    <row r="134" spans="2:8">
      <c r="B134"/>
      <c r="C134"/>
      <c r="D134"/>
      <c r="E134"/>
      <c r="F134"/>
      <c r="G134"/>
      <c r="H134"/>
    </row>
    <row r="135" spans="2:8">
      <c r="B135"/>
      <c r="C135"/>
      <c r="D135"/>
      <c r="E135"/>
      <c r="F135"/>
      <c r="G135"/>
      <c r="H135"/>
    </row>
    <row r="136" spans="2:8">
      <c r="B136"/>
      <c r="C136"/>
      <c r="D136"/>
      <c r="E136"/>
      <c r="F136"/>
      <c r="G136"/>
      <c r="H136"/>
    </row>
    <row r="137" spans="2:8">
      <c r="B137"/>
      <c r="C137"/>
      <c r="D137"/>
      <c r="E137"/>
      <c r="F137"/>
      <c r="G137"/>
      <c r="H137"/>
    </row>
  </sheetData>
  <mergeCells count="16">
    <mergeCell ref="A1:G1"/>
    <mergeCell ref="A3:G3"/>
    <mergeCell ref="C8:G8"/>
    <mergeCell ref="C48:G48"/>
    <mergeCell ref="A2:H2"/>
    <mergeCell ref="A4:H4"/>
    <mergeCell ref="A120:B120"/>
    <mergeCell ref="G120:H120"/>
    <mergeCell ref="C112:G112"/>
    <mergeCell ref="C104:G104"/>
    <mergeCell ref="C56:G56"/>
    <mergeCell ref="C64:G64"/>
    <mergeCell ref="C96:G96"/>
    <mergeCell ref="C72:G72"/>
    <mergeCell ref="C80:G80"/>
    <mergeCell ref="C88:G88"/>
  </mergeCells>
  <printOptions horizontalCentered="1"/>
  <pageMargins left="0" right="0" top="0.39370078740157483" bottom="0" header="0.31496062992125984" footer="0.31496062992125984"/>
  <pageSetup paperSize="9" scale="69" orientation="portrait" r:id="rId1"/>
  <rowBreaks count="2" manualBreakCount="2">
    <brk id="63" max="16383" man="1"/>
    <brk id="115" max="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/>
  </sheetPr>
  <dimension ref="A1:FK184"/>
  <sheetViews>
    <sheetView view="pageBreakPreview" zoomScale="82" zoomScaleNormal="115" zoomScaleSheetLayoutView="82" workbookViewId="0">
      <pane ySplit="7" topLeftCell="A92" activePane="bottomLeft" state="frozen"/>
      <selection pane="bottomLeft" activeCell="F102" sqref="F102:K109"/>
    </sheetView>
  </sheetViews>
  <sheetFormatPr defaultColWidth="29.375" defaultRowHeight="15.75"/>
  <cols>
    <col min="1" max="1" width="6.875" style="48" customWidth="1"/>
    <col min="2" max="2" width="37.625" style="49" customWidth="1"/>
    <col min="3" max="3" width="7" style="50" customWidth="1"/>
    <col min="4" max="5" width="6.625" style="47" hidden="1" customWidth="1"/>
    <col min="6" max="10" width="10.625" style="47" customWidth="1"/>
    <col min="11" max="11" width="8.75" style="46" customWidth="1"/>
    <col min="12" max="12" width="36.75" style="51" customWidth="1"/>
    <col min="13" max="13" width="6.25" style="49" customWidth="1"/>
    <col min="14" max="40" width="9.125" customWidth="1"/>
    <col min="41" max="166" width="9.125" style="47" customWidth="1"/>
    <col min="167" max="170" width="9.125" style="45" customWidth="1"/>
    <col min="171" max="171" width="5.375" style="45" customWidth="1"/>
    <col min="172" max="16384" width="29.375" style="45"/>
  </cols>
  <sheetData>
    <row r="1" spans="1:167" ht="28.5" customHeight="1">
      <c r="A1" s="642" t="s">
        <v>180</v>
      </c>
      <c r="B1" s="642"/>
      <c r="C1" s="642"/>
      <c r="D1" s="642"/>
      <c r="E1" s="642"/>
      <c r="F1" s="642"/>
      <c r="G1" s="642"/>
      <c r="H1" s="642"/>
      <c r="I1" s="642"/>
      <c r="J1" s="642"/>
      <c r="K1" s="642"/>
      <c r="L1" s="642"/>
      <c r="M1" s="642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</row>
    <row r="2" spans="1:167" s="116" customFormat="1" ht="15" customHeight="1">
      <c r="A2" s="643" t="s">
        <v>453</v>
      </c>
      <c r="B2" s="643"/>
      <c r="C2" s="643"/>
      <c r="D2" s="643"/>
      <c r="E2" s="643"/>
      <c r="F2" s="643"/>
      <c r="G2" s="643"/>
      <c r="H2" s="643"/>
      <c r="I2" s="643"/>
      <c r="J2" s="643"/>
      <c r="K2" s="643"/>
      <c r="L2" s="643"/>
      <c r="M2" s="643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  <c r="BI2" s="115"/>
      <c r="BJ2" s="115"/>
      <c r="BK2" s="115"/>
      <c r="BL2" s="115"/>
      <c r="BM2" s="115"/>
      <c r="BN2" s="115"/>
      <c r="BO2" s="115"/>
      <c r="BP2" s="115"/>
      <c r="BQ2" s="115"/>
      <c r="BR2" s="115"/>
      <c r="BS2" s="115"/>
      <c r="BT2" s="115"/>
      <c r="BU2" s="115"/>
      <c r="BV2" s="115"/>
      <c r="BW2" s="115"/>
      <c r="BX2" s="115"/>
      <c r="BY2" s="115"/>
      <c r="BZ2" s="115"/>
      <c r="CA2" s="115"/>
      <c r="CB2" s="115"/>
      <c r="CC2" s="115"/>
      <c r="CD2" s="115"/>
      <c r="CE2" s="115"/>
      <c r="CF2" s="115"/>
      <c r="CG2" s="115"/>
      <c r="CH2" s="115"/>
      <c r="CI2" s="115"/>
      <c r="CJ2" s="115"/>
      <c r="CK2" s="115"/>
      <c r="CL2" s="115"/>
      <c r="CM2" s="115"/>
      <c r="CN2" s="115"/>
      <c r="CO2" s="115"/>
      <c r="CP2" s="115"/>
      <c r="CQ2" s="115"/>
      <c r="CR2" s="115"/>
      <c r="CS2" s="115"/>
      <c r="CT2" s="115"/>
      <c r="CU2" s="115"/>
      <c r="CV2" s="115"/>
      <c r="CW2" s="115"/>
      <c r="CX2" s="115"/>
      <c r="CY2" s="115"/>
      <c r="CZ2" s="115"/>
      <c r="DA2" s="115"/>
      <c r="DB2" s="115"/>
      <c r="DC2" s="115"/>
      <c r="DD2" s="115"/>
      <c r="DE2" s="115"/>
      <c r="DF2" s="115"/>
      <c r="DG2" s="115"/>
      <c r="DH2" s="115"/>
      <c r="DI2" s="115"/>
      <c r="DJ2" s="115"/>
      <c r="DK2" s="115"/>
      <c r="DL2" s="115"/>
      <c r="DM2" s="115"/>
      <c r="DN2" s="115"/>
      <c r="DO2" s="115"/>
      <c r="DP2" s="115"/>
      <c r="DQ2" s="115"/>
      <c r="DR2" s="115"/>
      <c r="DS2" s="115"/>
      <c r="DT2" s="115"/>
      <c r="DU2" s="115"/>
      <c r="DV2" s="115"/>
      <c r="DW2" s="115"/>
      <c r="DX2" s="115"/>
      <c r="DY2" s="115"/>
      <c r="DZ2" s="115"/>
      <c r="EA2" s="115"/>
      <c r="EB2" s="115"/>
      <c r="EC2" s="115"/>
      <c r="ED2" s="115"/>
      <c r="EE2" s="115"/>
      <c r="EF2" s="115"/>
      <c r="EG2" s="115"/>
      <c r="EH2" s="115"/>
      <c r="EI2" s="115"/>
      <c r="EJ2" s="115"/>
      <c r="EK2" s="115"/>
      <c r="EL2" s="115"/>
      <c r="EM2" s="115"/>
      <c r="EN2" s="115"/>
      <c r="EO2" s="115"/>
      <c r="EP2" s="115"/>
      <c r="EQ2" s="115"/>
      <c r="ER2" s="115"/>
      <c r="ES2" s="115"/>
      <c r="ET2" s="115"/>
      <c r="EU2" s="115"/>
      <c r="EV2" s="115"/>
      <c r="EW2" s="115"/>
      <c r="EX2" s="115"/>
      <c r="EY2" s="115"/>
      <c r="EZ2" s="115"/>
      <c r="FA2" s="115"/>
      <c r="FB2" s="115"/>
      <c r="FC2" s="115"/>
      <c r="FD2" s="115"/>
      <c r="FE2" s="115"/>
      <c r="FF2" s="115"/>
      <c r="FG2" s="115"/>
      <c r="FH2" s="115"/>
      <c r="FI2" s="115"/>
      <c r="FJ2" s="115"/>
    </row>
    <row r="3" spans="1:167">
      <c r="A3" s="644" t="s">
        <v>181</v>
      </c>
      <c r="B3" s="644"/>
      <c r="C3" s="644"/>
      <c r="D3" s="644"/>
      <c r="E3" s="644"/>
      <c r="F3" s="644"/>
      <c r="G3" s="644"/>
      <c r="H3" s="644"/>
      <c r="I3" s="644"/>
      <c r="J3" s="644"/>
      <c r="K3" s="644"/>
      <c r="L3" s="644"/>
      <c r="M3" s="644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</row>
    <row r="4" spans="1:167">
      <c r="A4" s="612" t="s">
        <v>452</v>
      </c>
      <c r="B4" s="612"/>
      <c r="C4" s="612"/>
      <c r="D4" s="612"/>
      <c r="E4" s="612"/>
      <c r="F4" s="612"/>
      <c r="G4" s="612"/>
      <c r="H4" s="612"/>
      <c r="I4" s="612"/>
      <c r="J4" s="612"/>
      <c r="K4" s="612"/>
      <c r="L4" s="612"/>
      <c r="M4" s="6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</row>
    <row r="5" spans="1:167" ht="15" customHeight="1">
      <c r="A5" s="11" t="s">
        <v>182</v>
      </c>
      <c r="B5" s="11"/>
      <c r="C5" s="14"/>
      <c r="D5" s="8"/>
      <c r="E5" s="8"/>
      <c r="F5" s="8"/>
      <c r="G5" s="8"/>
      <c r="H5" s="8"/>
      <c r="I5" s="8"/>
      <c r="J5" s="8"/>
      <c r="L5" s="10"/>
      <c r="M5" s="15" t="s">
        <v>183</v>
      </c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</row>
    <row r="6" spans="1:167" ht="44.45" customHeight="1">
      <c r="A6" s="645" t="s">
        <v>184</v>
      </c>
      <c r="B6" s="646"/>
      <c r="C6" s="583" t="s">
        <v>185</v>
      </c>
      <c r="D6" s="583">
        <v>2012</v>
      </c>
      <c r="E6" s="583">
        <v>2013</v>
      </c>
      <c r="F6" s="583">
        <v>2016</v>
      </c>
      <c r="G6" s="583">
        <v>2017</v>
      </c>
      <c r="H6" s="583">
        <v>2018</v>
      </c>
      <c r="I6" s="583" t="s">
        <v>186</v>
      </c>
      <c r="J6" s="583" t="s">
        <v>450</v>
      </c>
      <c r="K6" s="584" t="s">
        <v>187</v>
      </c>
      <c r="L6" s="647" t="s">
        <v>188</v>
      </c>
      <c r="M6" s="64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</row>
    <row r="7" spans="1:167" s="92" customFormat="1" ht="3" customHeight="1">
      <c r="A7" s="85"/>
      <c r="B7" s="86"/>
      <c r="C7" s="585"/>
      <c r="D7" s="586"/>
      <c r="E7" s="586"/>
      <c r="F7" s="586"/>
      <c r="G7" s="586"/>
      <c r="H7" s="586"/>
      <c r="I7" s="586"/>
      <c r="J7" s="586"/>
      <c r="K7" s="587"/>
      <c r="L7" s="89"/>
      <c r="M7" s="90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1"/>
      <c r="CE7" s="91"/>
      <c r="CF7" s="91"/>
      <c r="CG7" s="91"/>
      <c r="CH7" s="91"/>
      <c r="CI7" s="91"/>
      <c r="CJ7" s="91"/>
      <c r="CK7" s="91"/>
      <c r="CL7" s="91"/>
      <c r="CM7" s="91"/>
      <c r="CN7" s="91"/>
      <c r="CO7" s="91"/>
      <c r="CP7" s="91"/>
      <c r="CQ7" s="91"/>
      <c r="CR7" s="91"/>
      <c r="CS7" s="91"/>
      <c r="CT7" s="91"/>
      <c r="CU7" s="91"/>
      <c r="CV7" s="91"/>
      <c r="CW7" s="91"/>
      <c r="CX7" s="91"/>
      <c r="CY7" s="91"/>
      <c r="CZ7" s="91"/>
      <c r="DA7" s="91"/>
      <c r="DB7" s="91"/>
      <c r="DC7" s="91"/>
      <c r="DD7" s="91"/>
      <c r="DE7" s="91"/>
      <c r="DF7" s="91"/>
      <c r="DG7" s="91"/>
      <c r="DH7" s="91"/>
      <c r="DI7" s="91"/>
      <c r="DJ7" s="91"/>
      <c r="DK7" s="91"/>
      <c r="DL7" s="91"/>
      <c r="DM7" s="91"/>
      <c r="DN7" s="91"/>
      <c r="DO7" s="91"/>
      <c r="DP7" s="91"/>
      <c r="DQ7" s="91"/>
      <c r="DR7" s="91"/>
      <c r="DS7" s="91"/>
      <c r="DT7" s="91"/>
      <c r="DU7" s="91"/>
      <c r="DV7" s="91"/>
      <c r="DW7" s="91"/>
      <c r="DX7" s="91"/>
      <c r="DY7" s="91"/>
      <c r="DZ7" s="91"/>
      <c r="EA7" s="91"/>
      <c r="EB7" s="91"/>
      <c r="EC7" s="91"/>
      <c r="ED7" s="91"/>
      <c r="EE7" s="91"/>
      <c r="EF7" s="91"/>
      <c r="EG7" s="91"/>
      <c r="EH7" s="91"/>
      <c r="EI7" s="91"/>
      <c r="EJ7" s="91"/>
      <c r="EK7" s="91"/>
      <c r="EL7" s="91"/>
      <c r="EM7" s="91"/>
      <c r="EN7" s="91"/>
      <c r="EO7" s="91"/>
      <c r="EP7" s="91"/>
      <c r="EQ7" s="91"/>
      <c r="ER7" s="91"/>
      <c r="ES7" s="91"/>
      <c r="ET7" s="91"/>
      <c r="EU7" s="91"/>
      <c r="EV7" s="91"/>
      <c r="EW7" s="91"/>
      <c r="EX7" s="91"/>
      <c r="EY7" s="91"/>
      <c r="EZ7" s="91"/>
      <c r="FA7" s="91"/>
      <c r="FB7" s="91"/>
      <c r="FC7" s="91"/>
      <c r="FD7" s="91"/>
      <c r="FE7" s="91"/>
      <c r="FF7" s="91"/>
      <c r="FG7" s="91"/>
      <c r="FH7" s="91"/>
      <c r="FI7" s="91"/>
      <c r="FJ7" s="91"/>
      <c r="FK7" s="91"/>
    </row>
    <row r="8" spans="1:167" ht="19.149999999999999" customHeight="1">
      <c r="A8" s="633" t="s">
        <v>189</v>
      </c>
      <c r="B8" s="634"/>
      <c r="C8" s="527"/>
      <c r="D8" s="525"/>
      <c r="E8" s="525"/>
      <c r="F8" s="525"/>
      <c r="G8" s="525"/>
      <c r="H8" s="525"/>
      <c r="I8" s="525"/>
      <c r="J8" s="525"/>
      <c r="K8" s="528"/>
      <c r="L8" s="635" t="s">
        <v>190</v>
      </c>
      <c r="M8" s="636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</row>
    <row r="9" spans="1:167" ht="19.899999999999999" customHeight="1" thickBot="1">
      <c r="A9" s="213" t="s">
        <v>191</v>
      </c>
      <c r="B9" s="66" t="s">
        <v>99</v>
      </c>
      <c r="C9" s="210" t="s">
        <v>192</v>
      </c>
      <c r="D9" s="172">
        <v>640.60559772538534</v>
      </c>
      <c r="E9" s="172">
        <v>694.59991878304061</v>
      </c>
      <c r="F9" s="172">
        <v>1015.535980196471</v>
      </c>
      <c r="G9" s="172">
        <v>1259.246067</v>
      </c>
      <c r="H9" s="172">
        <v>1456.5189299999997</v>
      </c>
      <c r="I9" s="172">
        <f>'[1]2.1'!$K$7</f>
        <v>1669.211775</v>
      </c>
      <c r="J9" s="172">
        <f>'[1]2.1'!$L$7</f>
        <v>1780.6663857096551</v>
      </c>
      <c r="K9" s="69" t="s">
        <v>193</v>
      </c>
      <c r="L9" s="211" t="s">
        <v>100</v>
      </c>
      <c r="M9" s="71" t="s">
        <v>191</v>
      </c>
      <c r="FJ9" s="45"/>
    </row>
    <row r="10" spans="1:167" ht="13.9" customHeight="1" thickTop="1" thickBot="1">
      <c r="A10" s="214"/>
      <c r="B10" s="31" t="s">
        <v>194</v>
      </c>
      <c r="C10" s="16"/>
      <c r="D10" s="173">
        <v>8.5818208780686263</v>
      </c>
      <c r="E10" s="173">
        <v>8.4286370973613458</v>
      </c>
      <c r="F10" s="173">
        <v>6.9283155854908047</v>
      </c>
      <c r="G10" s="173">
        <v>23.998173531614274</v>
      </c>
      <c r="H10" s="173">
        <v>15.665950299132399</v>
      </c>
      <c r="I10" s="577">
        <f>(I9-H9)/H9</f>
        <v>0.14602820507111453</v>
      </c>
      <c r="J10" s="577">
        <f>(J9-I9)/I9</f>
        <v>6.6770803069403861E-2</v>
      </c>
      <c r="K10" s="173"/>
      <c r="L10" s="40" t="s">
        <v>195</v>
      </c>
      <c r="M10" s="21"/>
      <c r="FJ10" s="45"/>
    </row>
    <row r="11" spans="1:167" ht="13.9" customHeight="1" thickTop="1" thickBot="1">
      <c r="A11" s="214"/>
      <c r="B11" s="31" t="s">
        <v>196</v>
      </c>
      <c r="C11" s="16"/>
      <c r="D11" s="173">
        <v>9.2485581522497071E-2</v>
      </c>
      <c r="E11" s="173">
        <v>9.6022954155252679E-2</v>
      </c>
      <c r="F11" s="173">
        <v>0.18387226607972032</v>
      </c>
      <c r="G11" s="173">
        <v>0.21474153114313327</v>
      </c>
      <c r="H11" s="173">
        <f>0.2</f>
        <v>0.2</v>
      </c>
      <c r="I11" s="578">
        <v>0.26</v>
      </c>
      <c r="J11" s="577">
        <v>0.34</v>
      </c>
      <c r="K11" s="173"/>
      <c r="L11" s="40" t="s">
        <v>197</v>
      </c>
      <c r="M11" s="21"/>
      <c r="FJ11" s="45"/>
    </row>
    <row r="12" spans="1:167" ht="19.899999999999999" customHeight="1" thickTop="1" thickBot="1">
      <c r="A12" s="213" t="s">
        <v>198</v>
      </c>
      <c r="B12" s="66" t="s">
        <v>199</v>
      </c>
      <c r="C12" s="210" t="s">
        <v>200</v>
      </c>
      <c r="D12" s="172">
        <v>394696.90286668157</v>
      </c>
      <c r="E12" s="172">
        <v>403030.533136432</v>
      </c>
      <c r="F12" s="172">
        <v>163983.54835493446</v>
      </c>
      <c r="G12" s="172">
        <v>199405.19052264123</v>
      </c>
      <c r="H12" s="172">
        <v>260197.67456876009</v>
      </c>
      <c r="I12" s="172">
        <f>'[1]2.1'!$K$8</f>
        <v>229321.62032076306</v>
      </c>
      <c r="J12" s="172">
        <f>'[1]2.1'!$L$8</f>
        <v>152343.03248786813</v>
      </c>
      <c r="K12" s="69" t="s">
        <v>201</v>
      </c>
      <c r="L12" s="211" t="s">
        <v>108</v>
      </c>
      <c r="M12" s="71" t="s">
        <v>198</v>
      </c>
    </row>
    <row r="13" spans="1:167" ht="13.9" customHeight="1" thickTop="1" thickBot="1">
      <c r="A13" s="214"/>
      <c r="B13" s="31" t="s">
        <v>194</v>
      </c>
      <c r="C13" s="16"/>
      <c r="D13" s="173">
        <v>9.9</v>
      </c>
      <c r="E13" s="173">
        <v>2.11139996519438</v>
      </c>
      <c r="F13" s="173">
        <v>-25.813174600406025</v>
      </c>
      <c r="G13" s="173">
        <v>21.600729172562076</v>
      </c>
      <c r="H13" s="173">
        <v>30.486911542664302</v>
      </c>
      <c r="I13" s="577">
        <f>(I12-H12)/H12</f>
        <v>-0.11866383625130245</v>
      </c>
      <c r="J13" s="577">
        <f>(J12-I12)/I12</f>
        <v>-0.33567959150655452</v>
      </c>
      <c r="K13" s="173"/>
      <c r="L13" s="40" t="s">
        <v>195</v>
      </c>
      <c r="M13" s="21"/>
      <c r="FJ13" s="45"/>
    </row>
    <row r="14" spans="1:167" ht="13.9" customHeight="1" thickTop="1" thickBot="1">
      <c r="A14" s="214"/>
      <c r="B14" s="31" t="s">
        <v>196</v>
      </c>
      <c r="C14" s="16"/>
      <c r="D14" s="173">
        <v>58</v>
      </c>
      <c r="E14" s="173">
        <v>55.715788844793579</v>
      </c>
      <c r="F14" s="173">
        <v>29.690751705303263</v>
      </c>
      <c r="G14" s="173">
        <v>34.004931246467955</v>
      </c>
      <c r="H14" s="577">
        <f>H12/H63</f>
        <v>0.39102703442718328</v>
      </c>
      <c r="I14" s="577">
        <f>I12/I63</f>
        <v>0.35917445765630185</v>
      </c>
      <c r="J14" s="577">
        <f>J12/J63</f>
        <v>0.29152609209927566</v>
      </c>
      <c r="K14" s="173"/>
      <c r="L14" s="40" t="s">
        <v>197</v>
      </c>
      <c r="M14" s="21"/>
      <c r="FJ14" s="45"/>
    </row>
    <row r="15" spans="1:167" ht="19.899999999999999" customHeight="1" thickTop="1" thickBot="1">
      <c r="A15" s="213" t="s">
        <v>202</v>
      </c>
      <c r="B15" s="66" t="s">
        <v>117</v>
      </c>
      <c r="C15" s="210" t="s">
        <v>203</v>
      </c>
      <c r="D15" s="172">
        <v>71571.021699761084</v>
      </c>
      <c r="E15" s="172">
        <v>73819.698444738548</v>
      </c>
      <c r="F15" s="172">
        <v>46813.82802767511</v>
      </c>
      <c r="G15" s="172">
        <v>47188.671372022225</v>
      </c>
      <c r="H15" s="172">
        <v>54971.561173083195</v>
      </c>
      <c r="I15" s="172">
        <f>'[1]2.1'!$K$9</f>
        <v>53500.821145597271</v>
      </c>
      <c r="J15" s="172">
        <v>41586.12282215595</v>
      </c>
      <c r="K15" s="69" t="s">
        <v>204</v>
      </c>
      <c r="L15" s="211" t="s">
        <v>118</v>
      </c>
      <c r="M15" s="71" t="s">
        <v>202</v>
      </c>
    </row>
    <row r="16" spans="1:167" ht="13.9" customHeight="1" thickTop="1" thickBot="1">
      <c r="A16" s="214"/>
      <c r="B16" s="31" t="s">
        <v>194</v>
      </c>
      <c r="C16" s="16"/>
      <c r="D16" s="173">
        <v>23.8</v>
      </c>
      <c r="E16" s="173">
        <v>3.1418815766115671</v>
      </c>
      <c r="F16" s="173">
        <v>-10.811570826224894</v>
      </c>
      <c r="G16" s="173">
        <v>0.80071073043955587</v>
      </c>
      <c r="H16" s="173">
        <v>16.493131878418136</v>
      </c>
      <c r="I16" s="577">
        <f>(I15-H15)/H15</f>
        <v>-2.6754561742482801E-2</v>
      </c>
      <c r="J16" s="577">
        <f>(J15-I15)/I15</f>
        <v>-0.2227012234263962</v>
      </c>
      <c r="K16" s="173"/>
      <c r="L16" s="40" t="s">
        <v>195</v>
      </c>
      <c r="M16" s="21"/>
      <c r="FJ16" s="45"/>
    </row>
    <row r="17" spans="1:166" ht="13.5" customHeight="1" thickTop="1" thickBot="1">
      <c r="A17" s="214"/>
      <c r="B17" s="31" t="s">
        <v>196</v>
      </c>
      <c r="C17" s="16"/>
      <c r="D17" s="173">
        <v>10.5</v>
      </c>
      <c r="E17" s="173">
        <v>10.204990423743162</v>
      </c>
      <c r="F17" s="173">
        <v>8.4760804256779192</v>
      </c>
      <c r="G17" s="173">
        <v>8.0471702938725098</v>
      </c>
      <c r="H17" s="577">
        <v>8.1999999999999993</v>
      </c>
      <c r="I17" s="578">
        <v>8.4</v>
      </c>
      <c r="J17" s="578">
        <v>7.9</v>
      </c>
      <c r="K17" s="173"/>
      <c r="L17" s="40" t="s">
        <v>197</v>
      </c>
      <c r="M17" s="21"/>
      <c r="FJ17" s="45"/>
    </row>
    <row r="18" spans="1:166" ht="51" customHeight="1" thickTop="1" thickBot="1">
      <c r="A18" s="213" t="s">
        <v>205</v>
      </c>
      <c r="B18" s="66" t="s">
        <v>206</v>
      </c>
      <c r="C18" s="210" t="s">
        <v>207</v>
      </c>
      <c r="D18" s="172">
        <v>2429.5904121240324</v>
      </c>
      <c r="E18" s="172">
        <v>2994.2756307343748</v>
      </c>
      <c r="F18" s="172">
        <v>5979.3463811484526</v>
      </c>
      <c r="G18" s="172">
        <v>6784.8519556277843</v>
      </c>
      <c r="H18" s="172">
        <v>5180.3648597231568</v>
      </c>
      <c r="I18" s="172">
        <f>'[1]2.1'!$K$10</f>
        <v>5894.2279954155092</v>
      </c>
      <c r="J18" s="172">
        <f>'[1]2.1'!$L$10</f>
        <v>6053.0602469449714</v>
      </c>
      <c r="K18" s="69" t="s">
        <v>208</v>
      </c>
      <c r="L18" s="211" t="s">
        <v>209</v>
      </c>
      <c r="M18" s="71" t="s">
        <v>205</v>
      </c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</row>
    <row r="19" spans="1:166" ht="13.9" customHeight="1" thickTop="1" thickBot="1">
      <c r="A19" s="214"/>
      <c r="B19" s="31" t="s">
        <v>194</v>
      </c>
      <c r="C19" s="16"/>
      <c r="D19" s="173">
        <v>52.8</v>
      </c>
      <c r="E19" s="173">
        <v>23.241992386555197</v>
      </c>
      <c r="F19" s="173">
        <v>51.374127195109132</v>
      </c>
      <c r="G19" s="173">
        <v>13.471465326359272</v>
      </c>
      <c r="H19" s="173">
        <v>-23.648078195335785</v>
      </c>
      <c r="I19" s="577">
        <f>(I18-H18)/H18</f>
        <v>0.13780170992251342</v>
      </c>
      <c r="J19" s="577">
        <f>(J18-I18)/I18</f>
        <v>2.6947083087556303E-2</v>
      </c>
      <c r="K19" s="173"/>
      <c r="L19" s="40" t="s">
        <v>195</v>
      </c>
      <c r="M19" s="21"/>
      <c r="FJ19" s="45"/>
    </row>
    <row r="20" spans="1:166" ht="13.9" customHeight="1" thickTop="1" thickBot="1">
      <c r="A20" s="214"/>
      <c r="B20" s="31" t="s">
        <v>196</v>
      </c>
      <c r="C20" s="16"/>
      <c r="D20" s="173">
        <v>0.4</v>
      </c>
      <c r="E20" s="173">
        <v>0.41393496290920856</v>
      </c>
      <c r="F20" s="173">
        <v>1.0826164608807247</v>
      </c>
      <c r="G20" s="173">
        <v>1.1570331928866706</v>
      </c>
      <c r="H20" s="173">
        <v>0.77627158905803073</v>
      </c>
      <c r="I20" s="173">
        <v>0.1</v>
      </c>
      <c r="J20" s="173">
        <v>1.1000000000000001</v>
      </c>
      <c r="K20" s="173"/>
      <c r="L20" s="40" t="s">
        <v>197</v>
      </c>
      <c r="M20" s="21"/>
      <c r="FJ20" s="45"/>
    </row>
    <row r="21" spans="1:166" ht="19.899999999999999" customHeight="1" thickTop="1" thickBot="1">
      <c r="A21" s="213" t="s">
        <v>210</v>
      </c>
      <c r="B21" s="66" t="s">
        <v>121</v>
      </c>
      <c r="C21" s="210" t="s">
        <v>211</v>
      </c>
      <c r="D21" s="172">
        <v>30947.107633858559</v>
      </c>
      <c r="E21" s="172">
        <v>39304.502239427413</v>
      </c>
      <c r="F21" s="172">
        <v>77078.664372908344</v>
      </c>
      <c r="G21" s="172">
        <v>79039.971015466072</v>
      </c>
      <c r="H21" s="172">
        <v>82599.994449629288</v>
      </c>
      <c r="I21" s="172">
        <f>'[1]2.1'!$K$11</f>
        <v>78274.936810922183</v>
      </c>
      <c r="J21" s="172">
        <f>'[1]2.1'!$L$11</f>
        <v>75112.316165379234</v>
      </c>
      <c r="K21" s="69" t="s">
        <v>212</v>
      </c>
      <c r="L21" s="211" t="s">
        <v>122</v>
      </c>
      <c r="M21" s="71" t="s">
        <v>210</v>
      </c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45"/>
      <c r="DQ21" s="45"/>
      <c r="DR21" s="45"/>
      <c r="DS21" s="45"/>
      <c r="DT21" s="45"/>
      <c r="DU21" s="45"/>
      <c r="DV21" s="45"/>
      <c r="DW21" s="45"/>
      <c r="DX21" s="45"/>
      <c r="DY21" s="45"/>
      <c r="DZ21" s="45"/>
      <c r="EA21" s="45"/>
      <c r="EB21" s="45"/>
      <c r="EC21" s="45"/>
      <c r="ED21" s="45"/>
      <c r="EE21" s="45"/>
      <c r="EF21" s="45"/>
      <c r="EG21" s="45"/>
      <c r="EH21" s="45"/>
      <c r="EI21" s="45"/>
      <c r="EJ21" s="45"/>
      <c r="EK21" s="45"/>
      <c r="EL21" s="45"/>
      <c r="EM21" s="45"/>
      <c r="EN21" s="45"/>
      <c r="EO21" s="45"/>
      <c r="EP21" s="45"/>
      <c r="EQ21" s="45"/>
      <c r="ER21" s="45"/>
      <c r="ES21" s="45"/>
      <c r="ET21" s="45"/>
      <c r="EU21" s="45"/>
      <c r="EV21" s="45"/>
      <c r="EW21" s="45"/>
      <c r="EX21" s="45"/>
      <c r="EY21" s="45"/>
      <c r="EZ21" s="45"/>
      <c r="FA21" s="45"/>
      <c r="FB21" s="45"/>
      <c r="FC21" s="45"/>
      <c r="FD21" s="45"/>
      <c r="FE21" s="45"/>
      <c r="FF21" s="45"/>
      <c r="FG21" s="45"/>
      <c r="FH21" s="45"/>
      <c r="FI21" s="45"/>
      <c r="FJ21" s="45"/>
    </row>
    <row r="22" spans="1:166" ht="13.9" customHeight="1" thickTop="1" thickBot="1">
      <c r="A22" s="214"/>
      <c r="B22" s="31" t="s">
        <v>194</v>
      </c>
      <c r="C22" s="16"/>
      <c r="D22" s="173">
        <v>8.5</v>
      </c>
      <c r="E22" s="173">
        <v>27.005414219793551</v>
      </c>
      <c r="F22" s="173">
        <v>26.997410651569361</v>
      </c>
      <c r="G22" s="173">
        <v>2.5445519308285891</v>
      </c>
      <c r="H22" s="173">
        <v>4.504079883160145</v>
      </c>
      <c r="I22" s="577">
        <f>(I21-H21)/H21</f>
        <v>-5.2361476142042479E-2</v>
      </c>
      <c r="J22" s="577">
        <f>(J21-I21)/I21</f>
        <v>-4.0404001260102573E-2</v>
      </c>
      <c r="K22" s="173"/>
      <c r="L22" s="40" t="s">
        <v>195</v>
      </c>
      <c r="M22" s="21"/>
      <c r="FJ22" s="45"/>
    </row>
    <row r="23" spans="1:166" ht="13.9" customHeight="1" thickTop="1" thickBot="1">
      <c r="A23" s="214"/>
      <c r="B23" s="31" t="s">
        <v>196</v>
      </c>
      <c r="C23" s="16"/>
      <c r="D23" s="173">
        <v>4.5999999999999996</v>
      </c>
      <c r="E23" s="173">
        <v>5.4335370831081562</v>
      </c>
      <c r="F23" s="173">
        <v>13.955811473959741</v>
      </c>
      <c r="G23" s="173">
        <v>13.478830581386328</v>
      </c>
      <c r="H23" s="173">
        <v>12.377512141302125</v>
      </c>
      <c r="I23" s="173">
        <v>12.3</v>
      </c>
      <c r="J23" s="173">
        <v>14.37</v>
      </c>
      <c r="K23" s="173"/>
      <c r="L23" s="40" t="s">
        <v>197</v>
      </c>
      <c r="M23" s="21"/>
      <c r="FJ23" s="45"/>
    </row>
    <row r="24" spans="1:166" ht="31.5" customHeight="1" thickTop="1" thickBot="1">
      <c r="A24" s="213" t="s">
        <v>213</v>
      </c>
      <c r="B24" s="66" t="s">
        <v>123</v>
      </c>
      <c r="C24" s="210" t="s">
        <v>214</v>
      </c>
      <c r="D24" s="172">
        <v>35756.952779278254</v>
      </c>
      <c r="E24" s="172">
        <v>42569.646136791795</v>
      </c>
      <c r="F24" s="172">
        <v>46980.529688531955</v>
      </c>
      <c r="G24" s="172">
        <v>47434.016840519798</v>
      </c>
      <c r="H24" s="172">
        <v>49793.594914649751</v>
      </c>
      <c r="I24" s="172">
        <f>'[1]2.1'!$K$12</f>
        <v>50063.75677404867</v>
      </c>
      <c r="J24" s="172">
        <f>'[1]2.1'!$L$12</f>
        <v>44068.568792000471</v>
      </c>
      <c r="K24" s="69" t="s">
        <v>215</v>
      </c>
      <c r="L24" s="211" t="s">
        <v>124</v>
      </c>
      <c r="M24" s="71" t="s">
        <v>213</v>
      </c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V24" s="45"/>
      <c r="DW24" s="45"/>
      <c r="DX24" s="45"/>
      <c r="DY24" s="45"/>
      <c r="DZ24" s="45"/>
      <c r="EA24" s="45"/>
      <c r="EB24" s="45"/>
      <c r="EC24" s="45"/>
      <c r="ED24" s="45"/>
      <c r="EE24" s="45"/>
      <c r="EF24" s="45"/>
      <c r="EG24" s="45"/>
      <c r="EH24" s="45"/>
      <c r="EI24" s="45"/>
      <c r="EJ24" s="45"/>
      <c r="EK24" s="45"/>
      <c r="EL24" s="45"/>
      <c r="EM24" s="45"/>
      <c r="EN24" s="45"/>
      <c r="EO24" s="45"/>
      <c r="EP24" s="45"/>
      <c r="EQ24" s="45"/>
      <c r="ER24" s="45"/>
      <c r="ES24" s="45"/>
      <c r="ET24" s="45"/>
      <c r="EU24" s="45"/>
      <c r="EV24" s="45"/>
      <c r="EW24" s="45"/>
      <c r="EX24" s="45"/>
      <c r="EY24" s="45"/>
      <c r="EZ24" s="45"/>
      <c r="FA24" s="45"/>
      <c r="FB24" s="45"/>
      <c r="FC24" s="45"/>
      <c r="FD24" s="45"/>
      <c r="FE24" s="45"/>
      <c r="FF24" s="45"/>
      <c r="FG24" s="45"/>
      <c r="FH24" s="45"/>
      <c r="FI24" s="45"/>
      <c r="FJ24" s="45"/>
    </row>
    <row r="25" spans="1:166" ht="13.9" customHeight="1" thickTop="1" thickBot="1">
      <c r="A25" s="214"/>
      <c r="B25" s="31" t="s">
        <v>194</v>
      </c>
      <c r="C25" s="16"/>
      <c r="D25" s="173">
        <v>11.1</v>
      </c>
      <c r="E25" s="173">
        <v>19.052779468002129</v>
      </c>
      <c r="F25" s="173">
        <v>-8.7135119933449587</v>
      </c>
      <c r="G25" s="173">
        <v>0.96526615386062908</v>
      </c>
      <c r="H25" s="173">
        <v>4.9744428814941077</v>
      </c>
      <c r="I25" s="577">
        <f>(I24-H24)/H24</f>
        <v>5.4256347600931008E-3</v>
      </c>
      <c r="J25" s="577">
        <f>(J24-I24)/I24</f>
        <v>-0.11975106081443529</v>
      </c>
      <c r="K25" s="173"/>
      <c r="L25" s="40" t="s">
        <v>195</v>
      </c>
      <c r="M25" s="21"/>
      <c r="FJ25" s="45"/>
    </row>
    <row r="26" spans="1:166" ht="13.9" customHeight="1" thickTop="1" thickBot="1">
      <c r="A26" s="214"/>
      <c r="B26" s="31" t="s">
        <v>196</v>
      </c>
      <c r="C26" s="16"/>
      <c r="D26" s="173">
        <v>5.3</v>
      </c>
      <c r="E26" s="173">
        <v>5.8849174450814701</v>
      </c>
      <c r="F26" s="173">
        <v>8.506263317016808</v>
      </c>
      <c r="G26" s="173">
        <v>8.089009504607322</v>
      </c>
      <c r="H26" s="173">
        <v>7.5</v>
      </c>
      <c r="I26" s="173">
        <v>7.9</v>
      </c>
      <c r="J26" s="173">
        <v>8.4</v>
      </c>
      <c r="K26" s="173"/>
      <c r="L26" s="40" t="s">
        <v>197</v>
      </c>
      <c r="M26" s="21"/>
      <c r="FJ26" s="45"/>
    </row>
    <row r="27" spans="1:166" ht="19.899999999999999" customHeight="1" thickTop="1" thickBot="1">
      <c r="A27" s="213" t="s">
        <v>216</v>
      </c>
      <c r="B27" s="66" t="s">
        <v>125</v>
      </c>
      <c r="C27" s="210" t="s">
        <v>217</v>
      </c>
      <c r="D27" s="172">
        <v>14364.774523851944</v>
      </c>
      <c r="E27" s="172">
        <v>14817.045727202936</v>
      </c>
      <c r="F27" s="172">
        <v>24927.217203779164</v>
      </c>
      <c r="G27" s="172">
        <v>22425.811310781606</v>
      </c>
      <c r="H27" s="172">
        <v>26002.027988593192</v>
      </c>
      <c r="I27" s="172">
        <f>'[1]2.1'!$K$13</f>
        <v>27270.486283865477</v>
      </c>
      <c r="J27" s="172">
        <f>'[1]2.1'!$L$13</f>
        <v>21403.465036035774</v>
      </c>
      <c r="K27" s="69" t="s">
        <v>218</v>
      </c>
      <c r="L27" s="211" t="s">
        <v>127</v>
      </c>
      <c r="M27" s="71" t="s">
        <v>216</v>
      </c>
      <c r="FJ27" s="45"/>
    </row>
    <row r="28" spans="1:166" ht="13.9" customHeight="1" thickTop="1" thickBot="1">
      <c r="A28" s="214"/>
      <c r="B28" s="31" t="s">
        <v>194</v>
      </c>
      <c r="C28" s="16"/>
      <c r="D28" s="173">
        <v>2.2999999999999998</v>
      </c>
      <c r="E28" s="173">
        <v>3.148474085688008</v>
      </c>
      <c r="F28" s="173">
        <v>15.10229891922609</v>
      </c>
      <c r="G28" s="173">
        <v>-10.034838115095836</v>
      </c>
      <c r="H28" s="173">
        <v>15.946877587845648</v>
      </c>
      <c r="I28" s="577">
        <f>(I27-H27)/H27</f>
        <v>4.8783052453783365E-2</v>
      </c>
      <c r="J28" s="577">
        <f>(J27-I27)/I27</f>
        <v>-0.2151417905334865</v>
      </c>
      <c r="K28" s="173"/>
      <c r="L28" s="40" t="s">
        <v>195</v>
      </c>
      <c r="M28" s="21"/>
      <c r="FJ28" s="45"/>
    </row>
    <row r="29" spans="1:166" ht="13.9" customHeight="1" thickTop="1" thickBot="1">
      <c r="A29" s="214"/>
      <c r="B29" s="31" t="s">
        <v>196</v>
      </c>
      <c r="D29" s="173">
        <v>2.1</v>
      </c>
      <c r="E29" s="173">
        <v>2.0483395752078928</v>
      </c>
      <c r="F29" s="173">
        <v>4.5133052926726744</v>
      </c>
      <c r="G29" s="173">
        <v>3.8243145515452603</v>
      </c>
      <c r="H29" s="173">
        <v>3.8963733505279228</v>
      </c>
      <c r="I29" s="173">
        <v>4.3</v>
      </c>
      <c r="J29" s="173">
        <v>4.0999999999999996</v>
      </c>
      <c r="K29" s="173"/>
      <c r="L29" s="40" t="s">
        <v>197</v>
      </c>
      <c r="M29" s="21"/>
      <c r="FJ29" s="45"/>
    </row>
    <row r="30" spans="1:166" ht="23.25" customHeight="1" thickTop="1" thickBot="1">
      <c r="A30" s="213" t="s">
        <v>219</v>
      </c>
      <c r="B30" s="66" t="s">
        <v>128</v>
      </c>
      <c r="C30" s="210" t="s">
        <v>220</v>
      </c>
      <c r="D30" s="172">
        <v>4571.0489646073693</v>
      </c>
      <c r="E30" s="172">
        <v>5261.2210992677064</v>
      </c>
      <c r="F30" s="172">
        <v>5620.3365310344243</v>
      </c>
      <c r="G30" s="172">
        <v>5455.748084048053</v>
      </c>
      <c r="H30" s="172">
        <v>5408.8535233851171</v>
      </c>
      <c r="I30" s="172">
        <f>'[1]2.1'!$K$14</f>
        <v>5566.9326095189945</v>
      </c>
      <c r="J30" s="172">
        <f>'[1]2.1'!$L$14</f>
        <v>4738.6925670447654</v>
      </c>
      <c r="K30" s="69" t="s">
        <v>221</v>
      </c>
      <c r="L30" s="211" t="s">
        <v>129</v>
      </c>
      <c r="M30" s="71" t="s">
        <v>219</v>
      </c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  <c r="DO30" s="45"/>
      <c r="DP30" s="45"/>
      <c r="DQ30" s="45"/>
      <c r="DR30" s="45"/>
      <c r="DS30" s="45"/>
      <c r="DT30" s="45"/>
      <c r="DU30" s="45"/>
      <c r="DV30" s="45"/>
      <c r="DW30" s="45"/>
      <c r="DX30" s="45"/>
      <c r="DY30" s="45"/>
      <c r="DZ30" s="45"/>
      <c r="EA30" s="45"/>
      <c r="EB30" s="45"/>
      <c r="EC30" s="45"/>
      <c r="ED30" s="45"/>
      <c r="EE30" s="45"/>
      <c r="EF30" s="45"/>
      <c r="EG30" s="45"/>
      <c r="EH30" s="45"/>
      <c r="EI30" s="45"/>
      <c r="EJ30" s="45"/>
      <c r="EK30" s="45"/>
      <c r="EL30" s="45"/>
      <c r="EM30" s="45"/>
      <c r="EN30" s="45"/>
      <c r="EO30" s="45"/>
      <c r="EP30" s="45"/>
      <c r="EQ30" s="45"/>
      <c r="ER30" s="45"/>
      <c r="ES30" s="45"/>
      <c r="ET30" s="45"/>
      <c r="EU30" s="45"/>
      <c r="EV30" s="45"/>
      <c r="EW30" s="45"/>
      <c r="EX30" s="45"/>
      <c r="EY30" s="45"/>
      <c r="EZ30" s="45"/>
      <c r="FA30" s="45"/>
      <c r="FB30" s="45"/>
      <c r="FC30" s="45"/>
      <c r="FD30" s="45"/>
      <c r="FE30" s="45"/>
      <c r="FF30" s="45"/>
      <c r="FG30" s="45"/>
      <c r="FH30" s="45"/>
      <c r="FI30" s="45"/>
      <c r="FJ30" s="45"/>
    </row>
    <row r="31" spans="1:166" ht="13.9" customHeight="1" thickTop="1" thickBot="1">
      <c r="A31" s="214"/>
      <c r="B31" s="31" t="s">
        <v>194</v>
      </c>
      <c r="C31" s="16"/>
      <c r="D31" s="173">
        <v>16.399999999999999</v>
      </c>
      <c r="E31" s="173">
        <v>15.098769232274449</v>
      </c>
      <c r="F31" s="173">
        <v>-9.8054827096094641</v>
      </c>
      <c r="G31" s="173">
        <v>-2.9284446950381948</v>
      </c>
      <c r="H31" s="173">
        <v>-0.85954409808711463</v>
      </c>
      <c r="I31" s="577">
        <f>(I30-H30)/H30</f>
        <v>2.9225987623888169E-2</v>
      </c>
      <c r="J31" s="577">
        <f>(J30-I30)/I30</f>
        <v>-0.14877852860262886</v>
      </c>
      <c r="K31" s="173"/>
      <c r="L31" s="40" t="s">
        <v>195</v>
      </c>
      <c r="M31" s="21"/>
      <c r="FJ31" s="45"/>
    </row>
    <row r="32" spans="1:166" ht="13.9" customHeight="1" thickTop="1" thickBot="1">
      <c r="A32" s="214"/>
      <c r="B32" s="31" t="s">
        <v>196</v>
      </c>
      <c r="C32" s="16"/>
      <c r="D32" s="173">
        <v>0.7</v>
      </c>
      <c r="E32" s="173">
        <v>0.72732227395124494</v>
      </c>
      <c r="F32" s="173">
        <v>1.017614377278885</v>
      </c>
      <c r="G32" s="173">
        <v>0.93037868277073954</v>
      </c>
      <c r="H32" s="173">
        <v>0.81051034691110113</v>
      </c>
      <c r="I32" s="173">
        <v>0.9</v>
      </c>
      <c r="J32" s="173">
        <v>0.9</v>
      </c>
      <c r="K32" s="173"/>
      <c r="L32" s="40" t="s">
        <v>197</v>
      </c>
      <c r="M32" s="21"/>
      <c r="FJ32" s="45"/>
    </row>
    <row r="33" spans="1:166" ht="19.899999999999999" customHeight="1" thickTop="1" thickBot="1">
      <c r="A33" s="213" t="s">
        <v>222</v>
      </c>
      <c r="B33" s="66" t="s">
        <v>135</v>
      </c>
      <c r="C33" s="210" t="s">
        <v>223</v>
      </c>
      <c r="D33" s="172">
        <v>7637.0112230912137</v>
      </c>
      <c r="E33" s="172">
        <v>8135.6788282813295</v>
      </c>
      <c r="F33" s="172">
        <v>9809.6726786153813</v>
      </c>
      <c r="G33" s="172">
        <v>9579.5320449617138</v>
      </c>
      <c r="H33" s="172">
        <v>9617.9541593902122</v>
      </c>
      <c r="I33" s="172">
        <f>'[1]2.1'!$K$15</f>
        <v>9530.8772886368752</v>
      </c>
      <c r="J33" s="172">
        <f>'[1]2.1'!$L$15</f>
        <v>9566.0778671530716</v>
      </c>
      <c r="K33" s="69" t="s">
        <v>224</v>
      </c>
      <c r="L33" s="211" t="s">
        <v>137</v>
      </c>
      <c r="M33" s="71" t="s">
        <v>222</v>
      </c>
      <c r="FJ33" s="45"/>
    </row>
    <row r="34" spans="1:166" ht="13.9" customHeight="1" thickTop="1" thickBot="1">
      <c r="A34" s="214"/>
      <c r="B34" s="31" t="s">
        <v>194</v>
      </c>
      <c r="C34" s="16"/>
      <c r="D34" s="173">
        <v>3.6</v>
      </c>
      <c r="E34" s="173">
        <v>6.5296172890560626</v>
      </c>
      <c r="F34" s="173">
        <v>-2.9617431890167474</v>
      </c>
      <c r="G34" s="173">
        <v>-2.3460582344950516</v>
      </c>
      <c r="H34" s="173">
        <v>0.40108550447102709</v>
      </c>
      <c r="I34" s="577">
        <f>(I33-H33)/H33</f>
        <v>-9.0535751481329394E-3</v>
      </c>
      <c r="J34" s="579">
        <f>(J33-I33)/I33</f>
        <v>3.6933198749882191E-3</v>
      </c>
      <c r="K34" s="173"/>
      <c r="L34" s="40" t="s">
        <v>195</v>
      </c>
      <c r="M34" s="21"/>
      <c r="FJ34" s="45"/>
    </row>
    <row r="35" spans="1:166" ht="13.9" customHeight="1" thickTop="1" thickBot="1">
      <c r="A35" s="214"/>
      <c r="B35" s="31" t="s">
        <v>196</v>
      </c>
      <c r="C35" s="16"/>
      <c r="D35" s="173">
        <v>1.1000000000000001</v>
      </c>
      <c r="E35" s="173">
        <v>1.1246933580392926</v>
      </c>
      <c r="F35" s="173">
        <v>1.7761327812022689</v>
      </c>
      <c r="G35" s="173">
        <v>1.6336150915052163</v>
      </c>
      <c r="H35" s="173">
        <v>1.4412391329509817</v>
      </c>
      <c r="I35" s="173">
        <v>1.5</v>
      </c>
      <c r="J35" s="173">
        <v>1.8</v>
      </c>
      <c r="K35" s="173"/>
      <c r="L35" s="40" t="s">
        <v>197</v>
      </c>
      <c r="M35" s="21"/>
      <c r="FJ35" s="45"/>
    </row>
    <row r="36" spans="1:166" ht="19.899999999999999" customHeight="1" thickTop="1" thickBot="1">
      <c r="A36" s="213" t="s">
        <v>225</v>
      </c>
      <c r="B36" s="66" t="s">
        <v>138</v>
      </c>
      <c r="C36" s="210" t="s">
        <v>226</v>
      </c>
      <c r="D36" s="172">
        <v>36614.510231892542</v>
      </c>
      <c r="E36" s="172">
        <v>38741.156685520073</v>
      </c>
      <c r="F36" s="172">
        <v>47018.571266952655</v>
      </c>
      <c r="G36" s="172">
        <v>48338.947212357692</v>
      </c>
      <c r="H36" s="172">
        <v>49141.526299018966</v>
      </c>
      <c r="I36" s="172">
        <f>'[1]2.1'!$K$16</f>
        <v>52014.720536694622</v>
      </c>
      <c r="J36" s="172">
        <f>'[1]2.1'!$L$16</f>
        <v>53489.670248347989</v>
      </c>
      <c r="K36" s="69" t="s">
        <v>227</v>
      </c>
      <c r="L36" s="211" t="s">
        <v>139</v>
      </c>
      <c r="M36" s="71" t="s">
        <v>225</v>
      </c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5"/>
      <c r="DK36" s="45"/>
      <c r="DL36" s="45"/>
      <c r="DM36" s="45"/>
      <c r="DN36" s="45"/>
      <c r="DO36" s="45"/>
      <c r="DP36" s="45"/>
      <c r="DQ36" s="45"/>
      <c r="DR36" s="45"/>
      <c r="DS36" s="45"/>
      <c r="DT36" s="45"/>
      <c r="DU36" s="45"/>
      <c r="DV36" s="45"/>
      <c r="DW36" s="45"/>
      <c r="DX36" s="45"/>
      <c r="DY36" s="45"/>
      <c r="DZ36" s="45"/>
      <c r="EA36" s="45"/>
      <c r="EB36" s="45"/>
      <c r="EC36" s="45"/>
      <c r="ED36" s="45"/>
      <c r="EE36" s="45"/>
      <c r="EF36" s="45"/>
      <c r="EG36" s="45"/>
      <c r="EH36" s="45"/>
      <c r="EI36" s="45"/>
      <c r="EJ36" s="45"/>
      <c r="EK36" s="45"/>
      <c r="EL36" s="45"/>
      <c r="EM36" s="45"/>
      <c r="EN36" s="45"/>
      <c r="EO36" s="45"/>
      <c r="EP36" s="45"/>
      <c r="EQ36" s="45"/>
      <c r="ER36" s="45"/>
      <c r="ES36" s="45"/>
      <c r="ET36" s="45"/>
      <c r="EU36" s="45"/>
      <c r="EV36" s="45"/>
      <c r="EW36" s="45"/>
      <c r="EX36" s="45"/>
      <c r="EY36" s="45"/>
      <c r="EZ36" s="45"/>
      <c r="FA36" s="45"/>
      <c r="FB36" s="45"/>
      <c r="FC36" s="45"/>
      <c r="FD36" s="45"/>
      <c r="FE36" s="45"/>
      <c r="FF36" s="45"/>
      <c r="FG36" s="45"/>
      <c r="FH36" s="45"/>
      <c r="FI36" s="45"/>
      <c r="FJ36" s="45"/>
    </row>
    <row r="37" spans="1:166" ht="13.9" customHeight="1" thickTop="1" thickBot="1">
      <c r="A37" s="214"/>
      <c r="B37" s="31" t="s">
        <v>194</v>
      </c>
      <c r="C37" s="16"/>
      <c r="D37" s="173">
        <v>7.7</v>
      </c>
      <c r="E37" s="173">
        <v>5.8082067468845793</v>
      </c>
      <c r="F37" s="173">
        <v>3.7476865723758199</v>
      </c>
      <c r="G37" s="173">
        <v>2.8082009083357105</v>
      </c>
      <c r="H37" s="173">
        <v>1.6603156107961254</v>
      </c>
      <c r="I37" s="577">
        <f>(I36-H36)/H36</f>
        <v>5.846774518546069E-2</v>
      </c>
      <c r="J37" s="577">
        <f>(J36-I36)/I36</f>
        <v>2.835639019944057E-2</v>
      </c>
      <c r="K37" s="173"/>
      <c r="L37" s="40" t="s">
        <v>195</v>
      </c>
      <c r="M37" s="21"/>
      <c r="FJ37" s="45"/>
    </row>
    <row r="38" spans="1:166" ht="13.9" customHeight="1" thickTop="1" thickBot="1">
      <c r="A38" s="214"/>
      <c r="B38" s="31" t="s">
        <v>196</v>
      </c>
      <c r="C38" s="16"/>
      <c r="D38" s="173">
        <v>5.4</v>
      </c>
      <c r="E38" s="173">
        <v>5.3556590085020082</v>
      </c>
      <c r="F38" s="173">
        <v>8.5131510997895159</v>
      </c>
      <c r="G38" s="173">
        <v>8.2433289332868593</v>
      </c>
      <c r="H38" s="173">
        <v>7.3637999912838339</v>
      </c>
      <c r="I38" s="173">
        <v>8.17</v>
      </c>
      <c r="J38" s="173">
        <v>10.199999999999999</v>
      </c>
      <c r="K38" s="173"/>
      <c r="L38" s="40" t="s">
        <v>197</v>
      </c>
      <c r="M38" s="21"/>
      <c r="FJ38" s="45"/>
    </row>
    <row r="39" spans="1:166" ht="19.899999999999999" customHeight="1" thickTop="1" thickBot="1">
      <c r="A39" s="213" t="s">
        <v>228</v>
      </c>
      <c r="B39" s="66" t="s">
        <v>229</v>
      </c>
      <c r="C39" s="210" t="s">
        <v>230</v>
      </c>
      <c r="D39" s="172">
        <v>24534.907176616478</v>
      </c>
      <c r="E39" s="172">
        <v>28594.294709298461</v>
      </c>
      <c r="F39" s="172">
        <v>42776.045170095691</v>
      </c>
      <c r="G39" s="172">
        <v>43284.269490709557</v>
      </c>
      <c r="H39" s="172">
        <v>42615.261095716298</v>
      </c>
      <c r="I39" s="172">
        <f>'[1]2.1'!$K$17</f>
        <v>41422.049650012908</v>
      </c>
      <c r="J39" s="172">
        <f>'[1]2.1'!$L$17</f>
        <v>39585.41351755237</v>
      </c>
      <c r="K39" s="69" t="s">
        <v>231</v>
      </c>
      <c r="L39" s="211" t="s">
        <v>232</v>
      </c>
      <c r="M39" s="71" t="s">
        <v>228</v>
      </c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  <c r="DV39" s="45"/>
      <c r="DW39" s="45"/>
      <c r="DX39" s="45"/>
      <c r="DY39" s="45"/>
      <c r="DZ39" s="45"/>
      <c r="EA39" s="45"/>
      <c r="EB39" s="45"/>
      <c r="EC39" s="45"/>
      <c r="ED39" s="45"/>
      <c r="EE39" s="45"/>
      <c r="EF39" s="45"/>
      <c r="EG39" s="45"/>
      <c r="EH39" s="45"/>
      <c r="EI39" s="45"/>
      <c r="EJ39" s="45"/>
      <c r="EK39" s="45"/>
      <c r="EL39" s="45"/>
      <c r="EM39" s="45"/>
      <c r="EN39" s="45"/>
      <c r="EO39" s="45"/>
      <c r="EP39" s="45"/>
      <c r="EQ39" s="45"/>
      <c r="ER39" s="45"/>
      <c r="ES39" s="45"/>
      <c r="ET39" s="45"/>
      <c r="EU39" s="45"/>
      <c r="EV39" s="45"/>
      <c r="EW39" s="45"/>
      <c r="EX39" s="45"/>
      <c r="EY39" s="45"/>
      <c r="EZ39" s="45"/>
      <c r="FA39" s="45"/>
      <c r="FB39" s="45"/>
      <c r="FC39" s="45"/>
      <c r="FD39" s="45"/>
      <c r="FE39" s="45"/>
      <c r="FF39" s="45"/>
      <c r="FG39" s="45"/>
      <c r="FH39" s="45"/>
      <c r="FI39" s="45"/>
      <c r="FJ39" s="45"/>
    </row>
    <row r="40" spans="1:166" ht="13.9" customHeight="1" thickTop="1" thickBot="1">
      <c r="A40" s="214"/>
      <c r="B40" s="31" t="s">
        <v>194</v>
      </c>
      <c r="C40" s="16"/>
      <c r="D40" s="173">
        <v>4.0999999999999996</v>
      </c>
      <c r="E40" s="173">
        <v>16.545355168699686</v>
      </c>
      <c r="F40" s="173">
        <v>10.355907158917795</v>
      </c>
      <c r="G40" s="173">
        <v>1.1881049746252863</v>
      </c>
      <c r="H40" s="173">
        <v>-1.5456155385430592</v>
      </c>
      <c r="I40" s="577">
        <f>(I39-H39)/H39</f>
        <v>-2.7999627716074969E-2</v>
      </c>
      <c r="J40" s="577">
        <f>(J39-I39)/I39</f>
        <v>-4.4339576336246467E-2</v>
      </c>
      <c r="K40" s="173"/>
      <c r="L40" s="40" t="s">
        <v>195</v>
      </c>
      <c r="M40" s="21"/>
      <c r="FJ40" s="45"/>
    </row>
    <row r="41" spans="1:166" ht="13.9" customHeight="1" thickTop="1" thickBot="1">
      <c r="A41" s="247"/>
      <c r="B41" s="94" t="s">
        <v>196</v>
      </c>
      <c r="C41" s="248"/>
      <c r="D41" s="175">
        <v>3.6</v>
      </c>
      <c r="E41" s="175">
        <v>3.9529354607229332</v>
      </c>
      <c r="F41" s="175">
        <v>7.7450021591872131</v>
      </c>
      <c r="G41" s="175">
        <v>7.3813455117561055</v>
      </c>
      <c r="H41" s="173">
        <v>6.385846816716775</v>
      </c>
      <c r="I41" s="175">
        <v>6.5</v>
      </c>
      <c r="J41" s="175">
        <v>7.6</v>
      </c>
      <c r="K41" s="175"/>
      <c r="L41" s="97" t="s">
        <v>197</v>
      </c>
      <c r="M41" s="98"/>
      <c r="FJ41" s="45"/>
    </row>
    <row r="42" spans="1:166" ht="34.5" customHeight="1" thickTop="1" thickBot="1">
      <c r="A42" s="213" t="s">
        <v>233</v>
      </c>
      <c r="B42" s="66" t="s">
        <v>234</v>
      </c>
      <c r="C42" s="210" t="s">
        <v>235</v>
      </c>
      <c r="D42" s="172">
        <v>10133.693535468288</v>
      </c>
      <c r="E42" s="172">
        <v>16250.937332751493</v>
      </c>
      <c r="F42" s="172">
        <v>21080.35805733153</v>
      </c>
      <c r="G42" s="172">
        <v>21397.288160036671</v>
      </c>
      <c r="H42" s="172">
        <v>21040.445082328544</v>
      </c>
      <c r="I42" s="172">
        <v>20982</v>
      </c>
      <c r="J42" s="172">
        <v>19261.886589714399</v>
      </c>
      <c r="K42" s="69" t="s">
        <v>236</v>
      </c>
      <c r="L42" s="211" t="s">
        <v>237</v>
      </c>
      <c r="M42" s="71" t="s">
        <v>233</v>
      </c>
      <c r="FJ42" s="45"/>
    </row>
    <row r="43" spans="1:166" ht="13.9" customHeight="1" thickTop="1" thickBot="1">
      <c r="A43" s="214"/>
      <c r="B43" s="31" t="s">
        <v>194</v>
      </c>
      <c r="C43" s="16"/>
      <c r="D43" s="173">
        <v>16.538430729416547</v>
      </c>
      <c r="E43" s="173">
        <v>13.591341873495537</v>
      </c>
      <c r="F43" s="173">
        <v>7.9350651362141953</v>
      </c>
      <c r="G43" s="173">
        <v>2.8160402148906978</v>
      </c>
      <c r="H43" s="173">
        <v>3.0442043025280139</v>
      </c>
      <c r="I43" s="173">
        <f>(I42-H42)/H42</f>
        <v>-2.777749334667407E-3</v>
      </c>
      <c r="J43" s="173">
        <f>(J42-I42)/I42</f>
        <v>-8.1980431335697324E-2</v>
      </c>
      <c r="K43" s="173"/>
      <c r="L43" s="40" t="s">
        <v>195</v>
      </c>
      <c r="M43" s="21"/>
      <c r="FJ43" s="45"/>
    </row>
    <row r="44" spans="1:166" ht="13.9" customHeight="1" thickTop="1" thickBot="1">
      <c r="A44" s="214"/>
      <c r="B44" s="31" t="s">
        <v>196</v>
      </c>
      <c r="C44" s="16"/>
      <c r="D44" s="588">
        <v>1.4900870054436168</v>
      </c>
      <c r="E44" s="173">
        <v>2.2465637675522019</v>
      </c>
      <c r="F44" s="173">
        <v>3.8167955457605256</v>
      </c>
      <c r="G44" s="173">
        <v>3.6489186206027764</v>
      </c>
      <c r="H44" s="173">
        <v>3.1528859802010665</v>
      </c>
      <c r="I44" s="173">
        <v>3.3</v>
      </c>
      <c r="J44" s="173">
        <v>3.7</v>
      </c>
      <c r="K44" s="173"/>
      <c r="L44" s="40" t="s">
        <v>197</v>
      </c>
      <c r="M44" s="21"/>
      <c r="FJ44" s="45"/>
    </row>
    <row r="45" spans="1:166" ht="27.75" customHeight="1" thickTop="1" thickBot="1">
      <c r="A45" s="213" t="s">
        <v>238</v>
      </c>
      <c r="B45" s="66" t="s">
        <v>239</v>
      </c>
      <c r="C45" s="210" t="s">
        <v>240</v>
      </c>
      <c r="D45" s="172">
        <v>32152.430197151894</v>
      </c>
      <c r="E45" s="172">
        <v>37242.502465674501</v>
      </c>
      <c r="F45" s="172">
        <v>43857.320116271148</v>
      </c>
      <c r="G45" s="172">
        <v>39466.216238139634</v>
      </c>
      <c r="H45" s="172">
        <v>48314.831639890152</v>
      </c>
      <c r="I45" s="172">
        <v>52674.744556503865</v>
      </c>
      <c r="J45" s="172">
        <v>48255.495711479358</v>
      </c>
      <c r="K45" s="69" t="s">
        <v>241</v>
      </c>
      <c r="L45" s="211" t="s">
        <v>242</v>
      </c>
      <c r="M45" s="71" t="s">
        <v>238</v>
      </c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  <c r="CC45" s="45"/>
      <c r="CD45" s="45"/>
      <c r="CE45" s="45"/>
      <c r="CF45" s="45"/>
      <c r="CG45" s="45"/>
      <c r="CH45" s="45"/>
      <c r="CI45" s="45"/>
      <c r="CJ45" s="45"/>
      <c r="CK45" s="45"/>
      <c r="CL45" s="45"/>
      <c r="CM45" s="45"/>
      <c r="CN45" s="45"/>
      <c r="CO45" s="45"/>
      <c r="CP45" s="45"/>
      <c r="CQ45" s="45"/>
      <c r="CR45" s="45"/>
      <c r="CS45" s="45"/>
      <c r="CT45" s="45"/>
      <c r="CU45" s="45"/>
      <c r="CV45" s="45"/>
      <c r="CW45" s="45"/>
      <c r="CX45" s="45"/>
      <c r="CY45" s="45"/>
      <c r="CZ45" s="45"/>
      <c r="DA45" s="45"/>
      <c r="DB45" s="45"/>
      <c r="DC45" s="45"/>
      <c r="DD45" s="45"/>
      <c r="DE45" s="45"/>
      <c r="DF45" s="45"/>
      <c r="DG45" s="45"/>
      <c r="DH45" s="45"/>
      <c r="DI45" s="45"/>
      <c r="DJ45" s="45"/>
      <c r="DK45" s="45"/>
      <c r="DL45" s="45"/>
      <c r="DM45" s="45"/>
      <c r="DN45" s="45"/>
      <c r="DO45" s="45"/>
      <c r="DP45" s="45"/>
      <c r="DQ45" s="45"/>
      <c r="DR45" s="45"/>
      <c r="DS45" s="45"/>
      <c r="DT45" s="45"/>
      <c r="DU45" s="45"/>
      <c r="DV45" s="45"/>
      <c r="DW45" s="45"/>
      <c r="DX45" s="45"/>
      <c r="DY45" s="45"/>
      <c r="DZ45" s="45"/>
      <c r="EA45" s="45"/>
      <c r="EB45" s="45"/>
      <c r="EC45" s="45"/>
      <c r="ED45" s="45"/>
      <c r="EE45" s="45"/>
      <c r="EF45" s="45"/>
      <c r="EG45" s="45"/>
      <c r="EH45" s="45"/>
      <c r="EI45" s="45"/>
      <c r="EJ45" s="45"/>
      <c r="EK45" s="45"/>
      <c r="EL45" s="45"/>
      <c r="EM45" s="45"/>
      <c r="EN45" s="45"/>
      <c r="EO45" s="45"/>
      <c r="EP45" s="45"/>
      <c r="EQ45" s="45"/>
      <c r="ER45" s="45"/>
      <c r="ES45" s="45"/>
      <c r="ET45" s="45"/>
      <c r="EU45" s="45"/>
      <c r="EV45" s="45"/>
      <c r="EW45" s="45"/>
      <c r="EX45" s="45"/>
      <c r="EY45" s="45"/>
      <c r="EZ45" s="45"/>
      <c r="FA45" s="45"/>
      <c r="FB45" s="45"/>
      <c r="FC45" s="45"/>
      <c r="FD45" s="45"/>
      <c r="FE45" s="45"/>
      <c r="FF45" s="45"/>
      <c r="FG45" s="45"/>
      <c r="FH45" s="45"/>
      <c r="FI45" s="45"/>
      <c r="FJ45" s="45"/>
    </row>
    <row r="46" spans="1:166" ht="13.9" customHeight="1" thickTop="1" thickBot="1">
      <c r="A46" s="214"/>
      <c r="B46" s="31" t="s">
        <v>194</v>
      </c>
      <c r="C46" s="16"/>
      <c r="D46" s="173">
        <v>21</v>
      </c>
      <c r="E46" s="173">
        <v>15.831065450764868</v>
      </c>
      <c r="F46" s="173">
        <v>-0.98536005693523454</v>
      </c>
      <c r="G46" s="173">
        <v>-10.012248506042226</v>
      </c>
      <c r="H46" s="173">
        <v>22.420734099154231</v>
      </c>
      <c r="I46" s="173">
        <f>(I45-H45)/H45</f>
        <v>9.0239637987562404E-2</v>
      </c>
      <c r="J46" s="173">
        <f>(J45-I45)/I45</f>
        <v>-8.3896920283761542E-2</v>
      </c>
      <c r="K46" s="173"/>
      <c r="L46" s="40" t="s">
        <v>195</v>
      </c>
      <c r="M46" s="21"/>
      <c r="FJ46" s="45"/>
    </row>
    <row r="47" spans="1:166" ht="13.9" customHeight="1" thickTop="1" thickBot="1">
      <c r="A47" s="214"/>
      <c r="B47" s="31" t="s">
        <v>196</v>
      </c>
      <c r="C47" s="16"/>
      <c r="D47" s="173">
        <v>4.7</v>
      </c>
      <c r="E47" s="173">
        <v>5.1484818961019183</v>
      </c>
      <c r="F47" s="173">
        <v>7.94077707852591</v>
      </c>
      <c r="G47" s="173">
        <v>6.7302459189686665</v>
      </c>
      <c r="H47" s="173">
        <v>7.239920767699183</v>
      </c>
      <c r="I47" s="173">
        <v>8.3000000000000007</v>
      </c>
      <c r="J47" s="173">
        <v>9.1999999999999993</v>
      </c>
      <c r="K47" s="173"/>
      <c r="L47" s="40" t="s">
        <v>197</v>
      </c>
      <c r="M47" s="21"/>
      <c r="FJ47" s="45"/>
    </row>
    <row r="48" spans="1:166" ht="19.899999999999999" customHeight="1" thickTop="1" thickBot="1">
      <c r="A48" s="213" t="s">
        <v>243</v>
      </c>
      <c r="B48" s="66" t="s">
        <v>158</v>
      </c>
      <c r="C48" s="210" t="s">
        <v>244</v>
      </c>
      <c r="D48" s="172">
        <v>7987.5407522831338</v>
      </c>
      <c r="E48" s="172">
        <v>9426.0357838627606</v>
      </c>
      <c r="F48" s="172">
        <v>12089.07712492393</v>
      </c>
      <c r="G48" s="172">
        <v>12570.795956535831</v>
      </c>
      <c r="H48" s="172">
        <v>11496.147031340648</v>
      </c>
      <c r="I48" s="172">
        <f>'[1]2.1'!$K$21</f>
        <v>11945.867574358323</v>
      </c>
      <c r="J48" s="172">
        <f>'[1]2.1'!$L$21</f>
        <v>11558.772864962937</v>
      </c>
      <c r="K48" s="69" t="s">
        <v>245</v>
      </c>
      <c r="L48" s="211" t="s">
        <v>159</v>
      </c>
      <c r="M48" s="71" t="s">
        <v>243</v>
      </c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5"/>
      <c r="BV48" s="45"/>
      <c r="BW48" s="45"/>
      <c r="BX48" s="45"/>
      <c r="BY48" s="45"/>
      <c r="BZ48" s="45"/>
      <c r="CA48" s="45"/>
      <c r="CB48" s="45"/>
      <c r="CC48" s="45"/>
      <c r="CD48" s="45"/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5"/>
      <c r="CP48" s="45"/>
      <c r="CQ48" s="45"/>
      <c r="CR48" s="45"/>
      <c r="CS48" s="45"/>
      <c r="CT48" s="45"/>
      <c r="CU48" s="45"/>
      <c r="CV48" s="45"/>
      <c r="CW48" s="45"/>
      <c r="CX48" s="45"/>
      <c r="CY48" s="45"/>
      <c r="CZ48" s="45"/>
      <c r="DA48" s="45"/>
      <c r="DB48" s="45"/>
      <c r="DC48" s="45"/>
      <c r="DD48" s="45"/>
      <c r="DE48" s="45"/>
      <c r="DF48" s="45"/>
      <c r="DG48" s="45"/>
      <c r="DH48" s="45"/>
      <c r="DI48" s="45"/>
      <c r="DJ48" s="45"/>
      <c r="DK48" s="45"/>
      <c r="DL48" s="45"/>
      <c r="DM48" s="45"/>
      <c r="DN48" s="45"/>
      <c r="DO48" s="45"/>
      <c r="DP48" s="45"/>
      <c r="DQ48" s="45"/>
      <c r="DR48" s="45"/>
      <c r="DS48" s="45"/>
      <c r="DT48" s="45"/>
      <c r="DU48" s="45"/>
      <c r="DV48" s="45"/>
      <c r="DW48" s="45"/>
      <c r="DX48" s="45"/>
      <c r="DY48" s="45"/>
      <c r="DZ48" s="45"/>
      <c r="EA48" s="45"/>
      <c r="EB48" s="45"/>
      <c r="EC48" s="45"/>
      <c r="ED48" s="45"/>
      <c r="EE48" s="45"/>
      <c r="EF48" s="45"/>
      <c r="EG48" s="45"/>
      <c r="EH48" s="45"/>
      <c r="EI48" s="45"/>
      <c r="EJ48" s="45"/>
      <c r="EK48" s="45"/>
      <c r="EL48" s="45"/>
      <c r="EM48" s="45"/>
      <c r="EN48" s="45"/>
      <c r="EO48" s="45"/>
      <c r="EP48" s="45"/>
      <c r="EQ48" s="45"/>
      <c r="ER48" s="45"/>
      <c r="ES48" s="45"/>
      <c r="ET48" s="45"/>
      <c r="EU48" s="45"/>
      <c r="EV48" s="45"/>
      <c r="EW48" s="45"/>
      <c r="EX48" s="45"/>
      <c r="EY48" s="45"/>
      <c r="EZ48" s="45"/>
      <c r="FA48" s="45"/>
      <c r="FB48" s="45"/>
      <c r="FC48" s="45"/>
      <c r="FD48" s="45"/>
      <c r="FE48" s="45"/>
      <c r="FF48" s="45"/>
      <c r="FG48" s="45"/>
      <c r="FH48" s="45"/>
      <c r="FI48" s="45"/>
      <c r="FJ48" s="45"/>
    </row>
    <row r="49" spans="1:167" ht="13.9" customHeight="1" thickTop="1" thickBot="1">
      <c r="A49" s="214"/>
      <c r="B49" s="31" t="s">
        <v>194</v>
      </c>
      <c r="C49" s="16"/>
      <c r="D49" s="173">
        <v>17.600000000000001</v>
      </c>
      <c r="E49" s="173">
        <v>18.00923558566447</v>
      </c>
      <c r="F49" s="173">
        <v>11.299093682772476</v>
      </c>
      <c r="G49" s="173">
        <v>3.9847444650571875</v>
      </c>
      <c r="H49" s="173">
        <v>-8.5487739114598327</v>
      </c>
      <c r="I49" s="577">
        <f>(I48-H48)/H48</f>
        <v>3.9119240715315508E-2</v>
      </c>
      <c r="J49" s="577">
        <f>(J48-I48)/I48</f>
        <v>-3.2404068351325123E-2</v>
      </c>
      <c r="K49" s="173"/>
      <c r="L49" s="40" t="s">
        <v>195</v>
      </c>
      <c r="M49" s="21"/>
      <c r="FJ49" s="45"/>
    </row>
    <row r="50" spans="1:167" ht="13.9" customHeight="1" thickTop="1" thickBot="1">
      <c r="A50" s="214"/>
      <c r="B50" s="31" t="s">
        <v>196</v>
      </c>
      <c r="C50" s="16"/>
      <c r="D50" s="173">
        <v>1.2</v>
      </c>
      <c r="E50" s="173">
        <v>1.3030750183867204</v>
      </c>
      <c r="F50" s="173">
        <v>2.1888402273469718</v>
      </c>
      <c r="G50" s="173">
        <v>2.1437207882853073</v>
      </c>
      <c r="H50" s="173">
        <v>1.7226841285732299</v>
      </c>
      <c r="I50" s="173">
        <v>1.9</v>
      </c>
      <c r="J50" s="173">
        <v>2.2000000000000002</v>
      </c>
      <c r="K50" s="173"/>
      <c r="L50" s="40" t="s">
        <v>197</v>
      </c>
      <c r="M50" s="21"/>
      <c r="FJ50" s="45"/>
    </row>
    <row r="51" spans="1:167" ht="24" customHeight="1" thickTop="1" thickBot="1">
      <c r="A51" s="213" t="s">
        <v>246</v>
      </c>
      <c r="B51" s="66" t="s">
        <v>160</v>
      </c>
      <c r="C51" s="210" t="s">
        <v>247</v>
      </c>
      <c r="D51" s="172">
        <v>7530.7832902153805</v>
      </c>
      <c r="E51" s="172">
        <v>8668.9168435179636</v>
      </c>
      <c r="F51" s="172">
        <v>14008.712357914917</v>
      </c>
      <c r="G51" s="172">
        <v>14541.817611189563</v>
      </c>
      <c r="H51" s="172">
        <v>11698.829542750684</v>
      </c>
      <c r="I51" s="172">
        <f>'[1]2.1'!$K$22</f>
        <v>13808.629855712092</v>
      </c>
      <c r="J51" s="172">
        <f>'[1]2.1'!$L$22</f>
        <v>13771.374243100085</v>
      </c>
      <c r="K51" s="69" t="s">
        <v>248</v>
      </c>
      <c r="L51" s="211" t="s">
        <v>161</v>
      </c>
      <c r="M51" s="71" t="s">
        <v>246</v>
      </c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  <c r="CT51" s="45"/>
      <c r="CU51" s="45"/>
      <c r="CV51" s="45"/>
      <c r="CW51" s="45"/>
      <c r="CX51" s="45"/>
      <c r="CY51" s="45"/>
      <c r="CZ51" s="45"/>
      <c r="DA51" s="45"/>
      <c r="DB51" s="45"/>
      <c r="DC51" s="45"/>
      <c r="DD51" s="45"/>
      <c r="DE51" s="45"/>
      <c r="DF51" s="45"/>
      <c r="DG51" s="45"/>
      <c r="DH51" s="45"/>
      <c r="DI51" s="45"/>
      <c r="DJ51" s="45"/>
      <c r="DK51" s="45"/>
      <c r="DL51" s="45"/>
      <c r="DM51" s="45"/>
      <c r="DN51" s="45"/>
      <c r="DO51" s="45"/>
      <c r="DP51" s="45"/>
      <c r="DQ51" s="45"/>
      <c r="DR51" s="45"/>
      <c r="DS51" s="45"/>
      <c r="DT51" s="45"/>
      <c r="DU51" s="45"/>
      <c r="DV51" s="45"/>
      <c r="DW51" s="45"/>
      <c r="DX51" s="45"/>
      <c r="DY51" s="45"/>
      <c r="DZ51" s="45"/>
      <c r="EA51" s="45"/>
      <c r="EB51" s="45"/>
      <c r="EC51" s="45"/>
      <c r="ED51" s="45"/>
      <c r="EE51" s="45"/>
      <c r="EF51" s="45"/>
      <c r="EG51" s="45"/>
      <c r="EH51" s="45"/>
      <c r="EI51" s="45"/>
      <c r="EJ51" s="45"/>
      <c r="EK51" s="45"/>
      <c r="EL51" s="45"/>
      <c r="EM51" s="45"/>
      <c r="EN51" s="45"/>
      <c r="EO51" s="45"/>
      <c r="EP51" s="45"/>
      <c r="EQ51" s="45"/>
      <c r="ER51" s="45"/>
      <c r="ES51" s="45"/>
      <c r="ET51" s="45"/>
      <c r="EU51" s="45"/>
      <c r="EV51" s="45"/>
      <c r="EW51" s="45"/>
      <c r="EX51" s="45"/>
      <c r="EY51" s="45"/>
      <c r="EZ51" s="45"/>
      <c r="FA51" s="45"/>
      <c r="FB51" s="45"/>
      <c r="FC51" s="45"/>
      <c r="FD51" s="45"/>
      <c r="FE51" s="45"/>
      <c r="FF51" s="45"/>
      <c r="FG51" s="45"/>
      <c r="FH51" s="45"/>
      <c r="FI51" s="45"/>
      <c r="FJ51" s="45"/>
    </row>
    <row r="52" spans="1:167" ht="13.9" customHeight="1" thickTop="1" thickBot="1">
      <c r="A52" s="214"/>
      <c r="B52" s="31" t="s">
        <v>194</v>
      </c>
      <c r="C52" s="16"/>
      <c r="D52" s="173">
        <v>21.3</v>
      </c>
      <c r="E52" s="173">
        <v>15.113083320049057</v>
      </c>
      <c r="F52" s="173">
        <v>22.917654642443892</v>
      </c>
      <c r="G52" s="173">
        <v>3.8055264442162735</v>
      </c>
      <c r="H52" s="173">
        <v>-19.550431345331077</v>
      </c>
      <c r="I52" s="577">
        <f>(I51-H51)/H51</f>
        <v>0.18034285440706935</v>
      </c>
      <c r="J52" s="577">
        <f>(J51-I51)/I51</f>
        <v>-2.6979948772104935E-3</v>
      </c>
      <c r="K52" s="173"/>
      <c r="L52" s="40" t="s">
        <v>195</v>
      </c>
      <c r="M52" s="21"/>
      <c r="FJ52" s="45"/>
    </row>
    <row r="53" spans="1:167" ht="13.9" customHeight="1" thickTop="1" thickBot="1">
      <c r="A53" s="214"/>
      <c r="B53" s="31" t="s">
        <v>196</v>
      </c>
      <c r="C53" s="16"/>
      <c r="D53" s="173">
        <v>1.1000000000000001</v>
      </c>
      <c r="E53" s="173">
        <v>1.1984093031557486</v>
      </c>
      <c r="F53" s="173">
        <v>2.536408100095545</v>
      </c>
      <c r="G53" s="173">
        <v>2.4798427100674254</v>
      </c>
      <c r="H53" s="173">
        <v>1.7530558648248245</v>
      </c>
      <c r="I53" s="173">
        <v>2.2000000000000002</v>
      </c>
      <c r="J53" s="173">
        <v>2.6</v>
      </c>
      <c r="K53" s="173"/>
      <c r="L53" s="40" t="s">
        <v>197</v>
      </c>
      <c r="M53" s="21"/>
      <c r="FJ53" s="45"/>
    </row>
    <row r="54" spans="1:167" ht="27.75" customHeight="1" thickTop="1" thickBot="1">
      <c r="A54" s="213" t="s">
        <v>249</v>
      </c>
      <c r="B54" s="66" t="s">
        <v>250</v>
      </c>
      <c r="C54" s="210" t="s">
        <v>251</v>
      </c>
      <c r="D54" s="172">
        <v>5926.8874995481583</v>
      </c>
      <c r="E54" s="172">
        <v>6915.7333228887219</v>
      </c>
      <c r="F54" s="172">
        <v>8465.5452279921737</v>
      </c>
      <c r="G54" s="172">
        <v>8868.6745971853597</v>
      </c>
      <c r="H54" s="172">
        <v>8270.9746480374142</v>
      </c>
      <c r="I54" s="172">
        <f>'[1]2.1'!$K$23</f>
        <v>8606.3918681301111</v>
      </c>
      <c r="J54" s="172">
        <f>'[1]2.1'!$L$23</f>
        <v>7524.936880441277</v>
      </c>
      <c r="K54" s="69" t="s">
        <v>252</v>
      </c>
      <c r="L54" s="211" t="s">
        <v>253</v>
      </c>
      <c r="M54" s="71" t="s">
        <v>249</v>
      </c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5"/>
      <c r="DW54" s="45"/>
      <c r="DX54" s="45"/>
      <c r="DY54" s="45"/>
      <c r="DZ54" s="45"/>
      <c r="EA54" s="45"/>
      <c r="EB54" s="45"/>
      <c r="EC54" s="45"/>
      <c r="ED54" s="45"/>
      <c r="EE54" s="45"/>
      <c r="EF54" s="45"/>
      <c r="EG54" s="45"/>
      <c r="EH54" s="45"/>
      <c r="EI54" s="45"/>
      <c r="EJ54" s="45"/>
      <c r="EK54" s="45"/>
      <c r="EL54" s="45"/>
      <c r="EM54" s="45"/>
      <c r="EN54" s="45"/>
      <c r="EO54" s="45"/>
      <c r="EP54" s="45"/>
      <c r="EQ54" s="45"/>
      <c r="ER54" s="45"/>
      <c r="ES54" s="45"/>
      <c r="ET54" s="45"/>
      <c r="EU54" s="45"/>
      <c r="EV54" s="45"/>
      <c r="EW54" s="45"/>
      <c r="EX54" s="45"/>
      <c r="EY54" s="45"/>
      <c r="EZ54" s="45"/>
      <c r="FA54" s="45"/>
      <c r="FB54" s="45"/>
      <c r="FC54" s="45"/>
      <c r="FD54" s="45"/>
      <c r="FE54" s="45"/>
      <c r="FF54" s="45"/>
      <c r="FG54" s="45"/>
      <c r="FH54" s="45"/>
      <c r="FI54" s="45"/>
      <c r="FJ54" s="45"/>
    </row>
    <row r="55" spans="1:167" ht="13.9" customHeight="1" thickTop="1" thickBot="1">
      <c r="A55" s="214"/>
      <c r="B55" s="31" t="s">
        <v>194</v>
      </c>
      <c r="C55" s="16"/>
      <c r="D55" s="173">
        <v>20.5</v>
      </c>
      <c r="E55" s="173">
        <v>16.684066019743909</v>
      </c>
      <c r="F55" s="173">
        <v>4.2664827043548916</v>
      </c>
      <c r="G55" s="173">
        <v>4.7620012454744005</v>
      </c>
      <c r="H55" s="173">
        <v>-6.7394506653523711</v>
      </c>
      <c r="I55" s="577">
        <f>(I54-H54)/H54</f>
        <v>4.0553530190336959E-2</v>
      </c>
      <c r="J55" s="577">
        <f>(J54-I54)/I54</f>
        <v>-0.12565718645620991</v>
      </c>
      <c r="K55" s="173"/>
      <c r="L55" s="40" t="s">
        <v>195</v>
      </c>
      <c r="M55" s="21"/>
      <c r="FJ55" s="45"/>
    </row>
    <row r="56" spans="1:167" ht="13.9" customHeight="1" thickTop="1" thickBot="1">
      <c r="A56" s="214"/>
      <c r="B56" s="31" t="s">
        <v>196</v>
      </c>
      <c r="C56" s="16"/>
      <c r="D56" s="173">
        <v>0.9</v>
      </c>
      <c r="E56" s="173">
        <v>0.95604552470602877</v>
      </c>
      <c r="F56" s="173">
        <v>1.5327659630239192</v>
      </c>
      <c r="G56" s="173">
        <v>1.5123912729360103</v>
      </c>
      <c r="H56" s="173">
        <v>1.2393958354187833</v>
      </c>
      <c r="I56" s="173">
        <v>1.4</v>
      </c>
      <c r="J56" s="173">
        <v>1.4</v>
      </c>
      <c r="K56" s="173"/>
      <c r="L56" s="40" t="s">
        <v>197</v>
      </c>
      <c r="M56" s="21"/>
      <c r="FJ56" s="45"/>
    </row>
    <row r="57" spans="1:167" ht="50.25" customHeight="1" thickTop="1" thickBot="1">
      <c r="A57" s="213" t="s">
        <v>254</v>
      </c>
      <c r="B57" s="66" t="s">
        <v>164</v>
      </c>
      <c r="C57" s="210" t="s">
        <v>255</v>
      </c>
      <c r="D57" s="172">
        <v>2320.5877035413587</v>
      </c>
      <c r="E57" s="172">
        <v>2719.6823565624227</v>
      </c>
      <c r="F57" s="172">
        <v>3816.6895108668741</v>
      </c>
      <c r="G57" s="172">
        <v>4006.4626066829137</v>
      </c>
      <c r="H57" s="172">
        <v>4172.1570887236867</v>
      </c>
      <c r="I57" s="172">
        <f>'[1]2.1'!$K$24</f>
        <v>4347.7429595408876</v>
      </c>
      <c r="J57" s="172">
        <f>'[1]2.1'!$L$24</f>
        <v>4027.6713370384246</v>
      </c>
      <c r="K57" s="69" t="s">
        <v>256</v>
      </c>
      <c r="L57" s="211" t="s">
        <v>257</v>
      </c>
      <c r="M57" s="71" t="s">
        <v>254</v>
      </c>
    </row>
    <row r="58" spans="1:167" ht="13.9" customHeight="1" thickTop="1" thickBot="1">
      <c r="A58" s="45"/>
      <c r="B58" s="31" t="s">
        <v>194</v>
      </c>
      <c r="C58" s="16"/>
      <c r="D58" s="173">
        <v>15.337361011001917</v>
      </c>
      <c r="E58" s="173">
        <v>17.197999128066613</v>
      </c>
      <c r="F58" s="173">
        <v>9.8931715591018605</v>
      </c>
      <c r="G58" s="173">
        <v>4.972191090622327</v>
      </c>
      <c r="H58" s="173">
        <v>4.1356802323423416</v>
      </c>
      <c r="I58" s="577">
        <f>(I57-H57)/H57</f>
        <v>4.2085153335133581E-2</v>
      </c>
      <c r="J58" s="577">
        <f>(J57-I57)/I57</f>
        <v>-7.3617880698324881E-2</v>
      </c>
      <c r="K58" s="173"/>
      <c r="L58" s="40" t="s">
        <v>195</v>
      </c>
      <c r="M58" s="21"/>
      <c r="FJ58" s="45"/>
    </row>
    <row r="59" spans="1:167" ht="13.9" customHeight="1" thickTop="1" thickBot="1">
      <c r="A59" s="214"/>
      <c r="B59" s="31" t="s">
        <v>196</v>
      </c>
      <c r="C59" s="16"/>
      <c r="D59" s="173">
        <v>0.33502814211745652</v>
      </c>
      <c r="E59" s="173">
        <v>0.37597461096538698</v>
      </c>
      <c r="F59" s="173">
        <v>0.6910472528506777</v>
      </c>
      <c r="G59" s="173">
        <v>0.68322938397297195</v>
      </c>
      <c r="H59" s="173">
        <v>0.62519283887589805</v>
      </c>
      <c r="I59" s="173">
        <v>0.7</v>
      </c>
      <c r="J59" s="173">
        <v>0.8</v>
      </c>
      <c r="K59" s="173"/>
      <c r="L59" s="40" t="s">
        <v>197</v>
      </c>
      <c r="M59" s="21"/>
      <c r="FJ59" s="45"/>
    </row>
    <row r="60" spans="1:167" ht="29.25" customHeight="1" thickTop="1" thickBot="1">
      <c r="A60" s="213" t="s">
        <v>258</v>
      </c>
      <c r="B60" s="66" t="s">
        <v>259</v>
      </c>
      <c r="C60" s="210"/>
      <c r="D60" s="172">
        <v>-17214.064171999999</v>
      </c>
      <c r="E60" s="172">
        <v>-18973.446589320534</v>
      </c>
      <c r="F60" s="172">
        <v>-24153.225999999999</v>
      </c>
      <c r="G60" s="172">
        <v>-25473.824000000004</v>
      </c>
      <c r="H60" s="172">
        <v>-26557.526999999998</v>
      </c>
      <c r="I60" s="172">
        <f>'[1]2.1'!$K$25</f>
        <v>-28426.398000000001</v>
      </c>
      <c r="J60" s="172">
        <f>'[1]2.1'!$L$25</f>
        <v>-31556.391797776454</v>
      </c>
      <c r="K60" s="69"/>
      <c r="L60" s="211" t="s">
        <v>260</v>
      </c>
      <c r="M60" s="71" t="s">
        <v>258</v>
      </c>
    </row>
    <row r="61" spans="1:167" ht="13.9" customHeight="1" thickTop="1" thickBot="1">
      <c r="A61" s="214"/>
      <c r="B61" s="31" t="s">
        <v>194</v>
      </c>
      <c r="C61" s="16"/>
      <c r="D61" s="173">
        <v>12.302500420790309</v>
      </c>
      <c r="E61" s="173">
        <v>10.220610308763156</v>
      </c>
      <c r="F61" s="173">
        <v>3.2017098346126018</v>
      </c>
      <c r="G61" s="173">
        <v>5.4675843301429197</v>
      </c>
      <c r="H61" s="173">
        <v>4.2541826464687595</v>
      </c>
      <c r="I61" s="577">
        <f>(I60-H60)/H60</f>
        <v>7.0370671184858555E-2</v>
      </c>
      <c r="J61" s="577">
        <f>(J60-I60)/I60</f>
        <v>0.11010870240318357</v>
      </c>
      <c r="K61" s="173"/>
      <c r="L61" s="40" t="s">
        <v>195</v>
      </c>
      <c r="M61" s="21"/>
      <c r="FJ61" s="45"/>
    </row>
    <row r="62" spans="1:167" ht="13.9" customHeight="1" thickTop="1" thickBot="1">
      <c r="A62" s="214"/>
      <c r="B62" s="31" t="s">
        <v>196</v>
      </c>
      <c r="C62" s="16"/>
      <c r="D62" s="173">
        <v>-2.4852307581543842</v>
      </c>
      <c r="E62" s="173">
        <v>-2.6229291751220751</v>
      </c>
      <c r="F62" s="173">
        <v>-4.3731669624314229</v>
      </c>
      <c r="G62" s="173">
        <v>-4.3440977209982394</v>
      </c>
      <c r="H62" s="173">
        <v>-3.9796142248643243</v>
      </c>
      <c r="I62" s="173">
        <v>-4.5</v>
      </c>
      <c r="J62" s="589">
        <v>-0.06</v>
      </c>
      <c r="K62" s="173"/>
      <c r="L62" s="40" t="s">
        <v>197</v>
      </c>
      <c r="M62" s="21"/>
      <c r="FJ62" s="45"/>
    </row>
    <row r="63" spans="1:167" s="47" customFormat="1" ht="19.899999999999999" customHeight="1" thickTop="1" thickBot="1">
      <c r="A63" s="254"/>
      <c r="B63" s="255" t="s">
        <v>261</v>
      </c>
      <c r="C63" s="256"/>
      <c r="D63" s="590">
        <v>676775.09134414617</v>
      </c>
      <c r="E63" s="172">
        <f>+E60+E57+E54+E51+E48+E45+E42+E39+E36+E33+E30+E27+E24+E21+E18+E15+E12+E9</f>
        <v>720213.01407241507</v>
      </c>
      <c r="F63" s="172">
        <f>+F60+F57+F54+F51+F48+F45+F42+F39+F36+F33+F30+F27+F24+F21+F18+F15+F12+F9</f>
        <v>551167.77205117268</v>
      </c>
      <c r="G63" s="172">
        <f>+G60+G57+G54+G51+G48+G45+G42+G39+G36+G33+G30+G27+G24+G21+G18+G15+G12+G9</f>
        <v>585573.68708590569</v>
      </c>
      <c r="H63" s="172">
        <f>+H60+H57+H54+H51+H48+H45+H42+H39+H36+H33+H30+H27+H24+H21+H18+H15+H12+H9</f>
        <v>665421.1899950204</v>
      </c>
      <c r="I63" s="172">
        <f t="shared" ref="I63:J63" si="0">+I60+I57+I54+I51+I48+I45+I42+I39+I36+I33+I30+I27+I24+I21+I18+I15+I12+I9</f>
        <v>638468.62000472075</v>
      </c>
      <c r="J63" s="172">
        <f t="shared" si="0"/>
        <v>522570.83196515241</v>
      </c>
      <c r="K63" s="257"/>
      <c r="L63" s="258" t="s">
        <v>262</v>
      </c>
      <c r="M63" s="259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FK63" s="45"/>
    </row>
    <row r="64" spans="1:167" ht="27" customHeight="1" thickTop="1">
      <c r="A64" s="625" t="s">
        <v>263</v>
      </c>
      <c r="B64" s="626"/>
      <c r="C64" s="251"/>
      <c r="D64" s="252"/>
      <c r="E64" s="252"/>
      <c r="F64" s="252"/>
      <c r="G64" s="252"/>
      <c r="H64" s="252"/>
      <c r="I64" s="252"/>
      <c r="J64" s="252"/>
      <c r="K64" s="253"/>
      <c r="L64" s="627" t="s">
        <v>264</v>
      </c>
      <c r="M64" s="62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</row>
    <row r="65" spans="1:167" ht="19.899999999999999" customHeight="1" thickBot="1">
      <c r="A65" s="65" t="s">
        <v>191</v>
      </c>
      <c r="B65" s="66" t="s">
        <v>265</v>
      </c>
      <c r="C65" s="67" t="s">
        <v>266</v>
      </c>
      <c r="D65" s="172">
        <v>581487.67044236953</v>
      </c>
      <c r="E65" s="172">
        <v>611580.42236004083</v>
      </c>
      <c r="F65" s="172">
        <f>'[2]GDP-Current_ISIC4'!I71</f>
        <v>409988.28798866464</v>
      </c>
      <c r="G65" s="172">
        <f>'[2]GDP-Current_ISIC4'!J71</f>
        <v>445868.53724646883</v>
      </c>
      <c r="H65" s="172">
        <f>'[2]GDP-Current_ISIC4'!K71</f>
        <v>522288.91275838553</v>
      </c>
      <c r="I65" s="172">
        <f>'[2]GDP-Current_ISIC4'!L71</f>
        <v>487988.05713879952</v>
      </c>
      <c r="J65" s="172">
        <f>'[2]GDP-Current_ISIC4'!M71</f>
        <v>380609.23731325386</v>
      </c>
      <c r="K65" s="124" t="s">
        <v>267</v>
      </c>
      <c r="L65" s="211" t="s">
        <v>268</v>
      </c>
      <c r="M65" s="71" t="s">
        <v>269</v>
      </c>
      <c r="FJ65" s="45"/>
    </row>
    <row r="66" spans="1:167" ht="15.75" customHeight="1" thickTop="1" thickBot="1">
      <c r="A66" s="20"/>
      <c r="B66" s="31" t="s">
        <v>194</v>
      </c>
      <c r="C66" s="34"/>
      <c r="D66" s="591">
        <v>11.184296166076678</v>
      </c>
      <c r="E66" s="173">
        <v>5.1751315543419736</v>
      </c>
      <c r="F66" s="173">
        <v>-9.0643629865489341</v>
      </c>
      <c r="G66" s="173">
        <v>8.6762140375462469</v>
      </c>
      <c r="H66" s="173">
        <v>16.452375122613404</v>
      </c>
      <c r="I66" s="173">
        <f>(I65-H65)/H65</f>
        <v>-6.5674102554525854E-2</v>
      </c>
      <c r="J66" s="173">
        <f>(J65-I65)/I65</f>
        <v>-0.22004395036865351</v>
      </c>
      <c r="K66" s="227"/>
      <c r="L66" s="40" t="s">
        <v>195</v>
      </c>
      <c r="M66" s="21"/>
      <c r="FJ66" s="45"/>
    </row>
    <row r="67" spans="1:167" ht="15.75" customHeight="1" thickTop="1" thickBot="1">
      <c r="A67" s="20"/>
      <c r="B67" s="31" t="s">
        <v>196</v>
      </c>
      <c r="C67" s="34"/>
      <c r="D67" s="592">
        <v>85.50359437249503</v>
      </c>
      <c r="E67" s="173">
        <v>84.546164303355411</v>
      </c>
      <c r="F67" s="173">
        <v>76.947450259259213</v>
      </c>
      <c r="G67" s="173">
        <v>78.761370187941253</v>
      </c>
      <c r="H67" s="173">
        <v>80.595262494559847</v>
      </c>
      <c r="I67" s="173">
        <f>I65/I80*100</f>
        <v>76.431030643993623</v>
      </c>
      <c r="J67" s="173">
        <f>J65/J80*100</f>
        <v>72.833999533030735</v>
      </c>
      <c r="K67" s="227"/>
      <c r="L67" s="40" t="s">
        <v>197</v>
      </c>
      <c r="M67" s="21"/>
      <c r="FJ67" s="45"/>
    </row>
    <row r="68" spans="1:167" ht="19.899999999999999" customHeight="1" thickTop="1" thickBot="1">
      <c r="A68" s="22" t="s">
        <v>198</v>
      </c>
      <c r="B68" s="29" t="s">
        <v>270</v>
      </c>
      <c r="C68" s="35" t="s">
        <v>271</v>
      </c>
      <c r="D68" s="172">
        <v>36614.510231892542</v>
      </c>
      <c r="E68" s="172">
        <v>38741.156685520073</v>
      </c>
      <c r="F68" s="172">
        <f>F36</f>
        <v>47018.571266952655</v>
      </c>
      <c r="G68" s="172">
        <f t="shared" ref="G68:J68" si="1">G36</f>
        <v>48338.947212357692</v>
      </c>
      <c r="H68" s="172">
        <f t="shared" si="1"/>
        <v>49141.526299018966</v>
      </c>
      <c r="I68" s="172">
        <f t="shared" si="1"/>
        <v>52014.720536694622</v>
      </c>
      <c r="J68" s="172">
        <f t="shared" si="1"/>
        <v>53489.670248347989</v>
      </c>
      <c r="K68" s="126" t="s">
        <v>272</v>
      </c>
      <c r="L68" s="24" t="s">
        <v>273</v>
      </c>
      <c r="M68" s="25" t="s">
        <v>274</v>
      </c>
    </row>
    <row r="69" spans="1:167" ht="15.75" customHeight="1" thickTop="1" thickBot="1">
      <c r="A69" s="20"/>
      <c r="B69" s="31" t="s">
        <v>194</v>
      </c>
      <c r="C69" s="36"/>
      <c r="D69" s="591">
        <v>7.7133987502578663</v>
      </c>
      <c r="E69" s="173">
        <v>5.8082067468845793</v>
      </c>
      <c r="F69" s="173">
        <v>3.7476865723758199</v>
      </c>
      <c r="G69" s="173">
        <v>2.8082009083357105</v>
      </c>
      <c r="H69" s="173">
        <v>1.6603156107961254</v>
      </c>
      <c r="I69" s="577">
        <f>(I68-H68)/H68</f>
        <v>5.846774518546069E-2</v>
      </c>
      <c r="J69" s="577">
        <f>(J68-I68)/I68</f>
        <v>2.835639019944057E-2</v>
      </c>
      <c r="K69" s="127"/>
      <c r="L69" s="40" t="s">
        <v>195</v>
      </c>
      <c r="M69" s="21"/>
      <c r="FG69" s="45"/>
      <c r="FH69" s="45"/>
      <c r="FI69" s="45"/>
      <c r="FJ69" s="45"/>
    </row>
    <row r="70" spans="1:167" ht="15.75" customHeight="1" thickTop="1" thickBot="1">
      <c r="A70" s="20"/>
      <c r="B70" s="31" t="s">
        <v>196</v>
      </c>
      <c r="C70" s="38"/>
      <c r="D70" s="592">
        <v>5.3839013106393701</v>
      </c>
      <c r="E70" s="173">
        <v>5.3556590085020082</v>
      </c>
      <c r="F70" s="173">
        <v>8.5131510997895159</v>
      </c>
      <c r="G70" s="173">
        <v>8.2433289332868593</v>
      </c>
      <c r="H70" s="173">
        <v>7.3637999912838339</v>
      </c>
      <c r="I70" s="173">
        <v>8.17</v>
      </c>
      <c r="J70" s="173">
        <v>10.199999999999999</v>
      </c>
      <c r="K70" s="128"/>
      <c r="L70" s="40" t="s">
        <v>197</v>
      </c>
      <c r="M70" s="21"/>
    </row>
    <row r="71" spans="1:167" ht="19.899999999999999" customHeight="1" thickTop="1" thickBot="1">
      <c r="A71" s="22" t="s">
        <v>202</v>
      </c>
      <c r="B71" s="29" t="s">
        <v>275</v>
      </c>
      <c r="C71" s="35" t="s">
        <v>276</v>
      </c>
      <c r="D71" s="172">
        <v>48904.757817117155</v>
      </c>
      <c r="E71" s="172">
        <v>56646.902035683022</v>
      </c>
      <c r="F71" s="172">
        <f>'[2]GDP-Current_ISIC4'!I77</f>
        <v>69584.03918581405</v>
      </c>
      <c r="G71" s="172">
        <f>'[2]GDP-Current_ISIC4'!J77</f>
        <v>66601.341119891207</v>
      </c>
      <c r="H71" s="172">
        <f>'[2]GDP-Current_ISIC4'!K77</f>
        <v>70943.635287445373</v>
      </c>
      <c r="I71" s="172">
        <f>'[2]GDP-Current_ISIC4'!L77</f>
        <v>78060.033539001699</v>
      </c>
      <c r="J71" s="172">
        <f>'[2]GDP-Current_ISIC4'!M77</f>
        <v>72894.35481565693</v>
      </c>
      <c r="K71" s="126" t="s">
        <v>277</v>
      </c>
      <c r="L71" s="24" t="s">
        <v>278</v>
      </c>
      <c r="M71" s="25" t="s">
        <v>279</v>
      </c>
    </row>
    <row r="72" spans="1:167" ht="15.75" customHeight="1" thickTop="1" thickBot="1">
      <c r="A72" s="20"/>
      <c r="B72" s="31" t="s">
        <v>194</v>
      </c>
      <c r="C72" s="34"/>
      <c r="D72" s="591">
        <v>20.964902550864011</v>
      </c>
      <c r="E72" s="173">
        <v>15.831065450764868</v>
      </c>
      <c r="F72" s="173">
        <v>4.1896885017048424</v>
      </c>
      <c r="G72" s="173">
        <v>-4.2864687086616984</v>
      </c>
      <c r="H72" s="173">
        <v>6.519829923150394</v>
      </c>
      <c r="I72" s="173">
        <v>10.3</v>
      </c>
      <c r="J72" s="173">
        <v>-6.6</v>
      </c>
      <c r="K72" s="119"/>
      <c r="L72" s="40" t="s">
        <v>195</v>
      </c>
      <c r="M72" s="21"/>
    </row>
    <row r="73" spans="1:167" ht="15.75" customHeight="1" thickTop="1" thickBot="1">
      <c r="A73" s="20"/>
      <c r="B73" s="31" t="s">
        <v>196</v>
      </c>
      <c r="C73" s="34"/>
      <c r="D73" s="592">
        <v>7.1910941329138902</v>
      </c>
      <c r="E73" s="173">
        <v>7.8309869179649105</v>
      </c>
      <c r="F73" s="173">
        <v>12.59883964485471</v>
      </c>
      <c r="G73" s="173">
        <v>11.357648312807131</v>
      </c>
      <c r="H73" s="173">
        <v>10.630820413116938</v>
      </c>
      <c r="I73" s="173">
        <v>12.3</v>
      </c>
      <c r="J73" s="173">
        <f>J71/J80*100</f>
        <v>13.949181691127741</v>
      </c>
      <c r="K73" s="119"/>
      <c r="L73" s="40" t="s">
        <v>197</v>
      </c>
      <c r="M73" s="21"/>
    </row>
    <row r="74" spans="1:167" s="47" customFormat="1" ht="19.899999999999999" customHeight="1" thickTop="1" thickBot="1">
      <c r="A74" s="22" t="s">
        <v>205</v>
      </c>
      <c r="B74" s="29" t="s">
        <v>280</v>
      </c>
      <c r="C74" s="35" t="s">
        <v>281</v>
      </c>
      <c r="D74" s="172">
        <v>26982.217024766975</v>
      </c>
      <c r="E74" s="172">
        <v>32217.979580491789</v>
      </c>
      <c r="F74" s="172">
        <f>'[2]GDP-Current_ISIC4'!I80</f>
        <v>48730.099609741264</v>
      </c>
      <c r="G74" s="172">
        <f>'[2]GDP-Current_ISIC4'!J80</f>
        <v>50238.685507188129</v>
      </c>
      <c r="H74" s="172">
        <f>'[2]GDP-Current_ISIC4'!K80</f>
        <v>49604.642650170499</v>
      </c>
      <c r="I74" s="172">
        <f>'[2]GDP-Current_ISIC4'!L80</f>
        <v>48832.089731366694</v>
      </c>
      <c r="J74" s="172">
        <f>'[2]GDP-Current_ISIC4'!M80</f>
        <v>47133.961385669943</v>
      </c>
      <c r="K74" s="23" t="s">
        <v>282</v>
      </c>
      <c r="L74" s="24" t="s">
        <v>283</v>
      </c>
      <c r="M74" s="25" t="s">
        <v>284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FK74" s="45"/>
    </row>
    <row r="75" spans="1:167" s="47" customFormat="1" ht="15.75" customHeight="1" thickTop="1" thickBot="1">
      <c r="A75" s="20"/>
      <c r="B75" s="31" t="s">
        <v>194</v>
      </c>
      <c r="C75" s="36"/>
      <c r="D75" s="591">
        <v>9.2661287568035533</v>
      </c>
      <c r="E75" s="173">
        <v>19.404493525935649</v>
      </c>
      <c r="F75" s="173">
        <v>9.208237891581792</v>
      </c>
      <c r="G75" s="173">
        <v>1.5303729013545657</v>
      </c>
      <c r="H75" s="173">
        <v>-0.58442279289064536</v>
      </c>
      <c r="I75" s="173">
        <v>-1.5</v>
      </c>
      <c r="J75" s="173">
        <v>0</v>
      </c>
      <c r="K75" s="121"/>
      <c r="L75" s="40" t="s">
        <v>195</v>
      </c>
      <c r="M75" s="21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FK75" s="45"/>
    </row>
    <row r="76" spans="1:167" s="47" customFormat="1" ht="15.75" customHeight="1" thickTop="1" thickBot="1">
      <c r="A76" s="20"/>
      <c r="B76" s="31" t="s">
        <v>196</v>
      </c>
      <c r="C76" s="38"/>
      <c r="D76" s="592">
        <v>3.9675416299045252</v>
      </c>
      <c r="E76" s="173">
        <v>4.453881281259898</v>
      </c>
      <c r="F76" s="173">
        <v>6.1077945227488373</v>
      </c>
      <c r="G76" s="173">
        <v>5.8407003820260233</v>
      </c>
      <c r="H76" s="173">
        <v>5.1023150024760486</v>
      </c>
      <c r="I76" s="173">
        <f>I74/I80*100</f>
        <v>7.6483161668990425</v>
      </c>
      <c r="J76" s="173">
        <f>J74/J80*100</f>
        <v>9.0196311203249628</v>
      </c>
      <c r="K76" s="122"/>
      <c r="L76" s="40" t="s">
        <v>197</v>
      </c>
      <c r="M76" s="21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FK76" s="45"/>
    </row>
    <row r="77" spans="1:167" s="47" customFormat="1" ht="25.5" customHeight="1" thickTop="1" thickBot="1">
      <c r="A77" s="22"/>
      <c r="B77" s="29" t="s">
        <v>166</v>
      </c>
      <c r="C77" s="35"/>
      <c r="D77" s="172">
        <v>-17214.064171999999</v>
      </c>
      <c r="E77" s="172">
        <v>-18973.446589320534</v>
      </c>
      <c r="F77" s="172">
        <f>F60</f>
        <v>-24153.225999999999</v>
      </c>
      <c r="G77" s="172">
        <f t="shared" ref="G77:J77" si="2">G60</f>
        <v>-25473.824000000004</v>
      </c>
      <c r="H77" s="172">
        <f t="shared" si="2"/>
        <v>-26557.526999999998</v>
      </c>
      <c r="I77" s="172">
        <f t="shared" si="2"/>
        <v>-28426.398000000001</v>
      </c>
      <c r="J77" s="172">
        <f t="shared" si="2"/>
        <v>-31556.391797776454</v>
      </c>
      <c r="K77" s="120"/>
      <c r="L77" s="24" t="s">
        <v>260</v>
      </c>
      <c r="M77" s="25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FK77" s="45"/>
    </row>
    <row r="78" spans="1:167" s="47" customFormat="1" ht="15.75" customHeight="1" thickTop="1" thickBot="1">
      <c r="A78" s="20"/>
      <c r="B78" s="31" t="s">
        <v>194</v>
      </c>
      <c r="C78" s="34"/>
      <c r="D78" s="591">
        <v>12.302500420790309</v>
      </c>
      <c r="E78" s="173">
        <v>10.220610308763156</v>
      </c>
      <c r="F78" s="173">
        <v>3.2017098346126018</v>
      </c>
      <c r="G78" s="173">
        <v>5.4675843301429197</v>
      </c>
      <c r="H78" s="399">
        <v>4.2541826464687595</v>
      </c>
      <c r="I78" s="173">
        <v>7</v>
      </c>
      <c r="J78" s="173">
        <v>11</v>
      </c>
      <c r="K78" s="119"/>
      <c r="L78" s="40" t="s">
        <v>195</v>
      </c>
      <c r="M78" s="21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FK78" s="45"/>
    </row>
    <row r="79" spans="1:167" s="47" customFormat="1" ht="15.75" customHeight="1" thickTop="1">
      <c r="A79" s="101"/>
      <c r="B79" s="102" t="s">
        <v>196</v>
      </c>
      <c r="C79" s="105"/>
      <c r="D79" s="593">
        <v>-2.5312047619944527</v>
      </c>
      <c r="E79" s="399">
        <v>-2.6229291751220751</v>
      </c>
      <c r="F79" s="399">
        <v>-4.3731669624314229</v>
      </c>
      <c r="G79" s="399">
        <v>-4.3440977209982394</v>
      </c>
      <c r="H79" s="399">
        <v>-3.9796142248643243</v>
      </c>
      <c r="I79" s="399">
        <f>I77/I80*100</f>
        <v>-4.4522788311157075</v>
      </c>
      <c r="J79" s="399">
        <f>J77/J80*100</f>
        <v>-6.0386821972261933</v>
      </c>
      <c r="K79" s="123"/>
      <c r="L79" s="106" t="s">
        <v>197</v>
      </c>
      <c r="M79" s="103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FK79" s="45"/>
    </row>
    <row r="80" spans="1:167" s="47" customFormat="1" ht="19.899999999999999" customHeight="1">
      <c r="A80" s="639" t="s">
        <v>261</v>
      </c>
      <c r="B80" s="639"/>
      <c r="C80" s="209"/>
      <c r="D80" s="177">
        <v>676775.09134414617</v>
      </c>
      <c r="E80" s="177">
        <v>720213.01407241519</v>
      </c>
      <c r="F80" s="177">
        <f>F65+F68+F71+F74+F77</f>
        <v>551167.77205117256</v>
      </c>
      <c r="G80" s="177">
        <f t="shared" ref="G80:J80" si="3">G65+G68+G71+G74+G77</f>
        <v>585573.68708590581</v>
      </c>
      <c r="H80" s="177">
        <f t="shared" si="3"/>
        <v>665421.1899950204</v>
      </c>
      <c r="I80" s="177">
        <f t="shared" si="3"/>
        <v>638468.50294586248</v>
      </c>
      <c r="J80" s="177">
        <f t="shared" si="3"/>
        <v>522570.83196515229</v>
      </c>
      <c r="K80" s="640" t="s">
        <v>285</v>
      </c>
      <c r="L80" s="641"/>
      <c r="M80" s="641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FK80" s="45"/>
    </row>
    <row r="81" spans="1:167" s="47" customFormat="1" ht="3" customHeight="1">
      <c r="A81" s="72"/>
      <c r="B81" s="73"/>
      <c r="C81" s="74"/>
      <c r="D81" s="176"/>
      <c r="E81" s="176"/>
      <c r="F81" s="176"/>
      <c r="G81" s="176"/>
      <c r="H81" s="176"/>
      <c r="I81" s="176"/>
      <c r="J81" s="176"/>
      <c r="K81" s="75"/>
      <c r="L81" s="76"/>
      <c r="M81" s="64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FK81" s="45"/>
    </row>
    <row r="82" spans="1:167" ht="33" customHeight="1">
      <c r="A82" s="633" t="s">
        <v>286</v>
      </c>
      <c r="B82" s="634"/>
      <c r="C82" s="131"/>
      <c r="D82" s="174"/>
      <c r="E82" s="174"/>
      <c r="F82" s="174"/>
      <c r="G82" s="174"/>
      <c r="H82" s="174"/>
      <c r="I82" s="174"/>
      <c r="J82" s="174"/>
      <c r="K82" s="132"/>
      <c r="L82" s="635" t="s">
        <v>287</v>
      </c>
      <c r="M82" s="636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  <c r="EZ82" s="8"/>
      <c r="FA82" s="8"/>
      <c r="FB82" s="8"/>
      <c r="FC82" s="8"/>
      <c r="FD82" s="8"/>
      <c r="FE82" s="8"/>
      <c r="FF82" s="8"/>
      <c r="FG82" s="8"/>
      <c r="FH82" s="8"/>
      <c r="FI82" s="8"/>
      <c r="FJ82" s="8"/>
      <c r="FK82" s="8"/>
    </row>
    <row r="83" spans="1:167" ht="19.899999999999999" customHeight="1" thickBot="1">
      <c r="A83" s="65" t="s">
        <v>191</v>
      </c>
      <c r="B83" s="66" t="s">
        <v>288</v>
      </c>
      <c r="C83" s="67"/>
      <c r="D83" s="68">
        <v>394696.90286668157</v>
      </c>
      <c r="E83" s="68">
        <v>403030.533136432</v>
      </c>
      <c r="F83" s="68">
        <v>163983.54835493446</v>
      </c>
      <c r="G83" s="68">
        <v>199405.19052264123</v>
      </c>
      <c r="H83" s="68">
        <v>260197.67456876009</v>
      </c>
      <c r="I83" s="68">
        <f>'[1]2.1'!$K$8</f>
        <v>229321.62032076306</v>
      </c>
      <c r="J83" s="68">
        <f>'[1]2.1'!$L$8</f>
        <v>152343.03248786813</v>
      </c>
      <c r="K83" s="68"/>
      <c r="L83" s="70" t="s">
        <v>289</v>
      </c>
      <c r="M83" s="71" t="s">
        <v>191</v>
      </c>
    </row>
    <row r="84" spans="1:167" ht="15.75" customHeight="1" thickTop="1" thickBot="1">
      <c r="A84" s="20"/>
      <c r="B84" s="31" t="s">
        <v>194</v>
      </c>
      <c r="C84" s="34"/>
      <c r="D84" s="591">
        <v>9.8739492821890309</v>
      </c>
      <c r="E84" s="173">
        <v>2.11139996519438</v>
      </c>
      <c r="F84" s="173">
        <v>-25.813174600406025</v>
      </c>
      <c r="G84" s="173">
        <v>21.600729172562076</v>
      </c>
      <c r="H84" s="173">
        <v>30.486911542664302</v>
      </c>
      <c r="I84" s="263">
        <v>-12</v>
      </c>
      <c r="J84" s="263">
        <v>-33.6</v>
      </c>
      <c r="K84" s="33"/>
      <c r="L84" s="40" t="s">
        <v>195</v>
      </c>
      <c r="M84" s="21"/>
    </row>
    <row r="85" spans="1:167" ht="15.75" customHeight="1" thickTop="1" thickBot="1">
      <c r="A85" s="20"/>
      <c r="B85" s="31" t="s">
        <v>196</v>
      </c>
      <c r="C85" s="34"/>
      <c r="D85" s="591">
        <v>58.037350744030128</v>
      </c>
      <c r="E85" s="173">
        <v>55.715788844793579</v>
      </c>
      <c r="F85" s="173">
        <v>29.690751705303263</v>
      </c>
      <c r="G85" s="173">
        <v>34.004931246467955</v>
      </c>
      <c r="H85" s="173">
        <v>38.990315890122453</v>
      </c>
      <c r="I85" s="173">
        <f>I83/I93*100</f>
        <v>35.917445765630184</v>
      </c>
      <c r="J85" s="173">
        <f>J83/J93*100</f>
        <v>29.152609209927565</v>
      </c>
      <c r="K85" s="33"/>
      <c r="L85" s="40" t="s">
        <v>197</v>
      </c>
      <c r="M85" s="21"/>
    </row>
    <row r="86" spans="1:167" s="47" customFormat="1" ht="19.899999999999999" customHeight="1" thickTop="1" thickBot="1">
      <c r="A86" s="22" t="s">
        <v>198</v>
      </c>
      <c r="B86" s="29" t="s">
        <v>290</v>
      </c>
      <c r="C86" s="35"/>
      <c r="D86" s="68">
        <v>299292.25264946459</v>
      </c>
      <c r="E86" s="68">
        <f t="shared" ref="E86:I86" si="4">E93-E83-E89</f>
        <v>336155.92752530362</v>
      </c>
      <c r="F86" s="68">
        <f t="shared" si="4"/>
        <v>411337.44969623827</v>
      </c>
      <c r="G86" s="68">
        <f t="shared" si="4"/>
        <v>411642.32056326448</v>
      </c>
      <c r="H86" s="68">
        <f t="shared" si="4"/>
        <v>431781.0424262603</v>
      </c>
      <c r="I86" s="68">
        <f t="shared" si="4"/>
        <v>437573.39768395765</v>
      </c>
      <c r="J86" s="68">
        <f>J93-J83-J89</f>
        <v>401784.19127506076</v>
      </c>
      <c r="K86" s="23"/>
      <c r="L86" s="70" t="s">
        <v>291</v>
      </c>
      <c r="M86" s="25" t="s">
        <v>198</v>
      </c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FK86" s="45"/>
    </row>
    <row r="87" spans="1:167" s="47" customFormat="1" ht="15.75" customHeight="1" thickTop="1" thickBot="1">
      <c r="A87" s="20"/>
      <c r="B87" s="31" t="s">
        <v>194</v>
      </c>
      <c r="C87" s="36"/>
      <c r="D87" s="591">
        <v>13.850042741071405</v>
      </c>
      <c r="E87" s="173">
        <v>12.316949252613711</v>
      </c>
      <c r="F87" s="173">
        <v>5.6605904225756412</v>
      </c>
      <c r="G87" s="173">
        <v>7.4116973120573415E-2</v>
      </c>
      <c r="H87" s="173">
        <v>4.8922865451344677</v>
      </c>
      <c r="I87" s="173">
        <f>(I86-H86)/H86</f>
        <v>1.3415029120197109E-2</v>
      </c>
      <c r="J87" s="173">
        <f>(J86-I86)/I86</f>
        <v>-8.1790178741044148E-2</v>
      </c>
      <c r="K87" s="37"/>
      <c r="L87" s="40" t="s">
        <v>195</v>
      </c>
      <c r="M87" s="21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FK87" s="45"/>
    </row>
    <row r="88" spans="1:167" s="47" customFormat="1" ht="15.75" customHeight="1" thickTop="1" thickBot="1">
      <c r="A88" s="20"/>
      <c r="B88" s="31" t="s">
        <v>196</v>
      </c>
      <c r="C88" s="38"/>
      <c r="D88" s="591">
        <v>44.008780701922696</v>
      </c>
      <c r="E88" s="173">
        <v>46.470902666288652</v>
      </c>
      <c r="F88" s="173">
        <v>74.476483821349021</v>
      </c>
      <c r="G88" s="173">
        <v>70.198116569593296</v>
      </c>
      <c r="H88" s="173">
        <v>64.701882011314225</v>
      </c>
      <c r="I88" s="173">
        <f>I86/I93*100</f>
        <v>68.534832249190615</v>
      </c>
      <c r="J88" s="173">
        <f>J86/J93*100</f>
        <v>76.886072987298633</v>
      </c>
      <c r="K88" s="39"/>
      <c r="L88" s="40" t="s">
        <v>197</v>
      </c>
      <c r="M88" s="21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FK88" s="45"/>
    </row>
    <row r="89" spans="1:167" ht="25.5" customHeight="1" thickTop="1" thickBot="1">
      <c r="A89" s="22" t="s">
        <v>202</v>
      </c>
      <c r="B89" s="29" t="s">
        <v>166</v>
      </c>
      <c r="C89" s="35"/>
      <c r="D89" s="68">
        <v>-17214.064171999999</v>
      </c>
      <c r="E89" s="68">
        <v>-18973.446589320534</v>
      </c>
      <c r="F89" s="68">
        <v>-24153.225999999999</v>
      </c>
      <c r="G89" s="68">
        <v>-25473.824000000004</v>
      </c>
      <c r="H89" s="68">
        <v>-26557.526999999998</v>
      </c>
      <c r="I89" s="68">
        <f>'[1]2.1'!$K$25</f>
        <v>-28426.398000000001</v>
      </c>
      <c r="J89" s="68">
        <f>'[1]2.1'!$L$25</f>
        <v>-31556.391797776454</v>
      </c>
      <c r="K89" s="23"/>
      <c r="L89" s="24" t="s">
        <v>260</v>
      </c>
      <c r="M89" s="25" t="s">
        <v>202</v>
      </c>
    </row>
    <row r="90" spans="1:167" thickTop="1" thickBot="1">
      <c r="A90" s="20"/>
      <c r="B90" s="31" t="s">
        <v>194</v>
      </c>
      <c r="C90" s="34"/>
      <c r="D90" s="592">
        <v>12.302500420790309</v>
      </c>
      <c r="E90" s="173">
        <v>10.220610308763156</v>
      </c>
      <c r="F90" s="173">
        <v>3.2017098346126018</v>
      </c>
      <c r="G90" s="173">
        <v>5.4675843301429197</v>
      </c>
      <c r="H90" s="173">
        <v>4.2541826464687595</v>
      </c>
      <c r="I90" s="263">
        <v>7</v>
      </c>
      <c r="J90" s="263">
        <v>11</v>
      </c>
      <c r="K90" s="17"/>
      <c r="L90" s="40" t="s">
        <v>195</v>
      </c>
      <c r="M90" s="21"/>
    </row>
    <row r="91" spans="1:167" ht="15" thickTop="1">
      <c r="A91" s="93"/>
      <c r="B91" s="94" t="s">
        <v>196</v>
      </c>
      <c r="C91" s="95"/>
      <c r="D91" s="212">
        <v>-2.5312047619944527</v>
      </c>
      <c r="E91" s="399">
        <v>-2.6229291751220751</v>
      </c>
      <c r="F91" s="175">
        <v>-4.3731669624314229</v>
      </c>
      <c r="G91" s="175">
        <v>-4.3440977209982394</v>
      </c>
      <c r="H91" s="175">
        <v>-3.9796142248643243</v>
      </c>
      <c r="I91" s="175">
        <f>I89/I93*100</f>
        <v>-4.4522780148208092</v>
      </c>
      <c r="J91" s="175">
        <f>J89/J93*100</f>
        <v>-6.0386821972261915</v>
      </c>
      <c r="K91" s="249"/>
      <c r="L91" s="97" t="s">
        <v>197</v>
      </c>
      <c r="M91" s="98"/>
    </row>
    <row r="92" spans="1:167" s="47" customFormat="1" ht="3" customHeight="1" thickBot="1">
      <c r="A92" s="72"/>
      <c r="B92" s="73"/>
      <c r="C92" s="74"/>
      <c r="D92" s="74"/>
      <c r="E92" s="68">
        <v>0</v>
      </c>
      <c r="F92" s="68">
        <v>0</v>
      </c>
      <c r="G92" s="68">
        <v>0</v>
      </c>
      <c r="H92" s="446"/>
      <c r="I92" s="446"/>
      <c r="J92" s="446"/>
      <c r="K92" s="75"/>
      <c r="L92" s="76"/>
      <c r="M92" s="64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FK92" s="45"/>
    </row>
    <row r="93" spans="1:167" s="47" customFormat="1" ht="29.25" customHeight="1" thickTop="1">
      <c r="A93" s="250"/>
      <c r="B93" s="637" t="s">
        <v>261</v>
      </c>
      <c r="C93" s="637"/>
      <c r="D93" s="299">
        <v>676775.09134414617</v>
      </c>
      <c r="E93" s="299">
        <v>720213.01407241507</v>
      </c>
      <c r="F93" s="299">
        <f t="shared" ref="F93:I93" si="5">F63</f>
        <v>551167.77205117268</v>
      </c>
      <c r="G93" s="299">
        <f t="shared" si="5"/>
        <v>585573.68708590569</v>
      </c>
      <c r="H93" s="299">
        <f t="shared" si="5"/>
        <v>665421.1899950204</v>
      </c>
      <c r="I93" s="299">
        <f t="shared" si="5"/>
        <v>638468.62000472075</v>
      </c>
      <c r="J93" s="299">
        <f>J63</f>
        <v>522570.83196515241</v>
      </c>
      <c r="K93" s="638" t="s">
        <v>262</v>
      </c>
      <c r="L93" s="638"/>
      <c r="M93" s="638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FK93" s="45"/>
    </row>
    <row r="94" spans="1:167" s="47" customFormat="1" ht="15" customHeight="1" thickBot="1">
      <c r="A94" s="82"/>
      <c r="B94" s="30" t="s">
        <v>194</v>
      </c>
      <c r="C94" s="83"/>
      <c r="D94" s="591">
        <v>11.53520815668368</v>
      </c>
      <c r="E94" s="263">
        <v>6.4183690097099628</v>
      </c>
      <c r="F94" s="263">
        <v>-6.0944053181480262</v>
      </c>
      <c r="G94" s="263">
        <v>6.2423669850454591</v>
      </c>
      <c r="H94" s="263">
        <v>13.635773715597436</v>
      </c>
      <c r="I94" s="263">
        <v>-4.3</v>
      </c>
      <c r="J94" s="263">
        <f>(J93-I93)/I93</f>
        <v>-0.18152464257164497</v>
      </c>
      <c r="K94" s="84"/>
      <c r="L94" s="26" t="s">
        <v>195</v>
      </c>
      <c r="M94" s="27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</row>
    <row r="95" spans="1:167" s="47" customFormat="1" ht="15" customHeight="1" thickTop="1" thickBot="1">
      <c r="A95" s="44"/>
      <c r="B95" s="32" t="s">
        <v>196</v>
      </c>
      <c r="C95" s="41"/>
      <c r="D95" s="594">
        <v>99.514926683958365</v>
      </c>
      <c r="E95" s="594">
        <v>99.563762335960149</v>
      </c>
      <c r="F95" s="173">
        <v>99.794068564220865</v>
      </c>
      <c r="G95" s="173">
        <v>99.858950095063008</v>
      </c>
      <c r="H95" s="173">
        <v>99.712583676572351</v>
      </c>
      <c r="I95" s="595">
        <f>I93/I93*100</f>
        <v>100</v>
      </c>
      <c r="J95" s="595">
        <f>J93/J93*100</f>
        <v>100</v>
      </c>
      <c r="K95" s="43"/>
      <c r="L95" s="18" t="s">
        <v>197</v>
      </c>
      <c r="M95" s="19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</row>
    <row r="96" spans="1:167" s="47" customFormat="1" ht="29.25" customHeight="1" thickTop="1" thickBot="1">
      <c r="A96" s="629" t="s">
        <v>292</v>
      </c>
      <c r="B96" s="630"/>
      <c r="C96" s="228"/>
      <c r="D96" s="68">
        <v>3298.8572540003502</v>
      </c>
      <c r="E96" s="260">
        <v>3155.6063722250001</v>
      </c>
      <c r="F96" s="68">
        <v>1137.36990872</v>
      </c>
      <c r="G96" s="68">
        <v>827.11777781000001</v>
      </c>
      <c r="H96" s="68">
        <v>1918.0418850599999</v>
      </c>
      <c r="I96" s="68">
        <f>'[1]2.1'!$K$26</f>
        <v>3522.9114423943261</v>
      </c>
      <c r="J96" s="260">
        <f>'[1]2.1'!$L$26</f>
        <v>3086.5306116310921</v>
      </c>
      <c r="K96" s="229"/>
      <c r="L96" s="631" t="s">
        <v>174</v>
      </c>
      <c r="M96" s="632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</row>
    <row r="97" spans="1:167" s="47" customFormat="1" ht="15" customHeight="1" thickTop="1" thickBot="1">
      <c r="A97" s="44"/>
      <c r="B97" s="32" t="s">
        <v>194</v>
      </c>
      <c r="C97" s="41"/>
      <c r="D97" s="591">
        <v>-15.854150388573473</v>
      </c>
      <c r="E97" s="263">
        <v>-4.342439540287387</v>
      </c>
      <c r="F97" s="173">
        <v>-36.646502904012635</v>
      </c>
      <c r="G97" s="173">
        <v>-27.278032285833799</v>
      </c>
      <c r="H97" s="173">
        <v>131.89465110259059</v>
      </c>
      <c r="I97" s="263">
        <v>83.7</v>
      </c>
      <c r="J97" s="263">
        <v>-12</v>
      </c>
      <c r="K97" s="42"/>
      <c r="L97" s="18" t="s">
        <v>195</v>
      </c>
      <c r="M97" s="19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</row>
    <row r="98" spans="1:167" s="47" customFormat="1" ht="15" customHeight="1" thickTop="1" thickBot="1">
      <c r="A98" s="44"/>
      <c r="B98" s="32" t="s">
        <v>196</v>
      </c>
      <c r="C98" s="41"/>
      <c r="D98" s="591">
        <v>0.48507331604164017</v>
      </c>
      <c r="E98" s="591">
        <v>0.43623766403985181</v>
      </c>
      <c r="F98" s="173">
        <v>0.20593143577913556</v>
      </c>
      <c r="G98" s="173">
        <v>0.14104990493698744</v>
      </c>
      <c r="H98" s="173">
        <v>0.28741632342764295</v>
      </c>
      <c r="I98" s="173">
        <v>0.55019378643994332</v>
      </c>
      <c r="J98" s="173">
        <f>J96/J99*100</f>
        <v>0.58717537912925899</v>
      </c>
      <c r="K98" s="43"/>
      <c r="L98" s="18" t="s">
        <v>197</v>
      </c>
      <c r="M98" s="19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</row>
    <row r="99" spans="1:167" s="47" customFormat="1" ht="29.25" customHeight="1" thickTop="1" thickBot="1">
      <c r="A99" s="629" t="s">
        <v>293</v>
      </c>
      <c r="B99" s="630"/>
      <c r="C99" s="178"/>
      <c r="D99" s="68">
        <v>680073.94859814656</v>
      </c>
      <c r="E99" s="68">
        <v>723368.62044464005</v>
      </c>
      <c r="F99" s="68">
        <f t="shared" ref="F99:I99" si="6">F93+F96</f>
        <v>552305.1419598927</v>
      </c>
      <c r="G99" s="68">
        <f t="shared" si="6"/>
        <v>586400.80486371566</v>
      </c>
      <c r="H99" s="68">
        <f t="shared" si="6"/>
        <v>667339.23188008042</v>
      </c>
      <c r="I99" s="68">
        <f t="shared" si="6"/>
        <v>641991.53144711512</v>
      </c>
      <c r="J99" s="68">
        <f>J93+J96</f>
        <v>525657.36257678352</v>
      </c>
      <c r="K99" s="179"/>
      <c r="L99" s="631" t="s">
        <v>294</v>
      </c>
      <c r="M99" s="632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</row>
    <row r="100" spans="1:167" s="47" customFormat="1" thickTop="1" thickBot="1">
      <c r="A100" s="44"/>
      <c r="B100" s="32" t="s">
        <v>194</v>
      </c>
      <c r="C100" s="41"/>
      <c r="D100" s="591">
        <v>11.359382050482125</v>
      </c>
      <c r="E100" s="263">
        <v>6.3661711988435741</v>
      </c>
      <c r="F100" s="263">
        <v>-6.1875704645063063</v>
      </c>
      <c r="G100" s="263">
        <v>6.1733379455480275</v>
      </c>
      <c r="H100" s="263">
        <v>13.802577749731348</v>
      </c>
      <c r="I100" s="263">
        <v>-3.8</v>
      </c>
      <c r="J100" s="263">
        <f>(J99-I99)/I99</f>
        <v>-0.18120826081319544</v>
      </c>
      <c r="K100" s="42"/>
      <c r="L100" s="18" t="s">
        <v>195</v>
      </c>
      <c r="M100" s="19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</row>
    <row r="101" spans="1:167" s="47" customFormat="1" ht="15.75" customHeight="1" thickTop="1">
      <c r="A101" s="134"/>
      <c r="B101" s="135" t="s">
        <v>196</v>
      </c>
      <c r="C101" s="136"/>
      <c r="D101" s="212">
        <v>100</v>
      </c>
      <c r="E101" s="212">
        <v>100</v>
      </c>
      <c r="F101" s="212">
        <v>100</v>
      </c>
      <c r="G101" s="212">
        <v>100</v>
      </c>
      <c r="H101" s="212">
        <v>100</v>
      </c>
      <c r="I101" s="581">
        <v>100</v>
      </c>
      <c r="J101" s="581">
        <v>100</v>
      </c>
      <c r="K101" s="137"/>
      <c r="L101" s="138" t="s">
        <v>197</v>
      </c>
      <c r="M101" s="139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FK101" s="45"/>
    </row>
    <row r="102" spans="1:167" ht="14.25">
      <c r="A102" s="262" t="s">
        <v>295</v>
      </c>
      <c r="B102" s="238"/>
      <c r="C102" s="45"/>
      <c r="D102" s="596"/>
      <c r="E102" s="596"/>
      <c r="F102" s="596"/>
      <c r="G102" s="596"/>
      <c r="H102" s="596"/>
      <c r="I102" s="596"/>
      <c r="J102" s="596"/>
      <c r="K102" s="596"/>
      <c r="L102" s="236"/>
      <c r="M102" s="281" t="s">
        <v>296</v>
      </c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  <c r="BL102" s="45"/>
      <c r="BM102" s="45"/>
      <c r="BN102" s="45"/>
      <c r="BO102" s="45"/>
      <c r="BP102" s="45"/>
      <c r="BQ102" s="45"/>
      <c r="BR102" s="45"/>
      <c r="BS102" s="45"/>
      <c r="BT102" s="45"/>
      <c r="BU102" s="45"/>
      <c r="BV102" s="45"/>
      <c r="BW102" s="45"/>
      <c r="BX102" s="45"/>
      <c r="BY102" s="45"/>
      <c r="BZ102" s="45"/>
      <c r="CA102" s="45"/>
      <c r="CB102" s="45"/>
      <c r="CC102" s="45"/>
      <c r="CD102" s="45"/>
      <c r="CE102" s="45"/>
      <c r="CF102" s="45"/>
      <c r="CG102" s="45"/>
      <c r="CH102" s="45"/>
      <c r="CI102" s="45"/>
      <c r="CJ102" s="45"/>
      <c r="CK102" s="45"/>
      <c r="CL102" s="45"/>
      <c r="CM102" s="45"/>
      <c r="CN102" s="45"/>
      <c r="CO102" s="45"/>
      <c r="CP102" s="45"/>
      <c r="CQ102" s="45"/>
      <c r="CR102" s="45"/>
      <c r="CS102" s="45"/>
      <c r="CT102" s="45"/>
      <c r="CU102" s="45"/>
      <c r="CV102" s="45"/>
      <c r="CW102" s="45"/>
      <c r="CX102" s="45"/>
      <c r="CY102" s="45"/>
      <c r="CZ102" s="45"/>
      <c r="DA102" s="45"/>
      <c r="DB102" s="45"/>
      <c r="DC102" s="45"/>
      <c r="DD102" s="45"/>
      <c r="DE102" s="45"/>
      <c r="DF102" s="45"/>
      <c r="DG102" s="45"/>
      <c r="DH102" s="45"/>
      <c r="DI102" s="45"/>
      <c r="DJ102" s="45"/>
      <c r="DK102" s="45"/>
      <c r="DL102" s="45"/>
      <c r="DM102" s="45"/>
      <c r="DN102" s="45"/>
      <c r="DO102" s="45"/>
      <c r="DP102" s="45"/>
      <c r="DQ102" s="45"/>
      <c r="DR102" s="45"/>
      <c r="DS102" s="45"/>
      <c r="DT102" s="45"/>
      <c r="DU102" s="45"/>
      <c r="DV102" s="45"/>
      <c r="DW102" s="45"/>
      <c r="DX102" s="45"/>
      <c r="DY102" s="45"/>
      <c r="DZ102" s="45"/>
      <c r="EA102" s="45"/>
      <c r="EB102" s="45"/>
      <c r="EC102" s="45"/>
      <c r="ED102" s="45"/>
      <c r="EE102" s="45"/>
      <c r="EF102" s="45"/>
      <c r="EG102" s="45"/>
      <c r="EH102" s="45"/>
      <c r="EI102" s="45"/>
      <c r="EJ102" s="45"/>
      <c r="EK102" s="45"/>
      <c r="EL102" s="45"/>
      <c r="EM102" s="45"/>
      <c r="EN102" s="45"/>
      <c r="EO102" s="45"/>
      <c r="EP102" s="45"/>
      <c r="EQ102" s="45"/>
      <c r="ER102" s="45"/>
      <c r="ES102" s="45"/>
      <c r="ET102" s="45"/>
      <c r="EU102" s="45"/>
      <c r="EV102" s="45"/>
      <c r="EW102" s="45"/>
      <c r="EX102" s="45"/>
      <c r="EY102" s="45"/>
      <c r="EZ102" s="45"/>
      <c r="FA102" s="45"/>
      <c r="FB102" s="45"/>
      <c r="FC102" s="45"/>
      <c r="FD102" s="45"/>
      <c r="FE102" s="45"/>
      <c r="FF102" s="45"/>
      <c r="FG102" s="45"/>
      <c r="FH102" s="45"/>
      <c r="FI102" s="45"/>
      <c r="FJ102" s="45"/>
    </row>
    <row r="103" spans="1:167" ht="14.25">
      <c r="A103" s="262" t="s">
        <v>87</v>
      </c>
      <c r="D103" s="133"/>
      <c r="E103" s="133"/>
      <c r="F103" s="133"/>
      <c r="G103" s="133"/>
      <c r="H103" s="133"/>
      <c r="I103" s="133"/>
      <c r="J103" s="133"/>
      <c r="L103" s="45"/>
      <c r="M103" s="282" t="s">
        <v>88</v>
      </c>
    </row>
    <row r="104" spans="1:167" ht="14.25">
      <c r="A104" s="262" t="s">
        <v>89</v>
      </c>
      <c r="D104" s="133"/>
      <c r="E104" s="133"/>
      <c r="F104" s="133"/>
      <c r="G104" s="133"/>
      <c r="H104" s="133"/>
      <c r="I104" s="133"/>
      <c r="J104" s="133"/>
      <c r="L104" s="45"/>
      <c r="M104" s="282" t="s">
        <v>90</v>
      </c>
    </row>
    <row r="105" spans="1:167">
      <c r="D105" s="133"/>
      <c r="E105" s="133"/>
      <c r="F105" s="133"/>
      <c r="G105" s="133"/>
      <c r="H105" s="133"/>
      <c r="I105" s="133"/>
      <c r="J105" s="133"/>
      <c r="K105" s="133"/>
    </row>
    <row r="106" spans="1:167" customFormat="1" ht="14.25">
      <c r="F106" s="447"/>
      <c r="G106" s="447"/>
      <c r="H106" s="447"/>
      <c r="I106" s="447"/>
      <c r="J106" s="447"/>
      <c r="K106" s="447"/>
    </row>
    <row r="107" spans="1:167" customFormat="1" ht="14.25">
      <c r="F107" s="447"/>
      <c r="G107" s="447"/>
      <c r="H107" s="447"/>
      <c r="I107" s="447"/>
      <c r="J107" s="447"/>
      <c r="K107" s="447"/>
    </row>
    <row r="108" spans="1:167" customFormat="1" ht="14.25">
      <c r="F108" s="447"/>
      <c r="G108" s="447"/>
      <c r="H108" s="447"/>
      <c r="I108" s="447"/>
      <c r="J108" s="447"/>
      <c r="K108" s="447"/>
    </row>
    <row r="109" spans="1:167" customFormat="1" ht="14.25"/>
    <row r="110" spans="1:167" customFormat="1" ht="14.25"/>
    <row r="111" spans="1:167" customFormat="1" ht="14.25"/>
    <row r="112" spans="1:167" customFormat="1" ht="14.25"/>
    <row r="113" customFormat="1" ht="15.75" customHeight="1"/>
    <row r="114" customFormat="1" ht="14.25"/>
    <row r="115" customFormat="1" ht="14.25"/>
    <row r="116" customFormat="1" ht="14.25"/>
    <row r="117" customFormat="1" ht="14.25"/>
    <row r="118" customFormat="1" ht="14.25"/>
    <row r="119" customFormat="1" ht="14.25"/>
    <row r="120" customFormat="1" ht="14.25"/>
    <row r="121" customFormat="1" ht="14.25"/>
    <row r="122" customFormat="1" ht="14.25"/>
    <row r="123" customFormat="1" ht="14.25"/>
    <row r="124" customFormat="1" ht="14.25"/>
    <row r="125" customFormat="1" ht="14.25"/>
    <row r="126" customFormat="1" ht="14.25"/>
    <row r="127" customFormat="1" ht="14.25"/>
    <row r="128" customFormat="1" ht="14.25"/>
    <row r="129" customFormat="1" ht="14.25"/>
    <row r="130" customFormat="1" ht="14.25"/>
    <row r="131" customFormat="1" ht="14.25"/>
    <row r="132" customFormat="1" ht="14.25"/>
    <row r="133" customFormat="1" ht="14.25"/>
    <row r="134" customFormat="1" ht="14.25"/>
    <row r="135" customFormat="1" ht="14.25"/>
    <row r="136" customFormat="1" ht="14.25"/>
    <row r="137" customFormat="1" ht="14.25"/>
    <row r="138" customFormat="1" ht="14.25"/>
    <row r="139" customFormat="1" ht="14.25"/>
    <row r="140" customFormat="1" ht="14.25"/>
    <row r="141" customFormat="1" ht="14.25"/>
    <row r="142" customFormat="1" ht="14.25"/>
    <row r="143" customFormat="1" ht="14.25"/>
    <row r="144" customFormat="1" ht="14.25"/>
    <row r="145" customFormat="1" ht="14.25"/>
    <row r="146" customFormat="1" ht="14.25"/>
    <row r="147" customFormat="1" ht="14.25"/>
    <row r="148" customFormat="1" ht="14.25"/>
    <row r="149" customFormat="1" ht="14.25"/>
    <row r="150" customFormat="1" ht="14.25"/>
    <row r="151" customFormat="1" ht="14.25"/>
    <row r="152" customFormat="1" ht="14.25"/>
    <row r="153" customFormat="1" ht="14.25"/>
    <row r="154" customFormat="1" ht="14.25"/>
    <row r="155" customFormat="1" ht="14.25"/>
    <row r="156" customFormat="1" ht="14.25"/>
    <row r="157" customFormat="1" ht="14.25"/>
    <row r="158" customFormat="1" ht="14.25"/>
    <row r="159" customFormat="1" ht="14.25"/>
    <row r="160" customFormat="1" ht="14.25"/>
    <row r="161" customFormat="1" ht="14.25"/>
    <row r="162" customFormat="1" ht="14.25"/>
    <row r="163" customFormat="1" ht="14.25"/>
    <row r="164" customFormat="1" ht="14.25"/>
    <row r="165" customFormat="1" ht="14.25"/>
    <row r="166" customFormat="1" ht="14.25"/>
    <row r="167" customFormat="1" ht="14.25"/>
    <row r="168" customFormat="1" ht="14.25"/>
    <row r="169" customFormat="1" ht="14.25"/>
    <row r="170" customFormat="1" ht="14.25"/>
    <row r="171" customFormat="1" ht="14.25"/>
    <row r="172" customFormat="1" ht="14.25"/>
    <row r="173" customFormat="1" ht="14.25"/>
    <row r="174" customFormat="1" ht="14.25"/>
    <row r="175" customFormat="1" ht="14.25"/>
    <row r="176" customFormat="1" ht="14.25"/>
    <row r="177" customFormat="1" ht="14.25"/>
    <row r="178" customFormat="1" ht="14.25"/>
    <row r="179" customFormat="1" ht="14.25"/>
    <row r="180" customFormat="1" ht="14.25"/>
    <row r="181" customFormat="1" ht="14.25"/>
    <row r="182" customFormat="1" ht="14.25"/>
    <row r="183" customFormat="1" ht="14.25"/>
    <row r="184" customFormat="1" ht="14.25"/>
  </sheetData>
  <mergeCells count="20">
    <mergeCell ref="A8:B8"/>
    <mergeCell ref="L8:M8"/>
    <mergeCell ref="A1:M1"/>
    <mergeCell ref="A2:M2"/>
    <mergeCell ref="A3:M3"/>
    <mergeCell ref="A4:M4"/>
    <mergeCell ref="A6:B6"/>
    <mergeCell ref="L6:M6"/>
    <mergeCell ref="A64:B64"/>
    <mergeCell ref="L64:M64"/>
    <mergeCell ref="A99:B99"/>
    <mergeCell ref="L99:M99"/>
    <mergeCell ref="A82:B82"/>
    <mergeCell ref="L82:M82"/>
    <mergeCell ref="B93:C93"/>
    <mergeCell ref="K93:M93"/>
    <mergeCell ref="A96:B96"/>
    <mergeCell ref="L96:M96"/>
    <mergeCell ref="A80:B80"/>
    <mergeCell ref="K80:M80"/>
  </mergeCells>
  <printOptions horizontalCentered="1"/>
  <pageMargins left="0" right="0" top="0.39370078740157483" bottom="0" header="0.31496062992125984" footer="0.31496062992125984"/>
  <pageSetup paperSize="9" scale="75" orientation="landscape" r:id="rId1"/>
  <rowBreaks count="3" manualBreakCount="3">
    <brk id="41" max="10" man="1"/>
    <brk id="63" max="10" man="1"/>
    <brk id="81" max="10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/>
  </sheetPr>
  <dimension ref="A1:GD143"/>
  <sheetViews>
    <sheetView view="pageBreakPreview" zoomScale="84" zoomScaleNormal="115" zoomScaleSheetLayoutView="80" workbookViewId="0">
      <pane ySplit="7" topLeftCell="A98" activePane="bottomLeft" state="frozen"/>
      <selection pane="bottomLeft" activeCell="J112" sqref="J112"/>
    </sheetView>
  </sheetViews>
  <sheetFormatPr defaultColWidth="29.375" defaultRowHeight="15.75"/>
  <cols>
    <col min="1" max="1" width="4.75" style="48" customWidth="1"/>
    <col min="2" max="2" width="30.75" style="49" customWidth="1"/>
    <col min="3" max="3" width="7" style="50" customWidth="1"/>
    <col min="4" max="4" width="11.875" style="47" hidden="1" customWidth="1"/>
    <col min="5" max="5" width="13.125" style="47" customWidth="1"/>
    <col min="6" max="9" width="12.25" style="47" customWidth="1"/>
    <col min="10" max="10" width="7.875" style="46" customWidth="1"/>
    <col min="11" max="11" width="30.75" style="51" customWidth="1"/>
    <col min="12" max="12" width="4.75" style="49" customWidth="1"/>
    <col min="13" max="19" width="11.25" bestFit="1" customWidth="1"/>
    <col min="20" max="20" width="10.875" bestFit="1" customWidth="1"/>
    <col min="21" max="21" width="11.25" bestFit="1" customWidth="1"/>
    <col min="22" max="45" width="9.125" customWidth="1"/>
    <col min="46" max="166" width="9.125" style="47" customWidth="1"/>
    <col min="167" max="170" width="9.125" style="45" customWidth="1"/>
    <col min="171" max="171" width="5.375" style="45" customWidth="1"/>
    <col min="172" max="16384" width="29.375" style="45"/>
  </cols>
  <sheetData>
    <row r="1" spans="1:167" ht="28.5" customHeight="1">
      <c r="A1" s="642" t="s">
        <v>297</v>
      </c>
      <c r="B1" s="642"/>
      <c r="C1" s="642"/>
      <c r="D1" s="642"/>
      <c r="E1" s="642"/>
      <c r="F1" s="642"/>
      <c r="G1" s="642"/>
      <c r="H1" s="642"/>
      <c r="I1" s="642"/>
      <c r="J1" s="642"/>
      <c r="K1" s="642"/>
      <c r="L1" s="642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</row>
    <row r="2" spans="1:167" s="116" customFormat="1" ht="15" customHeight="1">
      <c r="A2" s="643" t="s">
        <v>453</v>
      </c>
      <c r="B2" s="643"/>
      <c r="C2" s="643"/>
      <c r="D2" s="643"/>
      <c r="E2" s="643"/>
      <c r="F2" s="643"/>
      <c r="G2" s="643"/>
      <c r="H2" s="643"/>
      <c r="I2" s="643"/>
      <c r="J2" s="643"/>
      <c r="K2" s="643"/>
      <c r="L2" s="643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 s="115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  <c r="BI2" s="115"/>
      <c r="BJ2" s="115"/>
      <c r="BK2" s="115"/>
      <c r="BL2" s="115"/>
      <c r="BM2" s="115"/>
      <c r="BN2" s="115"/>
      <c r="BO2" s="115"/>
      <c r="BP2" s="115"/>
      <c r="BQ2" s="115"/>
      <c r="BR2" s="115"/>
      <c r="BS2" s="115"/>
      <c r="BT2" s="115"/>
      <c r="BU2" s="115"/>
      <c r="BV2" s="115"/>
      <c r="BW2" s="115"/>
      <c r="BX2" s="115"/>
      <c r="BY2" s="115"/>
      <c r="BZ2" s="115"/>
      <c r="CA2" s="115"/>
      <c r="CB2" s="115"/>
      <c r="CC2" s="115"/>
      <c r="CD2" s="115"/>
      <c r="CE2" s="115"/>
      <c r="CF2" s="115"/>
      <c r="CG2" s="115"/>
      <c r="CH2" s="115"/>
      <c r="CI2" s="115"/>
      <c r="CJ2" s="115"/>
      <c r="CK2" s="115"/>
      <c r="CL2" s="115"/>
      <c r="CM2" s="115"/>
      <c r="CN2" s="115"/>
      <c r="CO2" s="115"/>
      <c r="CP2" s="115"/>
      <c r="CQ2" s="115"/>
      <c r="CR2" s="115"/>
      <c r="CS2" s="115"/>
      <c r="CT2" s="115"/>
      <c r="CU2" s="115"/>
      <c r="CV2" s="115"/>
      <c r="CW2" s="115"/>
      <c r="CX2" s="115"/>
      <c r="CY2" s="115"/>
      <c r="CZ2" s="115"/>
      <c r="DA2" s="115"/>
      <c r="DB2" s="115"/>
      <c r="DC2" s="115"/>
      <c r="DD2" s="115"/>
      <c r="DE2" s="115"/>
      <c r="DF2" s="115"/>
      <c r="DG2" s="115"/>
      <c r="DH2" s="115"/>
      <c r="DI2" s="115"/>
      <c r="DJ2" s="115"/>
      <c r="DK2" s="115"/>
      <c r="DL2" s="115"/>
      <c r="DM2" s="115"/>
      <c r="DN2" s="115"/>
      <c r="DO2" s="115"/>
      <c r="DP2" s="115"/>
      <c r="DQ2" s="115"/>
      <c r="DR2" s="115"/>
      <c r="DS2" s="115"/>
      <c r="DT2" s="115"/>
      <c r="DU2" s="115"/>
      <c r="DV2" s="115"/>
      <c r="DW2" s="115"/>
      <c r="DX2" s="115"/>
      <c r="DY2" s="115"/>
      <c r="DZ2" s="115"/>
      <c r="EA2" s="115"/>
      <c r="EB2" s="115"/>
      <c r="EC2" s="115"/>
      <c r="ED2" s="115"/>
      <c r="EE2" s="115"/>
      <c r="EF2" s="115"/>
      <c r="EG2" s="115"/>
      <c r="EH2" s="115"/>
      <c r="EI2" s="115"/>
      <c r="EJ2" s="115"/>
      <c r="EK2" s="115"/>
      <c r="EL2" s="115"/>
      <c r="EM2" s="115"/>
      <c r="EN2" s="115"/>
      <c r="EO2" s="115"/>
      <c r="EP2" s="115"/>
      <c r="EQ2" s="115"/>
      <c r="ER2" s="115"/>
      <c r="ES2" s="115"/>
      <c r="ET2" s="115"/>
      <c r="EU2" s="115"/>
      <c r="EV2" s="115"/>
      <c r="EW2" s="115"/>
      <c r="EX2" s="115"/>
      <c r="EY2" s="115"/>
      <c r="EZ2" s="115"/>
      <c r="FA2" s="115"/>
      <c r="FB2" s="115"/>
      <c r="FC2" s="115"/>
      <c r="FD2" s="115"/>
      <c r="FE2" s="115"/>
      <c r="FF2" s="115"/>
      <c r="FG2" s="115"/>
      <c r="FH2" s="115"/>
      <c r="FI2" s="115"/>
      <c r="FJ2" s="115"/>
    </row>
    <row r="3" spans="1:167">
      <c r="A3" s="644" t="s">
        <v>298</v>
      </c>
      <c r="B3" s="644"/>
      <c r="C3" s="644"/>
      <c r="D3" s="644"/>
      <c r="E3" s="644"/>
      <c r="F3" s="644"/>
      <c r="G3" s="644"/>
      <c r="H3" s="644"/>
      <c r="I3" s="644"/>
      <c r="J3" s="644"/>
      <c r="K3" s="644"/>
      <c r="L3" s="644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</row>
    <row r="4" spans="1:167">
      <c r="A4" s="612" t="s">
        <v>452</v>
      </c>
      <c r="B4" s="612"/>
      <c r="C4" s="612"/>
      <c r="D4" s="612"/>
      <c r="E4" s="612"/>
      <c r="F4" s="612"/>
      <c r="G4" s="612"/>
      <c r="H4" s="612"/>
      <c r="I4" s="612"/>
      <c r="J4" s="612"/>
      <c r="K4" s="612"/>
      <c r="L4" s="6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</row>
    <row r="5" spans="1:167" ht="15" customHeight="1">
      <c r="A5" s="11" t="s">
        <v>299</v>
      </c>
      <c r="B5" s="11"/>
      <c r="C5" s="14"/>
      <c r="D5" s="8"/>
      <c r="E5" s="8"/>
      <c r="F5" s="8"/>
      <c r="G5" s="8"/>
      <c r="H5" s="8"/>
      <c r="I5" s="8"/>
      <c r="L5" s="15" t="s">
        <v>300</v>
      </c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</row>
    <row r="6" spans="1:167" ht="49.9" customHeight="1">
      <c r="A6" s="645" t="s">
        <v>184</v>
      </c>
      <c r="B6" s="646"/>
      <c r="C6" s="28" t="s">
        <v>185</v>
      </c>
      <c r="D6" s="158">
        <v>2013</v>
      </c>
      <c r="E6" s="158">
        <v>2016</v>
      </c>
      <c r="F6" s="158" t="s">
        <v>301</v>
      </c>
      <c r="G6" s="28">
        <v>2018</v>
      </c>
      <c r="H6" s="28" t="s">
        <v>186</v>
      </c>
      <c r="I6" s="28" t="s">
        <v>450</v>
      </c>
      <c r="J6" s="207" t="s">
        <v>187</v>
      </c>
      <c r="K6" s="647" t="s">
        <v>188</v>
      </c>
      <c r="L6" s="64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</row>
    <row r="7" spans="1:167" s="92" customFormat="1" ht="3" customHeight="1">
      <c r="A7" s="85"/>
      <c r="B7" s="86"/>
      <c r="C7" s="87"/>
      <c r="D7" s="230"/>
      <c r="E7" s="230"/>
      <c r="F7" s="230"/>
      <c r="G7" s="230"/>
      <c r="H7" s="230"/>
      <c r="I7" s="230"/>
      <c r="J7" s="88"/>
      <c r="K7" s="89"/>
      <c r="L7" s="90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1"/>
      <c r="CE7" s="91"/>
      <c r="CF7" s="91"/>
      <c r="CG7" s="91"/>
      <c r="CH7" s="91"/>
      <c r="CI7" s="91"/>
      <c r="CJ7" s="91"/>
      <c r="CK7" s="91"/>
      <c r="CL7" s="91"/>
      <c r="CM7" s="91"/>
      <c r="CN7" s="91"/>
      <c r="CO7" s="91"/>
      <c r="CP7" s="91"/>
      <c r="CQ7" s="91"/>
      <c r="CR7" s="91"/>
      <c r="CS7" s="91"/>
      <c r="CT7" s="91"/>
      <c r="CU7" s="91"/>
      <c r="CV7" s="91"/>
      <c r="CW7" s="91"/>
      <c r="CX7" s="91"/>
      <c r="CY7" s="91"/>
      <c r="CZ7" s="91"/>
      <c r="DA7" s="91"/>
      <c r="DB7" s="91"/>
      <c r="DC7" s="91"/>
      <c r="DD7" s="91"/>
      <c r="DE7" s="91"/>
      <c r="DF7" s="91"/>
      <c r="DG7" s="91"/>
      <c r="DH7" s="91"/>
      <c r="DI7" s="91"/>
      <c r="DJ7" s="91"/>
      <c r="DK7" s="91"/>
      <c r="DL7" s="91"/>
      <c r="DM7" s="91"/>
      <c r="DN7" s="91"/>
      <c r="DO7" s="91"/>
      <c r="DP7" s="91"/>
      <c r="DQ7" s="91"/>
      <c r="DR7" s="91"/>
      <c r="DS7" s="91"/>
      <c r="DT7" s="91"/>
      <c r="DU7" s="91"/>
      <c r="DV7" s="91"/>
      <c r="DW7" s="91"/>
      <c r="DX7" s="91"/>
      <c r="DY7" s="91"/>
      <c r="DZ7" s="91"/>
      <c r="EA7" s="91"/>
      <c r="EB7" s="91"/>
      <c r="EC7" s="91"/>
      <c r="ED7" s="91"/>
      <c r="EE7" s="91"/>
      <c r="EF7" s="91"/>
      <c r="EG7" s="91"/>
      <c r="EH7" s="91"/>
      <c r="EI7" s="91"/>
      <c r="EJ7" s="91"/>
      <c r="EK7" s="91"/>
      <c r="EL7" s="91"/>
      <c r="EM7" s="91"/>
      <c r="EN7" s="91"/>
      <c r="EO7" s="91"/>
      <c r="EP7" s="91"/>
      <c r="EQ7" s="91"/>
      <c r="ER7" s="91"/>
      <c r="ES7" s="91"/>
      <c r="ET7" s="91"/>
      <c r="EU7" s="91"/>
      <c r="EV7" s="91"/>
      <c r="EW7" s="91"/>
      <c r="EX7" s="91"/>
      <c r="EY7" s="91"/>
      <c r="EZ7" s="91"/>
      <c r="FA7" s="91"/>
      <c r="FB7" s="91"/>
      <c r="FC7" s="91"/>
      <c r="FD7" s="91"/>
      <c r="FE7" s="91"/>
      <c r="FF7" s="91"/>
      <c r="FG7" s="91"/>
      <c r="FH7" s="91"/>
      <c r="FI7" s="91"/>
      <c r="FJ7" s="91"/>
      <c r="FK7" s="91"/>
    </row>
    <row r="8" spans="1:167" ht="19.149999999999999" customHeight="1">
      <c r="A8" s="633" t="s">
        <v>189</v>
      </c>
      <c r="B8" s="634"/>
      <c r="C8" s="527"/>
      <c r="D8" s="524"/>
      <c r="E8" s="524"/>
      <c r="F8" s="524"/>
      <c r="G8" s="524"/>
      <c r="H8" s="524"/>
      <c r="I8" s="524"/>
      <c r="J8" s="528"/>
      <c r="K8" s="635" t="s">
        <v>190</v>
      </c>
      <c r="L8" s="636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</row>
    <row r="9" spans="1:167" ht="25.5" customHeight="1" thickBot="1">
      <c r="A9" s="213" t="s">
        <v>191</v>
      </c>
      <c r="B9" s="66" t="s">
        <v>99</v>
      </c>
      <c r="C9" s="210" t="s">
        <v>192</v>
      </c>
      <c r="D9" s="544">
        <v>710.71484831799626</v>
      </c>
      <c r="E9" s="172">
        <v>1043.7422331343223</v>
      </c>
      <c r="F9" s="172">
        <v>1259.0299135019518</v>
      </c>
      <c r="G9" s="172">
        <v>1456.5189300000002</v>
      </c>
      <c r="H9" s="172">
        <f>'[1]2.4'!$K$7</f>
        <v>1699.7507433895837</v>
      </c>
      <c r="I9" s="172">
        <f>'[1]2.4'!$L$7</f>
        <v>1777.1283559208077</v>
      </c>
      <c r="J9" s="69" t="s">
        <v>193</v>
      </c>
      <c r="K9" s="211" t="s">
        <v>100</v>
      </c>
      <c r="L9" s="71" t="s">
        <v>191</v>
      </c>
      <c r="FJ9" s="45"/>
    </row>
    <row r="10" spans="1:167" ht="13.9" customHeight="1" thickTop="1" thickBot="1">
      <c r="A10" s="214"/>
      <c r="B10" s="31" t="s">
        <v>194</v>
      </c>
      <c r="C10" s="16"/>
      <c r="D10" s="266" t="e">
        <v>#REF!</v>
      </c>
      <c r="E10" s="173">
        <v>8.9911417408152694</v>
      </c>
      <c r="F10" s="173">
        <v>20.626518074403098</v>
      </c>
      <c r="G10" s="173">
        <v>15.685808127365213</v>
      </c>
      <c r="H10" s="173">
        <v>16.7</v>
      </c>
      <c r="I10" s="173">
        <v>4.5999999999999996</v>
      </c>
      <c r="J10" s="173"/>
      <c r="K10" s="40" t="s">
        <v>195</v>
      </c>
      <c r="L10" s="21"/>
      <c r="FJ10" s="45"/>
    </row>
    <row r="11" spans="1:167" ht="13.9" customHeight="1" thickTop="1" thickBot="1">
      <c r="A11" s="214"/>
      <c r="B11" s="31" t="s">
        <v>196</v>
      </c>
      <c r="C11" s="16"/>
      <c r="D11" s="266">
        <v>0.10568096022368094</v>
      </c>
      <c r="E11" s="266">
        <v>0.15520103693442308</v>
      </c>
      <c r="F11" s="173">
        <v>0.18721360686936286</v>
      </c>
      <c r="G11" s="173">
        <v>0.21657957403121092</v>
      </c>
      <c r="H11" s="173">
        <v>0.3</v>
      </c>
      <c r="I11" s="578">
        <v>0.3</v>
      </c>
      <c r="J11" s="173"/>
      <c r="K11" s="40" t="s">
        <v>197</v>
      </c>
      <c r="L11" s="21"/>
      <c r="FJ11" s="45"/>
    </row>
    <row r="12" spans="1:167" ht="25.5" customHeight="1" thickTop="1" thickBot="1">
      <c r="A12" s="213" t="s">
        <v>198</v>
      </c>
      <c r="B12" s="66" t="s">
        <v>199</v>
      </c>
      <c r="C12" s="210" t="s">
        <v>200</v>
      </c>
      <c r="D12" s="172">
        <v>273315.64577271696</v>
      </c>
      <c r="E12" s="172">
        <v>267061.18445193081</v>
      </c>
      <c r="F12" s="172">
        <v>261013.82296947652</v>
      </c>
      <c r="G12" s="172">
        <v>260197.67456876003</v>
      </c>
      <c r="H12" s="172">
        <f>'[1]2.4'!$K$8</f>
        <v>255880.36999508928</v>
      </c>
      <c r="I12" s="172">
        <f>'[1]2.4'!$L$8</f>
        <v>250661.00308571375</v>
      </c>
      <c r="J12" s="69" t="s">
        <v>201</v>
      </c>
      <c r="K12" s="211" t="s">
        <v>108</v>
      </c>
      <c r="L12" s="71" t="s">
        <v>198</v>
      </c>
    </row>
    <row r="13" spans="1:167" ht="13.9" customHeight="1" thickTop="1" thickBot="1">
      <c r="A13" s="214"/>
      <c r="B13" s="31" t="s">
        <v>194</v>
      </c>
      <c r="C13" s="16"/>
      <c r="D13" s="266" t="e">
        <v>#VALUE!</v>
      </c>
      <c r="E13" s="173">
        <v>-0.84703952812696282</v>
      </c>
      <c r="F13" s="173">
        <v>-2.2644104926235631</v>
      </c>
      <c r="G13" s="173">
        <v>-0.31268397643902779</v>
      </c>
      <c r="H13" s="173">
        <v>-1.7</v>
      </c>
      <c r="I13" s="173">
        <v>-2</v>
      </c>
      <c r="J13" s="173"/>
      <c r="K13" s="40" t="s">
        <v>195</v>
      </c>
      <c r="L13" s="21"/>
      <c r="FJ13" s="45"/>
    </row>
    <row r="14" spans="1:167" ht="13.9" customHeight="1" thickTop="1" thickBot="1">
      <c r="A14" s="214"/>
      <c r="B14" s="31" t="s">
        <v>196</v>
      </c>
      <c r="C14" s="16"/>
      <c r="D14" s="266">
        <v>40.641137521995937</v>
      </c>
      <c r="E14" s="266">
        <v>39.711119696102969</v>
      </c>
      <c r="F14" s="173">
        <v>38.811896934966114</v>
      </c>
      <c r="G14" s="173">
        <v>38.690538352298439</v>
      </c>
      <c r="H14" s="173">
        <v>38.200000000000003</v>
      </c>
      <c r="I14" s="173">
        <v>38.799999999999997</v>
      </c>
      <c r="J14" s="173"/>
      <c r="K14" s="40" t="s">
        <v>197</v>
      </c>
      <c r="L14" s="21"/>
      <c r="FJ14" s="45"/>
    </row>
    <row r="15" spans="1:167" ht="25.5" customHeight="1" thickTop="1" thickBot="1">
      <c r="A15" s="213" t="s">
        <v>202</v>
      </c>
      <c r="B15" s="66" t="s">
        <v>117</v>
      </c>
      <c r="C15" s="210" t="s">
        <v>203</v>
      </c>
      <c r="D15" s="172">
        <v>46316.600219900312</v>
      </c>
      <c r="E15" s="172">
        <v>51926.765022001673</v>
      </c>
      <c r="F15" s="172">
        <v>51499.069622895026</v>
      </c>
      <c r="G15" s="172">
        <v>54971.561173083202</v>
      </c>
      <c r="H15" s="172">
        <f>'[1]2.4'!$K$9</f>
        <v>54024.054243484046</v>
      </c>
      <c r="I15" s="172">
        <f>'[1]2.4'!$L$9</f>
        <v>50400.707880628965</v>
      </c>
      <c r="J15" s="69" t="s">
        <v>204</v>
      </c>
      <c r="K15" s="211" t="s">
        <v>118</v>
      </c>
      <c r="L15" s="71" t="s">
        <v>202</v>
      </c>
    </row>
    <row r="16" spans="1:167" ht="13.9" customHeight="1" thickTop="1" thickBot="1">
      <c r="A16" s="214"/>
      <c r="B16" s="31" t="s">
        <v>194</v>
      </c>
      <c r="C16" s="16"/>
      <c r="D16" s="266" t="e">
        <v>#VALUE!</v>
      </c>
      <c r="E16" s="173">
        <v>0.97945413380357138</v>
      </c>
      <c r="F16" s="173">
        <v>-0.82365115355333718</v>
      </c>
      <c r="G16" s="173">
        <v>6.7428238521893729</v>
      </c>
      <c r="H16" s="173">
        <v>-1.7</v>
      </c>
      <c r="I16" s="173">
        <v>-6.7</v>
      </c>
      <c r="J16" s="173"/>
      <c r="K16" s="40" t="s">
        <v>195</v>
      </c>
      <c r="L16" s="21"/>
      <c r="FJ16" s="45"/>
    </row>
    <row r="17" spans="1:166" ht="13.5" customHeight="1" thickTop="1" thickBot="1">
      <c r="A17" s="214"/>
      <c r="B17" s="31" t="s">
        <v>196</v>
      </c>
      <c r="C17" s="16"/>
      <c r="D17" s="266">
        <v>6.8871261056661304</v>
      </c>
      <c r="E17" s="266">
        <v>7.7213391584851587</v>
      </c>
      <c r="F17" s="173">
        <v>7.6577422594365316</v>
      </c>
      <c r="G17" s="173">
        <v>8.1740903310450026</v>
      </c>
      <c r="H17" s="173">
        <v>8.08</v>
      </c>
      <c r="I17" s="173">
        <v>7.8</v>
      </c>
      <c r="J17" s="173"/>
      <c r="K17" s="40" t="s">
        <v>197</v>
      </c>
      <c r="L17" s="21"/>
      <c r="FJ17" s="45"/>
    </row>
    <row r="18" spans="1:166" ht="60.75" customHeight="1" thickTop="1" thickBot="1">
      <c r="A18" s="213" t="s">
        <v>205</v>
      </c>
      <c r="B18" s="66" t="s">
        <v>206</v>
      </c>
      <c r="C18" s="210" t="s">
        <v>207</v>
      </c>
      <c r="D18" s="172">
        <v>4439.8368725837772</v>
      </c>
      <c r="E18" s="172">
        <v>5696.6813046976886</v>
      </c>
      <c r="F18" s="172">
        <v>5747.1336207170971</v>
      </c>
      <c r="G18" s="172">
        <v>5180.3648597231568</v>
      </c>
      <c r="H18" s="172">
        <f>'[1]2.4'!$K$10</f>
        <v>5416.9110703868491</v>
      </c>
      <c r="I18" s="172">
        <f>'[1]2.4'!$L$10</f>
        <v>5455.3779425142948</v>
      </c>
      <c r="J18" s="69" t="s">
        <v>208</v>
      </c>
      <c r="K18" s="211" t="s">
        <v>209</v>
      </c>
      <c r="L18" s="71" t="s">
        <v>205</v>
      </c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</row>
    <row r="19" spans="1:166" ht="13.9" customHeight="1" thickTop="1" thickBot="1">
      <c r="A19" s="214"/>
      <c r="B19" s="31" t="s">
        <v>194</v>
      </c>
      <c r="C19" s="16"/>
      <c r="D19" s="266" t="e">
        <v>#VALUE!</v>
      </c>
      <c r="E19" s="173">
        <v>4.1140514917181141</v>
      </c>
      <c r="F19" s="173">
        <v>0.88564399728318488</v>
      </c>
      <c r="G19" s="173">
        <v>-9.8617641140423302</v>
      </c>
      <c r="H19" s="173">
        <v>4.5</v>
      </c>
      <c r="I19" s="173">
        <v>0.7</v>
      </c>
      <c r="J19" s="173"/>
      <c r="K19" s="40" t="s">
        <v>195</v>
      </c>
      <c r="L19" s="21"/>
      <c r="FJ19" s="45"/>
    </row>
    <row r="20" spans="1:166" ht="13.9" customHeight="1" thickTop="1" thickBot="1">
      <c r="A20" s="214"/>
      <c r="B20" s="31" t="s">
        <v>196</v>
      </c>
      <c r="C20" s="16"/>
      <c r="D20" s="266">
        <v>0.66018913920484246</v>
      </c>
      <c r="E20" s="266">
        <v>0.84707777218040559</v>
      </c>
      <c r="F20" s="173">
        <v>0.85457986562204147</v>
      </c>
      <c r="G20" s="173">
        <v>0.77030321510829591</v>
      </c>
      <c r="H20" s="173">
        <f>H19</f>
        <v>4.5</v>
      </c>
      <c r="I20" s="173">
        <v>0.9</v>
      </c>
      <c r="J20" s="173"/>
      <c r="K20" s="40" t="s">
        <v>197</v>
      </c>
      <c r="L20" s="21"/>
      <c r="FJ20" s="45"/>
    </row>
    <row r="21" spans="1:166" ht="25.5" customHeight="1" thickTop="1" thickBot="1">
      <c r="A21" s="213" t="s">
        <v>210</v>
      </c>
      <c r="B21" s="66" t="s">
        <v>121</v>
      </c>
      <c r="C21" s="210" t="s">
        <v>211</v>
      </c>
      <c r="D21" s="172">
        <v>42194.582066569543</v>
      </c>
      <c r="E21" s="172">
        <v>80192.833808012685</v>
      </c>
      <c r="F21" s="172">
        <v>81660.518259382268</v>
      </c>
      <c r="G21" s="172">
        <v>82599.994449629303</v>
      </c>
      <c r="H21" s="172">
        <f>'[1]2.4'!$K$11</f>
        <v>81320.066299199942</v>
      </c>
      <c r="I21" s="172">
        <f>'[1]2.4'!$L$11</f>
        <v>78141.741544273609</v>
      </c>
      <c r="J21" s="69" t="s">
        <v>212</v>
      </c>
      <c r="K21" s="211" t="s">
        <v>122</v>
      </c>
      <c r="L21" s="71" t="s">
        <v>210</v>
      </c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45"/>
      <c r="DQ21" s="45"/>
      <c r="DR21" s="45"/>
      <c r="DS21" s="45"/>
      <c r="DT21" s="45"/>
      <c r="DU21" s="45"/>
      <c r="DV21" s="45"/>
      <c r="DW21" s="45"/>
      <c r="DX21" s="45"/>
      <c r="DY21" s="45"/>
      <c r="DZ21" s="45"/>
      <c r="EA21" s="45"/>
      <c r="EB21" s="45"/>
      <c r="EC21" s="45"/>
      <c r="ED21" s="45"/>
      <c r="EE21" s="45"/>
      <c r="EF21" s="45"/>
      <c r="EG21" s="45"/>
      <c r="EH21" s="45"/>
      <c r="EI21" s="45"/>
      <c r="EJ21" s="45"/>
      <c r="EK21" s="45"/>
      <c r="EL21" s="45"/>
      <c r="EM21" s="45"/>
      <c r="EN21" s="45"/>
      <c r="EO21" s="45"/>
      <c r="EP21" s="45"/>
      <c r="EQ21" s="45"/>
      <c r="ER21" s="45"/>
      <c r="ES21" s="45"/>
      <c r="ET21" s="45"/>
      <c r="EU21" s="45"/>
      <c r="EV21" s="45"/>
      <c r="EW21" s="45"/>
      <c r="EX21" s="45"/>
      <c r="EY21" s="45"/>
      <c r="EZ21" s="45"/>
      <c r="FA21" s="45"/>
      <c r="FB21" s="45"/>
      <c r="FC21" s="45"/>
      <c r="FD21" s="45"/>
      <c r="FE21" s="45"/>
      <c r="FF21" s="45"/>
      <c r="FG21" s="45"/>
      <c r="FH21" s="45"/>
      <c r="FI21" s="45"/>
      <c r="FJ21" s="45"/>
    </row>
    <row r="22" spans="1:166" ht="13.9" customHeight="1" thickTop="1" thickBot="1">
      <c r="A22" s="214"/>
      <c r="B22" s="31" t="s">
        <v>194</v>
      </c>
      <c r="C22" s="16"/>
      <c r="D22" s="266" t="e">
        <v>#VALUE!</v>
      </c>
      <c r="E22" s="173">
        <v>28.467456112864394</v>
      </c>
      <c r="F22" s="173">
        <v>1.8301940231758411</v>
      </c>
      <c r="G22" s="173">
        <v>1.1504656231337287</v>
      </c>
      <c r="H22" s="173">
        <v>-1.6767116853174022</v>
      </c>
      <c r="I22" s="173">
        <v>-3.9</v>
      </c>
      <c r="J22" s="173"/>
      <c r="K22" s="40" t="s">
        <v>195</v>
      </c>
      <c r="L22" s="21"/>
      <c r="FJ22" s="45"/>
    </row>
    <row r="23" spans="1:166" ht="13.9" customHeight="1" thickTop="1" thickBot="1">
      <c r="A23" s="214"/>
      <c r="B23" s="31" t="s">
        <v>196</v>
      </c>
      <c r="C23" s="16"/>
      <c r="D23" s="266">
        <v>6.2741955646279202</v>
      </c>
      <c r="E23" s="266">
        <v>11.924410612703177</v>
      </c>
      <c r="F23" s="173">
        <v>12.142650463035817</v>
      </c>
      <c r="G23" s="173">
        <v>12.282347482350332</v>
      </c>
      <c r="H23" s="173">
        <v>12.076407926882476</v>
      </c>
      <c r="I23" s="173">
        <v>12.1</v>
      </c>
      <c r="J23" s="173"/>
      <c r="K23" s="40" t="s">
        <v>197</v>
      </c>
      <c r="L23" s="21"/>
      <c r="FJ23" s="45"/>
    </row>
    <row r="24" spans="1:166" ht="41.25" customHeight="1" thickTop="1" thickBot="1">
      <c r="A24" s="213" t="s">
        <v>213</v>
      </c>
      <c r="B24" s="66" t="s">
        <v>123</v>
      </c>
      <c r="C24" s="210" t="s">
        <v>214</v>
      </c>
      <c r="D24" s="172">
        <v>47005.21570297073</v>
      </c>
      <c r="E24" s="172">
        <v>49797.06610854232</v>
      </c>
      <c r="F24" s="172">
        <v>49009.580427471403</v>
      </c>
      <c r="G24" s="172">
        <v>49793.594914649751</v>
      </c>
      <c r="H24" s="172">
        <f>'[1]2.4'!$K$12</f>
        <v>49610.754155828741</v>
      </c>
      <c r="I24" s="172">
        <f>'[1]2.4'!$L$12</f>
        <v>45337.564282940933</v>
      </c>
      <c r="J24" s="69" t="s">
        <v>215</v>
      </c>
      <c r="K24" s="211" t="s">
        <v>124</v>
      </c>
      <c r="L24" s="71" t="s">
        <v>213</v>
      </c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V24" s="45"/>
      <c r="DW24" s="45"/>
      <c r="DX24" s="45"/>
      <c r="DY24" s="45"/>
      <c r="DZ24" s="45"/>
      <c r="EA24" s="45"/>
      <c r="EB24" s="45"/>
      <c r="EC24" s="45"/>
      <c r="ED24" s="45"/>
      <c r="EE24" s="45"/>
      <c r="EF24" s="45"/>
      <c r="EG24" s="45"/>
      <c r="EH24" s="45"/>
      <c r="EI24" s="45"/>
      <c r="EJ24" s="45"/>
      <c r="EK24" s="45"/>
      <c r="EL24" s="45"/>
      <c r="EM24" s="45"/>
      <c r="EN24" s="45"/>
      <c r="EO24" s="45"/>
      <c r="EP24" s="45"/>
      <c r="EQ24" s="45"/>
      <c r="ER24" s="45"/>
      <c r="ES24" s="45"/>
      <c r="ET24" s="45"/>
      <c r="EU24" s="45"/>
      <c r="EV24" s="45"/>
      <c r="EW24" s="45"/>
      <c r="EX24" s="45"/>
      <c r="EY24" s="45"/>
      <c r="EZ24" s="45"/>
      <c r="FA24" s="45"/>
      <c r="FB24" s="45"/>
      <c r="FC24" s="45"/>
      <c r="FD24" s="45"/>
      <c r="FE24" s="45"/>
      <c r="FF24" s="45"/>
      <c r="FG24" s="45"/>
      <c r="FH24" s="45"/>
      <c r="FI24" s="45"/>
      <c r="FJ24" s="45"/>
    </row>
    <row r="25" spans="1:166" ht="13.9" customHeight="1" thickTop="1" thickBot="1">
      <c r="A25" s="214"/>
      <c r="B25" s="31" t="s">
        <v>194</v>
      </c>
      <c r="C25" s="16"/>
      <c r="D25" s="266" t="e">
        <v>#VALUE!</v>
      </c>
      <c r="E25" s="173">
        <v>-10.739382961423054</v>
      </c>
      <c r="F25" s="173">
        <v>-1.581389713511314</v>
      </c>
      <c r="G25" s="173">
        <v>1.599716790758086</v>
      </c>
      <c r="H25" s="173">
        <v>-0.3293399975258553</v>
      </c>
      <c r="I25" s="173">
        <v>-8.6</v>
      </c>
      <c r="J25" s="173"/>
      <c r="K25" s="40" t="s">
        <v>195</v>
      </c>
      <c r="L25" s="21"/>
      <c r="FJ25" s="45"/>
    </row>
    <row r="26" spans="1:166" ht="13.9" customHeight="1" thickTop="1" thickBot="1">
      <c r="A26" s="214"/>
      <c r="B26" s="31" t="s">
        <v>196</v>
      </c>
      <c r="C26" s="16"/>
      <c r="D26" s="266">
        <v>6.9895209629679087</v>
      </c>
      <c r="E26" s="266">
        <v>7.4046599351730675</v>
      </c>
      <c r="F26" s="173">
        <v>7.2875634046377469</v>
      </c>
      <c r="G26" s="173">
        <v>7.4041437800588792</v>
      </c>
      <c r="H26" s="173">
        <v>7.3797589731168216</v>
      </c>
      <c r="I26" s="173">
        <v>7</v>
      </c>
      <c r="J26" s="173"/>
      <c r="K26" s="40" t="s">
        <v>197</v>
      </c>
      <c r="L26" s="21"/>
      <c r="FJ26" s="45"/>
    </row>
    <row r="27" spans="1:166" ht="13.9" customHeight="1" thickTop="1" thickBot="1">
      <c r="A27" s="213" t="s">
        <v>216</v>
      </c>
      <c r="B27" s="66" t="s">
        <v>125</v>
      </c>
      <c r="C27" s="210" t="s">
        <v>217</v>
      </c>
      <c r="D27" s="172">
        <v>19756.258723218034</v>
      </c>
      <c r="E27" s="172">
        <v>24320.392103934959</v>
      </c>
      <c r="F27" s="172">
        <v>24143.298241647488</v>
      </c>
      <c r="G27" s="172">
        <v>26002.027988593196</v>
      </c>
      <c r="H27" s="172">
        <f>'[1]2.4'!$K$13</f>
        <v>25712.201223424057</v>
      </c>
      <c r="I27" s="172">
        <f>'[1]2.4'!$L$13</f>
        <v>18749.164333952071</v>
      </c>
      <c r="J27" s="69" t="s">
        <v>218</v>
      </c>
      <c r="K27" s="211" t="s">
        <v>127</v>
      </c>
      <c r="L27" s="71" t="s">
        <v>302</v>
      </c>
      <c r="FJ27" s="45"/>
    </row>
    <row r="28" spans="1:166" ht="13.9" customHeight="1" thickTop="1" thickBot="1">
      <c r="A28" s="214"/>
      <c r="B28" s="31" t="s">
        <v>194</v>
      </c>
      <c r="C28" s="16"/>
      <c r="D28" s="266" t="e">
        <v>#VALUE!</v>
      </c>
      <c r="E28" s="173">
        <v>9.7749067611630096</v>
      </c>
      <c r="F28" s="173">
        <v>-0.72817025947051972</v>
      </c>
      <c r="G28" s="173">
        <v>7.6987399498688882</v>
      </c>
      <c r="H28" s="173">
        <v>9.177505077611503</v>
      </c>
      <c r="I28" s="173">
        <f>(I27-H27)/H27</f>
        <v>-0.27080672047357013</v>
      </c>
      <c r="J28" s="173"/>
      <c r="K28" s="40" t="s">
        <v>195</v>
      </c>
      <c r="L28" s="21"/>
      <c r="FJ28" s="45"/>
    </row>
    <row r="29" spans="1:166" ht="13.9" customHeight="1" thickTop="1" thickBot="1">
      <c r="A29" s="214"/>
      <c r="B29" s="31" t="s">
        <v>196</v>
      </c>
      <c r="C29" s="16"/>
      <c r="D29" s="266">
        <v>2.9376906888020717</v>
      </c>
      <c r="E29" s="266">
        <v>3.6163623099236055</v>
      </c>
      <c r="F29" s="173">
        <v>3.5900290351080408</v>
      </c>
      <c r="G29" s="173">
        <v>3.8664160346457961</v>
      </c>
      <c r="H29" s="173">
        <v>4.2212565625469995</v>
      </c>
      <c r="I29" s="173">
        <v>2.9</v>
      </c>
      <c r="J29" s="173"/>
      <c r="K29" s="40" t="s">
        <v>197</v>
      </c>
      <c r="L29" s="21"/>
      <c r="FJ29" s="45"/>
    </row>
    <row r="30" spans="1:166" ht="25.5" customHeight="1" thickTop="1" thickBot="1">
      <c r="A30" s="213" t="s">
        <v>219</v>
      </c>
      <c r="B30" s="66" t="s">
        <v>128</v>
      </c>
      <c r="C30" s="210" t="s">
        <v>220</v>
      </c>
      <c r="D30" s="172">
        <v>4632.098666149659</v>
      </c>
      <c r="E30" s="172">
        <v>5051.3297485871581</v>
      </c>
      <c r="F30" s="172">
        <v>5214.7957793760224</v>
      </c>
      <c r="G30" s="172">
        <v>5408.853523385118</v>
      </c>
      <c r="H30" s="172">
        <f>'[1]2.4'!$K$14</f>
        <v>5704.3523219361141</v>
      </c>
      <c r="I30" s="172">
        <f>'[1]2.4'!$L$14</f>
        <v>4551.6022452557963</v>
      </c>
      <c r="J30" s="69" t="s">
        <v>221</v>
      </c>
      <c r="K30" s="211" t="s">
        <v>129</v>
      </c>
      <c r="L30" s="71" t="s">
        <v>219</v>
      </c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  <c r="DO30" s="45"/>
      <c r="DP30" s="45"/>
      <c r="DQ30" s="45"/>
      <c r="DR30" s="45"/>
      <c r="DS30" s="45"/>
      <c r="DT30" s="45"/>
      <c r="DU30" s="45"/>
      <c r="DV30" s="45"/>
      <c r="DW30" s="45"/>
      <c r="DX30" s="45"/>
      <c r="DY30" s="45"/>
      <c r="DZ30" s="45"/>
      <c r="EA30" s="45"/>
      <c r="EB30" s="45"/>
      <c r="EC30" s="45"/>
      <c r="ED30" s="45"/>
      <c r="EE30" s="45"/>
      <c r="EF30" s="45"/>
      <c r="EG30" s="45"/>
      <c r="EH30" s="45"/>
      <c r="EI30" s="45"/>
      <c r="EJ30" s="45"/>
      <c r="EK30" s="45"/>
      <c r="EL30" s="45"/>
      <c r="EM30" s="45"/>
      <c r="EN30" s="45"/>
      <c r="EO30" s="45"/>
      <c r="EP30" s="45"/>
      <c r="EQ30" s="45"/>
      <c r="ER30" s="45"/>
      <c r="ES30" s="45"/>
      <c r="ET30" s="45"/>
      <c r="EU30" s="45"/>
      <c r="EV30" s="45"/>
      <c r="EW30" s="45"/>
      <c r="EX30" s="45"/>
      <c r="EY30" s="45"/>
      <c r="EZ30" s="45"/>
      <c r="FA30" s="45"/>
      <c r="FB30" s="45"/>
      <c r="FC30" s="45"/>
      <c r="FD30" s="45"/>
      <c r="FE30" s="45"/>
      <c r="FF30" s="45"/>
      <c r="FG30" s="45"/>
      <c r="FH30" s="45"/>
      <c r="FI30" s="45"/>
      <c r="FJ30" s="45"/>
    </row>
    <row r="31" spans="1:166" ht="13.9" customHeight="1" thickTop="1" thickBot="1">
      <c r="A31" s="214"/>
      <c r="B31" s="31" t="s">
        <v>194</v>
      </c>
      <c r="C31" s="16"/>
      <c r="D31" s="266" t="e">
        <v>#VALUE!</v>
      </c>
      <c r="E31" s="173">
        <v>-2.4126287266851554</v>
      </c>
      <c r="F31" s="173">
        <v>3.2360989863032668</v>
      </c>
      <c r="G31" s="173">
        <v>3.7</v>
      </c>
      <c r="H31" s="173">
        <v>5.4</v>
      </c>
      <c r="I31" s="173">
        <f>(I30-H30)/H30</f>
        <v>-0.20208255234295608</v>
      </c>
      <c r="J31" s="173"/>
      <c r="K31" s="40" t="s">
        <v>195</v>
      </c>
      <c r="L31" s="21"/>
      <c r="FJ31" s="45"/>
    </row>
    <row r="32" spans="1:166" ht="13.9" customHeight="1" thickTop="1" thickBot="1">
      <c r="A32" s="214"/>
      <c r="B32" s="31" t="s">
        <v>196</v>
      </c>
      <c r="C32" s="16"/>
      <c r="D32" s="173">
        <v>0.688777835510338</v>
      </c>
      <c r="E32" s="266">
        <v>0.75111611851154614</v>
      </c>
      <c r="F32" s="173">
        <v>0.7754229796086588</v>
      </c>
      <c r="G32" s="173">
        <v>0.80427872783772403</v>
      </c>
      <c r="H32" s="173">
        <v>0.88058778026818674</v>
      </c>
      <c r="I32" s="173">
        <v>0.7</v>
      </c>
      <c r="J32" s="173"/>
      <c r="K32" s="40" t="s">
        <v>197</v>
      </c>
      <c r="L32" s="21"/>
      <c r="FJ32" s="45"/>
    </row>
    <row r="33" spans="1:166" ht="13.9" customHeight="1" thickTop="1" thickBot="1">
      <c r="A33" s="213" t="s">
        <v>222</v>
      </c>
      <c r="B33" s="66" t="s">
        <v>135</v>
      </c>
      <c r="C33" s="210" t="s">
        <v>223</v>
      </c>
      <c r="D33" s="172">
        <v>8010.0414306058547</v>
      </c>
      <c r="E33" s="172">
        <v>9685.635777005311</v>
      </c>
      <c r="F33" s="172">
        <v>9460.4894192865722</v>
      </c>
      <c r="G33" s="172">
        <v>9617.9541593902122</v>
      </c>
      <c r="H33" s="172">
        <f>'[1]2.4'!$K$15</f>
        <v>10217.941037289062</v>
      </c>
      <c r="I33" s="172">
        <f>'[1]2.4'!$L$15</f>
        <v>10417.384777630801</v>
      </c>
      <c r="J33" s="69" t="s">
        <v>224</v>
      </c>
      <c r="K33" s="211" t="s">
        <v>137</v>
      </c>
      <c r="L33" s="71" t="s">
        <v>222</v>
      </c>
      <c r="FJ33" s="45"/>
    </row>
    <row r="34" spans="1:166" ht="13.9" customHeight="1" thickTop="1" thickBot="1">
      <c r="A34" s="214"/>
      <c r="B34" s="31" t="s">
        <v>194</v>
      </c>
      <c r="C34" s="16"/>
      <c r="D34" s="266" t="e">
        <v>#VALUE!</v>
      </c>
      <c r="E34" s="173">
        <v>-3.2952792091112264</v>
      </c>
      <c r="F34" s="173">
        <v>-2.3245387592754541</v>
      </c>
      <c r="G34" s="173">
        <v>1.6644460251984998</v>
      </c>
      <c r="H34" s="173">
        <f>(H33-G33)/G33</f>
        <v>6.2381964808292362E-2</v>
      </c>
      <c r="I34" s="173">
        <v>1.9</v>
      </c>
      <c r="J34" s="173"/>
      <c r="K34" s="40" t="s">
        <v>195</v>
      </c>
      <c r="L34" s="21"/>
      <c r="FJ34" s="45"/>
    </row>
    <row r="35" spans="1:166" ht="13.9" customHeight="1" thickTop="1" thickBot="1">
      <c r="A35" s="247"/>
      <c r="B35" s="94" t="s">
        <v>196</v>
      </c>
      <c r="C35" s="248"/>
      <c r="D35" s="175">
        <v>1.1910668136753755</v>
      </c>
      <c r="E35" s="400">
        <v>1.4402221815306353</v>
      </c>
      <c r="F35" s="173">
        <v>1.4067436587012732</v>
      </c>
      <c r="G35" s="173">
        <v>1.4301581476132585</v>
      </c>
      <c r="H35" s="173">
        <v>1.4458213084366451</v>
      </c>
      <c r="I35" s="399">
        <v>1.6</v>
      </c>
      <c r="J35" s="175"/>
      <c r="K35" s="97" t="s">
        <v>197</v>
      </c>
      <c r="L35" s="98"/>
      <c r="FJ35" s="45"/>
    </row>
    <row r="36" spans="1:166" ht="22.9" customHeight="1" thickTop="1" thickBot="1">
      <c r="A36" s="213" t="s">
        <v>225</v>
      </c>
      <c r="B36" s="66" t="s">
        <v>138</v>
      </c>
      <c r="C36" s="210" t="s">
        <v>226</v>
      </c>
      <c r="D36" s="172">
        <v>35388.56205207367</v>
      </c>
      <c r="E36" s="172">
        <v>47821.997350528298</v>
      </c>
      <c r="F36" s="172">
        <v>49952.147308214873</v>
      </c>
      <c r="G36" s="172">
        <v>49141.52629901898</v>
      </c>
      <c r="H36" s="172">
        <f>'[1]2.4'!$K$16</f>
        <v>51412.319126017865</v>
      </c>
      <c r="I36" s="172">
        <f>'[1]2.4'!$L$16</f>
        <v>54953.504190488318</v>
      </c>
      <c r="J36" s="69" t="s">
        <v>227</v>
      </c>
      <c r="K36" s="211" t="s">
        <v>139</v>
      </c>
      <c r="L36" s="71" t="s">
        <v>225</v>
      </c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5"/>
      <c r="DK36" s="45"/>
      <c r="DL36" s="45"/>
      <c r="DM36" s="45"/>
      <c r="DN36" s="45"/>
      <c r="DO36" s="45"/>
      <c r="DP36" s="45"/>
      <c r="DQ36" s="45"/>
      <c r="DR36" s="45"/>
      <c r="DS36" s="45"/>
      <c r="DT36" s="45"/>
      <c r="DU36" s="45"/>
      <c r="DV36" s="45"/>
      <c r="DW36" s="45"/>
      <c r="DX36" s="45"/>
      <c r="DY36" s="45"/>
      <c r="DZ36" s="45"/>
      <c r="EA36" s="45"/>
      <c r="EB36" s="45"/>
      <c r="EC36" s="45"/>
      <c r="ED36" s="45"/>
      <c r="EE36" s="45"/>
      <c r="EF36" s="45"/>
      <c r="EG36" s="45"/>
      <c r="EH36" s="45"/>
      <c r="EI36" s="45"/>
      <c r="EJ36" s="45"/>
      <c r="EK36" s="45"/>
      <c r="EL36" s="45"/>
      <c r="EM36" s="45"/>
      <c r="EN36" s="45"/>
      <c r="EO36" s="45"/>
      <c r="EP36" s="45"/>
      <c r="EQ36" s="45"/>
      <c r="ER36" s="45"/>
      <c r="ES36" s="45"/>
      <c r="ET36" s="45"/>
      <c r="EU36" s="45"/>
      <c r="EV36" s="45"/>
      <c r="EW36" s="45"/>
      <c r="EX36" s="45"/>
      <c r="EY36" s="45"/>
      <c r="EZ36" s="45"/>
      <c r="FA36" s="45"/>
      <c r="FB36" s="45"/>
      <c r="FC36" s="45"/>
      <c r="FD36" s="45"/>
      <c r="FE36" s="45"/>
      <c r="FF36" s="45"/>
      <c r="FG36" s="45"/>
      <c r="FH36" s="45"/>
      <c r="FI36" s="45"/>
      <c r="FJ36" s="45"/>
    </row>
    <row r="37" spans="1:166" ht="13.9" customHeight="1" thickTop="1" thickBot="1">
      <c r="A37" s="214"/>
      <c r="B37" s="31" t="s">
        <v>194</v>
      </c>
      <c r="C37" s="16"/>
      <c r="D37" s="266" t="e">
        <v>#VALUE!</v>
      </c>
      <c r="E37" s="173">
        <v>9.1887550675402832</v>
      </c>
      <c r="F37" s="173">
        <v>4.4543308011016043</v>
      </c>
      <c r="G37" s="173">
        <v>-1.622795120686598</v>
      </c>
      <c r="H37" s="173">
        <v>3.0561638814297591</v>
      </c>
      <c r="I37" s="173">
        <f>(I36-H36)/H36</f>
        <v>6.8878142917275856E-2</v>
      </c>
      <c r="J37" s="173"/>
      <c r="K37" s="40" t="s">
        <v>195</v>
      </c>
      <c r="L37" s="21"/>
      <c r="FJ37" s="45"/>
    </row>
    <row r="38" spans="1:166" ht="13.9" customHeight="1" thickTop="1" thickBot="1">
      <c r="A38" s="214"/>
      <c r="B38" s="31" t="s">
        <v>196</v>
      </c>
      <c r="C38" s="16"/>
      <c r="D38" s="173">
        <v>5.2621627751966056</v>
      </c>
      <c r="E38" s="266">
        <v>7.1109737073579371</v>
      </c>
      <c r="F38" s="173">
        <v>7.4277199994630188</v>
      </c>
      <c r="G38" s="173">
        <v>7.3071833217334694</v>
      </c>
      <c r="H38" s="173">
        <v>7.5305028191621481</v>
      </c>
      <c r="I38" s="173">
        <v>8.5</v>
      </c>
      <c r="J38" s="173"/>
      <c r="K38" s="40" t="s">
        <v>197</v>
      </c>
      <c r="L38" s="21"/>
      <c r="FJ38" s="45"/>
    </row>
    <row r="39" spans="1:166" ht="20.45" customHeight="1" thickTop="1" thickBot="1">
      <c r="A39" s="213" t="s">
        <v>228</v>
      </c>
      <c r="B39" s="66" t="s">
        <v>229</v>
      </c>
      <c r="C39" s="210" t="s">
        <v>230</v>
      </c>
      <c r="D39" s="172">
        <v>30362.743329537658</v>
      </c>
      <c r="E39" s="172">
        <v>38999.042718228731</v>
      </c>
      <c r="F39" s="172">
        <v>40870.789599846306</v>
      </c>
      <c r="G39" s="172">
        <v>42615.261095716298</v>
      </c>
      <c r="H39" s="172">
        <f>'[1]2.4'!$K$17</f>
        <v>43240.40530509621</v>
      </c>
      <c r="I39" s="172">
        <f>'[1]2.4'!$L$17</f>
        <v>43397.908573408306</v>
      </c>
      <c r="J39" s="69" t="s">
        <v>231</v>
      </c>
      <c r="K39" s="211" t="s">
        <v>232</v>
      </c>
      <c r="L39" s="71" t="s">
        <v>228</v>
      </c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  <c r="DV39" s="45"/>
      <c r="DW39" s="45"/>
      <c r="DX39" s="45"/>
      <c r="DY39" s="45"/>
      <c r="DZ39" s="45"/>
      <c r="EA39" s="45"/>
      <c r="EB39" s="45"/>
      <c r="EC39" s="45"/>
      <c r="ED39" s="45"/>
      <c r="EE39" s="45"/>
      <c r="EF39" s="45"/>
      <c r="EG39" s="45"/>
      <c r="EH39" s="45"/>
      <c r="EI39" s="45"/>
      <c r="EJ39" s="45"/>
      <c r="EK39" s="45"/>
      <c r="EL39" s="45"/>
      <c r="EM39" s="45"/>
      <c r="EN39" s="45"/>
      <c r="EO39" s="45"/>
      <c r="EP39" s="45"/>
      <c r="EQ39" s="45"/>
      <c r="ER39" s="45"/>
      <c r="ES39" s="45"/>
      <c r="ET39" s="45"/>
      <c r="EU39" s="45"/>
      <c r="EV39" s="45"/>
      <c r="EW39" s="45"/>
      <c r="EX39" s="45"/>
      <c r="EY39" s="45"/>
      <c r="EZ39" s="45"/>
      <c r="FA39" s="45"/>
      <c r="FB39" s="45"/>
      <c r="FC39" s="45"/>
      <c r="FD39" s="45"/>
      <c r="FE39" s="45"/>
      <c r="FF39" s="45"/>
      <c r="FG39" s="45"/>
      <c r="FH39" s="45"/>
      <c r="FI39" s="45"/>
      <c r="FJ39" s="45"/>
    </row>
    <row r="40" spans="1:166" ht="13.9" customHeight="1" thickTop="1" thickBot="1">
      <c r="A40" s="214"/>
      <c r="B40" s="31" t="s">
        <v>194</v>
      </c>
      <c r="C40" s="16"/>
      <c r="D40" s="401" t="e">
        <v>#VALUE!</v>
      </c>
      <c r="E40" s="173">
        <v>6.1602126439518656</v>
      </c>
      <c r="F40" s="173">
        <v>4.7994687847624853</v>
      </c>
      <c r="G40" s="173">
        <v>4.2682598328771988</v>
      </c>
      <c r="H40" s="173">
        <v>1.9534080448654043</v>
      </c>
      <c r="I40" s="173">
        <v>0.3</v>
      </c>
      <c r="J40" s="173"/>
      <c r="K40" s="40" t="s">
        <v>195</v>
      </c>
      <c r="L40" s="21"/>
      <c r="FJ40" s="45"/>
    </row>
    <row r="41" spans="1:166" ht="13.9" customHeight="1" thickTop="1" thickBot="1">
      <c r="A41" s="214"/>
      <c r="B41" s="31" t="s">
        <v>196</v>
      </c>
      <c r="C41" s="16"/>
      <c r="D41" s="401">
        <v>4.5148400623466367</v>
      </c>
      <c r="E41" s="401">
        <v>5.7990293744681889</v>
      </c>
      <c r="F41" s="173">
        <v>6.0773519791149972</v>
      </c>
      <c r="G41" s="173">
        <v>6.3367491525421302</v>
      </c>
      <c r="H41" s="173">
        <v>6.4605317202708292</v>
      </c>
      <c r="I41" s="173">
        <v>6.7</v>
      </c>
      <c r="J41" s="173"/>
      <c r="K41" s="40" t="s">
        <v>197</v>
      </c>
      <c r="L41" s="21"/>
      <c r="FJ41" s="45"/>
    </row>
    <row r="42" spans="1:166" ht="36.75" customHeight="1" thickTop="1" thickBot="1">
      <c r="A42" s="402" t="s">
        <v>233</v>
      </c>
      <c r="B42" s="29" t="s">
        <v>234</v>
      </c>
      <c r="C42" s="403" t="s">
        <v>235</v>
      </c>
      <c r="D42" s="404">
        <v>17570.478311645646</v>
      </c>
      <c r="E42" s="404">
        <v>21779.045810855408</v>
      </c>
      <c r="F42" s="172">
        <v>21834.813446352557</v>
      </c>
      <c r="G42" s="172">
        <v>21040.445082328544</v>
      </c>
      <c r="H42" s="172">
        <v>21008</v>
      </c>
      <c r="I42" s="172">
        <v>19628.916975466265</v>
      </c>
      <c r="J42" s="23" t="s">
        <v>236</v>
      </c>
      <c r="K42" s="405" t="s">
        <v>303</v>
      </c>
      <c r="L42" s="25" t="s">
        <v>233</v>
      </c>
      <c r="FJ42" s="45"/>
    </row>
    <row r="43" spans="1:166" ht="13.9" customHeight="1" thickTop="1" thickBot="1">
      <c r="A43" s="214"/>
      <c r="B43" s="31" t="s">
        <v>194</v>
      </c>
      <c r="C43" s="16"/>
      <c r="D43" s="266" t="e">
        <v>#VALUE!</v>
      </c>
      <c r="E43" s="173">
        <v>5.4237970026845703</v>
      </c>
      <c r="F43" s="173">
        <v>0.25606096787468846</v>
      </c>
      <c r="G43" s="173">
        <v>-3.6380817540564303</v>
      </c>
      <c r="H43" s="173">
        <v>-1.6573870205324006</v>
      </c>
      <c r="I43" s="173">
        <f>(I42-H42)/H42</f>
        <v>-6.5645612363563158E-2</v>
      </c>
      <c r="J43" s="173"/>
      <c r="K43" s="40" t="s">
        <v>195</v>
      </c>
      <c r="L43" s="21"/>
      <c r="FJ43" s="45"/>
    </row>
    <row r="44" spans="1:166" ht="13.9" customHeight="1" thickTop="1" thickBot="1">
      <c r="A44" s="214"/>
      <c r="B44" s="31" t="s">
        <v>196</v>
      </c>
      <c r="C44" s="16"/>
      <c r="D44" s="266">
        <v>2.6126723311868276</v>
      </c>
      <c r="E44" s="266">
        <v>3.2384724752745182</v>
      </c>
      <c r="F44" s="173">
        <v>3.2467649392390614</v>
      </c>
      <c r="G44" s="173">
        <v>3.1286449763875042</v>
      </c>
      <c r="H44" s="173">
        <v>3.0767912206303185</v>
      </c>
      <c r="I44" s="173">
        <v>3</v>
      </c>
      <c r="J44" s="173"/>
      <c r="K44" s="40" t="s">
        <v>197</v>
      </c>
      <c r="L44" s="21"/>
      <c r="FJ44" s="45"/>
    </row>
    <row r="45" spans="1:166" ht="31.15" customHeight="1" thickTop="1" thickBot="1">
      <c r="A45" s="213" t="s">
        <v>238</v>
      </c>
      <c r="B45" s="66" t="s">
        <v>239</v>
      </c>
      <c r="C45" s="210" t="s">
        <v>240</v>
      </c>
      <c r="D45" s="172">
        <v>40996.825816889395</v>
      </c>
      <c r="E45" s="172">
        <v>46598.356968385029</v>
      </c>
      <c r="F45" s="172">
        <v>40887.9288870932</v>
      </c>
      <c r="G45" s="172">
        <v>48314.831639890152</v>
      </c>
      <c r="H45" s="172">
        <v>51688.346442446265</v>
      </c>
      <c r="I45" s="172">
        <v>53188.19157632385</v>
      </c>
      <c r="J45" s="69" t="s">
        <v>241</v>
      </c>
      <c r="K45" s="211" t="s">
        <v>242</v>
      </c>
      <c r="L45" s="71" t="s">
        <v>238</v>
      </c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  <c r="CC45" s="45"/>
      <c r="CD45" s="45"/>
      <c r="CE45" s="45"/>
      <c r="CF45" s="45"/>
      <c r="CG45" s="45"/>
      <c r="CH45" s="45"/>
      <c r="CI45" s="45"/>
      <c r="CJ45" s="45"/>
      <c r="CK45" s="45"/>
      <c r="CL45" s="45"/>
      <c r="CM45" s="45"/>
      <c r="CN45" s="45"/>
      <c r="CO45" s="45"/>
      <c r="CP45" s="45"/>
      <c r="CQ45" s="45"/>
      <c r="CR45" s="45"/>
      <c r="CS45" s="45"/>
      <c r="CT45" s="45"/>
      <c r="CU45" s="45"/>
      <c r="CV45" s="45"/>
      <c r="CW45" s="45"/>
      <c r="CX45" s="45"/>
      <c r="CY45" s="45"/>
      <c r="CZ45" s="45"/>
      <c r="DA45" s="45"/>
      <c r="DB45" s="45"/>
      <c r="DC45" s="45"/>
      <c r="DD45" s="45"/>
      <c r="DE45" s="45"/>
      <c r="DF45" s="45"/>
      <c r="DG45" s="45"/>
      <c r="DH45" s="45"/>
      <c r="DI45" s="45"/>
      <c r="DJ45" s="45"/>
      <c r="DK45" s="45"/>
      <c r="DL45" s="45"/>
      <c r="DM45" s="45"/>
      <c r="DN45" s="45"/>
      <c r="DO45" s="45"/>
      <c r="DP45" s="45"/>
      <c r="DQ45" s="45"/>
      <c r="DR45" s="45"/>
      <c r="DS45" s="45"/>
      <c r="DT45" s="45"/>
      <c r="DU45" s="45"/>
      <c r="DV45" s="45"/>
      <c r="DW45" s="45"/>
      <c r="DX45" s="45"/>
      <c r="DY45" s="45"/>
      <c r="DZ45" s="45"/>
      <c r="EA45" s="45"/>
      <c r="EB45" s="45"/>
      <c r="EC45" s="45"/>
      <c r="ED45" s="45"/>
      <c r="EE45" s="45"/>
      <c r="EF45" s="45"/>
      <c r="EG45" s="45"/>
      <c r="EH45" s="45"/>
      <c r="EI45" s="45"/>
      <c r="EJ45" s="45"/>
      <c r="EK45" s="45"/>
      <c r="EL45" s="45"/>
      <c r="EM45" s="45"/>
      <c r="EN45" s="45"/>
      <c r="EO45" s="45"/>
      <c r="EP45" s="45"/>
      <c r="EQ45" s="45"/>
      <c r="ER45" s="45"/>
      <c r="ES45" s="45"/>
      <c r="ET45" s="45"/>
      <c r="EU45" s="45"/>
      <c r="EV45" s="45"/>
      <c r="EW45" s="45"/>
      <c r="EX45" s="45"/>
      <c r="EY45" s="45"/>
      <c r="EZ45" s="45"/>
      <c r="FA45" s="45"/>
      <c r="FB45" s="45"/>
      <c r="FC45" s="45"/>
      <c r="FD45" s="45"/>
      <c r="FE45" s="45"/>
      <c r="FF45" s="45"/>
      <c r="FG45" s="45"/>
      <c r="FH45" s="45"/>
      <c r="FI45" s="45"/>
      <c r="FJ45" s="45"/>
    </row>
    <row r="46" spans="1:166" ht="13.9" customHeight="1" thickTop="1" thickBot="1">
      <c r="A46" s="214"/>
      <c r="B46" s="31" t="s">
        <v>194</v>
      </c>
      <c r="C46" s="16"/>
      <c r="D46" s="266" t="e">
        <v>#VALUE!</v>
      </c>
      <c r="E46" s="173">
        <v>-2.4800628805109497</v>
      </c>
      <c r="F46" s="173">
        <v>-12.254569587434398</v>
      </c>
      <c r="G46" s="173">
        <v>18.164047323857847</v>
      </c>
      <c r="H46" s="173">
        <v>6.3214151889697465</v>
      </c>
      <c r="I46" s="173">
        <v>2.9</v>
      </c>
      <c r="J46" s="173"/>
      <c r="K46" s="40" t="s">
        <v>195</v>
      </c>
      <c r="L46" s="21"/>
      <c r="FJ46" s="45"/>
    </row>
    <row r="47" spans="1:166" ht="13.9" customHeight="1" thickTop="1" thickBot="1">
      <c r="A47" s="214"/>
      <c r="B47" s="31" t="s">
        <v>196</v>
      </c>
      <c r="C47" s="16"/>
      <c r="D47" s="266">
        <v>6.0960931500242541</v>
      </c>
      <c r="E47" s="266">
        <v>6.9290224073964746</v>
      </c>
      <c r="F47" s="173">
        <v>6.0799005347531523</v>
      </c>
      <c r="G47" s="173">
        <v>7.1842565451292018</v>
      </c>
      <c r="H47" s="173">
        <v>7.638403229587551</v>
      </c>
      <c r="I47" s="173">
        <v>8.1999999999999993</v>
      </c>
      <c r="J47" s="173"/>
      <c r="K47" s="40" t="s">
        <v>197</v>
      </c>
      <c r="L47" s="21"/>
      <c r="FJ47" s="45"/>
    </row>
    <row r="48" spans="1:166" ht="25.5" customHeight="1" thickTop="1" thickBot="1">
      <c r="A48" s="213" t="s">
        <v>243</v>
      </c>
      <c r="B48" s="66" t="s">
        <v>158</v>
      </c>
      <c r="C48" s="210" t="s">
        <v>244</v>
      </c>
      <c r="D48" s="172">
        <v>10612.513346207299</v>
      </c>
      <c r="E48" s="172">
        <v>12863.553258639464</v>
      </c>
      <c r="F48" s="172">
        <v>13052.840879519023</v>
      </c>
      <c r="G48" s="172">
        <v>11496.147031340644</v>
      </c>
      <c r="H48" s="172">
        <f>'[1]2.4'!$K$21</f>
        <v>11701.209994428838</v>
      </c>
      <c r="I48" s="172">
        <f>'[1]2.4'!$L$21</f>
        <v>11737.852001369114</v>
      </c>
      <c r="J48" s="69" t="s">
        <v>245</v>
      </c>
      <c r="K48" s="211" t="s">
        <v>159</v>
      </c>
      <c r="L48" s="71" t="s">
        <v>243</v>
      </c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5"/>
      <c r="BV48" s="45"/>
      <c r="BW48" s="45"/>
      <c r="BX48" s="45"/>
      <c r="BY48" s="45"/>
      <c r="BZ48" s="45"/>
      <c r="CA48" s="45"/>
      <c r="CB48" s="45"/>
      <c r="CC48" s="45"/>
      <c r="CD48" s="45"/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5"/>
      <c r="CP48" s="45"/>
      <c r="CQ48" s="45"/>
      <c r="CR48" s="45"/>
      <c r="CS48" s="45"/>
      <c r="CT48" s="45"/>
      <c r="CU48" s="45"/>
      <c r="CV48" s="45"/>
      <c r="CW48" s="45"/>
      <c r="CX48" s="45"/>
      <c r="CY48" s="45"/>
      <c r="CZ48" s="45"/>
      <c r="DA48" s="45"/>
      <c r="DB48" s="45"/>
      <c r="DC48" s="45"/>
      <c r="DD48" s="45"/>
      <c r="DE48" s="45"/>
      <c r="DF48" s="45"/>
      <c r="DG48" s="45"/>
      <c r="DH48" s="45"/>
      <c r="DI48" s="45"/>
      <c r="DJ48" s="45"/>
      <c r="DK48" s="45"/>
      <c r="DL48" s="45"/>
      <c r="DM48" s="45"/>
      <c r="DN48" s="45"/>
      <c r="DO48" s="45"/>
      <c r="DP48" s="45"/>
      <c r="DQ48" s="45"/>
      <c r="DR48" s="45"/>
      <c r="DS48" s="45"/>
      <c r="DT48" s="45"/>
      <c r="DU48" s="45"/>
      <c r="DV48" s="45"/>
      <c r="DW48" s="45"/>
      <c r="DX48" s="45"/>
      <c r="DY48" s="45"/>
      <c r="DZ48" s="45"/>
      <c r="EA48" s="45"/>
      <c r="EB48" s="45"/>
      <c r="EC48" s="45"/>
      <c r="ED48" s="45"/>
      <c r="EE48" s="45"/>
      <c r="EF48" s="45"/>
      <c r="EG48" s="45"/>
      <c r="EH48" s="45"/>
      <c r="EI48" s="45"/>
      <c r="EJ48" s="45"/>
      <c r="EK48" s="45"/>
      <c r="EL48" s="45"/>
      <c r="EM48" s="45"/>
      <c r="EN48" s="45"/>
      <c r="EO48" s="45"/>
      <c r="EP48" s="45"/>
      <c r="EQ48" s="45"/>
      <c r="ER48" s="45"/>
      <c r="ES48" s="45"/>
      <c r="ET48" s="45"/>
      <c r="EU48" s="45"/>
      <c r="EV48" s="45"/>
      <c r="EW48" s="45"/>
      <c r="EX48" s="45"/>
      <c r="EY48" s="45"/>
      <c r="EZ48" s="45"/>
      <c r="FA48" s="45"/>
      <c r="FB48" s="45"/>
      <c r="FC48" s="45"/>
      <c r="FD48" s="45"/>
      <c r="FE48" s="45"/>
      <c r="FF48" s="45"/>
      <c r="FG48" s="45"/>
      <c r="FH48" s="45"/>
      <c r="FI48" s="45"/>
      <c r="FJ48" s="45"/>
    </row>
    <row r="49" spans="1:167" ht="13.9" customHeight="1" thickTop="1" thickBot="1">
      <c r="A49" s="214"/>
      <c r="B49" s="31" t="s">
        <v>194</v>
      </c>
      <c r="C49" s="16"/>
      <c r="D49" s="266" t="e">
        <v>#VALUE!</v>
      </c>
      <c r="E49" s="173">
        <v>8.0301896380629252</v>
      </c>
      <c r="F49" s="173">
        <v>1.471503379149371</v>
      </c>
      <c r="G49" s="173">
        <v>-11.926092277896059</v>
      </c>
      <c r="H49" s="173">
        <v>-1.0330617234789052</v>
      </c>
      <c r="I49" s="173">
        <v>0.3</v>
      </c>
      <c r="J49" s="173"/>
      <c r="K49" s="40" t="s">
        <v>195</v>
      </c>
      <c r="L49" s="21"/>
      <c r="FJ49" s="45"/>
    </row>
    <row r="50" spans="1:167" ht="13.9" customHeight="1" thickTop="1" thickBot="1">
      <c r="A50" s="214"/>
      <c r="B50" s="31" t="s">
        <v>196</v>
      </c>
      <c r="C50" s="16"/>
      <c r="D50" s="266">
        <v>1.5780458273358093</v>
      </c>
      <c r="E50" s="266">
        <v>1.9127680580738695</v>
      </c>
      <c r="F50" s="173">
        <v>1.9409145046837162</v>
      </c>
      <c r="G50" s="173">
        <v>1.7094392498200672</v>
      </c>
      <c r="H50" s="173">
        <v>1.6917796872440511</v>
      </c>
      <c r="I50" s="173">
        <v>1.8</v>
      </c>
      <c r="J50" s="173"/>
      <c r="K50" s="40" t="s">
        <v>197</v>
      </c>
      <c r="L50" s="21"/>
      <c r="FJ50" s="45"/>
    </row>
    <row r="51" spans="1:167" ht="25.5" customHeight="1" thickTop="1" thickBot="1">
      <c r="A51" s="213" t="s">
        <v>246</v>
      </c>
      <c r="B51" s="66" t="s">
        <v>160</v>
      </c>
      <c r="C51" s="210" t="s">
        <v>247</v>
      </c>
      <c r="D51" s="172">
        <v>9578.7931638271584</v>
      </c>
      <c r="E51" s="172">
        <v>14927.088706682956</v>
      </c>
      <c r="F51" s="172">
        <v>15106.452257022873</v>
      </c>
      <c r="G51" s="172">
        <v>11698.829542750686</v>
      </c>
      <c r="H51" s="172">
        <f>'[1]2.4'!$K$22</f>
        <v>13319.449322448008</v>
      </c>
      <c r="I51" s="172">
        <f>'[1]2.4'!$L$22</f>
        <v>13748.710614140869</v>
      </c>
      <c r="J51" s="69" t="s">
        <v>248</v>
      </c>
      <c r="K51" s="211" t="s">
        <v>161</v>
      </c>
      <c r="L51" s="71" t="s">
        <v>246</v>
      </c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  <c r="CT51" s="45"/>
      <c r="CU51" s="45"/>
      <c r="CV51" s="45"/>
      <c r="CW51" s="45"/>
      <c r="CX51" s="45"/>
      <c r="CY51" s="45"/>
      <c r="CZ51" s="45"/>
      <c r="DA51" s="45"/>
      <c r="DB51" s="45"/>
      <c r="DC51" s="45"/>
      <c r="DD51" s="45"/>
      <c r="DE51" s="45"/>
      <c r="DF51" s="45"/>
      <c r="DG51" s="45"/>
      <c r="DH51" s="45"/>
      <c r="DI51" s="45"/>
      <c r="DJ51" s="45"/>
      <c r="DK51" s="45"/>
      <c r="DL51" s="45"/>
      <c r="DM51" s="45"/>
      <c r="DN51" s="45"/>
      <c r="DO51" s="45"/>
      <c r="DP51" s="45"/>
      <c r="DQ51" s="45"/>
      <c r="DR51" s="45"/>
      <c r="DS51" s="45"/>
      <c r="DT51" s="45"/>
      <c r="DU51" s="45"/>
      <c r="DV51" s="45"/>
      <c r="DW51" s="45"/>
      <c r="DX51" s="45"/>
      <c r="DY51" s="45"/>
      <c r="DZ51" s="45"/>
      <c r="EA51" s="45"/>
      <c r="EB51" s="45"/>
      <c r="EC51" s="45"/>
      <c r="ED51" s="45"/>
      <c r="EE51" s="45"/>
      <c r="EF51" s="45"/>
      <c r="EG51" s="45"/>
      <c r="EH51" s="45"/>
      <c r="EI51" s="45"/>
      <c r="EJ51" s="45"/>
      <c r="EK51" s="45"/>
      <c r="EL51" s="45"/>
      <c r="EM51" s="45"/>
      <c r="EN51" s="45"/>
      <c r="EO51" s="45"/>
      <c r="EP51" s="45"/>
      <c r="EQ51" s="45"/>
      <c r="ER51" s="45"/>
      <c r="ES51" s="45"/>
      <c r="ET51" s="45"/>
      <c r="EU51" s="45"/>
      <c r="EV51" s="45"/>
      <c r="EW51" s="45"/>
      <c r="EX51" s="45"/>
      <c r="EY51" s="45"/>
      <c r="EZ51" s="45"/>
      <c r="FA51" s="45"/>
      <c r="FB51" s="45"/>
      <c r="FC51" s="45"/>
      <c r="FD51" s="45"/>
      <c r="FE51" s="45"/>
      <c r="FF51" s="45"/>
      <c r="FG51" s="45"/>
      <c r="FH51" s="45"/>
      <c r="FI51" s="45"/>
      <c r="FJ51" s="45"/>
    </row>
    <row r="52" spans="1:167" ht="13.9" customHeight="1" thickTop="1" thickBot="1">
      <c r="A52" s="214"/>
      <c r="B52" s="31" t="s">
        <v>194</v>
      </c>
      <c r="C52" s="16"/>
      <c r="D52" s="266" t="e">
        <v>#VALUE!</v>
      </c>
      <c r="E52" s="173">
        <v>21.555767825393644</v>
      </c>
      <c r="F52" s="173">
        <v>1.2015976716184058</v>
      </c>
      <c r="G52" s="173">
        <v>-22.557399025889811</v>
      </c>
      <c r="H52" s="173">
        <v>13.8</v>
      </c>
      <c r="I52" s="173">
        <v>3.2</v>
      </c>
      <c r="J52" s="173"/>
      <c r="K52" s="40" t="s">
        <v>195</v>
      </c>
      <c r="L52" s="21"/>
      <c r="FJ52" s="45"/>
    </row>
    <row r="53" spans="1:167" ht="13.9" customHeight="1" thickTop="1" thickBot="1">
      <c r="A53" s="214"/>
      <c r="B53" s="31" t="s">
        <v>196</v>
      </c>
      <c r="C53" s="16"/>
      <c r="D53" s="266">
        <v>1.4243350363834688</v>
      </c>
      <c r="E53" s="266">
        <v>2.2196089917070241</v>
      </c>
      <c r="F53" s="173">
        <v>2.2462797616704089</v>
      </c>
      <c r="G53" s="173">
        <v>1.7395774725926079</v>
      </c>
      <c r="H53" s="173">
        <v>2</v>
      </c>
      <c r="I53" s="173">
        <v>2.1</v>
      </c>
      <c r="J53" s="173"/>
      <c r="K53" s="40" t="s">
        <v>197</v>
      </c>
      <c r="L53" s="21"/>
      <c r="FJ53" s="45"/>
    </row>
    <row r="54" spans="1:167" ht="30" customHeight="1" thickTop="1" thickBot="1">
      <c r="A54" s="213" t="s">
        <v>249</v>
      </c>
      <c r="B54" s="66" t="s">
        <v>250</v>
      </c>
      <c r="C54" s="210" t="s">
        <v>251</v>
      </c>
      <c r="D54" s="172">
        <v>7555.9922053740829</v>
      </c>
      <c r="E54" s="172">
        <v>8947.7100198529661</v>
      </c>
      <c r="F54" s="172">
        <v>9132.5924292578638</v>
      </c>
      <c r="G54" s="172">
        <v>8270.9746480374142</v>
      </c>
      <c r="H54" s="172">
        <f>'[1]2.4'!$K$23</f>
        <v>8676.2406630857349</v>
      </c>
      <c r="I54" s="172">
        <f>'[1]2.4'!$L$23</f>
        <v>8173.3791330725471</v>
      </c>
      <c r="J54" s="69" t="s">
        <v>252</v>
      </c>
      <c r="K54" s="211" t="s">
        <v>253</v>
      </c>
      <c r="L54" s="71" t="s">
        <v>249</v>
      </c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5"/>
      <c r="DW54" s="45"/>
      <c r="DX54" s="45"/>
      <c r="DY54" s="45"/>
      <c r="DZ54" s="45"/>
      <c r="EA54" s="45"/>
      <c r="EB54" s="45"/>
      <c r="EC54" s="45"/>
      <c r="ED54" s="45"/>
      <c r="EE54" s="45"/>
      <c r="EF54" s="45"/>
      <c r="EG54" s="45"/>
      <c r="EH54" s="45"/>
      <c r="EI54" s="45"/>
      <c r="EJ54" s="45"/>
      <c r="EK54" s="45"/>
      <c r="EL54" s="45"/>
      <c r="EM54" s="45"/>
      <c r="EN54" s="45"/>
      <c r="EO54" s="45"/>
      <c r="EP54" s="45"/>
      <c r="EQ54" s="45"/>
      <c r="ER54" s="45"/>
      <c r="ES54" s="45"/>
      <c r="ET54" s="45"/>
      <c r="EU54" s="45"/>
      <c r="EV54" s="45"/>
      <c r="EW54" s="45"/>
      <c r="EX54" s="45"/>
      <c r="EY54" s="45"/>
      <c r="EZ54" s="45"/>
      <c r="FA54" s="45"/>
      <c r="FB54" s="45"/>
      <c r="FC54" s="45"/>
      <c r="FD54" s="45"/>
      <c r="FE54" s="45"/>
      <c r="FF54" s="45"/>
      <c r="FG54" s="45"/>
      <c r="FH54" s="45"/>
      <c r="FI54" s="45"/>
      <c r="FJ54" s="45"/>
    </row>
    <row r="55" spans="1:167" ht="13.9" customHeight="1" thickTop="1" thickBot="1">
      <c r="A55" s="214"/>
      <c r="B55" s="31" t="s">
        <v>194</v>
      </c>
      <c r="C55" s="16"/>
      <c r="D55" s="266" t="e">
        <v>#VALUE!</v>
      </c>
      <c r="E55" s="173">
        <v>2.8153446674509377</v>
      </c>
      <c r="F55" s="173">
        <v>2.0662539241290236</v>
      </c>
      <c r="G55" s="173">
        <v>-9.4345366651872666</v>
      </c>
      <c r="H55" s="173">
        <v>4.9713014314386221</v>
      </c>
      <c r="I55" s="173">
        <v>-5.8</v>
      </c>
      <c r="J55" s="173"/>
      <c r="K55" s="40" t="s">
        <v>195</v>
      </c>
      <c r="L55" s="21"/>
      <c r="FJ55" s="45"/>
    </row>
    <row r="56" spans="1:167" ht="13.9" customHeight="1" thickTop="1" thickBot="1">
      <c r="A56" s="214"/>
      <c r="B56" s="31" t="s">
        <v>196</v>
      </c>
      <c r="C56" s="16"/>
      <c r="D56" s="266">
        <v>1.1235511873663522</v>
      </c>
      <c r="E56" s="266">
        <v>1.3304950486668603</v>
      </c>
      <c r="F56" s="173">
        <v>1.3579864548202816</v>
      </c>
      <c r="G56" s="173">
        <v>1.2298667248319854</v>
      </c>
      <c r="H56" s="173">
        <v>1.2910071069283453</v>
      </c>
      <c r="I56" s="173">
        <v>1.2</v>
      </c>
      <c r="J56" s="173"/>
      <c r="K56" s="40" t="s">
        <v>197</v>
      </c>
      <c r="L56" s="21"/>
      <c r="FJ56" s="45"/>
    </row>
    <row r="57" spans="1:167" ht="53.45" customHeight="1" thickTop="1" thickBot="1">
      <c r="A57" s="213" t="s">
        <v>254</v>
      </c>
      <c r="B57" s="66" t="s">
        <v>164</v>
      </c>
      <c r="C57" s="210" t="s">
        <v>255</v>
      </c>
      <c r="D57" s="172">
        <v>3074.4920887555527</v>
      </c>
      <c r="E57" s="172">
        <v>3948.9531845694946</v>
      </c>
      <c r="F57" s="172">
        <v>4096.4946676165964</v>
      </c>
      <c r="G57" s="172">
        <v>4172.1570887236867</v>
      </c>
      <c r="H57" s="172">
        <f>'[1]2.4'!$K$24</f>
        <v>4250.8479008586473</v>
      </c>
      <c r="I57" s="172">
        <f>'[1]2.4'!$L$24</f>
        <v>3940.2116848091969</v>
      </c>
      <c r="J57" s="69" t="s">
        <v>256</v>
      </c>
      <c r="K57" s="211" t="s">
        <v>257</v>
      </c>
      <c r="L57" s="71" t="s">
        <v>254</v>
      </c>
    </row>
    <row r="58" spans="1:167" ht="13.9" customHeight="1" thickTop="1" thickBot="1">
      <c r="B58" s="31" t="s">
        <v>194</v>
      </c>
      <c r="C58" s="16"/>
      <c r="D58" s="266" t="e">
        <v>#VALUE!</v>
      </c>
      <c r="E58" s="173">
        <v>7.9480880213701157</v>
      </c>
      <c r="F58" s="173">
        <v>3.7362175784615288</v>
      </c>
      <c r="G58" s="173">
        <v>1.8470040179769558</v>
      </c>
      <c r="H58" s="173">
        <v>1.886094182494771</v>
      </c>
      <c r="I58" s="173">
        <v>-7.3</v>
      </c>
      <c r="J58" s="173"/>
      <c r="K58" s="40" t="s">
        <v>195</v>
      </c>
      <c r="L58" s="231"/>
      <c r="FJ58" s="45"/>
    </row>
    <row r="59" spans="1:167" ht="13.9" customHeight="1" thickTop="1" thickBot="1">
      <c r="A59" s="20"/>
      <c r="B59" s="31" t="s">
        <v>196</v>
      </c>
      <c r="C59" s="16"/>
      <c r="D59" s="266">
        <v>0.45716686081450758</v>
      </c>
      <c r="E59" s="266">
        <v>0.58719634943794041</v>
      </c>
      <c r="F59" s="173">
        <v>0.60913528266572503</v>
      </c>
      <c r="G59" s="173">
        <v>0.62038603581147633</v>
      </c>
      <c r="H59" s="173">
        <v>0.63208710074192642</v>
      </c>
      <c r="I59" s="173">
        <v>0.6</v>
      </c>
      <c r="J59" s="173"/>
      <c r="K59" s="40" t="s">
        <v>197</v>
      </c>
      <c r="L59" s="232"/>
      <c r="FJ59" s="45"/>
    </row>
    <row r="60" spans="1:167" ht="30.6" customHeight="1" thickTop="1" thickBot="1">
      <c r="A60" s="104" t="s">
        <v>304</v>
      </c>
      <c r="B60" s="66" t="s">
        <v>259</v>
      </c>
      <c r="C60" s="210"/>
      <c r="D60" s="172">
        <v>-16535.089715418246</v>
      </c>
      <c r="E60" s="172">
        <v>-22637.101719705264</v>
      </c>
      <c r="F60" s="172">
        <v>-25597.315917219599</v>
      </c>
      <c r="G60" s="172">
        <v>-26557.526999999998</v>
      </c>
      <c r="H60" s="172">
        <f>'[1]2.4'!$K$25</f>
        <v>-26441.944321562794</v>
      </c>
      <c r="I60" s="172">
        <f>'[1]2.4'!$L$25</f>
        <v>-29402.813284350992</v>
      </c>
      <c r="J60" s="69"/>
      <c r="K60" s="211" t="s">
        <v>260</v>
      </c>
      <c r="L60" s="233" t="s">
        <v>304</v>
      </c>
    </row>
    <row r="61" spans="1:167" ht="13.9" customHeight="1" thickTop="1" thickBot="1">
      <c r="A61" s="20"/>
      <c r="B61" s="31" t="s">
        <v>194</v>
      </c>
      <c r="C61" s="16"/>
      <c r="D61" s="266" t="e">
        <v>#VALUE!</v>
      </c>
      <c r="E61" s="173">
        <v>8.4199942668473042</v>
      </c>
      <c r="F61" s="173">
        <v>13.07682509080883</v>
      </c>
      <c r="G61" s="173">
        <v>3.7512178459869614</v>
      </c>
      <c r="H61" s="173">
        <v>4.7773073108952415</v>
      </c>
      <c r="I61" s="173">
        <v>11.2</v>
      </c>
      <c r="J61" s="173"/>
      <c r="K61" s="40" t="s">
        <v>195</v>
      </c>
      <c r="L61" s="21"/>
      <c r="FJ61" s="45"/>
    </row>
    <row r="62" spans="1:167" ht="13.9" customHeight="1" thickTop="1">
      <c r="A62" s="101"/>
      <c r="B62" s="102" t="s">
        <v>196</v>
      </c>
      <c r="C62" s="406"/>
      <c r="D62" s="300">
        <v>-2.4587134525832357</v>
      </c>
      <c r="E62" s="300">
        <v>-3.3660625665572077</v>
      </c>
      <c r="F62" s="300">
        <v>-3.8062366808330848</v>
      </c>
      <c r="G62" s="300">
        <v>-3.9490169104649966</v>
      </c>
      <c r="H62" s="300">
        <v>-4.1376735840371301</v>
      </c>
      <c r="I62" s="300">
        <v>-4.5</v>
      </c>
      <c r="J62" s="399"/>
      <c r="K62" s="106" t="s">
        <v>197</v>
      </c>
      <c r="L62" s="103"/>
      <c r="FJ62" s="45"/>
    </row>
    <row r="63" spans="1:167" s="47" customFormat="1" ht="22.15" customHeight="1">
      <c r="A63" s="649" t="s">
        <v>261</v>
      </c>
      <c r="B63" s="650"/>
      <c r="C63" s="407"/>
      <c r="D63" s="549">
        <v>584986.30490192503</v>
      </c>
      <c r="E63" s="549">
        <v>668024.27685588412</v>
      </c>
      <c r="F63" s="549">
        <v>658344.48181145801</v>
      </c>
      <c r="G63" s="549">
        <v>665421.1899950204</v>
      </c>
      <c r="H63" s="549">
        <v>668441.27552284638</v>
      </c>
      <c r="I63" s="549">
        <v>644857.53591355844</v>
      </c>
      <c r="J63" s="408"/>
      <c r="K63" s="410" t="s">
        <v>262</v>
      </c>
      <c r="L63" s="409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FK63" s="45"/>
    </row>
    <row r="64" spans="1:167" ht="27" customHeight="1">
      <c r="A64" s="625" t="s">
        <v>263</v>
      </c>
      <c r="B64" s="626"/>
      <c r="C64" s="251"/>
      <c r="D64" s="252"/>
      <c r="E64" s="252"/>
      <c r="F64" s="252"/>
      <c r="G64" s="252"/>
      <c r="H64" s="252"/>
      <c r="I64" s="252"/>
      <c r="J64" s="253"/>
      <c r="K64" s="651" t="s">
        <v>305</v>
      </c>
      <c r="L64" s="652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</row>
    <row r="65" spans="1:167" ht="30" customHeight="1" thickBot="1">
      <c r="A65" s="65" t="s">
        <v>191</v>
      </c>
      <c r="B65" s="66" t="s">
        <v>265</v>
      </c>
      <c r="C65" s="67" t="s">
        <v>266</v>
      </c>
      <c r="D65" s="172">
        <v>476743.73763257061</v>
      </c>
      <c r="E65" s="172">
        <v>533774.67327607574</v>
      </c>
      <c r="F65" s="172">
        <v>529878.52785360056</v>
      </c>
      <c r="G65" s="172">
        <v>537843.80566293036</v>
      </c>
      <c r="H65" s="172">
        <f>H63-H60-H57-H54-H51-H48-H45-H42-H36</f>
        <v>532826.80639512395</v>
      </c>
      <c r="I65" s="172">
        <f>I63-I60-I57-I54-I51-I48-I45-I42-I36</f>
        <v>508889.58302223933</v>
      </c>
      <c r="J65" s="124" t="s">
        <v>267</v>
      </c>
      <c r="K65" s="211" t="s">
        <v>268</v>
      </c>
      <c r="L65" s="71" t="s">
        <v>269</v>
      </c>
      <c r="FJ65" s="45"/>
    </row>
    <row r="66" spans="1:167" ht="15.75" customHeight="1" thickTop="1" thickBot="1">
      <c r="A66" s="20"/>
      <c r="B66" s="31" t="s">
        <v>194</v>
      </c>
      <c r="C66" s="34"/>
      <c r="D66" s="173"/>
      <c r="E66" s="173">
        <v>2.7500025994028876</v>
      </c>
      <c r="F66" s="173">
        <v>-0.72992324618220294</v>
      </c>
      <c r="G66" s="173">
        <v>1.503227134263216</v>
      </c>
      <c r="H66" s="173">
        <f>((H65-G65)/G65)*100</f>
        <v>-0.93279855879768114</v>
      </c>
      <c r="I66" s="173">
        <f>((I65-H65)/H65)*100</f>
        <v>-4.4924960766958284</v>
      </c>
      <c r="J66" s="125"/>
      <c r="K66" s="40" t="s">
        <v>195</v>
      </c>
      <c r="L66" s="21"/>
      <c r="FJ66" s="45"/>
    </row>
    <row r="67" spans="1:167" ht="15.75" customHeight="1" thickTop="1" thickBot="1">
      <c r="A67" s="20"/>
      <c r="B67" s="31" t="s">
        <v>196</v>
      </c>
      <c r="C67" s="34"/>
      <c r="D67" s="173">
        <v>81.014150973393129</v>
      </c>
      <c r="E67" s="173">
        <v>79.760567740580115</v>
      </c>
      <c r="F67" s="173">
        <v>80.382184175137681</v>
      </c>
      <c r="G67" s="173">
        <f>G65/G99*100</f>
        <v>80.595262494559876</v>
      </c>
      <c r="H67" s="173">
        <f>H65/H99*100</f>
        <v>79.297711713147294</v>
      </c>
      <c r="I67" s="173">
        <f>I65/I99*100</f>
        <v>78.529016559080148</v>
      </c>
      <c r="J67" s="125"/>
      <c r="K67" s="40" t="s">
        <v>197</v>
      </c>
      <c r="L67" s="21"/>
      <c r="FJ67" s="45"/>
    </row>
    <row r="68" spans="1:167" ht="30" customHeight="1" thickTop="1" thickBot="1">
      <c r="A68" s="22" t="s">
        <v>198</v>
      </c>
      <c r="B68" s="29" t="s">
        <v>270</v>
      </c>
      <c r="C68" s="35" t="s">
        <v>271</v>
      </c>
      <c r="D68" s="172">
        <v>35388.56205207367</v>
      </c>
      <c r="E68" s="172">
        <v>47821.997350528298</v>
      </c>
      <c r="F68" s="172">
        <v>49952.147308214873</v>
      </c>
      <c r="G68" s="172">
        <v>49141.52629901898</v>
      </c>
      <c r="H68" s="172">
        <f>H36</f>
        <v>51412.319126017865</v>
      </c>
      <c r="I68" s="172">
        <f>I36</f>
        <v>54953.504190488318</v>
      </c>
      <c r="J68" s="126" t="s">
        <v>272</v>
      </c>
      <c r="K68" s="24" t="s">
        <v>273</v>
      </c>
      <c r="L68" s="25" t="s">
        <v>274</v>
      </c>
    </row>
    <row r="69" spans="1:167" ht="15.75" customHeight="1" thickTop="1" thickBot="1">
      <c r="A69" s="20"/>
      <c r="B69" s="31" t="s">
        <v>194</v>
      </c>
      <c r="C69" s="36"/>
      <c r="D69" s="173">
        <v>15.328673412557478</v>
      </c>
      <c r="E69" s="173">
        <v>9.1887550675402832</v>
      </c>
      <c r="F69" s="173">
        <v>4.4543308011016043</v>
      </c>
      <c r="G69" s="173">
        <v>-1.622795120686598</v>
      </c>
      <c r="H69" s="173">
        <v>4.5999999999999996</v>
      </c>
      <c r="I69" s="173">
        <v>6.8</v>
      </c>
      <c r="J69" s="127"/>
      <c r="K69" s="40" t="s">
        <v>195</v>
      </c>
      <c r="L69" s="21"/>
    </row>
    <row r="70" spans="1:167" ht="15.75" customHeight="1" thickTop="1" thickBot="1">
      <c r="A70" s="20"/>
      <c r="B70" s="31" t="s">
        <v>196</v>
      </c>
      <c r="C70" s="38"/>
      <c r="D70" s="173">
        <v>5.3556590085020082</v>
      </c>
      <c r="E70" s="173">
        <v>7.1109737073579371</v>
      </c>
      <c r="F70" s="173">
        <v>7.4277199994630188</v>
      </c>
      <c r="G70" s="173">
        <v>7.3071833217334694</v>
      </c>
      <c r="H70" s="173">
        <f>H68/H99*100</f>
        <v>7.6514154536287267</v>
      </c>
      <c r="I70" s="173">
        <f>I68/I99*100</f>
        <v>8.4801198227037489</v>
      </c>
      <c r="J70" s="128"/>
      <c r="K70" s="40" t="s">
        <v>197</v>
      </c>
      <c r="L70" s="21"/>
    </row>
    <row r="71" spans="1:167" ht="30" customHeight="1" thickTop="1" thickBot="1">
      <c r="A71" s="22" t="s">
        <v>202</v>
      </c>
      <c r="B71" s="29" t="s">
        <v>275</v>
      </c>
      <c r="C71" s="35" t="s">
        <v>276</v>
      </c>
      <c r="D71" s="172">
        <v>62357.334283960678</v>
      </c>
      <c r="E71" s="172">
        <v>73932.969198445877</v>
      </c>
      <c r="F71" s="172">
        <v>69000.556908303086</v>
      </c>
      <c r="G71" s="172">
        <v>70943.635287445373</v>
      </c>
      <c r="H71" s="172">
        <f>[3]PR_Tables_TimeSeries!$AV$66</f>
        <v>76638.783973074504</v>
      </c>
      <c r="I71" s="172">
        <f>[3]PR_Tables_TimeSeries!$BA$66</f>
        <v>78905.414831331975</v>
      </c>
      <c r="J71" s="126" t="s">
        <v>277</v>
      </c>
      <c r="K71" s="24" t="s">
        <v>278</v>
      </c>
      <c r="L71" s="25" t="s">
        <v>279</v>
      </c>
    </row>
    <row r="72" spans="1:167" ht="15.75" customHeight="1" thickTop="1" thickBot="1">
      <c r="A72" s="20"/>
      <c r="B72" s="31" t="s">
        <v>194</v>
      </c>
      <c r="C72" s="34"/>
      <c r="D72" s="173">
        <v>13.376997854874034</v>
      </c>
      <c r="E72" s="173">
        <v>2.6168643043889634</v>
      </c>
      <c r="F72" s="173">
        <v>-6.671465171246596</v>
      </c>
      <c r="G72" s="173">
        <v>2.8160328933641834</v>
      </c>
      <c r="H72" s="173">
        <v>7.821908977750609</v>
      </c>
      <c r="I72" s="578">
        <v>2.9</v>
      </c>
      <c r="J72" s="119"/>
      <c r="K72" s="40" t="s">
        <v>195</v>
      </c>
      <c r="L72" s="21"/>
    </row>
    <row r="73" spans="1:167" ht="15.75" customHeight="1" thickTop="1" thickBot="1">
      <c r="A73" s="20"/>
      <c r="B73" s="31" t="s">
        <v>196</v>
      </c>
      <c r="C73" s="34"/>
      <c r="D73" s="173">
        <v>7.8309869179649105</v>
      </c>
      <c r="E73" s="173">
        <v>11.047612210264775</v>
      </c>
      <c r="F73" s="173">
        <v>10.467333892651522</v>
      </c>
      <c r="G73" s="173">
        <v>10.630820413116938</v>
      </c>
      <c r="H73" s="173">
        <f>H71/H99*100</f>
        <v>11.40573282838243</v>
      </c>
      <c r="I73" s="173">
        <f>I71/I80*100</f>
        <v>12.236100291446242</v>
      </c>
      <c r="J73" s="119"/>
      <c r="K73" s="40" t="s">
        <v>197</v>
      </c>
      <c r="L73" s="21"/>
    </row>
    <row r="74" spans="1:167" s="47" customFormat="1" ht="30" customHeight="1" thickTop="1" thickBot="1">
      <c r="A74" s="22" t="s">
        <v>205</v>
      </c>
      <c r="B74" s="29" t="s">
        <v>280</v>
      </c>
      <c r="C74" s="35" t="s">
        <v>281</v>
      </c>
      <c r="D74" s="172">
        <v>27031.76064873836</v>
      </c>
      <c r="E74" s="172">
        <v>35131.738750539487</v>
      </c>
      <c r="F74" s="172">
        <v>35110.565658559091</v>
      </c>
      <c r="G74" s="172">
        <f>G80-G77-G71-G68-G65</f>
        <v>34049.749745625653</v>
      </c>
      <c r="H74" s="172">
        <f>H80-H77-H71-H68-H65</f>
        <v>34005.310350192827</v>
      </c>
      <c r="I74" s="172">
        <f>I80-I77-I71-I68-I65</f>
        <v>31511.847153849842</v>
      </c>
      <c r="J74" s="23" t="s">
        <v>282</v>
      </c>
      <c r="K74" s="24" t="s">
        <v>283</v>
      </c>
      <c r="L74" s="25" t="s">
        <v>284</v>
      </c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FK74" s="45"/>
    </row>
    <row r="75" spans="1:167" s="47" customFormat="1" ht="15.75" customHeight="1" thickTop="1" thickBot="1">
      <c r="A75" s="20"/>
      <c r="B75" s="31" t="s">
        <v>194</v>
      </c>
      <c r="C75" s="36"/>
      <c r="D75" s="173"/>
      <c r="E75" s="173">
        <v>6.6449927654996745</v>
      </c>
      <c r="F75" s="173">
        <v>-6.0267703032690641E-2</v>
      </c>
      <c r="G75" s="173">
        <v>-3.0213580813524641</v>
      </c>
      <c r="H75" s="173">
        <f>((H74-G74)/G74)*100</f>
        <v>-0.13051313376696766</v>
      </c>
      <c r="I75" s="173">
        <f>((I74-H74)/H74)*100</f>
        <v>-7.3325700329297137</v>
      </c>
      <c r="J75" s="121"/>
      <c r="K75" s="40" t="s">
        <v>195</v>
      </c>
      <c r="L75" s="21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FK75" s="45"/>
    </row>
    <row r="76" spans="1:167" s="47" customFormat="1" ht="15.75" customHeight="1" thickTop="1" thickBot="1">
      <c r="A76" s="20"/>
      <c r="B76" s="31" t="s">
        <v>196</v>
      </c>
      <c r="C76" s="38"/>
      <c r="D76" s="173">
        <v>4.593568756977211</v>
      </c>
      <c r="E76" s="173">
        <v>5.2496447822421661</v>
      </c>
      <c r="F76" s="173">
        <v>5.326247067779506</v>
      </c>
      <c r="G76" s="173">
        <v>5.1023150024760318</v>
      </c>
      <c r="H76" s="173">
        <f>H74/H99*100</f>
        <v>5.0608251396158943</v>
      </c>
      <c r="I76" s="173">
        <f>I74/I99*100</f>
        <v>4.8627333895410727</v>
      </c>
      <c r="J76" s="122"/>
      <c r="K76" s="40" t="s">
        <v>197</v>
      </c>
      <c r="L76" s="21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FK76" s="45"/>
    </row>
    <row r="77" spans="1:167" s="47" customFormat="1" ht="39.75" customHeight="1" thickTop="1" thickBot="1">
      <c r="A77" s="22"/>
      <c r="B77" s="29" t="s">
        <v>166</v>
      </c>
      <c r="C77" s="35"/>
      <c r="D77" s="172">
        <v>-16535.089715418246</v>
      </c>
      <c r="E77" s="172">
        <v>-22637.101719705264</v>
      </c>
      <c r="F77" s="172">
        <v>-25597.315917219599</v>
      </c>
      <c r="G77" s="172">
        <v>-26557.527000000002</v>
      </c>
      <c r="H77" s="172">
        <f>'[1]2.4'!$K$25</f>
        <v>-26441.944321562794</v>
      </c>
      <c r="I77" s="172">
        <f>'[1]2.4'!$L$25</f>
        <v>-29402.813284350992</v>
      </c>
      <c r="J77" s="120"/>
      <c r="K77" s="24" t="s">
        <v>260</v>
      </c>
      <c r="L77" s="25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FK77" s="45"/>
    </row>
    <row r="78" spans="1:167" s="47" customFormat="1" ht="15.75" customHeight="1" thickTop="1" thickBot="1">
      <c r="A78" s="20"/>
      <c r="B78" s="31" t="s">
        <v>194</v>
      </c>
      <c r="C78" s="34"/>
      <c r="D78" s="173">
        <v>22.039141826068615</v>
      </c>
      <c r="E78" s="173">
        <v>8.4199942668473042</v>
      </c>
      <c r="F78" s="173">
        <v>13.07682509080883</v>
      </c>
      <c r="G78" s="173">
        <v>3.7512178459869614</v>
      </c>
      <c r="H78" s="173">
        <v>4.7773073108952415</v>
      </c>
      <c r="I78" s="173">
        <f>(I77-H77)/H77</f>
        <v>0.11197621955408467</v>
      </c>
      <c r="J78" s="119"/>
      <c r="K78" s="40" t="s">
        <v>195</v>
      </c>
      <c r="L78" s="21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FK78" s="45"/>
    </row>
    <row r="79" spans="1:167" s="47" customFormat="1" ht="15.75" customHeight="1" thickTop="1">
      <c r="A79" s="101"/>
      <c r="B79" s="102" t="s">
        <v>196</v>
      </c>
      <c r="C79" s="105"/>
      <c r="D79" s="175">
        <v>0</v>
      </c>
      <c r="E79" s="175">
        <v>-3.3660625665572077</v>
      </c>
      <c r="F79" s="175">
        <v>-3.8062366808330848</v>
      </c>
      <c r="G79" s="175">
        <v>-3.9490169104649966</v>
      </c>
      <c r="H79" s="175">
        <v>-4.1376735840371301</v>
      </c>
      <c r="I79" s="399">
        <f>I77/I99*100</f>
        <v>-4.5372789860967444</v>
      </c>
      <c r="J79" s="123"/>
      <c r="K79" s="106" t="s">
        <v>197</v>
      </c>
      <c r="L79" s="103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FK79" s="45"/>
    </row>
    <row r="80" spans="1:167" s="47" customFormat="1" ht="29.25" customHeight="1">
      <c r="A80" s="208"/>
      <c r="B80" s="208" t="s">
        <v>261</v>
      </c>
      <c r="C80" s="209"/>
      <c r="D80" s="268">
        <v>584986.30490192503</v>
      </c>
      <c r="E80" s="268">
        <v>668024.27685588412</v>
      </c>
      <c r="F80" s="268">
        <v>658344.48181145801</v>
      </c>
      <c r="G80" s="268">
        <v>665421.1899950204</v>
      </c>
      <c r="H80" s="268">
        <v>668441.27552284638</v>
      </c>
      <c r="I80" s="268">
        <v>644857.53591355844</v>
      </c>
      <c r="J80" s="640" t="s">
        <v>285</v>
      </c>
      <c r="K80" s="641"/>
      <c r="L80" s="641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FK80" s="45"/>
    </row>
    <row r="81" spans="1:167" s="47" customFormat="1" ht="6.6" customHeight="1">
      <c r="A81" s="72"/>
      <c r="B81" s="73"/>
      <c r="C81" s="74"/>
      <c r="D81" s="176"/>
      <c r="E81" s="176"/>
      <c r="F81" s="176"/>
      <c r="G81" s="176"/>
      <c r="H81" s="176"/>
      <c r="I81" s="176"/>
      <c r="J81" s="75"/>
      <c r="K81" s="76"/>
      <c r="L81" s="64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FK81" s="45"/>
    </row>
    <row r="82" spans="1:167" ht="33" customHeight="1">
      <c r="A82" s="633" t="s">
        <v>286</v>
      </c>
      <c r="B82" s="634"/>
      <c r="C82" s="131"/>
      <c r="D82" s="174"/>
      <c r="E82" s="174"/>
      <c r="F82" s="174"/>
      <c r="G82" s="174"/>
      <c r="H82" s="174"/>
      <c r="I82" s="174"/>
      <c r="J82" s="132"/>
      <c r="K82" s="635" t="s">
        <v>287</v>
      </c>
      <c r="L82" s="636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  <c r="EZ82" s="8"/>
      <c r="FA82" s="8"/>
      <c r="FB82" s="8"/>
      <c r="FC82" s="8"/>
      <c r="FD82" s="8"/>
      <c r="FE82" s="8"/>
      <c r="FF82" s="8"/>
      <c r="FG82" s="8"/>
      <c r="FH82" s="8"/>
      <c r="FI82" s="8"/>
      <c r="FJ82" s="8"/>
      <c r="FK82" s="8"/>
    </row>
    <row r="83" spans="1:167" ht="30" customHeight="1" thickBot="1">
      <c r="A83" s="65" t="s">
        <v>191</v>
      </c>
      <c r="B83" s="66" t="s">
        <v>288</v>
      </c>
      <c r="C83" s="67"/>
      <c r="D83" s="68">
        <v>273315.64577271696</v>
      </c>
      <c r="E83" s="68">
        <v>267061.18445193081</v>
      </c>
      <c r="F83" s="68">
        <v>261013.82296947652</v>
      </c>
      <c r="G83" s="68">
        <v>260197.67456876003</v>
      </c>
      <c r="H83" s="68">
        <v>255880.36999508928</v>
      </c>
      <c r="I83" s="68">
        <v>250661.00308571375</v>
      </c>
      <c r="J83" s="68"/>
      <c r="K83" s="70" t="s">
        <v>289</v>
      </c>
      <c r="L83" s="71" t="s">
        <v>191</v>
      </c>
    </row>
    <row r="84" spans="1:167" ht="15.75" customHeight="1" thickTop="1" thickBot="1">
      <c r="A84" s="20"/>
      <c r="B84" s="31" t="s">
        <v>194</v>
      </c>
      <c r="C84" s="34"/>
      <c r="D84" s="173"/>
      <c r="E84" s="173">
        <v>-0.84703952812696282</v>
      </c>
      <c r="F84" s="173">
        <v>-2.2644104926235631</v>
      </c>
      <c r="G84" s="173">
        <v>-0.31268397643902779</v>
      </c>
      <c r="H84" s="173">
        <v>-1.8405890766457556</v>
      </c>
      <c r="I84" s="173">
        <f>((I83-H83)/H83)*100</f>
        <v>-2.0397683923451018</v>
      </c>
      <c r="J84" s="33"/>
      <c r="K84" s="40" t="s">
        <v>195</v>
      </c>
      <c r="L84" s="21"/>
    </row>
    <row r="85" spans="1:167" ht="15.75" customHeight="1" thickTop="1" thickBot="1">
      <c r="A85" s="20"/>
      <c r="B85" s="31" t="s">
        <v>196</v>
      </c>
      <c r="C85" s="34"/>
      <c r="D85" s="173">
        <v>55.715788844793579</v>
      </c>
      <c r="E85" s="173">
        <v>39.711119696102969</v>
      </c>
      <c r="F85" s="173">
        <v>38.811896934966114</v>
      </c>
      <c r="G85" s="173">
        <v>38.690538352298439</v>
      </c>
      <c r="H85" s="173">
        <v>37.9784045296906</v>
      </c>
      <c r="I85" s="173">
        <f>I83/I99*100</f>
        <v>38.680615046453845</v>
      </c>
      <c r="J85" s="33"/>
      <c r="K85" s="40" t="s">
        <v>197</v>
      </c>
      <c r="L85" s="21"/>
    </row>
    <row r="86" spans="1:167" s="47" customFormat="1" ht="30" customHeight="1" thickTop="1" thickBot="1">
      <c r="A86" s="22" t="s">
        <v>198</v>
      </c>
      <c r="B86" s="29" t="s">
        <v>290</v>
      </c>
      <c r="C86" s="35"/>
      <c r="D86" s="68">
        <v>328205.7488446263</v>
      </c>
      <c r="E86" s="68">
        <v>423600.19412365858</v>
      </c>
      <c r="F86" s="68">
        <v>422927.97475920105</v>
      </c>
      <c r="G86" s="68">
        <v>431781.04242626036</v>
      </c>
      <c r="H86" s="68">
        <v>439002</v>
      </c>
      <c r="I86" s="68">
        <f>I80-(I89+I83)</f>
        <v>423599.34611219569</v>
      </c>
      <c r="J86" s="23"/>
      <c r="K86" s="70" t="s">
        <v>291</v>
      </c>
      <c r="L86" s="25" t="s">
        <v>198</v>
      </c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FK86" s="45"/>
    </row>
    <row r="87" spans="1:167" s="47" customFormat="1" ht="15.75" customHeight="1" thickTop="1" thickBot="1">
      <c r="A87" s="20"/>
      <c r="B87" s="31" t="s">
        <v>194</v>
      </c>
      <c r="C87" s="36"/>
      <c r="D87" s="263"/>
      <c r="E87" s="263">
        <v>6.1830461170884083</v>
      </c>
      <c r="F87" s="263">
        <f t="shared" ref="F87:H87" si="0">((F86-E86)/E86)*100</f>
        <v>-0.15869193965980447</v>
      </c>
      <c r="G87" s="263">
        <f t="shared" si="0"/>
        <v>2.0932802262843704</v>
      </c>
      <c r="H87" s="263">
        <f t="shared" si="0"/>
        <v>1.6723655890873979</v>
      </c>
      <c r="I87" s="263">
        <f>((I86-H86)/H86)*100</f>
        <v>-3.5085612110660787</v>
      </c>
      <c r="J87" s="37"/>
      <c r="K87" s="40" t="s">
        <v>195</v>
      </c>
      <c r="L87" s="21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FK87" s="45"/>
    </row>
    <row r="88" spans="1:167" s="47" customFormat="1" ht="15.75" customHeight="1" thickTop="1" thickBot="1">
      <c r="A88" s="20"/>
      <c r="B88" s="31" t="s">
        <v>196</v>
      </c>
      <c r="C88" s="38"/>
      <c r="D88" s="173">
        <v>55.772751665857548</v>
      </c>
      <c r="E88" s="173">
        <v>63.297480509810654</v>
      </c>
      <c r="F88" s="173">
        <v>64.157863685513888</v>
      </c>
      <c r="G88" s="173">
        <v>64.70188201131424</v>
      </c>
      <c r="H88" s="173">
        <v>65.640284877285623</v>
      </c>
      <c r="I88" s="173">
        <f>I86/I99*100</f>
        <v>65.367500485476455</v>
      </c>
      <c r="J88" s="39"/>
      <c r="K88" s="40" t="s">
        <v>197</v>
      </c>
      <c r="L88" s="21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FK88" s="45"/>
    </row>
    <row r="89" spans="1:167" ht="39.75" customHeight="1" thickTop="1" thickBot="1">
      <c r="A89" s="22" t="s">
        <v>202</v>
      </c>
      <c r="B89" s="29" t="s">
        <v>166</v>
      </c>
      <c r="C89" s="35"/>
      <c r="D89" s="68">
        <v>-16535.089715418246</v>
      </c>
      <c r="E89" s="68">
        <v>-22637.101719705264</v>
      </c>
      <c r="F89" s="68">
        <v>-25597.315917219599</v>
      </c>
      <c r="G89" s="68">
        <v>-26557.527000000002</v>
      </c>
      <c r="H89" s="68">
        <f>'[1]2.4'!$K$25</f>
        <v>-26441.944321562794</v>
      </c>
      <c r="I89" s="68">
        <f>'[1]2.4'!$L$25</f>
        <v>-29402.813284350992</v>
      </c>
      <c r="J89" s="23"/>
      <c r="K89" s="24" t="s">
        <v>260</v>
      </c>
      <c r="L89" s="25" t="s">
        <v>202</v>
      </c>
    </row>
    <row r="90" spans="1:167" thickTop="1" thickBot="1">
      <c r="A90" s="20"/>
      <c r="B90" s="31" t="s">
        <v>194</v>
      </c>
      <c r="C90" s="34"/>
      <c r="D90" s="173">
        <v>22.039141826068615</v>
      </c>
      <c r="E90" s="173">
        <v>8.4199942668473042</v>
      </c>
      <c r="F90" s="173">
        <v>13.07682509080883</v>
      </c>
      <c r="G90" s="173">
        <v>3.7512178459869614</v>
      </c>
      <c r="H90" s="173">
        <v>4.7773073108952415</v>
      </c>
      <c r="I90" s="173">
        <f>((I89-H89)/H89)*100</f>
        <v>11.197621955408467</v>
      </c>
      <c r="J90" s="17"/>
      <c r="K90" s="40" t="s">
        <v>195</v>
      </c>
      <c r="L90" s="21"/>
    </row>
    <row r="91" spans="1:167" ht="15" thickTop="1">
      <c r="A91" s="93"/>
      <c r="B91" s="94" t="s">
        <v>196</v>
      </c>
      <c r="C91" s="95"/>
      <c r="D91" s="399">
        <v>0</v>
      </c>
      <c r="E91" s="399">
        <v>-3.3660625665572077</v>
      </c>
      <c r="F91" s="399">
        <v>-3.8062366808330848</v>
      </c>
      <c r="G91" s="399">
        <v>-3.9490169104649966</v>
      </c>
      <c r="H91" s="399">
        <v>-4.1376735840371301</v>
      </c>
      <c r="I91" s="399">
        <f>I89/I99*100</f>
        <v>-4.5372789860967444</v>
      </c>
      <c r="J91" s="96"/>
      <c r="K91" s="97" t="s">
        <v>197</v>
      </c>
      <c r="L91" s="98"/>
    </row>
    <row r="92" spans="1:167" s="47" customFormat="1" ht="3" customHeight="1">
      <c r="A92" s="72"/>
      <c r="B92" s="73"/>
      <c r="C92" s="74"/>
      <c r="D92" s="176"/>
      <c r="E92" s="267"/>
      <c r="F92" s="267"/>
      <c r="G92" s="446"/>
      <c r="H92" s="446"/>
      <c r="I92" s="446"/>
      <c r="J92" s="75"/>
      <c r="K92" s="76"/>
      <c r="L92" s="64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FK92" s="45"/>
    </row>
    <row r="93" spans="1:167" s="47" customFormat="1" ht="29.25" customHeight="1">
      <c r="A93" s="209"/>
      <c r="B93" s="208" t="s">
        <v>261</v>
      </c>
      <c r="C93" s="209"/>
      <c r="D93" s="268">
        <v>584986.30490192503</v>
      </c>
      <c r="E93" s="268">
        <v>668024.27685588412</v>
      </c>
      <c r="F93" s="268">
        <v>658344.48181145801</v>
      </c>
      <c r="G93" s="268">
        <v>665421.1899950204</v>
      </c>
      <c r="H93" s="268">
        <v>668441.27552284638</v>
      </c>
      <c r="I93" s="268">
        <v>644857.53591355844</v>
      </c>
      <c r="J93" s="640" t="s">
        <v>262</v>
      </c>
      <c r="K93" s="641"/>
      <c r="L93" s="641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FK93" s="45"/>
    </row>
    <row r="94" spans="1:167" s="47" customFormat="1" ht="15" customHeight="1" thickBot="1">
      <c r="A94" s="82"/>
      <c r="B94" s="30" t="s">
        <v>194</v>
      </c>
      <c r="C94" s="83"/>
      <c r="D94" s="263"/>
      <c r="E94" s="263">
        <v>3.1861126377906883</v>
      </c>
      <c r="F94" s="263">
        <v>-1.4490184533389905</v>
      </c>
      <c r="G94" s="263">
        <v>1.0749248120209911</v>
      </c>
      <c r="H94" s="263">
        <v>0.54077367661307729</v>
      </c>
      <c r="I94" s="263">
        <f>((I93-H93)/H93)*100</f>
        <v>-3.5281692607687978</v>
      </c>
      <c r="J94" s="84"/>
      <c r="K94" s="26" t="s">
        <v>195</v>
      </c>
      <c r="L94" s="27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</row>
    <row r="95" spans="1:167" s="47" customFormat="1" ht="15" customHeight="1" thickTop="1" thickBot="1">
      <c r="A95" s="44"/>
      <c r="B95" s="32" t="s">
        <v>196</v>
      </c>
      <c r="C95" s="41"/>
      <c r="D95" s="173">
        <v>99.408057372779552</v>
      </c>
      <c r="E95" s="173">
        <v>99.821138495564384</v>
      </c>
      <c r="F95" s="173">
        <v>99.870375200927498</v>
      </c>
      <c r="G95" s="173">
        <v>99.712583676572351</v>
      </c>
      <c r="H95" s="173">
        <v>99.481015822939085</v>
      </c>
      <c r="I95" s="173">
        <f>I93/I99*100</f>
        <v>99.510836545833556</v>
      </c>
      <c r="J95" s="43"/>
      <c r="K95" s="18" t="s">
        <v>197</v>
      </c>
      <c r="L95" s="19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</row>
    <row r="96" spans="1:167" s="47" customFormat="1" ht="29.25" customHeight="1" thickTop="1" thickBot="1">
      <c r="A96" s="629" t="s">
        <v>292</v>
      </c>
      <c r="B96" s="630"/>
      <c r="C96" s="99"/>
      <c r="D96" s="172">
        <v>3483.4030496450287</v>
      </c>
      <c r="E96" s="172">
        <v>1196.979206596304</v>
      </c>
      <c r="F96" s="260">
        <v>854.48533665380535</v>
      </c>
      <c r="G96" s="260">
        <v>1918.0418850599999</v>
      </c>
      <c r="H96" s="260">
        <f>'[1]2.4'!$K$26</f>
        <v>3491.6104937703194</v>
      </c>
      <c r="I96" s="260">
        <f>'[1]2.4'!$L$26</f>
        <v>3169.9134552792711</v>
      </c>
      <c r="J96" s="100"/>
      <c r="K96" s="631" t="s">
        <v>174</v>
      </c>
      <c r="L96" s="632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</row>
    <row r="97" spans="1:186" s="47" customFormat="1" ht="15" customHeight="1" thickTop="1" thickBot="1">
      <c r="A97" s="44"/>
      <c r="B97" s="32" t="s">
        <v>194</v>
      </c>
      <c r="C97" s="41"/>
      <c r="D97" s="263"/>
      <c r="E97" s="263">
        <v>-37.891432044993543</v>
      </c>
      <c r="F97" s="263">
        <v>-28.613184594610004</v>
      </c>
      <c r="G97" s="263">
        <f>((G96-F96)/F96)*100</f>
        <v>124.46750140512877</v>
      </c>
      <c r="H97" s="263">
        <f>((H96-G96)/G96)*100</f>
        <v>82.040367364610262</v>
      </c>
      <c r="I97" s="263">
        <f>((I96-H96)/H96)*100</f>
        <v>-9.2134285615481861</v>
      </c>
      <c r="J97" s="42"/>
      <c r="K97" s="18" t="s">
        <v>195</v>
      </c>
      <c r="L97" s="19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</row>
    <row r="98" spans="1:186" s="47" customFormat="1" ht="15" customHeight="1" thickTop="1" thickBot="1">
      <c r="A98" s="44"/>
      <c r="B98" s="32" t="s">
        <v>196</v>
      </c>
      <c r="C98" s="41"/>
      <c r="D98" s="399">
        <v>0.59194262722044921</v>
      </c>
      <c r="E98" s="399">
        <v>0.17886150443561982</v>
      </c>
      <c r="F98" s="399">
        <v>0.12962479907251065</v>
      </c>
      <c r="G98" s="399">
        <v>0.28741632342764295</v>
      </c>
      <c r="H98" s="399">
        <v>0.51898417706090838</v>
      </c>
      <c r="I98" s="399">
        <f>I96/I99*100</f>
        <v>0.48916345416643792</v>
      </c>
      <c r="J98" s="43"/>
      <c r="K98" s="18" t="s">
        <v>197</v>
      </c>
      <c r="L98" s="19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</row>
    <row r="99" spans="1:186" s="47" customFormat="1" ht="29.25" customHeight="1" thickTop="1" thickBot="1">
      <c r="A99" s="629" t="s">
        <v>293</v>
      </c>
      <c r="B99" s="630"/>
      <c r="C99" s="178"/>
      <c r="D99" s="68">
        <v>588469.70795157005</v>
      </c>
      <c r="E99" s="68">
        <v>669221.25606248039</v>
      </c>
      <c r="F99" s="68">
        <v>659198.96714811178</v>
      </c>
      <c r="G99" s="68">
        <v>667339.23188008042</v>
      </c>
      <c r="H99" s="68">
        <v>671932.13383329334</v>
      </c>
      <c r="I99" s="68">
        <f>'[1]2.4'!$L$27</f>
        <v>648027.44936883776</v>
      </c>
      <c r="J99" s="179"/>
      <c r="K99" s="631" t="s">
        <v>294</v>
      </c>
      <c r="L99" s="632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</row>
    <row r="100" spans="1:186" s="47" customFormat="1" thickTop="1" thickBot="1">
      <c r="A100" s="44"/>
      <c r="B100" s="32" t="s">
        <v>194</v>
      </c>
      <c r="C100" s="41"/>
      <c r="D100" s="263"/>
      <c r="E100" s="263">
        <v>3.0641918829969512</v>
      </c>
      <c r="F100" s="263">
        <v>-1.4976046895666588</v>
      </c>
      <c r="G100" s="263">
        <v>1.2348721915002099</v>
      </c>
      <c r="H100" s="263">
        <v>0.77480839138075719</v>
      </c>
      <c r="I100" s="263">
        <v>-3.5</v>
      </c>
      <c r="J100" s="42"/>
      <c r="K100" s="18" t="s">
        <v>195</v>
      </c>
      <c r="L100" s="19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</row>
    <row r="101" spans="1:186" s="47" customFormat="1" ht="15.75" customHeight="1" thickTop="1">
      <c r="A101" s="134"/>
      <c r="B101" s="135" t="s">
        <v>196</v>
      </c>
      <c r="C101" s="136"/>
      <c r="D101" s="212">
        <v>100</v>
      </c>
      <c r="E101" s="212">
        <v>100</v>
      </c>
      <c r="F101" s="212">
        <v>100.00000000000001</v>
      </c>
      <c r="G101" s="212">
        <v>100</v>
      </c>
      <c r="H101" s="212">
        <v>100</v>
      </c>
      <c r="I101" s="212">
        <v>100</v>
      </c>
      <c r="J101" s="137"/>
      <c r="K101" s="138" t="s">
        <v>197</v>
      </c>
      <c r="L101" s="139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FK101" s="45"/>
    </row>
    <row r="102" spans="1:186" ht="14.25">
      <c r="A102" s="262" t="s">
        <v>295</v>
      </c>
      <c r="B102" s="238"/>
      <c r="C102" s="45"/>
      <c r="D102"/>
      <c r="E102" s="596"/>
      <c r="F102" s="596"/>
      <c r="G102" s="596"/>
      <c r="H102" s="596"/>
      <c r="I102" s="596"/>
      <c r="J102" s="596"/>
      <c r="K102" s="236"/>
      <c r="L102" s="281" t="s">
        <v>296</v>
      </c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  <c r="BL102" s="45"/>
      <c r="BM102" s="45"/>
      <c r="BN102" s="45"/>
      <c r="BO102" s="45"/>
      <c r="BP102" s="45"/>
      <c r="BQ102" s="45"/>
      <c r="BR102" s="45"/>
      <c r="BS102" s="45"/>
      <c r="BT102" s="45"/>
      <c r="BU102" s="45"/>
      <c r="BV102" s="45"/>
      <c r="BW102" s="45"/>
      <c r="BX102" s="45"/>
      <c r="BY102" s="45"/>
      <c r="BZ102" s="45"/>
      <c r="CA102" s="45"/>
      <c r="CB102" s="45"/>
      <c r="CC102" s="45"/>
      <c r="CD102" s="45"/>
      <c r="CE102" s="45"/>
      <c r="CF102" s="45"/>
      <c r="CG102" s="45"/>
      <c r="CH102" s="45"/>
      <c r="CI102" s="45"/>
      <c r="CJ102" s="45"/>
      <c r="CK102" s="45"/>
      <c r="CL102" s="45"/>
      <c r="CM102" s="45"/>
      <c r="CN102" s="45"/>
      <c r="CO102" s="45"/>
      <c r="CP102" s="45"/>
      <c r="CQ102" s="45"/>
      <c r="CR102" s="45"/>
      <c r="CS102" s="45"/>
      <c r="CT102" s="45"/>
      <c r="CU102" s="45"/>
      <c r="CV102" s="45"/>
      <c r="CW102" s="45"/>
      <c r="CX102" s="45"/>
      <c r="CY102" s="45"/>
      <c r="CZ102" s="45"/>
      <c r="DA102" s="45"/>
      <c r="DB102" s="45"/>
      <c r="DC102" s="45"/>
      <c r="DD102" s="45"/>
      <c r="DE102" s="45"/>
      <c r="DF102" s="45"/>
      <c r="DG102" s="45"/>
      <c r="DH102" s="45"/>
      <c r="DI102" s="45"/>
      <c r="DJ102" s="45"/>
      <c r="DK102" s="45"/>
      <c r="DL102" s="45"/>
      <c r="DM102" s="45"/>
      <c r="DN102" s="45"/>
      <c r="DO102" s="45"/>
      <c r="DP102" s="45"/>
      <c r="DQ102" s="45"/>
      <c r="DR102" s="45"/>
      <c r="DS102" s="45"/>
      <c r="DT102" s="45"/>
      <c r="DU102" s="45"/>
      <c r="DV102" s="45"/>
      <c r="DW102" s="45"/>
      <c r="DX102" s="45"/>
      <c r="DY102" s="45"/>
      <c r="DZ102" s="45"/>
      <c r="EA102" s="45"/>
      <c r="EB102" s="45"/>
      <c r="EC102" s="45"/>
      <c r="ED102" s="45"/>
      <c r="EE102" s="45"/>
      <c r="EF102" s="45"/>
      <c r="EG102" s="45"/>
      <c r="EH102" s="45"/>
      <c r="EI102" s="45"/>
      <c r="EJ102" s="45"/>
      <c r="EK102" s="45"/>
      <c r="EL102" s="45"/>
      <c r="EM102" s="45"/>
      <c r="EN102" s="45"/>
      <c r="EO102" s="45"/>
      <c r="EP102" s="45"/>
      <c r="EQ102" s="45"/>
      <c r="ER102" s="45"/>
      <c r="ES102" s="45"/>
      <c r="ET102" s="45"/>
      <c r="EU102" s="45"/>
      <c r="EV102" s="45"/>
      <c r="EW102" s="45"/>
      <c r="EX102" s="45"/>
      <c r="EY102" s="45"/>
      <c r="EZ102" s="45"/>
      <c r="FA102" s="45"/>
      <c r="FB102" s="45"/>
      <c r="FC102" s="45"/>
      <c r="FD102" s="45"/>
      <c r="FE102" s="45"/>
      <c r="FF102" s="45"/>
      <c r="FG102" s="45"/>
      <c r="FH102" s="45"/>
      <c r="FI102" s="45"/>
      <c r="FJ102" s="45"/>
    </row>
    <row r="103" spans="1:186" ht="14.25">
      <c r="A103" s="262" t="s">
        <v>87</v>
      </c>
      <c r="D103" s="545">
        <v>588469.70795157005</v>
      </c>
      <c r="E103" s="133"/>
      <c r="F103" s="133"/>
      <c r="G103" s="133"/>
      <c r="H103" s="133"/>
      <c r="I103" s="133"/>
      <c r="J103" s="133"/>
      <c r="K103" s="45"/>
      <c r="L103" s="282" t="s">
        <v>88</v>
      </c>
      <c r="FK103" s="47"/>
      <c r="FL103" s="47"/>
      <c r="FM103" s="47"/>
      <c r="FN103" s="47"/>
      <c r="FO103" s="47"/>
      <c r="FP103" s="47"/>
      <c r="FQ103" s="47"/>
      <c r="FR103" s="47"/>
      <c r="FS103" s="47"/>
      <c r="FT103" s="47"/>
      <c r="FU103" s="47"/>
      <c r="FV103" s="47"/>
      <c r="FW103" s="47"/>
      <c r="FX103" s="47"/>
      <c r="FY103" s="47"/>
      <c r="FZ103" s="47"/>
      <c r="GA103" s="47"/>
      <c r="GB103" s="47"/>
      <c r="GC103" s="47"/>
      <c r="GD103" s="47"/>
    </row>
    <row r="104" spans="1:186" ht="14.25">
      <c r="A104" s="262" t="s">
        <v>89</v>
      </c>
      <c r="E104" s="133"/>
      <c r="F104" s="133"/>
      <c r="G104" s="133"/>
      <c r="H104" s="133"/>
      <c r="I104" s="133"/>
      <c r="J104" s="133"/>
      <c r="K104" s="45"/>
      <c r="L104" s="282" t="s">
        <v>90</v>
      </c>
      <c r="FK104" s="47"/>
      <c r="FL104" s="47"/>
      <c r="FM104" s="47"/>
      <c r="FN104" s="47"/>
      <c r="FO104" s="47"/>
      <c r="FP104" s="47"/>
      <c r="FQ104" s="47"/>
      <c r="FR104" s="47"/>
      <c r="FS104" s="47"/>
      <c r="FT104" s="47"/>
      <c r="FU104" s="47"/>
      <c r="FV104" s="47"/>
      <c r="FW104" s="47"/>
      <c r="FX104" s="47"/>
      <c r="FY104" s="47"/>
      <c r="FZ104" s="47"/>
      <c r="GA104" s="47"/>
      <c r="GB104" s="47"/>
      <c r="GC104" s="47"/>
      <c r="GD104" s="47"/>
    </row>
    <row r="105" spans="1:186" ht="14.25">
      <c r="A105" s="45"/>
      <c r="B105" s="45"/>
      <c r="C105" s="45"/>
      <c r="E105" s="133"/>
      <c r="F105" s="133"/>
      <c r="G105" s="133"/>
      <c r="H105" s="133"/>
      <c r="I105" s="133"/>
      <c r="J105" s="133"/>
      <c r="K105" s="45"/>
      <c r="L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  <c r="BQ105" s="45"/>
      <c r="BR105" s="45"/>
      <c r="BS105" s="45"/>
      <c r="BT105" s="45"/>
      <c r="BU105" s="45"/>
      <c r="BV105" s="45"/>
      <c r="BW105" s="45"/>
      <c r="BX105" s="45"/>
      <c r="BY105" s="45"/>
      <c r="BZ105" s="45"/>
      <c r="CA105" s="45"/>
      <c r="CB105" s="45"/>
      <c r="CC105" s="45"/>
      <c r="CD105" s="45"/>
      <c r="CE105" s="45"/>
      <c r="CF105" s="45"/>
      <c r="CG105" s="45"/>
      <c r="CH105" s="45"/>
      <c r="CI105" s="45"/>
      <c r="CJ105" s="45"/>
      <c r="CK105" s="45"/>
      <c r="CL105" s="45"/>
      <c r="CM105" s="45"/>
      <c r="CN105" s="45"/>
      <c r="CO105" s="45"/>
      <c r="CP105" s="45"/>
      <c r="CQ105" s="45"/>
      <c r="CR105" s="45"/>
      <c r="CS105" s="45"/>
      <c r="CT105" s="45"/>
      <c r="CU105" s="45"/>
      <c r="CV105" s="45"/>
      <c r="CW105" s="45"/>
      <c r="CX105" s="45"/>
      <c r="CY105" s="45"/>
      <c r="CZ105" s="45"/>
      <c r="DA105" s="45"/>
      <c r="DB105" s="45"/>
      <c r="DC105" s="45"/>
      <c r="DD105" s="45"/>
      <c r="DE105" s="45"/>
      <c r="DF105" s="45"/>
      <c r="DG105" s="45"/>
      <c r="DH105" s="45"/>
      <c r="DI105" s="45"/>
      <c r="DJ105" s="45"/>
      <c r="DK105" s="45"/>
      <c r="DL105" s="45"/>
      <c r="DM105" s="45"/>
      <c r="DN105" s="45"/>
      <c r="DO105" s="45"/>
      <c r="DP105" s="45"/>
      <c r="DQ105" s="45"/>
      <c r="DR105" s="45"/>
      <c r="DS105" s="45"/>
      <c r="DT105" s="45"/>
      <c r="DU105" s="45"/>
      <c r="DV105" s="45"/>
      <c r="DW105" s="45"/>
      <c r="DX105" s="45"/>
      <c r="DY105" s="45"/>
      <c r="DZ105" s="45"/>
      <c r="EA105" s="45"/>
      <c r="EB105" s="45"/>
      <c r="EC105" s="45"/>
      <c r="ED105" s="45"/>
      <c r="EE105" s="45"/>
      <c r="EF105" s="45"/>
      <c r="EG105" s="45"/>
      <c r="EH105" s="45"/>
      <c r="EI105" s="45"/>
      <c r="EJ105" s="45"/>
      <c r="EK105" s="45"/>
      <c r="EL105" s="45"/>
      <c r="EM105" s="45"/>
      <c r="EN105" s="45"/>
      <c r="EO105" s="45"/>
      <c r="EP105" s="45"/>
      <c r="EQ105" s="45"/>
      <c r="ER105" s="45"/>
      <c r="ES105" s="45"/>
      <c r="ET105" s="45"/>
      <c r="EU105" s="45"/>
      <c r="EV105" s="45"/>
      <c r="EW105" s="45"/>
      <c r="EX105" s="45"/>
      <c r="EY105" s="45"/>
      <c r="EZ105" s="45"/>
      <c r="FA105" s="45"/>
      <c r="FB105" s="45"/>
      <c r="FC105" s="45"/>
      <c r="FD105" s="45"/>
      <c r="FE105" s="45"/>
      <c r="FF105" s="45"/>
      <c r="FG105" s="45"/>
      <c r="FH105" s="45"/>
      <c r="FI105" s="45"/>
      <c r="FJ105" s="45"/>
    </row>
    <row r="106" spans="1:186">
      <c r="D106"/>
      <c r="E106" s="447"/>
      <c r="F106" s="447"/>
      <c r="G106" s="447"/>
      <c r="H106" s="447"/>
      <c r="I106" s="447"/>
      <c r="J106"/>
      <c r="K106"/>
      <c r="L106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EQ106" s="45"/>
      <c r="ER106" s="45"/>
      <c r="ES106" s="45"/>
      <c r="ET106" s="45"/>
      <c r="EU106" s="45"/>
      <c r="EV106" s="45"/>
      <c r="EW106" s="45"/>
      <c r="EX106" s="45"/>
      <c r="EY106" s="45"/>
      <c r="EZ106" s="45"/>
      <c r="FA106" s="45"/>
      <c r="FB106" s="45"/>
      <c r="FC106" s="45"/>
      <c r="FD106" s="45"/>
      <c r="FE106" s="45"/>
      <c r="FF106" s="45"/>
      <c r="FG106" s="45"/>
      <c r="FH106" s="45"/>
      <c r="FI106" s="45"/>
      <c r="FJ106" s="45"/>
    </row>
    <row r="107" spans="1:186">
      <c r="D107"/>
      <c r="E107" s="447"/>
      <c r="F107" s="447"/>
      <c r="G107" s="447"/>
      <c r="H107" s="447"/>
      <c r="I107" s="447"/>
      <c r="J107"/>
      <c r="K107"/>
      <c r="L10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EQ107" s="45"/>
      <c r="ER107" s="45"/>
      <c r="ES107" s="45"/>
      <c r="ET107" s="45"/>
      <c r="EU107" s="45"/>
      <c r="EV107" s="45"/>
      <c r="EW107" s="45"/>
      <c r="EX107" s="45"/>
      <c r="EY107" s="45"/>
      <c r="EZ107" s="45"/>
      <c r="FA107" s="45"/>
      <c r="FB107" s="45"/>
      <c r="FC107" s="45"/>
      <c r="FD107" s="45"/>
      <c r="FE107" s="45"/>
      <c r="FF107" s="45"/>
      <c r="FG107" s="45"/>
      <c r="FH107" s="45"/>
      <c r="FI107" s="45"/>
      <c r="FJ107" s="45"/>
    </row>
    <row r="108" spans="1:186">
      <c r="D108"/>
      <c r="E108" s="447"/>
      <c r="F108" s="447"/>
      <c r="G108" s="447"/>
      <c r="H108" s="447"/>
      <c r="I108" s="447"/>
      <c r="J108"/>
      <c r="K108"/>
      <c r="L108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EQ108" s="45"/>
      <c r="ER108" s="45"/>
      <c r="ES108" s="45"/>
      <c r="ET108" s="45"/>
      <c r="EU108" s="45"/>
      <c r="EV108" s="45"/>
      <c r="EW108" s="45"/>
      <c r="EX108" s="45"/>
      <c r="EY108" s="45"/>
      <c r="EZ108" s="45"/>
      <c r="FA108" s="45"/>
      <c r="FB108" s="45"/>
      <c r="FC108" s="45"/>
      <c r="FD108" s="45"/>
      <c r="FE108" s="45"/>
      <c r="FF108" s="45"/>
      <c r="FG108" s="45"/>
      <c r="FH108" s="45"/>
      <c r="FI108" s="45"/>
      <c r="FJ108" s="45"/>
    </row>
    <row r="109" spans="1:186">
      <c r="D109"/>
      <c r="E109" s="447"/>
      <c r="F109" s="447"/>
      <c r="G109" s="447"/>
      <c r="H109" s="447"/>
      <c r="I109" s="447"/>
      <c r="J109"/>
      <c r="K109"/>
      <c r="L109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EQ109" s="45"/>
      <c r="ER109" s="45"/>
      <c r="ES109" s="45"/>
      <c r="ET109" s="45"/>
      <c r="EU109" s="45"/>
      <c r="EV109" s="45"/>
      <c r="EW109" s="45"/>
      <c r="EX109" s="45"/>
      <c r="EY109" s="45"/>
      <c r="EZ109" s="45"/>
      <c r="FA109" s="45"/>
      <c r="FB109" s="45"/>
      <c r="FC109" s="45"/>
      <c r="FD109" s="45"/>
      <c r="FE109" s="45"/>
      <c r="FF109" s="45"/>
      <c r="FG109" s="45"/>
      <c r="FH109" s="45"/>
      <c r="FI109" s="45"/>
      <c r="FJ109" s="45"/>
    </row>
    <row r="110" spans="1:186">
      <c r="D110"/>
      <c r="E110" s="447"/>
      <c r="F110" s="447"/>
      <c r="G110" s="447"/>
      <c r="H110" s="447"/>
      <c r="I110" s="447"/>
      <c r="J110"/>
      <c r="K110"/>
      <c r="L110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EQ110" s="45"/>
      <c r="ER110" s="45"/>
      <c r="ES110" s="45"/>
      <c r="ET110" s="45"/>
      <c r="EU110" s="45"/>
      <c r="EV110" s="45"/>
      <c r="EW110" s="45"/>
      <c r="EX110" s="45"/>
      <c r="EY110" s="45"/>
      <c r="EZ110" s="45"/>
      <c r="FA110" s="45"/>
      <c r="FB110" s="45"/>
      <c r="FC110" s="45"/>
      <c r="FD110" s="45"/>
      <c r="FE110" s="45"/>
      <c r="FF110" s="45"/>
      <c r="FG110" s="45"/>
      <c r="FH110" s="45"/>
      <c r="FI110" s="45"/>
      <c r="FJ110" s="45"/>
    </row>
    <row r="111" spans="1:186">
      <c r="D111"/>
      <c r="E111" s="582"/>
      <c r="F111" s="582"/>
      <c r="G111" s="582"/>
      <c r="H111" s="582"/>
      <c r="I111" s="582"/>
      <c r="J111"/>
      <c r="K111"/>
      <c r="L111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EQ111" s="45"/>
      <c r="ER111" s="45"/>
      <c r="ES111" s="45"/>
      <c r="ET111" s="45"/>
      <c r="EU111" s="45"/>
      <c r="EV111" s="45"/>
      <c r="EW111" s="45"/>
      <c r="EX111" s="45"/>
      <c r="EY111" s="45"/>
      <c r="EZ111" s="45"/>
      <c r="FA111" s="45"/>
      <c r="FB111" s="45"/>
      <c r="FC111" s="45"/>
      <c r="FD111" s="45"/>
      <c r="FE111" s="45"/>
      <c r="FF111" s="45"/>
      <c r="FG111" s="45"/>
      <c r="FH111" s="45"/>
      <c r="FI111" s="45"/>
      <c r="FJ111" s="45"/>
    </row>
    <row r="112" spans="1:186">
      <c r="D112"/>
      <c r="E112" s="447"/>
      <c r="F112" s="447"/>
      <c r="G112" s="447"/>
      <c r="H112" s="447"/>
      <c r="I112" s="447"/>
      <c r="J112"/>
      <c r="K112"/>
      <c r="L112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EQ112" s="45"/>
      <c r="ER112" s="45"/>
      <c r="ES112" s="45"/>
      <c r="ET112" s="45"/>
      <c r="EU112" s="45"/>
      <c r="EV112" s="45"/>
      <c r="EW112" s="45"/>
      <c r="EX112" s="45"/>
      <c r="EY112" s="45"/>
      <c r="EZ112" s="45"/>
      <c r="FA112" s="45"/>
      <c r="FB112" s="45"/>
      <c r="FC112" s="45"/>
      <c r="FD112" s="45"/>
      <c r="FE112" s="45"/>
      <c r="FF112" s="45"/>
      <c r="FG112" s="45"/>
      <c r="FH112" s="45"/>
      <c r="FI112" s="45"/>
      <c r="FJ112" s="45"/>
    </row>
    <row r="113" spans="4:166">
      <c r="D113"/>
      <c r="E113" s="447"/>
      <c r="F113" s="447"/>
      <c r="G113" s="447"/>
      <c r="H113" s="447"/>
      <c r="I113" s="447"/>
      <c r="J113"/>
      <c r="K113"/>
      <c r="L113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EQ113" s="45"/>
      <c r="ER113" s="45"/>
      <c r="ES113" s="45"/>
      <c r="ET113" s="45"/>
      <c r="EU113" s="45"/>
      <c r="EV113" s="45"/>
      <c r="EW113" s="45"/>
      <c r="EX113" s="45"/>
      <c r="EY113" s="45"/>
      <c r="EZ113" s="45"/>
      <c r="FA113" s="45"/>
      <c r="FB113" s="45"/>
      <c r="FC113" s="45"/>
      <c r="FD113" s="45"/>
      <c r="FE113" s="45"/>
      <c r="FF113" s="45"/>
      <c r="FG113" s="45"/>
      <c r="FH113" s="45"/>
      <c r="FI113" s="45"/>
      <c r="FJ113" s="45"/>
    </row>
    <row r="114" spans="4:166">
      <c r="D114"/>
      <c r="E114" s="447"/>
      <c r="F114" s="447"/>
      <c r="G114" s="447"/>
      <c r="H114" s="447"/>
      <c r="I114" s="447"/>
      <c r="J114"/>
      <c r="K114"/>
      <c r="L114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EQ114" s="45"/>
      <c r="ER114" s="45"/>
      <c r="ES114" s="45"/>
      <c r="ET114" s="45"/>
      <c r="EU114" s="45"/>
      <c r="EV114" s="45"/>
      <c r="EW114" s="45"/>
      <c r="EX114" s="45"/>
      <c r="EY114" s="45"/>
      <c r="EZ114" s="45"/>
      <c r="FA114" s="45"/>
      <c r="FB114" s="45"/>
      <c r="FC114" s="45"/>
      <c r="FD114" s="45"/>
      <c r="FE114" s="45"/>
      <c r="FF114" s="45"/>
      <c r="FG114" s="45"/>
      <c r="FH114" s="45"/>
      <c r="FI114" s="45"/>
      <c r="FJ114" s="45"/>
    </row>
    <row r="115" spans="4:166">
      <c r="D115"/>
      <c r="E115"/>
      <c r="F115"/>
      <c r="G115"/>
      <c r="H115"/>
      <c r="I115"/>
      <c r="J115"/>
      <c r="K115"/>
      <c r="L115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EQ115" s="45"/>
      <c r="ER115" s="45"/>
      <c r="ES115" s="45"/>
      <c r="ET115" s="45"/>
      <c r="EU115" s="45"/>
      <c r="EV115" s="45"/>
      <c r="EW115" s="45"/>
      <c r="EX115" s="45"/>
      <c r="EY115" s="45"/>
      <c r="EZ115" s="45"/>
      <c r="FA115" s="45"/>
      <c r="FB115" s="45"/>
      <c r="FC115" s="45"/>
      <c r="FD115" s="45"/>
      <c r="FE115" s="45"/>
      <c r="FF115" s="45"/>
      <c r="FG115" s="45"/>
      <c r="FH115" s="45"/>
      <c r="FI115" s="45"/>
      <c r="FJ115" s="45"/>
    </row>
    <row r="116" spans="4:166">
      <c r="D116"/>
      <c r="E116"/>
      <c r="F116"/>
      <c r="G116"/>
      <c r="H116"/>
      <c r="I116"/>
      <c r="J116"/>
      <c r="K116"/>
      <c r="L116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EQ116" s="45"/>
      <c r="ER116" s="45"/>
      <c r="ES116" s="45"/>
      <c r="ET116" s="45"/>
      <c r="EU116" s="45"/>
      <c r="EV116" s="45"/>
      <c r="EW116" s="45"/>
      <c r="EX116" s="45"/>
      <c r="EY116" s="45"/>
      <c r="EZ116" s="45"/>
      <c r="FA116" s="45"/>
      <c r="FB116" s="45"/>
      <c r="FC116" s="45"/>
      <c r="FD116" s="45"/>
      <c r="FE116" s="45"/>
      <c r="FF116" s="45"/>
      <c r="FG116" s="45"/>
      <c r="FH116" s="45"/>
      <c r="FI116" s="45"/>
      <c r="FJ116" s="45"/>
    </row>
    <row r="117" spans="4:166">
      <c r="D117"/>
      <c r="E117"/>
      <c r="F117"/>
      <c r="G117"/>
      <c r="H117"/>
      <c r="I117"/>
      <c r="J117"/>
      <c r="K117"/>
      <c r="L11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EQ117" s="45"/>
      <c r="ER117" s="45"/>
      <c r="ES117" s="45"/>
      <c r="ET117" s="45"/>
      <c r="EU117" s="45"/>
      <c r="EV117" s="45"/>
      <c r="EW117" s="45"/>
      <c r="EX117" s="45"/>
      <c r="EY117" s="45"/>
      <c r="EZ117" s="45"/>
      <c r="FA117" s="45"/>
      <c r="FB117" s="45"/>
      <c r="FC117" s="45"/>
      <c r="FD117" s="45"/>
      <c r="FE117" s="45"/>
      <c r="FF117" s="45"/>
      <c r="FG117" s="45"/>
      <c r="FH117" s="45"/>
      <c r="FI117" s="45"/>
      <c r="FJ117" s="45"/>
    </row>
    <row r="118" spans="4:166">
      <c r="D118"/>
      <c r="E118"/>
      <c r="F118"/>
      <c r="G118"/>
      <c r="H118"/>
      <c r="I118"/>
      <c r="J118"/>
      <c r="K118"/>
      <c r="L118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EQ118" s="45"/>
      <c r="ER118" s="45"/>
      <c r="ES118" s="45"/>
      <c r="ET118" s="45"/>
      <c r="EU118" s="45"/>
      <c r="EV118" s="45"/>
      <c r="EW118" s="45"/>
      <c r="EX118" s="45"/>
      <c r="EY118" s="45"/>
      <c r="EZ118" s="45"/>
      <c r="FA118" s="45"/>
      <c r="FB118" s="45"/>
      <c r="FC118" s="45"/>
      <c r="FD118" s="45"/>
      <c r="FE118" s="45"/>
      <c r="FF118" s="45"/>
      <c r="FG118" s="45"/>
      <c r="FH118" s="45"/>
      <c r="FI118" s="45"/>
      <c r="FJ118" s="45"/>
    </row>
    <row r="119" spans="4:166">
      <c r="D119"/>
      <c r="E119"/>
      <c r="F119"/>
      <c r="G119"/>
      <c r="H119"/>
      <c r="I119"/>
      <c r="J119"/>
      <c r="K119"/>
      <c r="L119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EQ119" s="45"/>
      <c r="ER119" s="45"/>
      <c r="ES119" s="45"/>
      <c r="ET119" s="45"/>
      <c r="EU119" s="45"/>
      <c r="EV119" s="45"/>
      <c r="EW119" s="45"/>
      <c r="EX119" s="45"/>
      <c r="EY119" s="45"/>
      <c r="EZ119" s="45"/>
      <c r="FA119" s="45"/>
      <c r="FB119" s="45"/>
      <c r="FC119" s="45"/>
      <c r="FD119" s="45"/>
      <c r="FE119" s="45"/>
      <c r="FF119" s="45"/>
      <c r="FG119" s="45"/>
      <c r="FH119" s="45"/>
      <c r="FI119" s="45"/>
      <c r="FJ119" s="45"/>
    </row>
    <row r="120" spans="4:166">
      <c r="D120"/>
      <c r="E120"/>
      <c r="F120"/>
      <c r="G120"/>
      <c r="H120"/>
      <c r="I120"/>
      <c r="J120"/>
      <c r="K120"/>
      <c r="L120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EQ120" s="45"/>
      <c r="ER120" s="45"/>
      <c r="ES120" s="45"/>
      <c r="ET120" s="45"/>
      <c r="EU120" s="45"/>
      <c r="EV120" s="45"/>
      <c r="EW120" s="45"/>
      <c r="EX120" s="45"/>
      <c r="EY120" s="45"/>
      <c r="EZ120" s="45"/>
      <c r="FA120" s="45"/>
      <c r="FB120" s="45"/>
      <c r="FC120" s="45"/>
      <c r="FD120" s="45"/>
      <c r="FE120" s="45"/>
      <c r="FF120" s="45"/>
      <c r="FG120" s="45"/>
      <c r="FH120" s="45"/>
      <c r="FI120" s="45"/>
      <c r="FJ120" s="45"/>
    </row>
    <row r="121" spans="4:166">
      <c r="D121"/>
      <c r="E121"/>
      <c r="F121"/>
      <c r="G121"/>
      <c r="H121"/>
      <c r="I121"/>
      <c r="J121"/>
      <c r="K121"/>
      <c r="L121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EQ121" s="45"/>
      <c r="ER121" s="45"/>
      <c r="ES121" s="45"/>
      <c r="ET121" s="45"/>
      <c r="EU121" s="45"/>
      <c r="EV121" s="45"/>
      <c r="EW121" s="45"/>
      <c r="EX121" s="45"/>
      <c r="EY121" s="45"/>
      <c r="EZ121" s="45"/>
      <c r="FA121" s="45"/>
      <c r="FB121" s="45"/>
      <c r="FC121" s="45"/>
      <c r="FD121" s="45"/>
      <c r="FE121" s="45"/>
      <c r="FF121" s="45"/>
      <c r="FG121" s="45"/>
      <c r="FH121" s="45"/>
      <c r="FI121" s="45"/>
      <c r="FJ121" s="45"/>
    </row>
    <row r="122" spans="4:166">
      <c r="D122"/>
      <c r="E122"/>
      <c r="F122"/>
      <c r="G122"/>
      <c r="H122"/>
      <c r="I122"/>
      <c r="J122"/>
      <c r="K122"/>
      <c r="L122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EQ122" s="45"/>
      <c r="ER122" s="45"/>
      <c r="ES122" s="45"/>
      <c r="ET122" s="45"/>
      <c r="EU122" s="45"/>
      <c r="EV122" s="45"/>
      <c r="EW122" s="45"/>
      <c r="EX122" s="45"/>
      <c r="EY122" s="45"/>
      <c r="EZ122" s="45"/>
      <c r="FA122" s="45"/>
      <c r="FB122" s="45"/>
      <c r="FC122" s="45"/>
      <c r="FD122" s="45"/>
      <c r="FE122" s="45"/>
      <c r="FF122" s="45"/>
      <c r="FG122" s="45"/>
      <c r="FH122" s="45"/>
      <c r="FI122" s="45"/>
      <c r="FJ122" s="45"/>
    </row>
    <row r="123" spans="4:166">
      <c r="D123"/>
      <c r="E123"/>
      <c r="F123"/>
      <c r="G123"/>
      <c r="H123"/>
      <c r="I123"/>
      <c r="J123"/>
      <c r="K123"/>
      <c r="L123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EQ123" s="45"/>
      <c r="ER123" s="45"/>
      <c r="ES123" s="45"/>
      <c r="ET123" s="45"/>
      <c r="EU123" s="45"/>
      <c r="EV123" s="45"/>
      <c r="EW123" s="45"/>
      <c r="EX123" s="45"/>
      <c r="EY123" s="45"/>
      <c r="EZ123" s="45"/>
      <c r="FA123" s="45"/>
      <c r="FB123" s="45"/>
      <c r="FC123" s="45"/>
      <c r="FD123" s="45"/>
      <c r="FE123" s="45"/>
      <c r="FF123" s="45"/>
      <c r="FG123" s="45"/>
      <c r="FH123" s="45"/>
      <c r="FI123" s="45"/>
      <c r="FJ123" s="45"/>
    </row>
    <row r="124" spans="4:166">
      <c r="D124"/>
      <c r="E124"/>
      <c r="F124"/>
      <c r="G124"/>
      <c r="H124"/>
      <c r="I124"/>
      <c r="J124"/>
      <c r="K124"/>
      <c r="L124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EQ124" s="45"/>
      <c r="ER124" s="45"/>
      <c r="ES124" s="45"/>
      <c r="ET124" s="45"/>
      <c r="EU124" s="45"/>
      <c r="EV124" s="45"/>
      <c r="EW124" s="45"/>
      <c r="EX124" s="45"/>
      <c r="EY124" s="45"/>
      <c r="EZ124" s="45"/>
      <c r="FA124" s="45"/>
      <c r="FB124" s="45"/>
      <c r="FC124" s="45"/>
      <c r="FD124" s="45"/>
      <c r="FE124" s="45"/>
      <c r="FF124" s="45"/>
      <c r="FG124" s="45"/>
      <c r="FH124" s="45"/>
      <c r="FI124" s="45"/>
      <c r="FJ124" s="45"/>
    </row>
    <row r="125" spans="4:166">
      <c r="D125"/>
      <c r="E125"/>
      <c r="F125"/>
      <c r="G125"/>
      <c r="H125"/>
      <c r="I125"/>
      <c r="J125"/>
      <c r="K125"/>
      <c r="L125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EQ125" s="45"/>
      <c r="ER125" s="45"/>
      <c r="ES125" s="45"/>
      <c r="ET125" s="45"/>
      <c r="EU125" s="45"/>
      <c r="EV125" s="45"/>
      <c r="EW125" s="45"/>
      <c r="EX125" s="45"/>
      <c r="EY125" s="45"/>
      <c r="EZ125" s="45"/>
      <c r="FA125" s="45"/>
      <c r="FB125" s="45"/>
      <c r="FC125" s="45"/>
      <c r="FD125" s="45"/>
      <c r="FE125" s="45"/>
      <c r="FF125" s="45"/>
      <c r="FG125" s="45"/>
      <c r="FH125" s="45"/>
      <c r="FI125" s="45"/>
      <c r="FJ125" s="45"/>
    </row>
    <row r="126" spans="4:166">
      <c r="D126"/>
      <c r="E126"/>
      <c r="F126"/>
      <c r="G126"/>
      <c r="H126"/>
      <c r="I126"/>
      <c r="J126"/>
      <c r="K126"/>
      <c r="L126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EQ126" s="45"/>
      <c r="ER126" s="45"/>
      <c r="ES126" s="45"/>
      <c r="ET126" s="45"/>
      <c r="EU126" s="45"/>
      <c r="EV126" s="45"/>
      <c r="EW126" s="45"/>
      <c r="EX126" s="45"/>
      <c r="EY126" s="45"/>
      <c r="EZ126" s="45"/>
      <c r="FA126" s="45"/>
      <c r="FB126" s="45"/>
      <c r="FC126" s="45"/>
      <c r="FD126" s="45"/>
      <c r="FE126" s="45"/>
      <c r="FF126" s="45"/>
      <c r="FG126" s="45"/>
      <c r="FH126" s="45"/>
      <c r="FI126" s="45"/>
      <c r="FJ126" s="45"/>
    </row>
    <row r="127" spans="4:166">
      <c r="D127"/>
      <c r="E127"/>
      <c r="F127"/>
      <c r="G127"/>
      <c r="H127"/>
      <c r="I127"/>
      <c r="J127"/>
      <c r="K127"/>
      <c r="L12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EQ127" s="45"/>
      <c r="ER127" s="45"/>
      <c r="ES127" s="45"/>
      <c r="ET127" s="45"/>
      <c r="EU127" s="45"/>
      <c r="EV127" s="45"/>
      <c r="EW127" s="45"/>
      <c r="EX127" s="45"/>
      <c r="EY127" s="45"/>
      <c r="EZ127" s="45"/>
      <c r="FA127" s="45"/>
      <c r="FB127" s="45"/>
      <c r="FC127" s="45"/>
      <c r="FD127" s="45"/>
      <c r="FE127" s="45"/>
      <c r="FF127" s="45"/>
      <c r="FG127" s="45"/>
      <c r="FH127" s="45"/>
      <c r="FI127" s="45"/>
      <c r="FJ127" s="45"/>
    </row>
    <row r="128" spans="4:166">
      <c r="D128"/>
      <c r="E128"/>
      <c r="F128"/>
      <c r="G128"/>
      <c r="H128"/>
      <c r="I128"/>
      <c r="J128"/>
      <c r="K128"/>
      <c r="L128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EQ128" s="45"/>
      <c r="ER128" s="45"/>
      <c r="ES128" s="45"/>
      <c r="ET128" s="45"/>
      <c r="EU128" s="45"/>
      <c r="EV128" s="45"/>
      <c r="EW128" s="45"/>
      <c r="EX128" s="45"/>
      <c r="EY128" s="45"/>
      <c r="EZ128" s="45"/>
      <c r="FA128" s="45"/>
      <c r="FB128" s="45"/>
      <c r="FC128" s="45"/>
      <c r="FD128" s="45"/>
      <c r="FE128" s="45"/>
      <c r="FF128" s="45"/>
      <c r="FG128" s="45"/>
      <c r="FH128" s="45"/>
      <c r="FI128" s="45"/>
      <c r="FJ128" s="45"/>
    </row>
    <row r="129" spans="4:166">
      <c r="D129"/>
      <c r="E129"/>
      <c r="F129"/>
      <c r="G129"/>
      <c r="H129"/>
      <c r="I129"/>
      <c r="J129"/>
      <c r="K129"/>
      <c r="L129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EQ129" s="45"/>
      <c r="ER129" s="45"/>
      <c r="ES129" s="45"/>
      <c r="ET129" s="45"/>
      <c r="EU129" s="45"/>
      <c r="EV129" s="45"/>
      <c r="EW129" s="45"/>
      <c r="EX129" s="45"/>
      <c r="EY129" s="45"/>
      <c r="EZ129" s="45"/>
      <c r="FA129" s="45"/>
      <c r="FB129" s="45"/>
      <c r="FC129" s="45"/>
      <c r="FD129" s="45"/>
      <c r="FE129" s="45"/>
      <c r="FF129" s="45"/>
      <c r="FG129" s="45"/>
      <c r="FH129" s="45"/>
      <c r="FI129" s="45"/>
      <c r="FJ129" s="45"/>
    </row>
    <row r="130" spans="4:166">
      <c r="D130"/>
      <c r="E130"/>
      <c r="F130"/>
      <c r="G130"/>
      <c r="H130"/>
      <c r="I130"/>
    </row>
    <row r="131" spans="4:166">
      <c r="D131"/>
      <c r="E131"/>
      <c r="F131"/>
      <c r="G131"/>
      <c r="H131"/>
      <c r="I131"/>
    </row>
    <row r="132" spans="4:166">
      <c r="D132"/>
      <c r="E132"/>
      <c r="F132"/>
      <c r="G132"/>
      <c r="H132"/>
      <c r="I132"/>
    </row>
    <row r="133" spans="4:166">
      <c r="D133"/>
      <c r="E133"/>
      <c r="F133"/>
      <c r="G133"/>
      <c r="H133"/>
      <c r="I133"/>
    </row>
    <row r="134" spans="4:166">
      <c r="D134"/>
      <c r="E134"/>
      <c r="F134"/>
      <c r="G134"/>
      <c r="H134"/>
      <c r="I134"/>
    </row>
    <row r="135" spans="4:166">
      <c r="D135"/>
      <c r="E135"/>
      <c r="F135"/>
      <c r="G135"/>
      <c r="H135"/>
      <c r="I135"/>
    </row>
    <row r="136" spans="4:166">
      <c r="D136"/>
      <c r="E136"/>
      <c r="F136"/>
      <c r="G136"/>
      <c r="H136"/>
      <c r="I136"/>
    </row>
    <row r="137" spans="4:166">
      <c r="D137"/>
      <c r="E137"/>
      <c r="F137"/>
      <c r="G137"/>
      <c r="H137"/>
      <c r="I137"/>
    </row>
    <row r="138" spans="4:166">
      <c r="D138"/>
      <c r="E138"/>
      <c r="F138"/>
      <c r="G138"/>
      <c r="H138"/>
      <c r="I138"/>
    </row>
    <row r="139" spans="4:166">
      <c r="D139"/>
      <c r="E139"/>
      <c r="F139"/>
      <c r="G139"/>
      <c r="H139"/>
      <c r="I139"/>
    </row>
    <row r="140" spans="4:166">
      <c r="D140"/>
      <c r="E140"/>
      <c r="F140"/>
      <c r="G140"/>
      <c r="H140"/>
      <c r="I140"/>
    </row>
    <row r="141" spans="4:166">
      <c r="D141"/>
      <c r="E141"/>
      <c r="F141"/>
      <c r="G141"/>
      <c r="H141"/>
      <c r="I141"/>
    </row>
    <row r="142" spans="4:166">
      <c r="D142"/>
      <c r="E142"/>
      <c r="F142"/>
      <c r="G142"/>
      <c r="H142"/>
      <c r="I142"/>
    </row>
    <row r="143" spans="4:166">
      <c r="D143"/>
      <c r="E143"/>
      <c r="F143"/>
      <c r="G143"/>
      <c r="H143"/>
      <c r="I143"/>
    </row>
  </sheetData>
  <mergeCells count="19">
    <mergeCell ref="A1:L1"/>
    <mergeCell ref="A2:L2"/>
    <mergeCell ref="A3:L3"/>
    <mergeCell ref="A4:L4"/>
    <mergeCell ref="A6:B6"/>
    <mergeCell ref="K6:L6"/>
    <mergeCell ref="A99:B99"/>
    <mergeCell ref="K99:L99"/>
    <mergeCell ref="A8:B8"/>
    <mergeCell ref="K8:L8"/>
    <mergeCell ref="A63:B63"/>
    <mergeCell ref="A64:B64"/>
    <mergeCell ref="K64:L64"/>
    <mergeCell ref="J80:L80"/>
    <mergeCell ref="A82:B82"/>
    <mergeCell ref="K82:L82"/>
    <mergeCell ref="J93:L93"/>
    <mergeCell ref="A96:B96"/>
    <mergeCell ref="K96:L96"/>
  </mergeCells>
  <printOptions horizontalCentered="1"/>
  <pageMargins left="0" right="0" top="0.39370078740157483" bottom="0" header="0.31496062992125984" footer="0.31496062992125984"/>
  <pageSetup paperSize="9" scale="80" orientation="landscape" r:id="rId1"/>
  <rowBreaks count="3" manualBreakCount="3">
    <brk id="35" max="11" man="1"/>
    <brk id="63" max="11" man="1"/>
    <brk id="80" max="11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>
    <tabColor theme="0"/>
  </sheetPr>
  <dimension ref="A1:U46"/>
  <sheetViews>
    <sheetView view="pageBreakPreview" topLeftCell="A14" zoomScale="80" zoomScaleNormal="100" zoomScaleSheetLayoutView="80" workbookViewId="0">
      <selection activeCell="C32" sqref="C32"/>
    </sheetView>
  </sheetViews>
  <sheetFormatPr defaultRowHeight="14.25"/>
  <cols>
    <col min="1" max="1" width="10.75" customWidth="1"/>
    <col min="2" max="2" width="30.75" customWidth="1"/>
    <col min="3" max="7" width="13.875" customWidth="1"/>
    <col min="8" max="8" width="30.75" customWidth="1"/>
    <col min="9" max="9" width="10.75" customWidth="1"/>
    <col min="13" max="17" width="14.125" bestFit="1" customWidth="1"/>
    <col min="21" max="21" width="31.875" customWidth="1"/>
  </cols>
  <sheetData>
    <row r="1" spans="1:21" ht="19.899999999999999" customHeight="1">
      <c r="A1" s="642" t="s">
        <v>297</v>
      </c>
      <c r="B1" s="642"/>
      <c r="C1" s="642"/>
      <c r="D1" s="642"/>
      <c r="E1" s="642"/>
      <c r="F1" s="642"/>
      <c r="G1" s="642"/>
      <c r="H1" s="642"/>
      <c r="I1" s="642"/>
    </row>
    <row r="2" spans="1:21" ht="19.899999999999999" customHeight="1">
      <c r="A2" s="642" t="s">
        <v>451</v>
      </c>
      <c r="B2" s="642"/>
      <c r="C2" s="642"/>
      <c r="D2" s="642"/>
      <c r="E2" s="642"/>
      <c r="F2" s="642"/>
      <c r="G2" s="642"/>
      <c r="H2" s="642"/>
      <c r="I2" s="642"/>
    </row>
    <row r="3" spans="1:21" ht="19.899999999999999" customHeight="1">
      <c r="A3" s="644" t="s">
        <v>306</v>
      </c>
      <c r="B3" s="644"/>
      <c r="C3" s="644"/>
      <c r="D3" s="644"/>
      <c r="E3" s="644"/>
      <c r="F3" s="644"/>
      <c r="G3" s="644"/>
      <c r="H3" s="644"/>
      <c r="I3" s="644"/>
    </row>
    <row r="4" spans="1:21" ht="19.899999999999999" customHeight="1">
      <c r="A4" s="612" t="s">
        <v>452</v>
      </c>
      <c r="B4" s="612"/>
      <c r="C4" s="612"/>
      <c r="D4" s="612"/>
      <c r="E4" s="612"/>
      <c r="F4" s="612"/>
      <c r="G4" s="612"/>
      <c r="H4" s="612"/>
      <c r="I4" s="612"/>
    </row>
    <row r="5" spans="1:21">
      <c r="P5" s="283"/>
      <c r="Q5" s="283"/>
      <c r="R5" s="284"/>
      <c r="S5" s="284"/>
      <c r="T5" s="283"/>
      <c r="U5" s="285"/>
    </row>
    <row r="6" spans="1:21" ht="15" customHeight="1">
      <c r="P6" s="287"/>
      <c r="Q6" s="287"/>
      <c r="R6" s="288"/>
      <c r="S6" s="288"/>
      <c r="T6" s="286"/>
      <c r="U6" s="289"/>
    </row>
    <row r="7" spans="1:21" ht="15" customHeight="1">
      <c r="P7" s="290"/>
      <c r="Q7" s="290"/>
      <c r="R7" s="290"/>
      <c r="S7" s="290"/>
      <c r="T7" s="291"/>
      <c r="U7" s="292"/>
    </row>
    <row r="8" spans="1:21" ht="15" customHeight="1"/>
    <row r="9" spans="1:21" ht="15" customHeight="1"/>
    <row r="10" spans="1:21" ht="15" customHeight="1"/>
    <row r="11" spans="1:21" ht="15" customHeight="1"/>
    <row r="12" spans="1:21" ht="15" customHeight="1"/>
    <row r="13" spans="1:21" ht="15" customHeight="1"/>
    <row r="14" spans="1:21" ht="15" customHeight="1"/>
    <row r="15" spans="1:21" ht="15" customHeight="1"/>
    <row r="16" spans="1:21" ht="15" customHeight="1"/>
    <row r="17" spans="1:21" ht="15" customHeight="1"/>
    <row r="18" spans="1:21" ht="15" customHeight="1"/>
    <row r="19" spans="1:21" ht="15" customHeight="1"/>
    <row r="20" spans="1:21" ht="15" customHeight="1"/>
    <row r="21" spans="1:21" ht="15" customHeight="1"/>
    <row r="22" spans="1:21" ht="15" customHeight="1"/>
    <row r="23" spans="1:21" ht="15" customHeight="1"/>
    <row r="24" spans="1:21" ht="15" customHeight="1"/>
    <row r="25" spans="1:21" ht="18" customHeight="1"/>
    <row r="26" spans="1:21" ht="18" customHeight="1"/>
    <row r="27" spans="1:21" ht="30" customHeight="1"/>
    <row r="28" spans="1:21" s="295" customFormat="1" ht="15.75">
      <c r="A28" s="653" t="s">
        <v>307</v>
      </c>
      <c r="B28" s="653"/>
      <c r="C28" s="653"/>
      <c r="D28" s="653"/>
      <c r="E28" s="653"/>
      <c r="F28" s="653"/>
      <c r="G28" s="653"/>
      <c r="H28" s="653"/>
      <c r="I28" s="653"/>
      <c r="J28"/>
      <c r="K28"/>
      <c r="L28"/>
      <c r="M28"/>
      <c r="N28"/>
      <c r="O28"/>
      <c r="P28" s="294"/>
      <c r="Q28" s="294"/>
      <c r="R28" s="294"/>
      <c r="S28" s="294"/>
      <c r="T28" s="294"/>
      <c r="U28" s="294"/>
    </row>
    <row r="29" spans="1:21" ht="28.15" customHeight="1">
      <c r="A29" s="488" t="s">
        <v>32</v>
      </c>
      <c r="B29" s="489" t="s">
        <v>308</v>
      </c>
      <c r="C29" s="491">
        <v>2016</v>
      </c>
      <c r="D29" s="491">
        <v>2017</v>
      </c>
      <c r="E29" s="491">
        <v>2018</v>
      </c>
      <c r="F29" s="491" t="s">
        <v>186</v>
      </c>
      <c r="G29" s="491" t="s">
        <v>450</v>
      </c>
      <c r="H29" s="298" t="s">
        <v>309</v>
      </c>
      <c r="I29" s="495" t="s">
        <v>33</v>
      </c>
    </row>
    <row r="30" spans="1:21" s="293" customFormat="1" ht="3" customHeight="1" thickBot="1">
      <c r="A30" s="490"/>
      <c r="B30" s="490"/>
      <c r="C30" s="492"/>
      <c r="D30" s="492"/>
      <c r="E30" s="492"/>
      <c r="F30" s="492"/>
      <c r="G30" s="492"/>
      <c r="H30" s="296"/>
      <c r="I30" s="297"/>
      <c r="J30"/>
      <c r="K30"/>
      <c r="L30"/>
      <c r="M30"/>
      <c r="N30"/>
      <c r="O30"/>
    </row>
    <row r="31" spans="1:21" s="293" customFormat="1" ht="18" customHeight="1" thickTop="1" thickBot="1">
      <c r="A31" s="484" t="s">
        <v>38</v>
      </c>
      <c r="B31" s="485" t="s">
        <v>310</v>
      </c>
      <c r="C31" s="493">
        <v>669221.25606248039</v>
      </c>
      <c r="D31" s="493">
        <v>659198.96714811178</v>
      </c>
      <c r="E31" s="493">
        <v>667339.23188008042</v>
      </c>
      <c r="F31" s="493">
        <v>671932.13383329334</v>
      </c>
      <c r="G31" s="493">
        <v>648027.44936883776</v>
      </c>
      <c r="H31" s="378" t="s">
        <v>311</v>
      </c>
      <c r="I31" s="377" t="s">
        <v>39</v>
      </c>
      <c r="J31"/>
      <c r="K31"/>
      <c r="L31"/>
      <c r="M31"/>
      <c r="N31"/>
      <c r="O31"/>
    </row>
    <row r="32" spans="1:21" s="293" customFormat="1" ht="18" customHeight="1" thickTop="1">
      <c r="A32" s="486" t="s">
        <v>75</v>
      </c>
      <c r="B32" s="487" t="s">
        <v>74</v>
      </c>
      <c r="C32" s="494">
        <v>3.0641918829969512</v>
      </c>
      <c r="D32" s="543">
        <v>-1.5</v>
      </c>
      <c r="E32" s="580">
        <v>1.2</v>
      </c>
      <c r="F32" s="494">
        <v>0.7</v>
      </c>
      <c r="G32" s="580">
        <v>-3.6</v>
      </c>
      <c r="H32" s="380" t="s">
        <v>76</v>
      </c>
      <c r="I32" s="379" t="s">
        <v>75</v>
      </c>
      <c r="J32"/>
      <c r="K32"/>
      <c r="L32"/>
      <c r="M32"/>
      <c r="N32"/>
      <c r="O32"/>
    </row>
    <row r="33" spans="1:9">
      <c r="C33" s="601"/>
      <c r="D33" s="601"/>
      <c r="E33" s="601"/>
      <c r="F33" s="601"/>
      <c r="G33" s="601"/>
    </row>
    <row r="34" spans="1:9" ht="13.9" customHeight="1">
      <c r="A34" s="654" t="s">
        <v>312</v>
      </c>
      <c r="B34" s="654"/>
      <c r="C34" s="654"/>
      <c r="D34" s="654"/>
      <c r="E34" s="654"/>
      <c r="F34" s="654"/>
      <c r="G34" s="654"/>
      <c r="H34" s="654"/>
      <c r="I34" s="654"/>
    </row>
    <row r="35" spans="1:9">
      <c r="C35" s="447"/>
      <c r="D35" s="447"/>
      <c r="E35" s="447"/>
      <c r="F35" s="447"/>
      <c r="G35" s="447"/>
    </row>
    <row r="36" spans="1:9">
      <c r="A36" s="555" t="s">
        <v>313</v>
      </c>
      <c r="C36" s="447"/>
      <c r="D36" s="447"/>
      <c r="E36" s="447"/>
      <c r="F36" s="447"/>
      <c r="G36" s="447"/>
      <c r="I36" s="282" t="s">
        <v>88</v>
      </c>
    </row>
    <row r="37" spans="1:9">
      <c r="A37" s="555" t="s">
        <v>314</v>
      </c>
      <c r="C37" t="s">
        <v>462</v>
      </c>
      <c r="I37" s="282" t="s">
        <v>90</v>
      </c>
    </row>
    <row r="45" spans="1:9" ht="31.5" hidden="1" thickTop="1" thickBot="1">
      <c r="B45" s="381" t="s">
        <v>315</v>
      </c>
    </row>
    <row r="46" spans="1:9" ht="30.75" hidden="1" thickTop="1">
      <c r="B46" s="382" t="s">
        <v>316</v>
      </c>
    </row>
  </sheetData>
  <mergeCells count="6">
    <mergeCell ref="A1:I1"/>
    <mergeCell ref="A3:I3"/>
    <mergeCell ref="A28:I28"/>
    <mergeCell ref="A34:I34"/>
    <mergeCell ref="A4:I4"/>
    <mergeCell ref="A2:I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>
    <tabColor theme="0"/>
  </sheetPr>
  <dimension ref="A1:GP28"/>
  <sheetViews>
    <sheetView view="pageBreakPreview" zoomScale="90" zoomScaleNormal="100" zoomScaleSheetLayoutView="90" workbookViewId="0">
      <selection activeCell="F31" sqref="F31"/>
    </sheetView>
  </sheetViews>
  <sheetFormatPr defaultColWidth="9.125" defaultRowHeight="14.25"/>
  <cols>
    <col min="1" max="1" width="4.75" style="52" customWidth="1"/>
    <col min="2" max="2" width="30.75" style="52" customWidth="1"/>
    <col min="3" max="3" width="6.375" style="185" customWidth="1"/>
    <col min="4" max="4" width="10.125" style="52" hidden="1" customWidth="1"/>
    <col min="5" max="5" width="17.75" style="52" customWidth="1"/>
    <col min="6" max="6" width="11.125" style="52" bestFit="1" customWidth="1"/>
    <col min="7" max="9" width="11.125" style="52" customWidth="1"/>
    <col min="10" max="10" width="30.75" style="53" customWidth="1"/>
    <col min="11" max="11" width="4.75" style="52" customWidth="1"/>
    <col min="14" max="15" width="11.625" bestFit="1" customWidth="1"/>
    <col min="30" max="16384" width="9.125" style="52"/>
  </cols>
  <sheetData>
    <row r="1" spans="1:29" ht="20.25">
      <c r="A1" s="655" t="s">
        <v>317</v>
      </c>
      <c r="B1" s="655"/>
      <c r="C1" s="655"/>
      <c r="D1" s="655"/>
      <c r="E1" s="655"/>
      <c r="F1" s="655"/>
      <c r="G1" s="655"/>
      <c r="H1" s="655"/>
      <c r="I1" s="655"/>
      <c r="J1" s="655"/>
      <c r="K1" s="655"/>
    </row>
    <row r="2" spans="1:29" s="116" customFormat="1" ht="20.25">
      <c r="A2" s="643" t="s">
        <v>452</v>
      </c>
      <c r="B2" s="643"/>
      <c r="C2" s="643"/>
      <c r="D2" s="643"/>
      <c r="E2" s="643"/>
      <c r="F2" s="643"/>
      <c r="G2" s="643"/>
      <c r="H2" s="643"/>
      <c r="I2" s="643"/>
      <c r="J2" s="643"/>
      <c r="K2" s="643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</row>
    <row r="3" spans="1:29" ht="15.75">
      <c r="A3" s="643" t="s">
        <v>318</v>
      </c>
      <c r="B3" s="643"/>
      <c r="C3" s="643"/>
      <c r="D3" s="643"/>
      <c r="E3" s="643"/>
      <c r="F3" s="643"/>
      <c r="G3" s="643"/>
      <c r="H3" s="643"/>
      <c r="I3" s="643"/>
      <c r="J3" s="643"/>
      <c r="K3" s="643"/>
    </row>
    <row r="4" spans="1:29" ht="15.75">
      <c r="A4" s="612" t="s">
        <v>452</v>
      </c>
      <c r="B4" s="612"/>
      <c r="C4" s="612"/>
      <c r="D4" s="612"/>
      <c r="E4" s="612"/>
      <c r="F4" s="612"/>
      <c r="G4" s="612"/>
      <c r="H4" s="612"/>
      <c r="I4" s="612"/>
      <c r="J4" s="612"/>
      <c r="K4" s="612"/>
    </row>
    <row r="5" spans="1:29" ht="15.75">
      <c r="A5" s="11" t="s">
        <v>319</v>
      </c>
      <c r="B5" s="11"/>
      <c r="C5" s="180"/>
      <c r="J5" s="46"/>
      <c r="K5" s="15" t="s">
        <v>320</v>
      </c>
    </row>
    <row r="6" spans="1:29" ht="53.25" customHeight="1">
      <c r="A6" s="656" t="s">
        <v>184</v>
      </c>
      <c r="B6" s="657"/>
      <c r="C6" s="28" t="s">
        <v>321</v>
      </c>
      <c r="D6" s="158">
        <v>2013</v>
      </c>
      <c r="E6" s="215">
        <v>2016</v>
      </c>
      <c r="F6" s="215">
        <v>2017</v>
      </c>
      <c r="G6" s="215">
        <v>2018</v>
      </c>
      <c r="H6" s="215" t="s">
        <v>186</v>
      </c>
      <c r="I6" s="215" t="s">
        <v>450</v>
      </c>
      <c r="J6" s="658" t="s">
        <v>322</v>
      </c>
      <c r="K6" s="659"/>
    </row>
    <row r="7" spans="1:29" ht="6" customHeight="1" thickBot="1">
      <c r="A7" s="78"/>
      <c r="B7" s="79"/>
      <c r="C7" s="181"/>
      <c r="D7" s="80"/>
      <c r="E7" s="80"/>
      <c r="F7" s="80"/>
      <c r="G7" s="80"/>
      <c r="H7" s="80"/>
      <c r="I7" s="80"/>
      <c r="J7" s="81"/>
      <c r="K7" s="80"/>
    </row>
    <row r="8" spans="1:29" s="204" customFormat="1" ht="21" customHeight="1" thickTop="1" thickBot="1">
      <c r="A8" s="65" t="s">
        <v>191</v>
      </c>
      <c r="B8" s="200" t="s">
        <v>323</v>
      </c>
      <c r="C8" s="201" t="s">
        <v>324</v>
      </c>
      <c r="D8" s="202">
        <v>105350.6274081163</v>
      </c>
      <c r="E8" s="202">
        <f>'[1]3.1'!$H$8</f>
        <v>138570.75728158304</v>
      </c>
      <c r="F8" s="202">
        <f>'[1]3.1'!$I$8</f>
        <v>144820.56387275486</v>
      </c>
      <c r="G8" s="202">
        <f>'[1]3.1'!$J$8</f>
        <v>147184.94857873328</v>
      </c>
      <c r="H8" s="202">
        <v>150673.20579165203</v>
      </c>
      <c r="I8" s="202">
        <f>'[4]3.1'!$L$8</f>
        <v>136548.86817495286</v>
      </c>
      <c r="J8" s="203" t="s">
        <v>325</v>
      </c>
      <c r="K8" s="71" t="s">
        <v>191</v>
      </c>
      <c r="L8" s="447"/>
      <c r="M8"/>
      <c r="N8" s="575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</row>
    <row r="9" spans="1:29" ht="15.75" thickTop="1" thickBot="1">
      <c r="A9" s="20"/>
      <c r="B9" s="58" t="s">
        <v>326</v>
      </c>
      <c r="C9" s="182"/>
      <c r="D9" s="129">
        <v>14.563892382193657</v>
      </c>
      <c r="E9" s="129">
        <v>25.1</v>
      </c>
      <c r="F9" s="129">
        <v>24.7</v>
      </c>
      <c r="G9" s="129">
        <v>22.1</v>
      </c>
      <c r="H9" s="129">
        <v>23.469660561617641</v>
      </c>
      <c r="I9" s="129">
        <v>25.548503522706174</v>
      </c>
      <c r="J9" s="57" t="s">
        <v>327</v>
      </c>
      <c r="K9" s="21"/>
      <c r="N9" s="575"/>
      <c r="O9" s="575"/>
    </row>
    <row r="10" spans="1:29" ht="15.75" thickTop="1" thickBot="1">
      <c r="A10" s="20"/>
      <c r="B10" s="58" t="s">
        <v>328</v>
      </c>
      <c r="C10" s="182"/>
      <c r="D10" s="129">
        <v>15.529355374622369</v>
      </c>
      <c r="E10" s="129">
        <v>7.6</v>
      </c>
      <c r="F10" s="129">
        <v>4.5</v>
      </c>
      <c r="G10" s="129">
        <v>1.6</v>
      </c>
      <c r="H10" s="129">
        <v>2.3699822886799922</v>
      </c>
      <c r="I10" s="129">
        <v>-10.86318264197385</v>
      </c>
      <c r="J10" s="57" t="s">
        <v>329</v>
      </c>
      <c r="K10" s="21"/>
      <c r="N10" s="575"/>
      <c r="O10" s="575"/>
    </row>
    <row r="11" spans="1:29" s="204" customFormat="1" ht="21" customHeight="1" thickTop="1" thickBot="1">
      <c r="A11" s="22" t="s">
        <v>198</v>
      </c>
      <c r="B11" s="200" t="s">
        <v>330</v>
      </c>
      <c r="C11" s="201" t="s">
        <v>331</v>
      </c>
      <c r="D11" s="202">
        <v>105291.66100789802</v>
      </c>
      <c r="E11" s="202">
        <f>'[1]3.1'!$H$11</f>
        <v>107941.03071777604</v>
      </c>
      <c r="F11" s="202">
        <f>'[1]3.1'!$I$11</f>
        <v>103273.56754226123</v>
      </c>
      <c r="G11" s="202">
        <f>'[1]3.1'!$J$11</f>
        <v>108649.42586870736</v>
      </c>
      <c r="H11" s="202">
        <f>'[1]3.1'!$K$11</f>
        <v>118534.65805023818</v>
      </c>
      <c r="I11" s="202">
        <f>'[4]3.1'!$L$11</f>
        <v>115409.92502781699</v>
      </c>
      <c r="J11" s="203" t="s">
        <v>332</v>
      </c>
      <c r="K11" s="25" t="s">
        <v>198</v>
      </c>
      <c r="L11" s="447"/>
      <c r="M11"/>
      <c r="N11" s="575"/>
      <c r="O11" s="575"/>
      <c r="P11"/>
      <c r="Q11"/>
      <c r="R11"/>
      <c r="S11"/>
      <c r="T11"/>
      <c r="U11"/>
      <c r="V11"/>
      <c r="W11"/>
      <c r="X11"/>
      <c r="Y11"/>
      <c r="Z11"/>
      <c r="AA11"/>
      <c r="AB11"/>
      <c r="AC11"/>
    </row>
    <row r="12" spans="1:29" ht="15.75" thickTop="1" thickBot="1">
      <c r="A12" s="20"/>
      <c r="B12" s="58" t="s">
        <v>326</v>
      </c>
      <c r="C12" s="182"/>
      <c r="D12" s="129">
        <v>14.555740742966892</v>
      </c>
      <c r="E12" s="129">
        <v>19.5</v>
      </c>
      <c r="F12" s="129">
        <v>17.600000000000001</v>
      </c>
      <c r="G12" s="129">
        <v>16.3</v>
      </c>
      <c r="H12" s="129">
        <v>18.519631508075708</v>
      </c>
      <c r="I12" s="129">
        <v>22</v>
      </c>
      <c r="J12" s="57" t="s">
        <v>327</v>
      </c>
      <c r="K12" s="21"/>
      <c r="N12" s="545"/>
      <c r="O12" s="545"/>
    </row>
    <row r="13" spans="1:29" ht="15.75" thickTop="1" thickBot="1">
      <c r="A13" s="20"/>
      <c r="B13" s="58" t="s">
        <v>328</v>
      </c>
      <c r="C13" s="182"/>
      <c r="D13" s="129">
        <v>26.404136873505962</v>
      </c>
      <c r="E13" s="129">
        <v>9.4</v>
      </c>
      <c r="F13" s="129">
        <v>-4.3</v>
      </c>
      <c r="G13" s="129">
        <v>5.2054542651934952</v>
      </c>
      <c r="H13" s="129">
        <v>9.0982829430467262</v>
      </c>
      <c r="I13" s="129">
        <v>-2.6</v>
      </c>
      <c r="J13" s="57" t="s">
        <v>329</v>
      </c>
      <c r="K13" s="21"/>
      <c r="N13" s="545"/>
      <c r="O13" s="545"/>
    </row>
    <row r="14" spans="1:29" s="204" customFormat="1" ht="21" customHeight="1" thickTop="1" thickBot="1">
      <c r="A14" s="22" t="s">
        <v>202</v>
      </c>
      <c r="B14" s="200" t="s">
        <v>333</v>
      </c>
      <c r="C14" s="201" t="s">
        <v>334</v>
      </c>
      <c r="D14" s="202">
        <v>201298.33202862588</v>
      </c>
      <c r="E14" s="202">
        <f>'[1]3.1'!$H$14</f>
        <v>273317.35396053351</v>
      </c>
      <c r="F14" s="202">
        <f>'[1]3.1'!$I$14</f>
        <v>254543.67344869976</v>
      </c>
      <c r="G14" s="202">
        <f>'[1]3.1'!$J$14</f>
        <v>277734.85743263969</v>
      </c>
      <c r="H14" s="202">
        <v>280777.55054636672</v>
      </c>
      <c r="I14" s="202">
        <f>'[4]3.1'!$L$14</f>
        <v>230496.56937401358</v>
      </c>
      <c r="J14" s="203" t="s">
        <v>335</v>
      </c>
      <c r="K14" s="25" t="s">
        <v>202</v>
      </c>
      <c r="L14" s="447"/>
      <c r="M14"/>
      <c r="N14" s="575"/>
      <c r="O14" s="545"/>
      <c r="P14"/>
      <c r="Q14"/>
      <c r="R14"/>
      <c r="S14"/>
      <c r="T14"/>
      <c r="U14"/>
      <c r="V14"/>
      <c r="W14"/>
      <c r="X14"/>
      <c r="Y14"/>
      <c r="Z14"/>
      <c r="AA14"/>
      <c r="AB14"/>
      <c r="AC14"/>
    </row>
    <row r="15" spans="1:29" ht="15.75" thickTop="1" thickBot="1">
      <c r="A15" s="20"/>
      <c r="B15" s="58" t="s">
        <v>326</v>
      </c>
      <c r="C15" s="182"/>
      <c r="D15" s="129">
        <v>27.827904935230922</v>
      </c>
      <c r="E15" s="129">
        <v>49.5</v>
      </c>
      <c r="F15" s="129">
        <v>43.4</v>
      </c>
      <c r="G15" s="129">
        <v>41.6</v>
      </c>
      <c r="H15" s="129">
        <v>43.7</v>
      </c>
      <c r="I15" s="129">
        <v>44.279214983912702</v>
      </c>
      <c r="J15" s="57" t="s">
        <v>327</v>
      </c>
      <c r="K15" s="21"/>
      <c r="N15" s="545"/>
      <c r="O15" s="545"/>
    </row>
    <row r="16" spans="1:29" ht="15.75" thickTop="1" thickBot="1">
      <c r="A16" s="20"/>
      <c r="B16" s="58" t="s">
        <v>328</v>
      </c>
      <c r="C16" s="182"/>
      <c r="D16" s="129">
        <v>9.0444103140170427</v>
      </c>
      <c r="E16" s="129">
        <v>23.9</v>
      </c>
      <c r="F16" s="129">
        <v>-6.9</v>
      </c>
      <c r="G16" s="129">
        <v>9.1</v>
      </c>
      <c r="H16" s="129">
        <v>1.1000000000000001</v>
      </c>
      <c r="I16" s="129">
        <v>-17.097960100373371</v>
      </c>
      <c r="J16" s="57" t="s">
        <v>329</v>
      </c>
      <c r="K16" s="21"/>
      <c r="N16" s="545"/>
      <c r="O16" s="545"/>
    </row>
    <row r="17" spans="1:198" s="204" customFormat="1" ht="21" customHeight="1" thickTop="1" thickBot="1">
      <c r="A17" s="22" t="s">
        <v>205</v>
      </c>
      <c r="B17" s="200" t="s">
        <v>336</v>
      </c>
      <c r="C17" s="201" t="s">
        <v>337</v>
      </c>
      <c r="D17" s="202">
        <v>526018</v>
      </c>
      <c r="E17" s="202">
        <f>'[1]3.1'!$H$17</f>
        <v>263526</v>
      </c>
      <c r="F17" s="202">
        <f>'[1]3.1'!$I$17</f>
        <v>310144</v>
      </c>
      <c r="G17" s="202">
        <f>'[1]3.1'!$J$17</f>
        <v>373322</v>
      </c>
      <c r="H17" s="202">
        <f>'[1]3.1'!$K$17</f>
        <v>335048</v>
      </c>
      <c r="I17" s="202">
        <f>'[1]3.1'!$L$17</f>
        <v>258197</v>
      </c>
      <c r="J17" s="203" t="s">
        <v>338</v>
      </c>
      <c r="K17" s="25" t="s">
        <v>205</v>
      </c>
      <c r="L17" s="447"/>
      <c r="M17"/>
      <c r="N17" s="575"/>
      <c r="O17" s="545"/>
      <c r="P17"/>
      <c r="Q17"/>
      <c r="R17"/>
      <c r="S17"/>
      <c r="T17"/>
      <c r="U17"/>
      <c r="V17"/>
      <c r="W17"/>
      <c r="X17"/>
      <c r="Y17"/>
      <c r="Z17"/>
      <c r="AA17"/>
      <c r="AB17"/>
      <c r="AC17"/>
    </row>
    <row r="18" spans="1:198" ht="15.75" thickTop="1" thickBot="1">
      <c r="A18" s="55"/>
      <c r="B18" s="58" t="s">
        <v>326</v>
      </c>
      <c r="C18" s="182"/>
      <c r="D18" s="129">
        <v>72.717835019808746</v>
      </c>
      <c r="E18" s="129">
        <v>47.7</v>
      </c>
      <c r="F18" s="129">
        <v>52.9</v>
      </c>
      <c r="G18" s="129">
        <v>55.941863173284148</v>
      </c>
      <c r="H18" s="129">
        <v>52.188859927240884</v>
      </c>
      <c r="I18" s="129">
        <v>49.116058350469331</v>
      </c>
      <c r="J18" s="57" t="s">
        <v>327</v>
      </c>
      <c r="K18" s="21"/>
      <c r="N18" s="575"/>
      <c r="O18" s="575"/>
    </row>
    <row r="19" spans="1:198" ht="15.75" thickTop="1" thickBot="1">
      <c r="A19" s="55"/>
      <c r="B19" s="58" t="s">
        <v>328</v>
      </c>
      <c r="C19" s="182"/>
      <c r="D19" s="129">
        <v>1.1438866765756188</v>
      </c>
      <c r="E19" s="129">
        <v>-21.6</v>
      </c>
      <c r="F19" s="129">
        <v>17.7</v>
      </c>
      <c r="G19" s="129">
        <v>20.37053755674782</v>
      </c>
      <c r="H19" s="129">
        <v>-10.252275515506724</v>
      </c>
      <c r="I19" s="129">
        <v>-22.937310474917027</v>
      </c>
      <c r="J19" s="57" t="s">
        <v>329</v>
      </c>
      <c r="K19" s="21"/>
      <c r="N19" s="575"/>
      <c r="O19" s="575"/>
    </row>
    <row r="20" spans="1:198" s="204" customFormat="1" ht="21" customHeight="1" thickTop="1" thickBot="1">
      <c r="A20" s="205" t="s">
        <v>210</v>
      </c>
      <c r="B20" s="200" t="s">
        <v>339</v>
      </c>
      <c r="C20" s="201" t="s">
        <v>340</v>
      </c>
      <c r="D20" s="202">
        <v>-214590</v>
      </c>
      <c r="E20" s="202">
        <v>231050</v>
      </c>
      <c r="F20" s="202">
        <v>226381</v>
      </c>
      <c r="G20" s="202">
        <v>239552</v>
      </c>
      <c r="H20" s="202">
        <v>243042</v>
      </c>
      <c r="I20" s="202">
        <f>'[1]3.1'!$L$20</f>
        <v>214995</v>
      </c>
      <c r="J20" s="203" t="s">
        <v>341</v>
      </c>
      <c r="K20" s="25" t="s">
        <v>210</v>
      </c>
      <c r="L20" s="447"/>
      <c r="M20"/>
      <c r="N20" s="575"/>
      <c r="O20" s="575"/>
      <c r="P20"/>
      <c r="Q20"/>
      <c r="R20"/>
      <c r="S20"/>
      <c r="T20"/>
      <c r="U20"/>
      <c r="V20"/>
      <c r="W20"/>
      <c r="X20"/>
      <c r="Y20"/>
      <c r="Z20"/>
      <c r="AA20"/>
      <c r="AB20"/>
      <c r="AC20"/>
    </row>
    <row r="21" spans="1:198" ht="15.75" thickTop="1" thickBot="1">
      <c r="A21" s="55"/>
      <c r="B21" s="58" t="s">
        <v>326</v>
      </c>
      <c r="C21" s="182"/>
      <c r="D21" s="129">
        <v>-29.665373080200219</v>
      </c>
      <c r="E21" s="129">
        <v>41.833758632067642</v>
      </c>
      <c r="F21" s="129">
        <v>38.605165293491154</v>
      </c>
      <c r="G21" s="129">
        <v>35.89658580765817</v>
      </c>
      <c r="H21" s="129">
        <v>37.857515622945009</v>
      </c>
      <c r="I21" s="129">
        <v>40.9</v>
      </c>
      <c r="J21" s="57" t="s">
        <v>327</v>
      </c>
      <c r="K21" s="56"/>
      <c r="N21" s="575"/>
      <c r="O21" s="575"/>
    </row>
    <row r="22" spans="1:198" ht="15" thickTop="1">
      <c r="A22" s="59"/>
      <c r="B22" s="60" t="s">
        <v>328</v>
      </c>
      <c r="C22" s="183"/>
      <c r="D22" s="130">
        <v>7.7884916442447576</v>
      </c>
      <c r="E22" s="130">
        <v>7.0925338821217423</v>
      </c>
      <c r="F22" s="130">
        <v>-2.0207747240856975</v>
      </c>
      <c r="G22" s="130">
        <v>5.8180677707051416</v>
      </c>
      <c r="H22" s="130">
        <v>1.4568861875500829</v>
      </c>
      <c r="I22" s="130">
        <v>-11.5</v>
      </c>
      <c r="J22" s="62" t="s">
        <v>329</v>
      </c>
      <c r="K22" s="61"/>
      <c r="N22" s="575"/>
      <c r="O22" s="575"/>
    </row>
    <row r="23" spans="1:198" s="204" customFormat="1" ht="21" customHeight="1" thickBot="1">
      <c r="A23" s="111"/>
      <c r="B23" s="113" t="s">
        <v>310</v>
      </c>
      <c r="C23" s="186" t="s">
        <v>342</v>
      </c>
      <c r="D23" s="187">
        <v>723368.62044464017</v>
      </c>
      <c r="E23" s="187">
        <v>552305.14195989259</v>
      </c>
      <c r="F23" s="187">
        <v>586400.80486371578</v>
      </c>
      <c r="G23" s="187">
        <v>667339.23188008042</v>
      </c>
      <c r="H23" s="187">
        <f>'[1]3.1'!$K$6</f>
        <v>641991.41438825696</v>
      </c>
      <c r="I23" s="187">
        <f>'[1]3.1'!$L$6</f>
        <v>525657.3625767834</v>
      </c>
      <c r="J23" s="114" t="s">
        <v>343</v>
      </c>
      <c r="K23" s="112"/>
      <c r="L23" s="447"/>
      <c r="M23"/>
      <c r="N23" s="575"/>
      <c r="O23" s="575"/>
      <c r="P23"/>
      <c r="Q23"/>
      <c r="R23"/>
      <c r="S23"/>
      <c r="T23"/>
      <c r="U23"/>
      <c r="V23"/>
      <c r="W23"/>
      <c r="X23"/>
      <c r="Y23"/>
      <c r="Z23"/>
      <c r="AA23"/>
      <c r="AB23"/>
      <c r="AC23"/>
    </row>
    <row r="24" spans="1:198" ht="15" thickTop="1">
      <c r="A24" s="107"/>
      <c r="B24" s="108" t="s">
        <v>328</v>
      </c>
      <c r="C24" s="184"/>
      <c r="D24" s="109">
        <v>6.3661711988435457</v>
      </c>
      <c r="E24" s="306">
        <v>-6.1875704645063081</v>
      </c>
      <c r="F24" s="109">
        <v>6.1733379455480701</v>
      </c>
      <c r="G24" s="109">
        <v>13.802577749731327</v>
      </c>
      <c r="H24" s="306">
        <v>-3.8</v>
      </c>
      <c r="I24" s="306">
        <v>-18.100000000000001</v>
      </c>
      <c r="J24" s="110" t="s">
        <v>329</v>
      </c>
      <c r="K24" s="109"/>
      <c r="N24" s="575"/>
      <c r="O24" s="575"/>
    </row>
    <row r="25" spans="1:198" s="54" customFormat="1">
      <c r="A25" s="193" t="s">
        <v>344</v>
      </c>
      <c r="B25" s="188"/>
      <c r="C25" s="189"/>
      <c r="D25" s="190"/>
      <c r="E25" s="447"/>
      <c r="F25" s="447"/>
      <c r="G25" s="447"/>
      <c r="H25" s="447"/>
      <c r="I25" s="447"/>
      <c r="J25" s="192"/>
      <c r="K25" s="529" t="s">
        <v>345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</row>
    <row r="26" spans="1:198" s="45" customFormat="1">
      <c r="A26" s="262" t="s">
        <v>87</v>
      </c>
      <c r="B26" s="49"/>
      <c r="C26" s="50"/>
      <c r="D26" t="b">
        <v>1</v>
      </c>
      <c r="E26" s="447"/>
      <c r="F26" s="447"/>
      <c r="G26" s="447"/>
      <c r="H26" s="447"/>
      <c r="I26" s="447"/>
      <c r="J26" s="46"/>
      <c r="K26" s="282" t="s">
        <v>88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7"/>
      <c r="CX26" s="47"/>
      <c r="CY26" s="47"/>
      <c r="CZ26" s="47"/>
      <c r="DA26" s="47"/>
      <c r="DB26" s="47"/>
      <c r="DC26" s="47"/>
      <c r="DD26" s="47"/>
      <c r="DE26" s="47"/>
      <c r="DF26" s="47"/>
      <c r="DG26" s="47"/>
      <c r="DH26" s="47"/>
      <c r="DI26" s="47"/>
      <c r="DJ26" s="47"/>
      <c r="DK26" s="47"/>
      <c r="DL26" s="47"/>
      <c r="DM26" s="47"/>
      <c r="DN26" s="47"/>
      <c r="DO26" s="47"/>
      <c r="DP26" s="47"/>
      <c r="DQ26" s="47"/>
      <c r="DR26" s="47"/>
      <c r="DS26" s="47"/>
      <c r="DT26" s="47"/>
      <c r="DU26" s="47"/>
      <c r="DV26" s="47"/>
      <c r="DW26" s="47"/>
      <c r="DX26" s="47"/>
      <c r="DY26" s="47"/>
      <c r="DZ26" s="47"/>
      <c r="EA26" s="47"/>
      <c r="EB26" s="47"/>
      <c r="EC26" s="47"/>
      <c r="ED26" s="47"/>
      <c r="EE26" s="47"/>
      <c r="EF26" s="47"/>
      <c r="EG26" s="47"/>
      <c r="EH26" s="47"/>
      <c r="EI26" s="47"/>
      <c r="EJ26" s="47"/>
      <c r="EK26" s="47"/>
      <c r="EL26" s="47"/>
      <c r="EM26" s="47"/>
      <c r="EN26" s="47"/>
      <c r="EO26" s="47"/>
      <c r="EP26" s="47"/>
      <c r="EQ26" s="47"/>
      <c r="ER26" s="47"/>
      <c r="ES26" s="47"/>
      <c r="ET26" s="47"/>
      <c r="EU26" s="47"/>
      <c r="EV26" s="47"/>
      <c r="EW26" s="47"/>
      <c r="EX26" s="47"/>
      <c r="EY26" s="47"/>
      <c r="EZ26" s="47"/>
      <c r="FA26" s="47"/>
      <c r="FB26" s="47"/>
      <c r="FC26" s="47"/>
      <c r="FD26" s="47"/>
      <c r="FE26" s="47"/>
      <c r="FF26" s="47"/>
      <c r="FG26" s="47"/>
      <c r="FH26" s="47"/>
      <c r="FI26" s="47"/>
      <c r="FJ26" s="47"/>
      <c r="FK26" s="47"/>
      <c r="FL26" s="47"/>
      <c r="FM26" s="47"/>
      <c r="FN26" s="47"/>
      <c r="FO26" s="47"/>
      <c r="FP26" s="47"/>
      <c r="FQ26" s="47"/>
      <c r="FR26" s="47"/>
      <c r="FS26" s="47"/>
      <c r="FT26" s="47"/>
      <c r="FU26" s="47"/>
      <c r="FV26" s="47"/>
      <c r="FW26" s="47"/>
      <c r="FX26" s="47"/>
      <c r="FY26" s="47"/>
      <c r="FZ26" s="47"/>
      <c r="GA26" s="47"/>
      <c r="GB26" s="47"/>
      <c r="GC26" s="47"/>
      <c r="GD26" s="47"/>
      <c r="GE26" s="47"/>
      <c r="GF26" s="47"/>
      <c r="GG26" s="47"/>
      <c r="GH26" s="47"/>
      <c r="GI26" s="47"/>
      <c r="GJ26" s="47"/>
      <c r="GK26" s="47"/>
      <c r="GL26" s="47"/>
      <c r="GM26" s="47"/>
      <c r="GN26" s="47"/>
      <c r="GO26" s="47"/>
      <c r="GP26" s="47"/>
    </row>
    <row r="27" spans="1:198" s="45" customFormat="1">
      <c r="A27" s="262" t="s">
        <v>89</v>
      </c>
      <c r="B27" s="49"/>
      <c r="C27" s="50"/>
      <c r="D27" s="47"/>
      <c r="E27" s="597"/>
      <c r="F27" s="597"/>
      <c r="G27" s="597"/>
      <c r="H27" s="597"/>
      <c r="I27" s="597"/>
      <c r="J27" s="46"/>
      <c r="K27" s="282" t="s">
        <v>90</v>
      </c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7"/>
      <c r="CX27" s="47"/>
      <c r="CY27" s="47"/>
      <c r="CZ27" s="47"/>
      <c r="DA27" s="47"/>
      <c r="DB27" s="47"/>
      <c r="DC27" s="47"/>
      <c r="DD27" s="47"/>
      <c r="DE27" s="47"/>
      <c r="DF27" s="47"/>
      <c r="DG27" s="47"/>
      <c r="DH27" s="47"/>
      <c r="DI27" s="47"/>
      <c r="DJ27" s="47"/>
      <c r="DK27" s="47"/>
      <c r="DL27" s="47"/>
      <c r="DM27" s="47"/>
      <c r="DN27" s="47"/>
      <c r="DO27" s="47"/>
      <c r="DP27" s="47"/>
      <c r="DQ27" s="47"/>
      <c r="DR27" s="47"/>
      <c r="DS27" s="47"/>
      <c r="DT27" s="47"/>
      <c r="DU27" s="47"/>
      <c r="DV27" s="47"/>
      <c r="DW27" s="47"/>
      <c r="DX27" s="47"/>
      <c r="DY27" s="47"/>
      <c r="DZ27" s="47"/>
      <c r="EA27" s="47"/>
      <c r="EB27" s="47"/>
      <c r="EC27" s="47"/>
      <c r="ED27" s="47"/>
      <c r="EE27" s="47"/>
      <c r="EF27" s="47"/>
      <c r="EG27" s="47"/>
      <c r="EH27" s="47"/>
      <c r="EI27" s="47"/>
      <c r="EJ27" s="47"/>
      <c r="EK27" s="47"/>
      <c r="EL27" s="47"/>
      <c r="EM27" s="47"/>
      <c r="EN27" s="47"/>
      <c r="EO27" s="47"/>
      <c r="EP27" s="47"/>
      <c r="EQ27" s="47"/>
      <c r="ER27" s="47"/>
      <c r="ES27" s="47"/>
      <c r="ET27" s="47"/>
      <c r="EU27" s="47"/>
      <c r="EV27" s="47"/>
      <c r="EW27" s="47"/>
      <c r="EX27" s="47"/>
      <c r="EY27" s="47"/>
      <c r="EZ27" s="47"/>
      <c r="FA27" s="47"/>
      <c r="FB27" s="47"/>
      <c r="FC27" s="47"/>
      <c r="FD27" s="47"/>
      <c r="FE27" s="47"/>
      <c r="FF27" s="47"/>
      <c r="FG27" s="47"/>
      <c r="FH27" s="47"/>
      <c r="FI27" s="47"/>
      <c r="FJ27" s="47"/>
      <c r="FK27" s="47"/>
      <c r="FL27" s="47"/>
      <c r="FM27" s="47"/>
      <c r="FN27" s="47"/>
      <c r="FO27" s="47"/>
      <c r="FP27" s="47"/>
      <c r="FQ27" s="47"/>
      <c r="FR27" s="47"/>
      <c r="FS27" s="47"/>
      <c r="FT27" s="47"/>
      <c r="FU27" s="47"/>
      <c r="FV27" s="47"/>
      <c r="FW27" s="47"/>
      <c r="FX27" s="47"/>
      <c r="FY27" s="47"/>
      <c r="FZ27" s="47"/>
      <c r="GA27" s="47"/>
      <c r="GB27" s="47"/>
      <c r="GC27" s="47"/>
      <c r="GD27" s="47"/>
      <c r="GE27" s="47"/>
      <c r="GF27" s="47"/>
      <c r="GG27" s="47"/>
      <c r="GH27" s="47"/>
      <c r="GI27" s="47"/>
      <c r="GJ27" s="47"/>
      <c r="GK27" s="47"/>
      <c r="GL27" s="47"/>
      <c r="GM27" s="47"/>
      <c r="GN27" s="47"/>
      <c r="GO27" s="47"/>
      <c r="GP27" s="47"/>
    </row>
    <row r="28" spans="1:198">
      <c r="D28" s="264"/>
      <c r="E28" s="264"/>
      <c r="F28" s="264"/>
      <c r="G28" s="264"/>
      <c r="H28" s="264"/>
      <c r="I28" s="264"/>
    </row>
  </sheetData>
  <mergeCells count="6">
    <mergeCell ref="A1:K1"/>
    <mergeCell ref="A3:K3"/>
    <mergeCell ref="A2:K2"/>
    <mergeCell ref="A4:K4"/>
    <mergeCell ref="A6:B6"/>
    <mergeCell ref="J6:K6"/>
  </mergeCells>
  <dataValidations count="1">
    <dataValidation allowBlank="1" showInputMessage="1" showErrorMessage="1" sqref="B5:C5 A6 D6:I6" xr:uid="{00000000-0002-0000-0900-000000000000}"/>
  </dataValidations>
  <printOptions horizontalCentered="1" verticalCentered="1"/>
  <pageMargins left="0" right="0" top="0" bottom="0" header="0.31496062992125984" footer="0.31496062992125984"/>
  <pageSetup paperSize="9" scale="9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GS28"/>
  <sheetViews>
    <sheetView view="pageBreakPreview" topLeftCell="A3" zoomScale="90" zoomScaleNormal="100" zoomScaleSheetLayoutView="90" workbookViewId="0">
      <selection activeCell="K3" sqref="K1:K1048576"/>
    </sheetView>
  </sheetViews>
  <sheetFormatPr defaultColWidth="9.125" defaultRowHeight="14.25"/>
  <cols>
    <col min="1" max="1" width="4.75" style="52" customWidth="1"/>
    <col min="2" max="2" width="35.75" style="52" customWidth="1"/>
    <col min="3" max="3" width="6.375" style="52" customWidth="1"/>
    <col min="4" max="8" width="10.625" style="52" customWidth="1"/>
    <col min="9" max="9" width="35.75" style="53" customWidth="1"/>
    <col min="10" max="10" width="6" style="52" customWidth="1"/>
    <col min="11" max="11" width="19.625" style="52" bestFit="1" customWidth="1"/>
    <col min="12" max="12" width="12.875" bestFit="1" customWidth="1"/>
    <col min="13" max="13" width="12.75" bestFit="1" customWidth="1"/>
    <col min="20" max="16384" width="9.125" style="52"/>
  </cols>
  <sheetData>
    <row r="1" spans="1:19" ht="20.25">
      <c r="A1" s="655" t="s">
        <v>346</v>
      </c>
      <c r="B1" s="655"/>
      <c r="C1" s="655"/>
      <c r="D1" s="655"/>
      <c r="E1" s="655"/>
      <c r="F1" s="655"/>
      <c r="G1" s="655"/>
      <c r="H1" s="655"/>
      <c r="I1" s="655"/>
      <c r="J1" s="655"/>
    </row>
    <row r="2" spans="1:19" s="116" customFormat="1" ht="20.25">
      <c r="A2" s="643" t="s">
        <v>460</v>
      </c>
      <c r="B2" s="643"/>
      <c r="C2" s="643"/>
      <c r="D2" s="643"/>
      <c r="E2" s="643"/>
      <c r="F2" s="643"/>
      <c r="G2" s="643"/>
      <c r="H2" s="643"/>
      <c r="I2" s="643"/>
      <c r="J2" s="643"/>
      <c r="L2"/>
      <c r="M2"/>
      <c r="N2"/>
      <c r="O2"/>
      <c r="P2"/>
      <c r="Q2"/>
      <c r="R2"/>
      <c r="S2"/>
    </row>
    <row r="3" spans="1:19" ht="15.75">
      <c r="A3" s="643" t="s">
        <v>347</v>
      </c>
      <c r="B3" s="643"/>
      <c r="C3" s="643"/>
      <c r="D3" s="643"/>
      <c r="E3" s="643"/>
      <c r="F3" s="643"/>
      <c r="G3" s="643"/>
      <c r="H3" s="643"/>
      <c r="I3" s="643"/>
      <c r="J3" s="643"/>
    </row>
    <row r="4" spans="1:19" ht="15.75">
      <c r="A4" s="612" t="s">
        <v>461</v>
      </c>
      <c r="B4" s="612"/>
      <c r="C4" s="612"/>
      <c r="D4" s="612"/>
      <c r="E4" s="612"/>
      <c r="F4" s="612"/>
      <c r="G4" s="612"/>
      <c r="H4" s="612"/>
      <c r="I4" s="612"/>
      <c r="J4" s="612"/>
    </row>
    <row r="5" spans="1:19" ht="15.75">
      <c r="A5" s="11" t="s">
        <v>348</v>
      </c>
      <c r="B5" s="11"/>
      <c r="C5" s="11"/>
      <c r="D5" s="46"/>
      <c r="E5" s="46"/>
      <c r="F5" s="46"/>
      <c r="G5" s="46"/>
      <c r="H5" s="46"/>
      <c r="I5" s="46"/>
      <c r="J5" s="15" t="s">
        <v>349</v>
      </c>
    </row>
    <row r="6" spans="1:19" ht="53.25" customHeight="1">
      <c r="A6" s="656" t="s">
        <v>184</v>
      </c>
      <c r="B6" s="657"/>
      <c r="C6" s="28" t="s">
        <v>321</v>
      </c>
      <c r="D6" s="215">
        <v>2016</v>
      </c>
      <c r="E6" s="215">
        <v>2017</v>
      </c>
      <c r="F6" s="215">
        <v>2018</v>
      </c>
      <c r="G6" s="215">
        <v>2019</v>
      </c>
      <c r="H6" s="215">
        <v>2020</v>
      </c>
      <c r="I6" s="658" t="s">
        <v>322</v>
      </c>
      <c r="J6" s="659"/>
    </row>
    <row r="7" spans="1:19" ht="6" customHeight="1" thickBot="1">
      <c r="A7" s="78"/>
      <c r="B7" s="79"/>
      <c r="C7" s="181"/>
      <c r="D7" s="216"/>
      <c r="E7" s="216"/>
      <c r="F7" s="556" t="s">
        <v>350</v>
      </c>
      <c r="G7" s="571"/>
      <c r="H7" s="571"/>
      <c r="I7" s="81"/>
      <c r="J7" s="80"/>
    </row>
    <row r="8" spans="1:19" ht="21" customHeight="1" thickTop="1" thickBot="1">
      <c r="A8" s="65" t="s">
        <v>191</v>
      </c>
      <c r="B8" s="222" t="s">
        <v>323</v>
      </c>
      <c r="C8" s="201" t="s">
        <v>324</v>
      </c>
      <c r="D8" s="269">
        <f>'[1]3.2'!$H$8</f>
        <v>138948.11434305523</v>
      </c>
      <c r="E8" s="269">
        <f>'[1]3.2'!$I$8</f>
        <v>144209.33162564493</v>
      </c>
      <c r="F8" s="269">
        <f>'[4]3.2'!$J$8</f>
        <v>147184.9738004758</v>
      </c>
      <c r="G8" s="572">
        <f>'[1]3.2'!$K$8</f>
        <v>151420.65038372111</v>
      </c>
      <c r="H8" s="600">
        <f>'[4]3.2'!$L$8</f>
        <v>135589.17337583564</v>
      </c>
      <c r="I8" s="217" t="s">
        <v>325</v>
      </c>
      <c r="J8" s="71" t="s">
        <v>191</v>
      </c>
      <c r="K8" s="599"/>
      <c r="L8" s="598"/>
      <c r="M8" s="447"/>
    </row>
    <row r="9" spans="1:19" ht="15.75" thickTop="1" thickBot="1">
      <c r="A9" s="20"/>
      <c r="B9" s="58" t="s">
        <v>326</v>
      </c>
      <c r="C9" s="182"/>
      <c r="D9" s="302">
        <v>20.8</v>
      </c>
      <c r="E9" s="265">
        <v>21.9</v>
      </c>
      <c r="F9" s="558">
        <v>22.1</v>
      </c>
      <c r="G9" s="573">
        <v>22.5</v>
      </c>
      <c r="H9" s="573">
        <v>20.9</v>
      </c>
      <c r="I9" s="218" t="s">
        <v>327</v>
      </c>
      <c r="J9" s="21"/>
    </row>
    <row r="10" spans="1:19" ht="15.75" thickTop="1" thickBot="1">
      <c r="A10" s="20"/>
      <c r="B10" s="58" t="s">
        <v>328</v>
      </c>
      <c r="C10" s="182"/>
      <c r="D10" s="302">
        <v>6.5</v>
      </c>
      <c r="E10" s="265">
        <v>3.8</v>
      </c>
      <c r="F10" s="558">
        <v>2.1</v>
      </c>
      <c r="G10" s="573">
        <v>2.9</v>
      </c>
      <c r="H10" s="573">
        <v>-10.5</v>
      </c>
      <c r="I10" s="218" t="s">
        <v>329</v>
      </c>
      <c r="J10" s="21"/>
    </row>
    <row r="11" spans="1:19" ht="21" customHeight="1" thickTop="1" thickBot="1">
      <c r="A11" s="22" t="s">
        <v>198</v>
      </c>
      <c r="B11" s="222" t="s">
        <v>330</v>
      </c>
      <c r="C11" s="201" t="s">
        <v>331</v>
      </c>
      <c r="D11" s="269">
        <f>'[1]3.2'!$H$11</f>
        <v>114715.63344027418</v>
      </c>
      <c r="E11" s="269">
        <f>'[1]3.2'!$I$11</f>
        <v>107000.41362457263</v>
      </c>
      <c r="F11" s="557">
        <f>'[1]3.2'!$J$11</f>
        <v>108649.25736117185</v>
      </c>
      <c r="G11" s="572">
        <f>'[1]3.2'!$K$11</f>
        <v>117631.91071976043</v>
      </c>
      <c r="H11" s="572">
        <f>'[1]3.2'!$L$11</f>
        <v>122836.22382782646</v>
      </c>
      <c r="I11" s="217" t="s">
        <v>332</v>
      </c>
      <c r="J11" s="25" t="s">
        <v>198</v>
      </c>
      <c r="K11" s="599"/>
      <c r="L11" s="447"/>
      <c r="M11" s="447"/>
    </row>
    <row r="12" spans="1:19" ht="15.75" thickTop="1" thickBot="1">
      <c r="A12" s="20"/>
      <c r="B12" s="58" t="s">
        <v>326</v>
      </c>
      <c r="C12" s="182"/>
      <c r="D12" s="265">
        <v>17.100000000000001</v>
      </c>
      <c r="E12" s="265">
        <v>16.2</v>
      </c>
      <c r="F12" s="558">
        <v>16.3</v>
      </c>
      <c r="G12" s="573">
        <v>17.5</v>
      </c>
      <c r="H12" s="573">
        <v>19</v>
      </c>
      <c r="I12" s="218" t="s">
        <v>327</v>
      </c>
      <c r="J12" s="21"/>
    </row>
    <row r="13" spans="1:19" ht="15.75" thickTop="1" thickBot="1">
      <c r="A13" s="20"/>
      <c r="B13" s="58" t="s">
        <v>328</v>
      </c>
      <c r="C13" s="182"/>
      <c r="D13" s="265">
        <v>-10.7</v>
      </c>
      <c r="E13" s="265">
        <v>-6.7</v>
      </c>
      <c r="F13" s="558">
        <v>1.5</v>
      </c>
      <c r="G13" s="573">
        <v>8.3000000000000007</v>
      </c>
      <c r="H13" s="573">
        <v>4.4000000000000004</v>
      </c>
      <c r="I13" s="218" t="s">
        <v>329</v>
      </c>
      <c r="J13" s="21"/>
    </row>
    <row r="14" spans="1:19" ht="21" customHeight="1" thickTop="1" thickBot="1">
      <c r="A14" s="22" t="s">
        <v>202</v>
      </c>
      <c r="B14" s="222" t="s">
        <v>333</v>
      </c>
      <c r="C14" s="201" t="s">
        <v>334</v>
      </c>
      <c r="D14" s="269">
        <f>'[1]3.2'!$H$14</f>
        <v>279899.47224741289</v>
      </c>
      <c r="E14" s="269">
        <f>'[1]3.2'!$I$14</f>
        <v>259333.05874209641</v>
      </c>
      <c r="F14" s="557">
        <f>'[1]3.2'!$J$14</f>
        <v>277735.00071843271</v>
      </c>
      <c r="G14" s="572">
        <f>'[1]3.2'!$K$14</f>
        <v>281783.6634051376</v>
      </c>
      <c r="H14" s="572">
        <f>'[4]3.2'!$L$14</f>
        <v>252499.64576335839</v>
      </c>
      <c r="I14" s="217" t="s">
        <v>335</v>
      </c>
      <c r="J14" s="25" t="s">
        <v>202</v>
      </c>
      <c r="K14" s="599"/>
      <c r="L14" s="447"/>
      <c r="M14" s="447"/>
    </row>
    <row r="15" spans="1:19" ht="15.75" thickTop="1" thickBot="1">
      <c r="A15" s="20"/>
      <c r="B15" s="58" t="s">
        <v>326</v>
      </c>
      <c r="C15" s="182"/>
      <c r="D15" s="302">
        <v>41.8</v>
      </c>
      <c r="E15" s="302">
        <v>39.299999999999997</v>
      </c>
      <c r="F15" s="558">
        <v>41.6</v>
      </c>
      <c r="G15" s="573">
        <v>41.9</v>
      </c>
      <c r="H15" s="573">
        <v>39.6</v>
      </c>
      <c r="I15" s="218" t="s">
        <v>327</v>
      </c>
      <c r="J15" s="21"/>
    </row>
    <row r="16" spans="1:19" ht="15.75" thickTop="1" thickBot="1">
      <c r="A16" s="20"/>
      <c r="B16" s="58" t="s">
        <v>328</v>
      </c>
      <c r="C16" s="182"/>
      <c r="D16" s="302">
        <v>22.4</v>
      </c>
      <c r="E16" s="302">
        <v>-7.3</v>
      </c>
      <c r="F16" s="558">
        <v>7.1</v>
      </c>
      <c r="G16" s="573">
        <v>1.5</v>
      </c>
      <c r="H16" s="573">
        <v>-10.4</v>
      </c>
      <c r="I16" s="218" t="s">
        <v>329</v>
      </c>
      <c r="J16" s="21"/>
    </row>
    <row r="17" spans="1:201" ht="21" customHeight="1" thickTop="1" thickBot="1">
      <c r="A17" s="22" t="s">
        <v>205</v>
      </c>
      <c r="B17" s="222" t="s">
        <v>336</v>
      </c>
      <c r="C17" s="201" t="s">
        <v>337</v>
      </c>
      <c r="D17" s="269">
        <f>'[1]3.2'!$H$17</f>
        <v>372909.97558343923</v>
      </c>
      <c r="E17" s="269">
        <f>'[1]3.2'!$I$17</f>
        <v>377672.53367122868</v>
      </c>
      <c r="F17" s="557">
        <f>'[1]3.2'!$J$17</f>
        <v>373322</v>
      </c>
      <c r="G17" s="572">
        <f>'[1]3.2'!$K$17</f>
        <v>365127.37060767808</v>
      </c>
      <c r="H17" s="572">
        <f>'[4]3.2'!$L$17</f>
        <v>359484.84523456451</v>
      </c>
      <c r="I17" s="217" t="s">
        <v>338</v>
      </c>
      <c r="J17" s="25" t="s">
        <v>205</v>
      </c>
      <c r="K17" s="599"/>
      <c r="L17" s="447"/>
      <c r="M17" s="447"/>
    </row>
    <row r="18" spans="1:201" ht="15.75" thickTop="1" thickBot="1">
      <c r="A18" s="55"/>
      <c r="B18" s="58" t="s">
        <v>326</v>
      </c>
      <c r="C18" s="182"/>
      <c r="D18" s="302">
        <v>55.7</v>
      </c>
      <c r="E18" s="302">
        <v>57.3</v>
      </c>
      <c r="F18" s="558">
        <v>55.9</v>
      </c>
      <c r="G18" s="573">
        <v>54.3</v>
      </c>
      <c r="H18" s="573">
        <v>55.5</v>
      </c>
      <c r="I18" s="218" t="s">
        <v>327</v>
      </c>
      <c r="J18" s="21"/>
    </row>
    <row r="19" spans="1:201" ht="15.75" thickTop="1" thickBot="1">
      <c r="A19" s="55"/>
      <c r="B19" s="58" t="s">
        <v>328</v>
      </c>
      <c r="C19" s="182"/>
      <c r="D19" s="302">
        <v>-3.7</v>
      </c>
      <c r="E19" s="302">
        <v>1.3</v>
      </c>
      <c r="F19" s="558">
        <v>-1.2</v>
      </c>
      <c r="G19" s="573">
        <v>-2.2000000000000002</v>
      </c>
      <c r="H19" s="573">
        <v>-1.5</v>
      </c>
      <c r="I19" s="218" t="s">
        <v>329</v>
      </c>
      <c r="J19" s="21"/>
    </row>
    <row r="20" spans="1:201" ht="21" customHeight="1" thickTop="1" thickBot="1">
      <c r="A20" s="205" t="s">
        <v>210</v>
      </c>
      <c r="B20" s="222" t="s">
        <v>339</v>
      </c>
      <c r="C20" s="201" t="s">
        <v>340</v>
      </c>
      <c r="D20" s="301">
        <f>'[1]3.2'!$H$20</f>
        <v>237251.93955170119</v>
      </c>
      <c r="E20" s="301">
        <f>'[1]3.2'!$I$20</f>
        <v>229016.37051543093</v>
      </c>
      <c r="F20" s="557">
        <f>'[1]3.2'!$J$20</f>
        <v>239552</v>
      </c>
      <c r="G20" s="572">
        <f>'[1]3.2'!$K$20</f>
        <v>244031.46128300391</v>
      </c>
      <c r="H20" s="572">
        <f>'[4]3.2'!$L$20</f>
        <v>222382.43883274734</v>
      </c>
      <c r="I20" s="217" t="s">
        <v>341</v>
      </c>
      <c r="J20" s="25" t="s">
        <v>210</v>
      </c>
      <c r="K20" s="599"/>
      <c r="L20" s="447"/>
      <c r="M20" s="447"/>
    </row>
    <row r="21" spans="1:201" ht="15.75" thickTop="1" thickBot="1">
      <c r="A21" s="55"/>
      <c r="B21" s="58" t="s">
        <v>326</v>
      </c>
      <c r="C21" s="182"/>
      <c r="D21" s="302">
        <v>35.5</v>
      </c>
      <c r="E21" s="302">
        <v>34.700000000000003</v>
      </c>
      <c r="F21" s="558">
        <v>34.299999999999997</v>
      </c>
      <c r="G21" s="573">
        <v>36.299999999999997</v>
      </c>
      <c r="H21" s="573">
        <v>34.299999999999997</v>
      </c>
      <c r="I21" s="218" t="s">
        <v>327</v>
      </c>
      <c r="J21" s="56"/>
    </row>
    <row r="22" spans="1:201" ht="15" thickTop="1">
      <c r="A22" s="59"/>
      <c r="B22" s="60" t="s">
        <v>328</v>
      </c>
      <c r="C22" s="183"/>
      <c r="D22" s="303">
        <v>5.2</v>
      </c>
      <c r="E22" s="303">
        <v>-3.5</v>
      </c>
      <c r="F22" s="559">
        <v>-8.9</v>
      </c>
      <c r="G22" s="574">
        <v>1.9</v>
      </c>
      <c r="H22" s="574">
        <v>-8.9</v>
      </c>
      <c r="I22" s="219" t="s">
        <v>329</v>
      </c>
      <c r="J22" s="61"/>
    </row>
    <row r="23" spans="1:201" ht="21" customHeight="1" thickBot="1">
      <c r="A23" s="111"/>
      <c r="B23" s="223" t="s">
        <v>310</v>
      </c>
      <c r="C23" s="186" t="s">
        <v>342</v>
      </c>
      <c r="D23" s="304">
        <f>'[1]3.2'!$H$6</f>
        <v>669221.25606248027</v>
      </c>
      <c r="E23" s="304">
        <f>'[1]3.2'!$I$6</f>
        <v>659198.96714811178</v>
      </c>
      <c r="F23" s="557">
        <f>'[1]3.2'!$J$6</f>
        <v>667339.23188008042</v>
      </c>
      <c r="G23" s="572">
        <f>'[1]3.2'!$K$6</f>
        <v>671932.13383329334</v>
      </c>
      <c r="H23" s="572">
        <f>'[4]3.2'!$L$6</f>
        <v>648027.44936883764</v>
      </c>
      <c r="I23" s="220" t="s">
        <v>343</v>
      </c>
      <c r="J23" s="112"/>
      <c r="K23" s="599"/>
      <c r="L23" s="447"/>
      <c r="M23" s="447"/>
    </row>
    <row r="24" spans="1:201" ht="15" thickTop="1">
      <c r="A24" s="107"/>
      <c r="B24" s="60" t="s">
        <v>328</v>
      </c>
      <c r="C24" s="184"/>
      <c r="D24" s="305">
        <v>3.1</v>
      </c>
      <c r="E24" s="305">
        <v>-1.5</v>
      </c>
      <c r="F24" s="559">
        <v>1.2</v>
      </c>
      <c r="G24" s="559">
        <v>0.7</v>
      </c>
      <c r="H24" s="574">
        <v>-3.6</v>
      </c>
      <c r="I24" s="221" t="s">
        <v>329</v>
      </c>
      <c r="J24" s="109"/>
      <c r="L24" s="447"/>
    </row>
    <row r="25" spans="1:201" s="54" customFormat="1">
      <c r="A25" s="193" t="s">
        <v>344</v>
      </c>
      <c r="B25" s="188"/>
      <c r="C25" s="189"/>
      <c r="D25" s="447"/>
      <c r="E25" s="447"/>
      <c r="F25" s="447"/>
      <c r="G25" s="447"/>
      <c r="H25" s="447"/>
      <c r="I25" s="192"/>
      <c r="J25" s="529" t="s">
        <v>345</v>
      </c>
      <c r="L25" s="447"/>
      <c r="M25" s="447"/>
      <c r="N25"/>
      <c r="O25"/>
      <c r="P25"/>
      <c r="Q25"/>
      <c r="R25"/>
      <c r="S25"/>
    </row>
    <row r="26" spans="1:201" s="45" customFormat="1">
      <c r="A26" s="262" t="s">
        <v>87</v>
      </c>
      <c r="B26" s="49"/>
      <c r="C26" s="50"/>
      <c r="D26" s="597"/>
      <c r="E26" s="597"/>
      <c r="F26" s="597"/>
      <c r="G26" s="597"/>
      <c r="H26" s="597"/>
      <c r="I26" s="46"/>
      <c r="J26" s="282" t="s">
        <v>88</v>
      </c>
      <c r="K26" s="47"/>
      <c r="L26"/>
      <c r="M26"/>
      <c r="N26"/>
      <c r="O26"/>
      <c r="P26"/>
      <c r="Q26"/>
      <c r="R26"/>
      <c r="S26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7"/>
      <c r="CX26" s="47"/>
      <c r="CY26" s="47"/>
      <c r="CZ26" s="47"/>
      <c r="DA26" s="47"/>
      <c r="DB26" s="47"/>
      <c r="DC26" s="47"/>
      <c r="DD26" s="47"/>
      <c r="DE26" s="47"/>
      <c r="DF26" s="47"/>
      <c r="DG26" s="47"/>
      <c r="DH26" s="47"/>
      <c r="DI26" s="47"/>
      <c r="DJ26" s="47"/>
      <c r="DK26" s="47"/>
      <c r="DL26" s="47"/>
      <c r="DM26" s="47"/>
      <c r="DN26" s="47"/>
      <c r="DO26" s="47"/>
      <c r="DP26" s="47"/>
      <c r="DQ26" s="47"/>
      <c r="DR26" s="47"/>
      <c r="DS26" s="47"/>
      <c r="DT26" s="47"/>
      <c r="DU26" s="47"/>
      <c r="DV26" s="47"/>
      <c r="DW26" s="47"/>
      <c r="DX26" s="47"/>
      <c r="DY26" s="47"/>
      <c r="DZ26" s="47"/>
      <c r="EA26" s="47"/>
      <c r="EB26" s="47"/>
      <c r="EC26" s="47"/>
      <c r="ED26" s="47"/>
      <c r="EE26" s="47"/>
      <c r="EF26" s="47"/>
      <c r="EG26" s="47"/>
      <c r="EH26" s="47"/>
      <c r="EI26" s="47"/>
      <c r="EJ26" s="47"/>
      <c r="EK26" s="47"/>
      <c r="EL26" s="47"/>
      <c r="EM26" s="47"/>
      <c r="EN26" s="47"/>
      <c r="EO26" s="47"/>
      <c r="EP26" s="47"/>
      <c r="EQ26" s="47"/>
      <c r="ER26" s="47"/>
      <c r="ES26" s="47"/>
      <c r="ET26" s="47"/>
      <c r="EU26" s="47"/>
      <c r="EV26" s="47"/>
      <c r="EW26" s="47"/>
      <c r="EX26" s="47"/>
      <c r="EY26" s="47"/>
      <c r="EZ26" s="47"/>
      <c r="FA26" s="47"/>
      <c r="FB26" s="47"/>
      <c r="FC26" s="47"/>
      <c r="FD26" s="47"/>
      <c r="FE26" s="47"/>
      <c r="FF26" s="47"/>
      <c r="FG26" s="47"/>
      <c r="FH26" s="47"/>
      <c r="FI26" s="47"/>
      <c r="FJ26" s="47"/>
      <c r="FK26" s="47"/>
      <c r="FL26" s="47"/>
      <c r="FM26" s="47"/>
      <c r="FN26" s="47"/>
      <c r="FO26" s="47"/>
      <c r="FP26" s="47"/>
      <c r="FQ26" s="47"/>
      <c r="FR26" s="47"/>
      <c r="FS26" s="47"/>
      <c r="FT26" s="47"/>
      <c r="FU26" s="47"/>
      <c r="FV26" s="47"/>
      <c r="FW26" s="47"/>
      <c r="FX26" s="47"/>
      <c r="FY26" s="47"/>
      <c r="FZ26" s="47"/>
      <c r="GA26" s="47"/>
      <c r="GB26" s="47"/>
      <c r="GC26" s="47"/>
      <c r="GD26" s="47"/>
      <c r="GE26" s="47"/>
      <c r="GF26" s="47"/>
      <c r="GG26" s="47"/>
      <c r="GH26" s="47"/>
      <c r="GI26" s="47"/>
      <c r="GJ26" s="47"/>
      <c r="GK26" s="47"/>
      <c r="GL26" s="47"/>
      <c r="GM26" s="47"/>
      <c r="GN26" s="47"/>
      <c r="GO26" s="47"/>
      <c r="GP26" s="47"/>
      <c r="GQ26" s="47"/>
      <c r="GR26" s="47"/>
      <c r="GS26" s="47"/>
    </row>
    <row r="27" spans="1:201" s="45" customFormat="1">
      <c r="A27" s="262" t="s">
        <v>89</v>
      </c>
      <c r="B27" s="49"/>
      <c r="C27" s="50"/>
      <c r="D27" s="133"/>
      <c r="E27" s="133"/>
      <c r="F27" s="133"/>
      <c r="G27" s="133"/>
      <c r="H27" s="133"/>
      <c r="I27" s="46"/>
      <c r="J27" s="282" t="s">
        <v>90</v>
      </c>
      <c r="K27" s="47"/>
      <c r="L27"/>
      <c r="M27"/>
      <c r="N27"/>
      <c r="O27"/>
      <c r="P27"/>
      <c r="Q27"/>
      <c r="R27"/>
      <c r="S2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7"/>
      <c r="CX27" s="47"/>
      <c r="CY27" s="47"/>
      <c r="CZ27" s="47"/>
      <c r="DA27" s="47"/>
      <c r="DB27" s="47"/>
      <c r="DC27" s="47"/>
      <c r="DD27" s="47"/>
      <c r="DE27" s="47"/>
      <c r="DF27" s="47"/>
      <c r="DG27" s="47"/>
      <c r="DH27" s="47"/>
      <c r="DI27" s="47"/>
      <c r="DJ27" s="47"/>
      <c r="DK27" s="47"/>
      <c r="DL27" s="47"/>
      <c r="DM27" s="47"/>
      <c r="DN27" s="47"/>
      <c r="DO27" s="47"/>
      <c r="DP27" s="47"/>
      <c r="DQ27" s="47"/>
      <c r="DR27" s="47"/>
      <c r="DS27" s="47"/>
      <c r="DT27" s="47"/>
      <c r="DU27" s="47"/>
      <c r="DV27" s="47"/>
      <c r="DW27" s="47"/>
      <c r="DX27" s="47"/>
      <c r="DY27" s="47"/>
      <c r="DZ27" s="47"/>
      <c r="EA27" s="47"/>
      <c r="EB27" s="47"/>
      <c r="EC27" s="47"/>
      <c r="ED27" s="47"/>
      <c r="EE27" s="47"/>
      <c r="EF27" s="47"/>
      <c r="EG27" s="47"/>
      <c r="EH27" s="47"/>
      <c r="EI27" s="47"/>
      <c r="EJ27" s="47"/>
      <c r="EK27" s="47"/>
      <c r="EL27" s="47"/>
      <c r="EM27" s="47"/>
      <c r="EN27" s="47"/>
      <c r="EO27" s="47"/>
      <c r="EP27" s="47"/>
      <c r="EQ27" s="47"/>
      <c r="ER27" s="47"/>
      <c r="ES27" s="47"/>
      <c r="ET27" s="47"/>
      <c r="EU27" s="47"/>
      <c r="EV27" s="47"/>
      <c r="EW27" s="47"/>
      <c r="EX27" s="47"/>
      <c r="EY27" s="47"/>
      <c r="EZ27" s="47"/>
      <c r="FA27" s="47"/>
      <c r="FB27" s="47"/>
      <c r="FC27" s="47"/>
      <c r="FD27" s="47"/>
      <c r="FE27" s="47"/>
      <c r="FF27" s="47"/>
      <c r="FG27" s="47"/>
      <c r="FH27" s="47"/>
      <c r="FI27" s="47"/>
      <c r="FJ27" s="47"/>
      <c r="FK27" s="47"/>
      <c r="FL27" s="47"/>
      <c r="FM27" s="47"/>
      <c r="FN27" s="47"/>
      <c r="FO27" s="47"/>
      <c r="FP27" s="47"/>
      <c r="FQ27" s="47"/>
      <c r="FR27" s="47"/>
      <c r="FS27" s="47"/>
      <c r="FT27" s="47"/>
      <c r="FU27" s="47"/>
      <c r="FV27" s="47"/>
      <c r="FW27" s="47"/>
      <c r="FX27" s="47"/>
      <c r="FY27" s="47"/>
      <c r="FZ27" s="47"/>
      <c r="GA27" s="47"/>
      <c r="GB27" s="47"/>
      <c r="GC27" s="47"/>
      <c r="GD27" s="47"/>
      <c r="GE27" s="47"/>
      <c r="GF27" s="47"/>
      <c r="GG27" s="47"/>
      <c r="GH27" s="47"/>
      <c r="GI27" s="47"/>
      <c r="GJ27" s="47"/>
      <c r="GK27" s="47"/>
      <c r="GL27" s="47"/>
      <c r="GM27" s="47"/>
      <c r="GN27" s="47"/>
      <c r="GO27" s="47"/>
      <c r="GP27" s="47"/>
      <c r="GQ27" s="47"/>
      <c r="GR27" s="47"/>
      <c r="GS27" s="47"/>
    </row>
    <row r="28" spans="1:201">
      <c r="D28" s="264"/>
      <c r="E28" s="264"/>
      <c r="F28" s="264"/>
      <c r="G28" s="264"/>
      <c r="H28" s="264"/>
    </row>
  </sheetData>
  <mergeCells count="6">
    <mergeCell ref="A1:J1"/>
    <mergeCell ref="A3:J3"/>
    <mergeCell ref="A4:J4"/>
    <mergeCell ref="A6:B6"/>
    <mergeCell ref="I6:J6"/>
    <mergeCell ref="A2:J2"/>
  </mergeCells>
  <dataValidations disablePrompts="1" count="1">
    <dataValidation allowBlank="1" showInputMessage="1" showErrorMessage="1" sqref="A6 B5:C5 D6:E6" xr:uid="{00000000-0002-0000-0A00-000000000000}"/>
  </dataValidations>
  <printOptions horizontalCentered="1" verticalCentered="1"/>
  <pageMargins left="0" right="0" top="0" bottom="0" header="0.31496062992125984" footer="0.31496062992125984"/>
  <pageSetup paperSize="9" scale="93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b323878-974e-4c19-bf08-965c80d4ad54">
      <Value>58</Value>
    </TaxCatchAll>
    <Title_Ar xmlns="1b323878-974e-4c19-bf08-965c80d4ad54">
فصل المجموعة الاحصائية للحسابات الوطنية 2020
</Title_Ar>
    <Language xmlns="http://schemas.microsoft.com/sharepoint/v3">Both</Language>
    <o322c83fb95240b8896db068e57a2bc9 xmlns="1b323878-974e-4c19-bf08-965c80d4ad54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StatisticalAbstract</TermName>
          <TermId xmlns="http://schemas.microsoft.com/office/infopath/2007/PartnerControls">c2f418c2-a295-4bd1-af99-d5d586494613</TermId>
        </TermInfo>
      </Terms>
    </o322c83fb95240b8896db068e57a2bc9>
    <Description_Ar xmlns="1b323878-974e-4c19-bf08-965c80d4ad54">فصل المجموعة الاحصائية للحسابات الوطنية 2020
</Description_Ar>
    <Enabled xmlns="1b323878-974e-4c19-bf08-965c80d4ad54">true</Enabled>
    <PublishingDate xmlns="1b323878-974e-4c19-bf08-965c80d4ad54">2021-08-30T07:17:22+00:00</PublishingDate>
    <CategoryDescription xmlns="http://schemas.microsoft.com/sharepoint.v3">National Accounts Abstract 2020 
</CategoryDescription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tatistical Document" ma:contentTypeID="0x01010050FBC1E32FA8C5438369190EAFFED8CE008E9E875BE8CF634D9CBE11DB22534CB8" ma:contentTypeVersion="14" ma:contentTypeDescription="" ma:contentTypeScope="" ma:versionID="17a002555d79378b90fe5728b46b7d8e">
  <xsd:schema xmlns:xsd="http://www.w3.org/2001/XMLSchema" xmlns:xs="http://www.w3.org/2001/XMLSchema" xmlns:p="http://schemas.microsoft.com/office/2006/metadata/properties" xmlns:ns1="http://schemas.microsoft.com/sharepoint/v3" xmlns:ns2="1b323878-974e-4c19-bf08-965c80d4ad54" xmlns:ns3="http://schemas.microsoft.com/sharepoint.v3" targetNamespace="http://schemas.microsoft.com/office/2006/metadata/properties" ma:root="true" ma:fieldsID="f7a0ebd2d0adb9b11918aa894ed174ef" ns1:_="" ns2:_="" ns3:_="">
    <xsd:import namespace="http://schemas.microsoft.com/sharepoint/v3"/>
    <xsd:import namespace="1b323878-974e-4c19-bf08-965c80d4ad54"/>
    <xsd:import namespace="http://schemas.microsoft.com/sharepoint.v3"/>
    <xsd:element name="properties">
      <xsd:complexType>
        <xsd:sequence>
          <xsd:element name="documentManagement">
            <xsd:complexType>
              <xsd:all>
                <xsd:element ref="ns2:Title_Ar"/>
                <xsd:element ref="ns2:Description_Ar"/>
                <xsd:element ref="ns1:Language"/>
                <xsd:element ref="ns2:o322c83fb95240b8896db068e57a2bc9" minOccurs="0"/>
                <xsd:element ref="ns2:TaxCatchAll" minOccurs="0"/>
                <xsd:element ref="ns2:TaxCatchAllLabel" minOccurs="0"/>
                <xsd:element ref="ns2:Enabled" minOccurs="0"/>
                <xsd:element ref="ns2:PublishingDate"/>
                <xsd:element ref="ns3:CategoryDescriptio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0" ma:displayName="Language" ma:default="Both" ma:format="Dropdown" ma:internalName="Language">
      <xsd:simpleType>
        <xsd:union memberTypes="dms:Text">
          <xsd:simpleType>
            <xsd:restriction base="dms:Choice">
              <xsd:enumeration value="Arabic"/>
              <xsd:enumeration value="English"/>
              <xsd:enumeration value="Both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23878-974e-4c19-bf08-965c80d4ad54" elementFormDefault="qualified">
    <xsd:import namespace="http://schemas.microsoft.com/office/2006/documentManagement/types"/>
    <xsd:import namespace="http://schemas.microsoft.com/office/infopath/2007/PartnerControls"/>
    <xsd:element name="Title_Ar" ma:index="8" ma:displayName="Title Arabic" ma:internalName="Title_Ar">
      <xsd:simpleType>
        <xsd:restriction base="dms:Text">
          <xsd:maxLength value="255"/>
        </xsd:restriction>
      </xsd:simpleType>
    </xsd:element>
    <xsd:element name="Description_Ar" ma:index="9" ma:displayName="Description Arabic" ma:internalName="Description_Ar">
      <xsd:simpleType>
        <xsd:restriction base="dms:Note"/>
      </xsd:simpleType>
    </xsd:element>
    <xsd:element name="o322c83fb95240b8896db068e57a2bc9" ma:index="11" ma:taxonomy="true" ma:internalName="o322c83fb95240b8896db068e57a2bc9" ma:taxonomyFieldName="Hashtags" ma:displayName="Hashtags" ma:readOnly="false" ma:default="" ma:fieldId="{8322c83f-b952-40b8-896d-b068e57a2bc9}" ma:taxonomyMulti="true" ma:sspId="34a39cc5-1caf-4cea-90b7-be21fbdce737" ma:termSetId="5d44732f-90c8-4b9f-86a4-ac5d66f274d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64927028-7187-4dcd-a3e9-d5b72e20ea14}" ma:internalName="TaxCatchAll" ma:showField="CatchAllData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64927028-7187-4dcd-a3e9-d5b72e20ea14}" ma:internalName="TaxCatchAllLabel" ma:readOnly="true" ma:showField="CatchAllDataLabel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nabled" ma:index="15" nillable="true" ma:displayName="Enabled" ma:default="1" ma:internalName="Enabled">
      <xsd:simpleType>
        <xsd:restriction base="dms:Boolean"/>
      </xsd:simpleType>
    </xsd:element>
    <xsd:element name="PublishingDate" ma:index="17" ma:displayName="PublishingDate" ma:default="[today]" ma:format="DateOnly" ma:internalName="PublishingDate" ma:readOnly="false">
      <xsd:simpleType>
        <xsd:restriction base="dms:DateTime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20" ma:displayName="Description" ma:internalName="CategoryDescription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9F6286-C76C-4A83-A431-526B900ED4E8}">
  <ds:schemaRefs>
    <ds:schemaRef ds:uri="http://schemas.microsoft.com/office/2006/documentManagement/types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microsoft.com/sharepoint/v3"/>
    <ds:schemaRef ds:uri="http://www.w3.org/XML/1998/namespace"/>
    <ds:schemaRef ds:uri="http://schemas.openxmlformats.org/package/2006/metadata/core-properties"/>
    <ds:schemaRef ds:uri="b1657202-86a7-46c3-ba71-02bb0da5a392"/>
  </ds:schemaRefs>
</ds:datastoreItem>
</file>

<file path=customXml/itemProps2.xml><?xml version="1.0" encoding="utf-8"?>
<ds:datastoreItem xmlns:ds="http://schemas.openxmlformats.org/officeDocument/2006/customXml" ds:itemID="{56FD96E8-95DF-4D5A-9689-8BEFC542780F}"/>
</file>

<file path=customXml/itemProps3.xml><?xml version="1.0" encoding="utf-8"?>
<ds:datastoreItem xmlns:ds="http://schemas.openxmlformats.org/officeDocument/2006/customXml" ds:itemID="{A15763A4-C0AA-484F-B5F2-583D8479C3AE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7ba5c36-b7cf-4793-bbc2-bd5b3a9f95ca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الغلاف</vt:lpstr>
      <vt:lpstr>مقدمة</vt:lpstr>
      <vt:lpstr>119</vt:lpstr>
      <vt:lpstr>120</vt:lpstr>
      <vt:lpstr>121 </vt:lpstr>
      <vt:lpstr>122 </vt:lpstr>
      <vt:lpstr>Gr_42</vt:lpstr>
      <vt:lpstr>123</vt:lpstr>
      <vt:lpstr>124</vt:lpstr>
      <vt:lpstr>125</vt:lpstr>
      <vt:lpstr>126</vt:lpstr>
      <vt:lpstr>127</vt:lpstr>
      <vt:lpstr>'119'!Print_Area</vt:lpstr>
      <vt:lpstr>'120'!Print_Area</vt:lpstr>
      <vt:lpstr>'121 '!Print_Area</vt:lpstr>
      <vt:lpstr>'122 '!Print_Area</vt:lpstr>
      <vt:lpstr>'123'!Print_Area</vt:lpstr>
      <vt:lpstr>'124'!Print_Area</vt:lpstr>
      <vt:lpstr>'126'!Print_Area</vt:lpstr>
      <vt:lpstr>'127'!Print_Area</vt:lpstr>
      <vt:lpstr>Gr_42!Print_Area</vt:lpstr>
      <vt:lpstr>الغلاف!Print_Area</vt:lpstr>
      <vt:lpstr>مقدمة!Print_Area</vt:lpstr>
      <vt:lpstr>'120'!Print_Titles</vt:lpstr>
      <vt:lpstr>'121 '!Print_Titles</vt:lpstr>
      <vt:lpstr>'122 '!Print_Titles</vt:lpstr>
      <vt:lpstr>'123'!Print_Titles</vt:lpstr>
      <vt:lpstr>'124'!Print_Titles</vt:lpstr>
      <vt:lpstr>'127'!Print_Titles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National Accounts Abstract 2020 &lt;br&gt;</dc:title>
  <dc:creator>Wadha Nasser Al-Jabor</dc:creator>
  <cp:keywords>Qatar; Statistics; Economic; Planning and Statistics Authority; PSA; NationalAccounts</cp:keywords>
  <cp:lastModifiedBy>Maryam Matahar Aljarmouzi</cp:lastModifiedBy>
  <cp:revision/>
  <dcterms:created xsi:type="dcterms:W3CDTF">2012-01-01T09:13:43Z</dcterms:created>
  <dcterms:modified xsi:type="dcterms:W3CDTF">2021-08-25T05:17:56Z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0x01010050FBC1E32FA8C5438369190EAFFED8CE008E9E875BE8CF634D9CBE11DB22534CB8</vt:lpwstr>
  </property>
  <property fmtid="{D5CDD505-2E9C-101B-9397-08002B2CF9AE}" pid="3" name="TaxKeyword">
    <vt:lpwstr>640;#Statistics|43e67556-4a22-4c31-b67a-99a39b12edc5;#179;#Qatar|f05dbc2b-1feb-4985-afc3-58e9ce18885a;#667;#NationalAccounts|412d8aa2-1a4c-4394-96e6-8e0fb948301f;#643;#PSA|0e57c6e0-7d64-49c5-8339-fa33dddca9a5;#178;#Planning and Statistics Authority|e65649f4-24d1-441c-884c-448bd6b7a8f9;#645;#Economic|d7e8a056-d6ab-482e-bf61-3a160944221a</vt:lpwstr>
  </property>
  <property fmtid="{D5CDD505-2E9C-101B-9397-08002B2CF9AE}" pid="4" name="CategoryDescription">
    <vt:lpwstr>National Accounts Abstract 2020 
</vt:lpwstr>
  </property>
  <property fmtid="{D5CDD505-2E9C-101B-9397-08002B2CF9AE}" pid="5" name="Hashtags">
    <vt:lpwstr>58;#StatisticalAbstract|c2f418c2-a295-4bd1-af99-d5d586494613</vt:lpwstr>
  </property>
</Properties>
</file>