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14.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4.xml" ContentType="application/vnd.openxmlformats-officedocument.drawingml.chart+xml"/>
  <Override PartName="/xl/worksheets/sheet1.xml" ContentType="application/vnd.openxmlformats-officedocument.spreadsheetml.worksheet+xml"/>
  <Override PartName="/xl/charts/chart3.xml" ContentType="application/vnd.openxmlformats-officedocument.drawingml.chart+xml"/>
  <Override PartName="/xl/drawings/drawing1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2.xml" ContentType="application/vnd.openxmlformats-officedocument.drawing+xml"/>
  <Override PartName="/xl/worksheets/sheet6.xml" ContentType="application/vnd.openxmlformats-officedocument.spreadsheetml.worksheet+xml"/>
  <Override PartName="/xl/drawings/drawing3.xml" ContentType="application/vnd.openxmlformats-officedocument.drawing+xml"/>
  <Override PartName="/xl/drawings/drawing8.xml" ContentType="application/vnd.openxmlformats-officedocument.drawing+xml"/>
  <Override PartName="/xl/drawings/drawing2.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7.xml" ContentType="application/vnd.openxmlformats-officedocument.spreadsheetml.workshee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drawings/drawing10.xml" ContentType="application/vnd.openxmlformats-officedocument.drawing+xml"/>
  <Override PartName="/xl/worksheets/sheet11.xml" ContentType="application/vnd.openxmlformats-officedocument.spreadsheetml.worksheet+xml"/>
  <Override PartName="/xl/worksheets/sheet10.xml" ContentType="application/vnd.openxmlformats-officedocument.spreadsheetml.worksheet+xml"/>
  <Override PartName="/xl/drawings/drawing11.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4.xml" ContentType="application/vnd.openxmlformats-officedocument.spreadsheetml.worksheet+xml"/>
  <Override PartName="/xl/drawings/drawing9.xml" ContentType="application/vnd.openxmlformats-officedocument.drawing+xml"/>
  <Override PartName="/xl/worksheets/sheet1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860" yWindow="-120" windowWidth="15480" windowHeight="8715" tabRatio="587"/>
  </bookViews>
  <sheets>
    <sheet name="المقدمة" sheetId="30" r:id="rId1"/>
    <sheet name="التقديم" sheetId="2" r:id="rId2"/>
    <sheet name="257" sheetId="3" r:id="rId3"/>
    <sheet name="Gr_47" sheetId="32" r:id="rId4"/>
    <sheet name="258" sheetId="4" r:id="rId5"/>
    <sheet name="259" sheetId="20" r:id="rId6"/>
    <sheet name="260" sheetId="21" r:id="rId7"/>
    <sheet name="261" sheetId="8" r:id="rId8"/>
    <sheet name="262" sheetId="9" r:id="rId9"/>
    <sheet name="263" sheetId="11" r:id="rId10"/>
    <sheet name="264" sheetId="12" r:id="rId11"/>
    <sheet name="Gr_48" sheetId="34" r:id="rId12"/>
    <sheet name="265" sheetId="24" r:id="rId13"/>
    <sheet name="266" sheetId="15" r:id="rId14"/>
    <sheet name="267" sheetId="16" r:id="rId15"/>
    <sheet name="268" sheetId="17" r:id="rId16"/>
  </sheets>
  <definedNames>
    <definedName name="_xlnm.Print_Area" localSheetId="2">'257'!$A$1:$I$18</definedName>
    <definedName name="_xlnm.Print_Area" localSheetId="4">'258'!$A$1:$N$66</definedName>
    <definedName name="_xlnm.Print_Area" localSheetId="5">'259'!$A$1:$N$17</definedName>
    <definedName name="_xlnm.Print_Area" localSheetId="6">'260'!$A$1:$N$78</definedName>
    <definedName name="_xlnm.Print_Area" localSheetId="7">'261'!$A$1:$G$11</definedName>
    <definedName name="_xlnm.Print_Area" localSheetId="8">'262'!$A$1:$G$11</definedName>
    <definedName name="_xlnm.Print_Area" localSheetId="9">'263'!$A$1:$N$68</definedName>
    <definedName name="_xlnm.Print_Area" localSheetId="10">'264'!$A$1:$N$17</definedName>
    <definedName name="_xlnm.Print_Area" localSheetId="12">'265'!$A$1:$N$78</definedName>
    <definedName name="_xlnm.Print_Area" localSheetId="13">'266'!$A$1:$N$16</definedName>
    <definedName name="_xlnm.Print_Area" localSheetId="14">'267'!$A$1:$L$12</definedName>
    <definedName name="_xlnm.Print_Area" localSheetId="15">'268'!$A$1:$L$12</definedName>
    <definedName name="_xlnm.Print_Area" localSheetId="3">Gr_47!$A$1:$B$30</definedName>
    <definedName name="_xlnm.Print_Area" localSheetId="11">Gr_48!$A$1:$F$30</definedName>
    <definedName name="_xlnm.Print_Area" localSheetId="1">التقديم!$A$1:$C$14</definedName>
    <definedName name="_xlnm.Print_Area" localSheetId="0">المقدمة!$A$1:$A$5</definedName>
    <definedName name="_xlnm.Print_Titles" localSheetId="4">'258'!$1:$8</definedName>
    <definedName name="_xlnm.Print_Titles" localSheetId="6">'260'!$1:$5</definedName>
    <definedName name="_xlnm.Print_Titles" localSheetId="9">'263'!$1:$6</definedName>
    <definedName name="_xlnm.Print_Titles" localSheetId="12">'265'!$1:$5</definedName>
  </definedNames>
  <calcPr calcId="145621"/>
  <customWorkbookViews>
    <customWorkbookView name="DMD - Personal View" guid="{0FAC0244-EA19-11D4-BED2-0000C068ECF6}" mergeInterval="0" personalView="1" maximized="1" windowWidth="636" windowHeight="318" tabRatio="601" activeSheetId="3"/>
  </customWorkbookViews>
</workbook>
</file>

<file path=xl/calcChain.xml><?xml version="1.0" encoding="utf-8"?>
<calcChain xmlns="http://schemas.openxmlformats.org/spreadsheetml/2006/main">
  <c r="C10" i="12" l="1"/>
  <c r="B33" i="32"/>
  <c r="B34" i="32"/>
  <c r="B35" i="32"/>
  <c r="B36" i="32"/>
  <c r="B37" i="32"/>
  <c r="B38" i="32"/>
  <c r="B39" i="32"/>
  <c r="B40" i="32"/>
  <c r="B41" i="32"/>
  <c r="B42" i="32"/>
  <c r="B32" i="32"/>
  <c r="L11" i="12" l="1"/>
  <c r="H20" i="24" l="1"/>
  <c r="L33" i="21" l="1"/>
  <c r="L32" i="21"/>
  <c r="L31" i="21"/>
  <c r="K14" i="11" l="1"/>
  <c r="C34" i="24"/>
  <c r="K60" i="4" l="1"/>
  <c r="K48" i="4"/>
  <c r="K43" i="4"/>
  <c r="K39" i="4"/>
  <c r="K21" i="4"/>
  <c r="K16" i="4"/>
  <c r="K10" i="4"/>
  <c r="G17" i="3"/>
  <c r="I59" i="11"/>
  <c r="I52" i="11"/>
  <c r="I37" i="11"/>
  <c r="I32" i="11"/>
  <c r="I20" i="11"/>
  <c r="I14" i="11"/>
  <c r="I7" i="11" s="1"/>
  <c r="I8" i="11"/>
  <c r="G59" i="11"/>
  <c r="G52" i="11"/>
  <c r="G37" i="11"/>
  <c r="G32" i="11"/>
  <c r="G20" i="11"/>
  <c r="G14" i="11"/>
  <c r="G8" i="11"/>
  <c r="G7" i="11" s="1"/>
  <c r="E59" i="11"/>
  <c r="E52" i="11"/>
  <c r="E37" i="11"/>
  <c r="E32" i="11"/>
  <c r="E20" i="11"/>
  <c r="E14" i="11"/>
  <c r="E8" i="11"/>
  <c r="E7" i="11" s="1"/>
  <c r="C59" i="11"/>
  <c r="C52" i="11"/>
  <c r="C37" i="11"/>
  <c r="C32" i="11"/>
  <c r="C20" i="11"/>
  <c r="C14" i="11"/>
  <c r="C8" i="11"/>
  <c r="C7" i="11"/>
  <c r="I60" i="4"/>
  <c r="I48" i="4"/>
  <c r="I43" i="4"/>
  <c r="I39" i="4"/>
  <c r="I21" i="4"/>
  <c r="I16" i="4"/>
  <c r="I10" i="4"/>
  <c r="G60" i="4"/>
  <c r="G48" i="4"/>
  <c r="G43" i="4"/>
  <c r="G39" i="4"/>
  <c r="G21" i="4"/>
  <c r="G16" i="4"/>
  <c r="G10" i="4"/>
  <c r="E60" i="4"/>
  <c r="E48" i="4"/>
  <c r="E43" i="4"/>
  <c r="E39" i="4"/>
  <c r="E21" i="4"/>
  <c r="E16" i="4"/>
  <c r="E10" i="4"/>
  <c r="C60" i="4"/>
  <c r="C48" i="4"/>
  <c r="C43" i="4"/>
  <c r="C39" i="4"/>
  <c r="C21" i="4"/>
  <c r="C16" i="4"/>
  <c r="C10" i="4"/>
  <c r="F17" i="3"/>
  <c r="E17" i="3"/>
  <c r="D17" i="3"/>
  <c r="C17" i="3"/>
  <c r="K12" i="17"/>
  <c r="F12" i="17"/>
  <c r="K12" i="16"/>
  <c r="F12" i="16"/>
  <c r="K32" i="11"/>
  <c r="K20" i="11"/>
  <c r="K59" i="11"/>
  <c r="K52" i="11"/>
  <c r="K37" i="11"/>
  <c r="K8" i="11"/>
  <c r="D16" i="20"/>
  <c r="E16" i="20"/>
  <c r="F16" i="20"/>
  <c r="G16" i="20"/>
  <c r="H16" i="20"/>
  <c r="I16" i="20"/>
  <c r="J16" i="20"/>
  <c r="K16" i="20"/>
  <c r="C16" i="20"/>
  <c r="F11" i="9"/>
  <c r="F14" i="9" s="1"/>
  <c r="D13" i="8"/>
  <c r="C11" i="8"/>
  <c r="C16" i="8" s="1"/>
  <c r="D11" i="8"/>
  <c r="D16" i="8" s="1"/>
  <c r="D14" i="8"/>
  <c r="E11" i="8"/>
  <c r="E13" i="8" s="1"/>
  <c r="F11" i="8"/>
  <c r="F13" i="8" s="1"/>
  <c r="B11" i="8"/>
  <c r="B13" i="8" s="1"/>
  <c r="E12" i="16"/>
  <c r="J12" i="16"/>
  <c r="J12" i="17"/>
  <c r="E12" i="17"/>
  <c r="J34" i="24"/>
  <c r="J58" i="24"/>
  <c r="J14" i="12" s="1"/>
  <c r="D58" i="24"/>
  <c r="D14" i="12" s="1"/>
  <c r="K11" i="9"/>
  <c r="K10" i="9"/>
  <c r="K9" i="9"/>
  <c r="K8" i="9"/>
  <c r="K7" i="9"/>
  <c r="K8" i="8"/>
  <c r="K9" i="8"/>
  <c r="K10" i="8"/>
  <c r="K7" i="8"/>
  <c r="L7" i="21"/>
  <c r="L8" i="21"/>
  <c r="L9" i="21"/>
  <c r="L10" i="21"/>
  <c r="L11" i="21"/>
  <c r="L12" i="21"/>
  <c r="L13" i="21"/>
  <c r="L14" i="21"/>
  <c r="L15" i="21"/>
  <c r="L16" i="21"/>
  <c r="L18" i="21"/>
  <c r="L19" i="21"/>
  <c r="L21" i="21"/>
  <c r="L22" i="21"/>
  <c r="L23" i="21"/>
  <c r="L24" i="21"/>
  <c r="L25" i="21"/>
  <c r="L26" i="21"/>
  <c r="L27" i="21"/>
  <c r="L28" i="21"/>
  <c r="L29" i="21"/>
  <c r="L35" i="21"/>
  <c r="L36" i="21"/>
  <c r="L37" i="21"/>
  <c r="L39" i="21"/>
  <c r="L40" i="21"/>
  <c r="L41" i="21"/>
  <c r="L42" i="21"/>
  <c r="L43" i="21"/>
  <c r="L44" i="21"/>
  <c r="L45" i="21"/>
  <c r="L46" i="21"/>
  <c r="L47" i="21"/>
  <c r="L49" i="21"/>
  <c r="L50" i="21"/>
  <c r="L51" i="21"/>
  <c r="L52" i="21"/>
  <c r="L53" i="21"/>
  <c r="L54" i="21"/>
  <c r="L55" i="21"/>
  <c r="L56" i="21"/>
  <c r="L57" i="21"/>
  <c r="L59" i="21"/>
  <c r="L60" i="21"/>
  <c r="L61" i="21"/>
  <c r="L62" i="21"/>
  <c r="L63" i="21"/>
  <c r="L64" i="21"/>
  <c r="L65" i="21"/>
  <c r="L66" i="21"/>
  <c r="L67" i="21"/>
  <c r="L69" i="21"/>
  <c r="L70" i="21"/>
  <c r="L71" i="21"/>
  <c r="L72" i="21"/>
  <c r="L73" i="21"/>
  <c r="L74" i="21"/>
  <c r="L75" i="21"/>
  <c r="L76" i="21"/>
  <c r="L77" i="21"/>
  <c r="J68" i="21"/>
  <c r="J15" i="20" s="1"/>
  <c r="J58" i="21"/>
  <c r="J14" i="20" s="1"/>
  <c r="J48" i="21"/>
  <c r="J13" i="20" s="1"/>
  <c r="P23" i="4"/>
  <c r="P25" i="4" s="1"/>
  <c r="E11" i="9"/>
  <c r="E15" i="9" s="1"/>
  <c r="C12" i="17"/>
  <c r="D12" i="17"/>
  <c r="G12" i="17"/>
  <c r="H12" i="17"/>
  <c r="I12" i="17"/>
  <c r="C12" i="16"/>
  <c r="D12" i="16"/>
  <c r="G12" i="16"/>
  <c r="H12" i="16"/>
  <c r="I12" i="16"/>
  <c r="K68" i="24"/>
  <c r="K15" i="12" s="1"/>
  <c r="J68" i="24"/>
  <c r="J15" i="12" s="1"/>
  <c r="I68" i="24"/>
  <c r="I15" i="12" s="1"/>
  <c r="H68" i="24"/>
  <c r="H15" i="12" s="1"/>
  <c r="G68" i="24"/>
  <c r="G15" i="12" s="1"/>
  <c r="F68" i="24"/>
  <c r="F15" i="12" s="1"/>
  <c r="E68" i="24"/>
  <c r="E15" i="12" s="1"/>
  <c r="D68" i="24"/>
  <c r="D15" i="12" s="1"/>
  <c r="C68" i="24"/>
  <c r="C15" i="12" s="1"/>
  <c r="K58" i="24"/>
  <c r="K14" i="12" s="1"/>
  <c r="I58" i="24"/>
  <c r="I14" i="12" s="1"/>
  <c r="H58" i="24"/>
  <c r="H14" i="12" s="1"/>
  <c r="G58" i="24"/>
  <c r="G14" i="12" s="1"/>
  <c r="F58" i="24"/>
  <c r="F14" i="12" s="1"/>
  <c r="E58" i="24"/>
  <c r="E14" i="12" s="1"/>
  <c r="C58" i="24"/>
  <c r="C14" i="12" s="1"/>
  <c r="K48" i="24"/>
  <c r="K13" i="12" s="1"/>
  <c r="J48" i="24"/>
  <c r="J13" i="12" s="1"/>
  <c r="I48" i="24"/>
  <c r="I13" i="12" s="1"/>
  <c r="H48" i="24"/>
  <c r="H13" i="12" s="1"/>
  <c r="G48" i="24"/>
  <c r="G13" i="12" s="1"/>
  <c r="F48" i="24"/>
  <c r="F13" i="12" s="1"/>
  <c r="E48" i="24"/>
  <c r="E13" i="12" s="1"/>
  <c r="D48" i="24"/>
  <c r="D13" i="12" s="1"/>
  <c r="C48" i="24"/>
  <c r="C13" i="12" s="1"/>
  <c r="K38" i="24"/>
  <c r="K12" i="12" s="1"/>
  <c r="J38" i="24"/>
  <c r="J12" i="12" s="1"/>
  <c r="I38" i="24"/>
  <c r="I12" i="12" s="1"/>
  <c r="H38" i="24"/>
  <c r="H12" i="12" s="1"/>
  <c r="G38" i="24"/>
  <c r="G12" i="12" s="1"/>
  <c r="F38" i="24"/>
  <c r="F12" i="12" s="1"/>
  <c r="E38" i="24"/>
  <c r="E12" i="12" s="1"/>
  <c r="D38" i="24"/>
  <c r="D12" i="12" s="1"/>
  <c r="C38" i="24"/>
  <c r="C12" i="12" s="1"/>
  <c r="K34" i="24"/>
  <c r="I34" i="24"/>
  <c r="H34" i="24"/>
  <c r="G34" i="24"/>
  <c r="F34" i="24"/>
  <c r="E34" i="24"/>
  <c r="D34" i="24"/>
  <c r="K30" i="24"/>
  <c r="K10" i="12" s="1"/>
  <c r="J30" i="24"/>
  <c r="J10" i="12" s="1"/>
  <c r="I30" i="24"/>
  <c r="I10" i="12" s="1"/>
  <c r="H30" i="24"/>
  <c r="H10" i="12" s="1"/>
  <c r="G30" i="24"/>
  <c r="G10" i="12" s="1"/>
  <c r="F30" i="24"/>
  <c r="F10" i="12" s="1"/>
  <c r="E30" i="24"/>
  <c r="E10" i="12" s="1"/>
  <c r="D30" i="24"/>
  <c r="D10" i="12" s="1"/>
  <c r="C30" i="24"/>
  <c r="K20" i="24"/>
  <c r="K9" i="12" s="1"/>
  <c r="J20" i="24"/>
  <c r="J9" i="12" s="1"/>
  <c r="I20" i="24"/>
  <c r="I9" i="12" s="1"/>
  <c r="H9" i="12"/>
  <c r="G20" i="24"/>
  <c r="G9" i="12" s="1"/>
  <c r="F20" i="24"/>
  <c r="F9" i="12" s="1"/>
  <c r="E20" i="24"/>
  <c r="E9" i="12" s="1"/>
  <c r="D20" i="24"/>
  <c r="D9" i="12" s="1"/>
  <c r="C20" i="24"/>
  <c r="C9" i="12" s="1"/>
  <c r="K17" i="24"/>
  <c r="K8" i="12" s="1"/>
  <c r="J17" i="24"/>
  <c r="J8" i="12" s="1"/>
  <c r="I17" i="24"/>
  <c r="I8" i="12" s="1"/>
  <c r="H17" i="24"/>
  <c r="H8" i="12" s="1"/>
  <c r="G17" i="24"/>
  <c r="G8" i="12" s="1"/>
  <c r="F17" i="24"/>
  <c r="F8" i="12" s="1"/>
  <c r="E17" i="24"/>
  <c r="E8" i="12" s="1"/>
  <c r="D17" i="24"/>
  <c r="D8" i="12" s="1"/>
  <c r="C17" i="24"/>
  <c r="C8" i="12" s="1"/>
  <c r="L16" i="12"/>
  <c r="B41" i="34"/>
  <c r="C11" i="9"/>
  <c r="C14" i="9" s="1"/>
  <c r="P59" i="4"/>
  <c r="P62" i="4"/>
  <c r="P63" i="4" s="1"/>
  <c r="R54" i="4"/>
  <c r="R56" i="4" s="1"/>
  <c r="P48" i="4"/>
  <c r="C6" i="24"/>
  <c r="C7" i="12" s="1"/>
  <c r="L47" i="24"/>
  <c r="L46" i="24"/>
  <c r="L45" i="24"/>
  <c r="L44" i="24"/>
  <c r="L43" i="24"/>
  <c r="L42" i="24"/>
  <c r="L16" i="20"/>
  <c r="K68" i="21"/>
  <c r="K15" i="20" s="1"/>
  <c r="I68" i="21"/>
  <c r="I15" i="20" s="1"/>
  <c r="H68" i="21"/>
  <c r="H15" i="20" s="1"/>
  <c r="G68" i="21"/>
  <c r="G15" i="20" s="1"/>
  <c r="F68" i="21"/>
  <c r="F15" i="20" s="1"/>
  <c r="E68" i="21"/>
  <c r="E15" i="20" s="1"/>
  <c r="D68" i="21"/>
  <c r="D15" i="20" s="1"/>
  <c r="C68" i="21"/>
  <c r="C15" i="20" s="1"/>
  <c r="K58" i="21"/>
  <c r="K14" i="20" s="1"/>
  <c r="I58" i="21"/>
  <c r="I14" i="20" s="1"/>
  <c r="H58" i="21"/>
  <c r="H14" i="20" s="1"/>
  <c r="G58" i="21"/>
  <c r="G14" i="20" s="1"/>
  <c r="F58" i="21"/>
  <c r="F14" i="20" s="1"/>
  <c r="E58" i="21"/>
  <c r="E14" i="20" s="1"/>
  <c r="D58" i="21"/>
  <c r="D14" i="20" s="1"/>
  <c r="C58" i="21"/>
  <c r="C14" i="20" s="1"/>
  <c r="K48" i="21"/>
  <c r="K13" i="20" s="1"/>
  <c r="I48" i="21"/>
  <c r="I13" i="20" s="1"/>
  <c r="H48" i="21"/>
  <c r="H13" i="20" s="1"/>
  <c r="G48" i="21"/>
  <c r="G13" i="20" s="1"/>
  <c r="F48" i="21"/>
  <c r="F13" i="20" s="1"/>
  <c r="E48" i="21"/>
  <c r="E13" i="20" s="1"/>
  <c r="D48" i="21"/>
  <c r="D13" i="20" s="1"/>
  <c r="C48" i="21"/>
  <c r="C13" i="20" s="1"/>
  <c r="J38" i="21"/>
  <c r="J12" i="20" s="1"/>
  <c r="K38" i="21"/>
  <c r="K12" i="20" s="1"/>
  <c r="I38" i="21"/>
  <c r="I12" i="20" s="1"/>
  <c r="H38" i="21"/>
  <c r="H12" i="20" s="1"/>
  <c r="G38" i="21"/>
  <c r="G12" i="20" s="1"/>
  <c r="F38" i="21"/>
  <c r="F12" i="20" s="1"/>
  <c r="E38" i="21"/>
  <c r="E12" i="20" s="1"/>
  <c r="D38" i="21"/>
  <c r="D12" i="20" s="1"/>
  <c r="C38" i="21"/>
  <c r="C12" i="20" s="1"/>
  <c r="J34" i="21"/>
  <c r="J11" i="20" s="1"/>
  <c r="K34" i="21"/>
  <c r="K11" i="20" s="1"/>
  <c r="I34" i="21"/>
  <c r="I11" i="20" s="1"/>
  <c r="H34" i="21"/>
  <c r="H11" i="20" s="1"/>
  <c r="G34" i="21"/>
  <c r="G11" i="20" s="1"/>
  <c r="F34" i="21"/>
  <c r="F11" i="20" s="1"/>
  <c r="E34" i="21"/>
  <c r="E11" i="20" s="1"/>
  <c r="D34" i="21"/>
  <c r="D11" i="20" s="1"/>
  <c r="C34" i="21"/>
  <c r="C11" i="20" s="1"/>
  <c r="J30" i="21"/>
  <c r="J10" i="20" s="1"/>
  <c r="K30" i="21"/>
  <c r="K10" i="20" s="1"/>
  <c r="I30" i="21"/>
  <c r="I10" i="20" s="1"/>
  <c r="H30" i="21"/>
  <c r="H10" i="20" s="1"/>
  <c r="G30" i="21"/>
  <c r="G10" i="20" s="1"/>
  <c r="F30" i="21"/>
  <c r="F10" i="20" s="1"/>
  <c r="E30" i="21"/>
  <c r="E10" i="20" s="1"/>
  <c r="D30" i="21"/>
  <c r="D10" i="20" s="1"/>
  <c r="C30" i="21"/>
  <c r="J20" i="21"/>
  <c r="J9" i="20" s="1"/>
  <c r="K20" i="21"/>
  <c r="K9" i="20" s="1"/>
  <c r="I20" i="21"/>
  <c r="I9" i="20" s="1"/>
  <c r="H20" i="21"/>
  <c r="H9" i="20" s="1"/>
  <c r="G20" i="21"/>
  <c r="G9" i="20" s="1"/>
  <c r="F20" i="21"/>
  <c r="F9" i="20" s="1"/>
  <c r="E20" i="21"/>
  <c r="E9" i="20" s="1"/>
  <c r="D20" i="21"/>
  <c r="D9" i="20" s="1"/>
  <c r="C20" i="21"/>
  <c r="C9" i="20" s="1"/>
  <c r="J17" i="21"/>
  <c r="J8" i="20" s="1"/>
  <c r="K17" i="21"/>
  <c r="K8" i="20" s="1"/>
  <c r="I17" i="21"/>
  <c r="I8" i="20" s="1"/>
  <c r="H17" i="21"/>
  <c r="H8" i="20" s="1"/>
  <c r="G17" i="21"/>
  <c r="G8" i="20" s="1"/>
  <c r="F17" i="21"/>
  <c r="F8" i="20" s="1"/>
  <c r="E17" i="21"/>
  <c r="E8" i="20" s="1"/>
  <c r="D17" i="21"/>
  <c r="D8" i="20" s="1"/>
  <c r="C17" i="21"/>
  <c r="C8" i="20" s="1"/>
  <c r="B12" i="17"/>
  <c r="B12" i="16"/>
  <c r="L6" i="15"/>
  <c r="L7" i="15"/>
  <c r="L8" i="15"/>
  <c r="L9" i="15"/>
  <c r="L10" i="15"/>
  <c r="L11" i="15"/>
  <c r="L12" i="15"/>
  <c r="L13" i="15"/>
  <c r="L14" i="15"/>
  <c r="L15" i="15"/>
  <c r="C16" i="15"/>
  <c r="D16" i="15"/>
  <c r="E16" i="15"/>
  <c r="F16" i="15"/>
  <c r="G16" i="15"/>
  <c r="H16" i="15"/>
  <c r="I16" i="15"/>
  <c r="J16" i="15"/>
  <c r="K16" i="15"/>
  <c r="D6" i="24"/>
  <c r="D7" i="12" s="1"/>
  <c r="E6" i="24"/>
  <c r="E7" i="12" s="1"/>
  <c r="F6" i="24"/>
  <c r="F7" i="12" s="1"/>
  <c r="G6" i="24"/>
  <c r="G7" i="12" s="1"/>
  <c r="G17" i="12" s="1"/>
  <c r="H6" i="24"/>
  <c r="H7" i="12" s="1"/>
  <c r="I6" i="24"/>
  <c r="I7" i="12" s="1"/>
  <c r="J6" i="24"/>
  <c r="J7" i="12" s="1"/>
  <c r="K6" i="24"/>
  <c r="K7" i="12" s="1"/>
  <c r="L7" i="24"/>
  <c r="L8" i="24"/>
  <c r="L9" i="24"/>
  <c r="L10" i="24"/>
  <c r="L11" i="24"/>
  <c r="L12" i="24"/>
  <c r="L13" i="24"/>
  <c r="L14" i="24"/>
  <c r="L15" i="24"/>
  <c r="L16" i="24"/>
  <c r="L18" i="24"/>
  <c r="L17" i="24" s="1"/>
  <c r="L19" i="24"/>
  <c r="L21" i="24"/>
  <c r="L22" i="24"/>
  <c r="L23" i="24"/>
  <c r="L24" i="24"/>
  <c r="L25" i="24"/>
  <c r="L26" i="24"/>
  <c r="L27" i="24"/>
  <c r="L28" i="24"/>
  <c r="L29" i="24"/>
  <c r="L31" i="24"/>
  <c r="L32" i="24"/>
  <c r="L33" i="24"/>
  <c r="L30" i="24" s="1"/>
  <c r="L35" i="24"/>
  <c r="L36" i="24"/>
  <c r="L34" i="24" s="1"/>
  <c r="L37" i="24"/>
  <c r="L39" i="24"/>
  <c r="L40" i="24"/>
  <c r="L41" i="24"/>
  <c r="L49" i="24"/>
  <c r="L50" i="24"/>
  <c r="L51" i="24"/>
  <c r="L52" i="24"/>
  <c r="L53" i="24"/>
  <c r="L54" i="24"/>
  <c r="L55" i="24"/>
  <c r="L56" i="24"/>
  <c r="L57" i="24"/>
  <c r="L59" i="24"/>
  <c r="L60" i="24"/>
  <c r="L61" i="24"/>
  <c r="L62" i="24"/>
  <c r="L63" i="24"/>
  <c r="L64" i="24"/>
  <c r="L65" i="24"/>
  <c r="L66" i="24"/>
  <c r="L67" i="24"/>
  <c r="L69" i="24"/>
  <c r="L70" i="24"/>
  <c r="L71" i="24"/>
  <c r="L72" i="24"/>
  <c r="L73" i="24"/>
  <c r="L74" i="24"/>
  <c r="L75" i="24"/>
  <c r="L76" i="24"/>
  <c r="L77" i="24"/>
  <c r="B11" i="9"/>
  <c r="D11" i="9"/>
  <c r="D16" i="9"/>
  <c r="C6" i="21"/>
  <c r="C7" i="20" s="1"/>
  <c r="D6" i="21"/>
  <c r="D7" i="20" s="1"/>
  <c r="E6" i="21"/>
  <c r="E7" i="20" s="1"/>
  <c r="F6" i="21"/>
  <c r="F7" i="20" s="1"/>
  <c r="G6" i="21"/>
  <c r="G7" i="20" s="1"/>
  <c r="H6" i="21"/>
  <c r="H7" i="20" s="1"/>
  <c r="I6" i="21"/>
  <c r="I7" i="20" s="1"/>
  <c r="K6" i="21"/>
  <c r="K7" i="20" s="1"/>
  <c r="J6" i="21"/>
  <c r="J7" i="20" s="1"/>
  <c r="B36" i="34"/>
  <c r="L34" i="21"/>
  <c r="K7" i="11"/>
  <c r="K67" i="11" s="1"/>
  <c r="C67" i="11"/>
  <c r="D43" i="11"/>
  <c r="D22" i="11"/>
  <c r="D38" i="11"/>
  <c r="D26" i="11"/>
  <c r="D9" i="11"/>
  <c r="D62" i="11"/>
  <c r="D49" i="11"/>
  <c r="G78" i="24"/>
  <c r="F13" i="9"/>
  <c r="F16" i="9"/>
  <c r="F15" i="9"/>
  <c r="C16" i="9"/>
  <c r="D15" i="9"/>
  <c r="E14" i="9"/>
  <c r="C13" i="9"/>
  <c r="B16" i="9"/>
  <c r="C15" i="9"/>
  <c r="D14" i="9"/>
  <c r="D13" i="9"/>
  <c r="E16" i="9"/>
  <c r="B15" i="9"/>
  <c r="E13" i="9"/>
  <c r="F16" i="8"/>
  <c r="F15" i="8"/>
  <c r="F14" i="8"/>
  <c r="E16" i="8"/>
  <c r="B15" i="8"/>
  <c r="C15" i="8"/>
  <c r="D15" i="8"/>
  <c r="E15" i="8"/>
  <c r="E14" i="8"/>
  <c r="I67" i="11"/>
  <c r="J53" i="11" s="1"/>
  <c r="G67" i="11"/>
  <c r="H55" i="11" s="1"/>
  <c r="E67" i="11"/>
  <c r="F65" i="11" s="1"/>
  <c r="F55" i="11"/>
  <c r="F40" i="11"/>
  <c r="F19" i="11"/>
  <c r="D15" i="11"/>
  <c r="D33" i="11"/>
  <c r="D17" i="11"/>
  <c r="D42" i="11"/>
  <c r="D23" i="11"/>
  <c r="D55" i="11"/>
  <c r="D35" i="11"/>
  <c r="D40" i="11"/>
  <c r="D58" i="11"/>
  <c r="D48" i="11"/>
  <c r="D45" i="11"/>
  <c r="D19" i="11"/>
  <c r="D63" i="11"/>
  <c r="D20" i="11"/>
  <c r="D67" i="11"/>
  <c r="D8" i="11"/>
  <c r="D60" i="11"/>
  <c r="D52" i="11"/>
  <c r="D61" i="11"/>
  <c r="D44" i="11"/>
  <c r="D54" i="11"/>
  <c r="D64" i="11"/>
  <c r="D18" i="11"/>
  <c r="J13" i="11"/>
  <c r="J12" i="11"/>
  <c r="J20" i="11"/>
  <c r="J11" i="11"/>
  <c r="J55" i="11"/>
  <c r="J34" i="11"/>
  <c r="J39" i="11"/>
  <c r="J67" i="11"/>
  <c r="J47" i="11"/>
  <c r="J52" i="11"/>
  <c r="J25" i="11"/>
  <c r="J58" i="11"/>
  <c r="J28" i="11"/>
  <c r="J8" i="11"/>
  <c r="J64" i="11"/>
  <c r="J62" i="11"/>
  <c r="J26" i="11"/>
  <c r="J15" i="11"/>
  <c r="J44" i="11"/>
  <c r="J50" i="11"/>
  <c r="J63" i="11"/>
  <c r="J41" i="11"/>
  <c r="J43" i="11"/>
  <c r="J23" i="11"/>
  <c r="J18" i="11"/>
  <c r="J19" i="11"/>
  <c r="J42" i="11"/>
  <c r="J27" i="11"/>
  <c r="J9" i="11"/>
  <c r="J31" i="11"/>
  <c r="J51" i="11"/>
  <c r="J16" i="11"/>
  <c r="J10" i="11"/>
  <c r="J46" i="11"/>
  <c r="J59" i="11"/>
  <c r="J32" i="11"/>
  <c r="J49" i="11"/>
  <c r="J29" i="11"/>
  <c r="J66" i="11"/>
  <c r="J30" i="11"/>
  <c r="J17" i="11"/>
  <c r="J45" i="11"/>
  <c r="J38" i="11"/>
  <c r="J54" i="11"/>
  <c r="J21" i="11"/>
  <c r="J24" i="11"/>
  <c r="J36" i="11"/>
  <c r="J22" i="11"/>
  <c r="J37" i="11"/>
  <c r="J56" i="11"/>
  <c r="J14" i="11"/>
  <c r="J48" i="11"/>
  <c r="J65" i="11"/>
  <c r="J57" i="11"/>
  <c r="J60" i="11"/>
  <c r="J35" i="11"/>
  <c r="J61" i="11"/>
  <c r="J33" i="11"/>
  <c r="J7" i="11"/>
  <c r="H34" i="11"/>
  <c r="H16" i="11"/>
  <c r="H65" i="11"/>
  <c r="H46" i="11"/>
  <c r="H49" i="11"/>
  <c r="H47" i="11"/>
  <c r="H11" i="11"/>
  <c r="H50" i="11"/>
  <c r="H24" i="11"/>
  <c r="H36" i="11"/>
  <c r="H12" i="11"/>
  <c r="H37" i="11"/>
  <c r="H20" i="11"/>
  <c r="H22" i="11"/>
  <c r="H35" i="11"/>
  <c r="H15" i="11"/>
  <c r="H27" i="11"/>
  <c r="H62" i="11"/>
  <c r="H60" i="11"/>
  <c r="H44" i="11"/>
  <c r="H59" i="11"/>
  <c r="H23" i="11"/>
  <c r="H66" i="11"/>
  <c r="H21" i="11"/>
  <c r="H52" i="11"/>
  <c r="H33" i="11"/>
  <c r="H56" i="11"/>
  <c r="H30" i="11"/>
  <c r="H10" i="11"/>
  <c r="H26" i="11"/>
  <c r="H18" i="11"/>
  <c r="H13" i="11"/>
  <c r="H17" i="11"/>
  <c r="H31" i="11"/>
  <c r="H63" i="11"/>
  <c r="H39" i="11"/>
  <c r="H43" i="11"/>
  <c r="H25" i="11"/>
  <c r="H41" i="11"/>
  <c r="H57" i="11"/>
  <c r="H14" i="11"/>
  <c r="H51" i="11"/>
  <c r="H29" i="11"/>
  <c r="H54" i="11"/>
  <c r="H28" i="11"/>
  <c r="H19" i="11"/>
  <c r="H9" i="11"/>
  <c r="H7" i="11"/>
  <c r="F33" i="11"/>
  <c r="F29" i="11"/>
  <c r="F23" i="11"/>
  <c r="F49" i="11"/>
  <c r="F10" i="11"/>
  <c r="F15" i="11"/>
  <c r="F20" i="11"/>
  <c r="F25" i="11"/>
  <c r="F39" i="11"/>
  <c r="F14" i="11"/>
  <c r="F54" i="11"/>
  <c r="F59" i="11"/>
  <c r="F60" i="11"/>
  <c r="F53" i="11"/>
  <c r="F11" i="11"/>
  <c r="F16" i="11"/>
  <c r="F64" i="11"/>
  <c r="F22" i="11"/>
  <c r="F27" i="11"/>
  <c r="F32" i="11"/>
  <c r="F21" i="11"/>
  <c r="F38" i="11"/>
  <c r="F43" i="11"/>
  <c r="F48" i="11"/>
  <c r="F37" i="11"/>
  <c r="F7" i="11"/>
  <c r="J40" i="11" l="1"/>
  <c r="H8" i="11"/>
  <c r="H48" i="11"/>
  <c r="H58" i="11"/>
  <c r="H32" i="11"/>
  <c r="H42" i="11"/>
  <c r="H45" i="11"/>
  <c r="H67" i="11"/>
  <c r="H64" i="11"/>
  <c r="H38" i="11"/>
  <c r="H53" i="11"/>
  <c r="H61" i="11"/>
  <c r="H40" i="11"/>
  <c r="F57" i="11"/>
  <c r="F8" i="11"/>
  <c r="F47" i="11"/>
  <c r="C78" i="24"/>
  <c r="C10" i="20"/>
  <c r="L10" i="20" s="1"/>
  <c r="L30" i="21"/>
  <c r="L23" i="11"/>
  <c r="L45" i="11"/>
  <c r="L31" i="11"/>
  <c r="L18" i="11"/>
  <c r="L7" i="11"/>
  <c r="L47" i="11"/>
  <c r="L28" i="11"/>
  <c r="L60" i="11"/>
  <c r="L33" i="11"/>
  <c r="L61" i="11"/>
  <c r="L22" i="11"/>
  <c r="L42" i="11"/>
  <c r="L58" i="11"/>
  <c r="L8" i="11"/>
  <c r="L51" i="11"/>
  <c r="L36" i="11"/>
  <c r="L13" i="11"/>
  <c r="L41" i="11"/>
  <c r="L65" i="11"/>
  <c r="L30" i="11"/>
  <c r="L46" i="11"/>
  <c r="L62" i="11"/>
  <c r="L67" i="11"/>
  <c r="L52" i="11"/>
  <c r="L17" i="11"/>
  <c r="L14" i="11"/>
  <c r="L34" i="11"/>
  <c r="L50" i="11"/>
  <c r="L66" i="11"/>
  <c r="L12" i="11"/>
  <c r="L56" i="11"/>
  <c r="L25" i="11"/>
  <c r="L57" i="11"/>
  <c r="L38" i="11"/>
  <c r="L54" i="11"/>
  <c r="L16" i="15"/>
  <c r="L15" i="12"/>
  <c r="B40" i="34" s="1"/>
  <c r="L14" i="12"/>
  <c r="B39" i="34" s="1"/>
  <c r="L58" i="24"/>
  <c r="L48" i="24"/>
  <c r="J17" i="12"/>
  <c r="F17" i="12"/>
  <c r="L38" i="24"/>
  <c r="H17" i="12"/>
  <c r="L10" i="12"/>
  <c r="B35" i="34" s="1"/>
  <c r="D17" i="12"/>
  <c r="I17" i="12"/>
  <c r="F78" i="24"/>
  <c r="E17" i="12"/>
  <c r="L20" i="24"/>
  <c r="K78" i="24"/>
  <c r="K17" i="12"/>
  <c r="D78" i="24"/>
  <c r="L7" i="12"/>
  <c r="B32" i="34" s="1"/>
  <c r="L6" i="24"/>
  <c r="L68" i="21"/>
  <c r="L15" i="20"/>
  <c r="L58" i="21"/>
  <c r="L48" i="21"/>
  <c r="L13" i="20"/>
  <c r="L38" i="21"/>
  <c r="L12" i="20"/>
  <c r="L11" i="20"/>
  <c r="F62" i="11"/>
  <c r="F24" i="11"/>
  <c r="F61" i="11"/>
  <c r="F66" i="11"/>
  <c r="F31" i="11"/>
  <c r="F9" i="11"/>
  <c r="L11" i="11"/>
  <c r="L27" i="11"/>
  <c r="L43" i="11"/>
  <c r="L59" i="11"/>
  <c r="L16" i="11"/>
  <c r="L32" i="11"/>
  <c r="L48" i="11"/>
  <c r="L64" i="11"/>
  <c r="L21" i="11"/>
  <c r="L37" i="11"/>
  <c r="L53" i="11"/>
  <c r="D37" i="11"/>
  <c r="D31" i="11"/>
  <c r="D36" i="11"/>
  <c r="D28" i="11"/>
  <c r="D59" i="11"/>
  <c r="D16" i="11"/>
  <c r="D10" i="11"/>
  <c r="D41" i="11"/>
  <c r="D39" i="11"/>
  <c r="D14" i="11"/>
  <c r="D56" i="11"/>
  <c r="D53" i="11"/>
  <c r="D34" i="11"/>
  <c r="D47" i="11"/>
  <c r="D50" i="11"/>
  <c r="D27" i="11"/>
  <c r="D13" i="11"/>
  <c r="D66" i="11"/>
  <c r="D30" i="11"/>
  <c r="D65" i="11"/>
  <c r="D21" i="11"/>
  <c r="D11" i="11"/>
  <c r="D29" i="11"/>
  <c r="L12" i="12"/>
  <c r="B37" i="34" s="1"/>
  <c r="F44" i="11"/>
  <c r="F41" i="11"/>
  <c r="F63" i="11"/>
  <c r="F42" i="11"/>
  <c r="F18" i="11"/>
  <c r="F34" i="11"/>
  <c r="F56" i="11"/>
  <c r="F51" i="11"/>
  <c r="F46" i="11"/>
  <c r="L26" i="11"/>
  <c r="L10" i="11"/>
  <c r="L49" i="11"/>
  <c r="L29" i="11"/>
  <c r="L9" i="11"/>
  <c r="L44" i="11"/>
  <c r="L24" i="11"/>
  <c r="L63" i="11"/>
  <c r="L39" i="11"/>
  <c r="L19" i="11"/>
  <c r="F35" i="11"/>
  <c r="F13" i="11"/>
  <c r="F28" i="11"/>
  <c r="F26" i="11"/>
  <c r="F36" i="11"/>
  <c r="F50" i="11"/>
  <c r="D24" i="11"/>
  <c r="D25" i="11"/>
  <c r="D7" i="11"/>
  <c r="D46" i="11"/>
  <c r="B14" i="9"/>
  <c r="B13" i="9"/>
  <c r="C17" i="12"/>
  <c r="L17" i="12" s="1"/>
  <c r="L8" i="12"/>
  <c r="B33" i="34" s="1"/>
  <c r="L9" i="12"/>
  <c r="B34" i="34" s="1"/>
  <c r="L40" i="11"/>
  <c r="L20" i="11"/>
  <c r="L55" i="11"/>
  <c r="L35" i="11"/>
  <c r="L15" i="11"/>
  <c r="F30" i="11"/>
  <c r="F67" i="11"/>
  <c r="F45" i="11"/>
  <c r="F17" i="11"/>
  <c r="F58" i="11"/>
  <c r="F52" i="11"/>
  <c r="F12" i="11"/>
  <c r="D32" i="11"/>
  <c r="D57" i="11"/>
  <c r="D51" i="11"/>
  <c r="D12" i="11"/>
  <c r="L68" i="24"/>
  <c r="L14" i="20"/>
  <c r="L13" i="12"/>
  <c r="B38" i="34" s="1"/>
  <c r="E78" i="24"/>
  <c r="H78" i="24"/>
  <c r="I78" i="24"/>
  <c r="B16" i="8"/>
  <c r="B14" i="8"/>
  <c r="C14" i="8"/>
  <c r="C13" i="8"/>
  <c r="E9" i="4"/>
  <c r="G9" i="4"/>
  <c r="J78" i="24"/>
  <c r="C9" i="4"/>
  <c r="I9" i="4"/>
  <c r="K66" i="4"/>
  <c r="L29" i="4" s="1"/>
  <c r="L20" i="21"/>
  <c r="L9" i="20"/>
  <c r="K17" i="20"/>
  <c r="J17" i="20"/>
  <c r="I17" i="20"/>
  <c r="H17" i="20"/>
  <c r="G17" i="20"/>
  <c r="F17" i="20"/>
  <c r="E17" i="20"/>
  <c r="D17" i="20"/>
  <c r="L8" i="20"/>
  <c r="L17" i="21"/>
  <c r="J78" i="21"/>
  <c r="E78" i="21"/>
  <c r="C78" i="21"/>
  <c r="F78" i="21"/>
  <c r="D78" i="21"/>
  <c r="K78" i="21"/>
  <c r="I78" i="21"/>
  <c r="H78" i="21"/>
  <c r="G78" i="21"/>
  <c r="L6" i="21"/>
  <c r="L7" i="20"/>
  <c r="L65" i="4"/>
  <c r="L23" i="4"/>
  <c r="L36" i="4"/>
  <c r="L11" i="4"/>
  <c r="L34" i="4"/>
  <c r="L45" i="4"/>
  <c r="L64" i="4"/>
  <c r="L58" i="4"/>
  <c r="L16" i="4"/>
  <c r="L28" i="4"/>
  <c r="L18" i="4"/>
  <c r="L41" i="4"/>
  <c r="L52" i="4"/>
  <c r="L10" i="4"/>
  <c r="K9" i="4"/>
  <c r="C17" i="20" l="1"/>
  <c r="L78" i="24"/>
  <c r="B45" i="34"/>
  <c r="L26" i="4"/>
  <c r="L14" i="4"/>
  <c r="L59" i="4"/>
  <c r="L43" i="4"/>
  <c r="L49" i="4"/>
  <c r="L31" i="4"/>
  <c r="L19" i="4"/>
  <c r="L40" i="4"/>
  <c r="L63" i="4"/>
  <c r="L51" i="4"/>
  <c r="L33" i="4"/>
  <c r="L57" i="4"/>
  <c r="L42" i="4"/>
  <c r="L30" i="4"/>
  <c r="L39" i="4"/>
  <c r="D9" i="4"/>
  <c r="C66" i="4"/>
  <c r="E66" i="4"/>
  <c r="L35" i="4"/>
  <c r="L66" i="4"/>
  <c r="L46" i="4"/>
  <c r="L54" i="4"/>
  <c r="L47" i="4"/>
  <c r="I66" i="4"/>
  <c r="J9" i="4" s="1"/>
  <c r="L53" i="4"/>
  <c r="L22" i="4"/>
  <c r="L25" i="4"/>
  <c r="L55" i="4"/>
  <c r="L37" i="4"/>
  <c r="L27" i="4"/>
  <c r="L12" i="4"/>
  <c r="L17" i="4"/>
  <c r="L62" i="4"/>
  <c r="L9" i="4"/>
  <c r="L32" i="4"/>
  <c r="L20" i="4"/>
  <c r="L61" i="4"/>
  <c r="L21" i="4"/>
  <c r="L48" i="4"/>
  <c r="L38" i="4"/>
  <c r="L15" i="4"/>
  <c r="L24" i="4"/>
  <c r="L13" i="4"/>
  <c r="L50" i="4"/>
  <c r="L60" i="4"/>
  <c r="L56" i="4"/>
  <c r="L44" i="4"/>
  <c r="G66" i="4"/>
  <c r="L17" i="20"/>
  <c r="L78" i="21"/>
  <c r="F13" i="4" l="1"/>
  <c r="F17" i="4"/>
  <c r="F25" i="4"/>
  <c r="F29" i="4"/>
  <c r="F33" i="4"/>
  <c r="F37" i="4"/>
  <c r="F41" i="4"/>
  <c r="F45" i="4"/>
  <c r="F49" i="4"/>
  <c r="F53" i="4"/>
  <c r="F57" i="4"/>
  <c r="F61" i="4"/>
  <c r="F65" i="4"/>
  <c r="F14" i="4"/>
  <c r="F18" i="4"/>
  <c r="F22" i="4"/>
  <c r="F26" i="4"/>
  <c r="F30" i="4"/>
  <c r="F34" i="4"/>
  <c r="F38" i="4"/>
  <c r="F42" i="4"/>
  <c r="F46" i="4"/>
  <c r="F50" i="4"/>
  <c r="F54" i="4"/>
  <c r="F58" i="4"/>
  <c r="F62" i="4"/>
  <c r="F66" i="4"/>
  <c r="F11" i="4"/>
  <c r="F15" i="4"/>
  <c r="F19" i="4"/>
  <c r="F23" i="4"/>
  <c r="F27" i="4"/>
  <c r="F31" i="4"/>
  <c r="F35" i="4"/>
  <c r="F47" i="4"/>
  <c r="F51" i="4"/>
  <c r="F55" i="4"/>
  <c r="F59" i="4"/>
  <c r="F63" i="4"/>
  <c r="F12" i="4"/>
  <c r="F20" i="4"/>
  <c r="F24" i="4"/>
  <c r="F28" i="4"/>
  <c r="F32" i="4"/>
  <c r="F36" i="4"/>
  <c r="F40" i="4"/>
  <c r="F44" i="4"/>
  <c r="F52" i="4"/>
  <c r="F56" i="4"/>
  <c r="F60" i="4"/>
  <c r="F64" i="4"/>
  <c r="F43" i="4"/>
  <c r="F39" i="4"/>
  <c r="F16" i="4"/>
  <c r="F21" i="4"/>
  <c r="F10" i="4"/>
  <c r="F48" i="4"/>
  <c r="H12" i="4"/>
  <c r="H20" i="4"/>
  <c r="H24" i="4"/>
  <c r="H28" i="4"/>
  <c r="H32" i="4"/>
  <c r="H36" i="4"/>
  <c r="H40" i="4"/>
  <c r="H44" i="4"/>
  <c r="H52" i="4"/>
  <c r="H56" i="4"/>
  <c r="H60" i="4"/>
  <c r="H64" i="4"/>
  <c r="H13" i="4"/>
  <c r="H17" i="4"/>
  <c r="H25" i="4"/>
  <c r="H29" i="4"/>
  <c r="H33" i="4"/>
  <c r="H37" i="4"/>
  <c r="H41" i="4"/>
  <c r="H45" i="4"/>
  <c r="H49" i="4"/>
  <c r="H53" i="4"/>
  <c r="H57" i="4"/>
  <c r="H61" i="4"/>
  <c r="H65" i="4"/>
  <c r="H14" i="4"/>
  <c r="H18" i="4"/>
  <c r="H22" i="4"/>
  <c r="H26" i="4"/>
  <c r="H30" i="4"/>
  <c r="H34" i="4"/>
  <c r="H38" i="4"/>
  <c r="H42" i="4"/>
  <c r="H46" i="4"/>
  <c r="H50" i="4"/>
  <c r="H54" i="4"/>
  <c r="H58" i="4"/>
  <c r="H62" i="4"/>
  <c r="H66" i="4"/>
  <c r="H11" i="4"/>
  <c r="H15" i="4"/>
  <c r="H19" i="4"/>
  <c r="H23" i="4"/>
  <c r="H27" i="4"/>
  <c r="H31" i="4"/>
  <c r="H35" i="4"/>
  <c r="H39" i="4"/>
  <c r="H47" i="4"/>
  <c r="H51" i="4"/>
  <c r="H55" i="4"/>
  <c r="H59" i="4"/>
  <c r="H63" i="4"/>
  <c r="H16" i="4"/>
  <c r="H10" i="4"/>
  <c r="H43" i="4"/>
  <c r="H48" i="4"/>
  <c r="H21" i="4"/>
  <c r="J11" i="4"/>
  <c r="J15" i="4"/>
  <c r="J19" i="4"/>
  <c r="J23" i="4"/>
  <c r="J27" i="4"/>
  <c r="J31" i="4"/>
  <c r="J35" i="4"/>
  <c r="J47" i="4"/>
  <c r="J51" i="4"/>
  <c r="J55" i="4"/>
  <c r="J59" i="4"/>
  <c r="J63" i="4"/>
  <c r="J12" i="4"/>
  <c r="J20" i="4"/>
  <c r="J24" i="4"/>
  <c r="J28" i="4"/>
  <c r="J32" i="4"/>
  <c r="J36" i="4"/>
  <c r="J40" i="4"/>
  <c r="J44" i="4"/>
  <c r="J52" i="4"/>
  <c r="J56" i="4"/>
  <c r="J64" i="4"/>
  <c r="J13" i="4"/>
  <c r="J17" i="4"/>
  <c r="J25" i="4"/>
  <c r="J29" i="4"/>
  <c r="J33" i="4"/>
  <c r="J37" i="4"/>
  <c r="J41" i="4"/>
  <c r="J45" i="4"/>
  <c r="J49" i="4"/>
  <c r="J53" i="4"/>
  <c r="J57" i="4"/>
  <c r="J61" i="4"/>
  <c r="J65" i="4"/>
  <c r="J14" i="4"/>
  <c r="J18" i="4"/>
  <c r="J22" i="4"/>
  <c r="J26" i="4"/>
  <c r="J30" i="4"/>
  <c r="J34" i="4"/>
  <c r="J50" i="4"/>
  <c r="J66" i="4"/>
  <c r="J38" i="4"/>
  <c r="J54" i="4"/>
  <c r="J42" i="4"/>
  <c r="J58" i="4"/>
  <c r="J46" i="4"/>
  <c r="J62" i="4"/>
  <c r="P67" i="4"/>
  <c r="J16" i="4"/>
  <c r="J39" i="4"/>
  <c r="J43" i="4"/>
  <c r="J48" i="4"/>
  <c r="J21" i="4"/>
  <c r="J60" i="4"/>
  <c r="J10" i="4"/>
  <c r="F9" i="4"/>
  <c r="H9" i="4"/>
  <c r="D14" i="4"/>
  <c r="D18" i="4"/>
  <c r="D22" i="4"/>
  <c r="D26" i="4"/>
  <c r="D30" i="4"/>
  <c r="D34" i="4"/>
  <c r="D38" i="4"/>
  <c r="D42" i="4"/>
  <c r="D46" i="4"/>
  <c r="D50" i="4"/>
  <c r="D54" i="4"/>
  <c r="D58" i="4"/>
  <c r="D62" i="4"/>
  <c r="D66" i="4"/>
  <c r="D11" i="4"/>
  <c r="D15" i="4"/>
  <c r="D19" i="4"/>
  <c r="D23" i="4"/>
  <c r="D27" i="4"/>
  <c r="D31" i="4"/>
  <c r="D35" i="4"/>
  <c r="D47" i="4"/>
  <c r="D51" i="4"/>
  <c r="D55" i="4"/>
  <c r="D59" i="4"/>
  <c r="D63" i="4"/>
  <c r="D12" i="4"/>
  <c r="D20" i="4"/>
  <c r="D24" i="4"/>
  <c r="D28" i="4"/>
  <c r="D32" i="4"/>
  <c r="D36" i="4"/>
  <c r="D40" i="4"/>
  <c r="D44" i="4"/>
  <c r="D52" i="4"/>
  <c r="D56" i="4"/>
  <c r="D64" i="4"/>
  <c r="D13" i="4"/>
  <c r="D17" i="4"/>
  <c r="D25" i="4"/>
  <c r="D29" i="4"/>
  <c r="D33" i="4"/>
  <c r="D37" i="4"/>
  <c r="D41" i="4"/>
  <c r="D45" i="4"/>
  <c r="D49" i="4"/>
  <c r="D53" i="4"/>
  <c r="D57" i="4"/>
  <c r="D61" i="4"/>
  <c r="D65" i="4"/>
  <c r="D60" i="4"/>
  <c r="D43" i="4"/>
  <c r="D48" i="4"/>
  <c r="D39" i="4"/>
  <c r="D16" i="4"/>
  <c r="D21" i="4"/>
  <c r="D10" i="4"/>
</calcChain>
</file>

<file path=xl/sharedStrings.xml><?xml version="1.0" encoding="utf-8"?>
<sst xmlns="http://schemas.openxmlformats.org/spreadsheetml/2006/main" count="1259" uniqueCount="553">
  <si>
    <t>إحصاءات التجارة الخارجية</t>
  </si>
  <si>
    <t>FOREIGN TRADE STATISTICS</t>
  </si>
  <si>
    <t>كما يتضمن بيانات تعكس توزيع كلا من الصادرات والمعاد تصديره والواردات حسب طبيعة المواد واستخدامها النهائي .</t>
  </si>
  <si>
    <t>It also gives the values of imports, exports and re-exports by nature  of items and final use.</t>
  </si>
  <si>
    <t>Commodity classification is based on the Standard International Trade Classification of the U.N. Revision 3 (SITC-R3).</t>
  </si>
  <si>
    <t>والمقصود بتوزيع السلع حسب الكتل الدولية اظهار التوزيع الجغرافي لبلدان المنشأ للمستوردات وبلدان المقصد لكل من الصادرات واعادة التصدير .</t>
  </si>
  <si>
    <t>Distribution by international blocks is meant to show the broad geographical distribution of countries of origin for imports and countries of destination for exports and re-exports.</t>
  </si>
  <si>
    <t>المستوردات حسب الأقسام الرئيسية للتصنيف الدولي المعدل (3)</t>
  </si>
  <si>
    <t>IMPORTS BY MAIN SECTIONS OF THE SITC R-3</t>
  </si>
  <si>
    <t>(0)</t>
  </si>
  <si>
    <t>الأغذية والحيوانات الحية</t>
  </si>
  <si>
    <t>Food and live animals</t>
  </si>
  <si>
    <t>(1)</t>
  </si>
  <si>
    <t>المشروبات والتبغ</t>
  </si>
  <si>
    <t>Beverages and tobacco</t>
  </si>
  <si>
    <t>(2)</t>
  </si>
  <si>
    <t>مواد خام غير معدة للأكل باستثناء المحروقات</t>
  </si>
  <si>
    <t>Crude materials, inedible except fuels</t>
  </si>
  <si>
    <t>(3)</t>
  </si>
  <si>
    <t>Mineral fuels, Lubricants and related materials</t>
  </si>
  <si>
    <t>(4)</t>
  </si>
  <si>
    <t>الزيوت والشحوم والشموع الحيوانية والنباتية المنشأ</t>
  </si>
  <si>
    <t>Animal and vegetable oils, fats and waxes</t>
  </si>
  <si>
    <t>(5)</t>
  </si>
  <si>
    <t>المواد الكيماوية والمنتجات المرتبطة بها</t>
  </si>
  <si>
    <t>Chemicals and related products</t>
  </si>
  <si>
    <t>(6)</t>
  </si>
  <si>
    <t>البضائع المصنوعة مصنفة في معظم الأحيان حسب المادة</t>
  </si>
  <si>
    <t>Manufactured goods classified chiefly by materials</t>
  </si>
  <si>
    <t>(7)</t>
  </si>
  <si>
    <t>Machinery and transport equipment</t>
  </si>
  <si>
    <t>(8)</t>
  </si>
  <si>
    <t>مصنوعات متنوعة</t>
  </si>
  <si>
    <t>Miscellaneous manufactured goods</t>
  </si>
  <si>
    <t>(9)</t>
  </si>
  <si>
    <t>أصناف ومعاملات غير مصنفة في مكان آخر</t>
  </si>
  <si>
    <t>Commodities and transactions not classified in the SITC</t>
  </si>
  <si>
    <t xml:space="preserve">Total  </t>
  </si>
  <si>
    <t>المستوردات حسب الكتل الدولية</t>
  </si>
  <si>
    <t>IMPORTS BY INTERNATIONAL BLOCKS</t>
  </si>
  <si>
    <t>%</t>
  </si>
  <si>
    <t>1.</t>
  </si>
  <si>
    <t>البلدان العربية</t>
  </si>
  <si>
    <t>Arab Countries</t>
  </si>
  <si>
    <t>الامارات العربية المتحدة</t>
  </si>
  <si>
    <t>United Arab Emirates</t>
  </si>
  <si>
    <t>المملكة العربية السعودية</t>
  </si>
  <si>
    <t>Saudi Arabia</t>
  </si>
  <si>
    <t>دولة الكويت</t>
  </si>
  <si>
    <t>Kuwait</t>
  </si>
  <si>
    <t>دولة البحرين</t>
  </si>
  <si>
    <t>Bahrain</t>
  </si>
  <si>
    <t>سلطنة عمان</t>
  </si>
  <si>
    <t>Sultanate of Oman</t>
  </si>
  <si>
    <t>ب - بلدان عربية أخرى</t>
  </si>
  <si>
    <t>b. Other Arab Countries</t>
  </si>
  <si>
    <t>سوريا</t>
  </si>
  <si>
    <t>Syria</t>
  </si>
  <si>
    <t>لبنان</t>
  </si>
  <si>
    <t>Lebanon</t>
  </si>
  <si>
    <t>الأردن</t>
  </si>
  <si>
    <t>Jordan</t>
  </si>
  <si>
    <t>أخرى</t>
  </si>
  <si>
    <t>Other</t>
  </si>
  <si>
    <t>2.</t>
  </si>
  <si>
    <t>دول الإتحاد الأوروبي</t>
  </si>
  <si>
    <t>Countries of The European Union</t>
  </si>
  <si>
    <t>المملكة المتحدة</t>
  </si>
  <si>
    <t>United Kingdom</t>
  </si>
  <si>
    <t>ألمانيا</t>
  </si>
  <si>
    <t>Germany</t>
  </si>
  <si>
    <t>Italy</t>
  </si>
  <si>
    <t>فرنسا</t>
  </si>
  <si>
    <t>France</t>
  </si>
  <si>
    <t>هولندا</t>
  </si>
  <si>
    <t>Denmark</t>
  </si>
  <si>
    <t>بلجيكا</t>
  </si>
  <si>
    <t>Belgium</t>
  </si>
  <si>
    <t>اليونان</t>
  </si>
  <si>
    <t>Greece</t>
  </si>
  <si>
    <t>اسبانيا</t>
  </si>
  <si>
    <t>Spain</t>
  </si>
  <si>
    <t>3.</t>
  </si>
  <si>
    <t>بلدان أوروبية أخرى</t>
  </si>
  <si>
    <t>Other European Countries</t>
  </si>
  <si>
    <t>سويسرا</t>
  </si>
  <si>
    <t>Switzerland</t>
  </si>
  <si>
    <t>النمسا</t>
  </si>
  <si>
    <t>Austria</t>
  </si>
  <si>
    <t>4.</t>
  </si>
  <si>
    <t>البلدان الأمريكية</t>
  </si>
  <si>
    <t>American Countries</t>
  </si>
  <si>
    <t>الولايات المتحدة الامريكية</t>
  </si>
  <si>
    <t>United States of America</t>
  </si>
  <si>
    <t>البرازيل</t>
  </si>
  <si>
    <t>Brazil</t>
  </si>
  <si>
    <t>كندا</t>
  </si>
  <si>
    <t>Canada</t>
  </si>
  <si>
    <t>5.</t>
  </si>
  <si>
    <t>البلدان الأسيوية عدا البلاد العربية</t>
  </si>
  <si>
    <t>اليابان</t>
  </si>
  <si>
    <t>Japan</t>
  </si>
  <si>
    <t>الهند</t>
  </si>
  <si>
    <t>India</t>
  </si>
  <si>
    <t>سنغافورة</t>
  </si>
  <si>
    <t>Singapore</t>
  </si>
  <si>
    <t>تايوان</t>
  </si>
  <si>
    <t>Taiwan</t>
  </si>
  <si>
    <t>تركيا</t>
  </si>
  <si>
    <t>Turkey</t>
  </si>
  <si>
    <t>باكستان</t>
  </si>
  <si>
    <t>Pakistan</t>
  </si>
  <si>
    <t>كوريا الجنوبية</t>
  </si>
  <si>
    <t>South Korea</t>
  </si>
  <si>
    <t>تايلاند</t>
  </si>
  <si>
    <t>Thailand</t>
  </si>
  <si>
    <t>الصين الشعبية</t>
  </si>
  <si>
    <t>هونج كونج</t>
  </si>
  <si>
    <t>Hong Kong</t>
  </si>
  <si>
    <t>6.</t>
  </si>
  <si>
    <t>الدول المحيطية</t>
  </si>
  <si>
    <t>Oceania</t>
  </si>
  <si>
    <t>أستراليا</t>
  </si>
  <si>
    <t>Australia</t>
  </si>
  <si>
    <t>New Zealand</t>
  </si>
  <si>
    <t>بلدان محيطية أخرى</t>
  </si>
  <si>
    <t>Other Oceania</t>
  </si>
  <si>
    <t>7.</t>
  </si>
  <si>
    <t>افريقيا عدا البلاد العربية</t>
  </si>
  <si>
    <t>Africa-Except Arab Countries</t>
  </si>
  <si>
    <t>8.</t>
  </si>
  <si>
    <t>بلدان أخرى</t>
  </si>
  <si>
    <t>Other Countries</t>
  </si>
  <si>
    <t xml:space="preserve">المستوردات حسب الكتل الدولية  وأقسام التصنيف الدولي المعدل (3) </t>
  </si>
  <si>
    <t xml:space="preserve">IMPORTS BY INTERNATIONAL BLOCKS AND S.I.T.C. R3 SECTIONS </t>
  </si>
  <si>
    <t>Other American Countries</t>
  </si>
  <si>
    <t>المجموع</t>
  </si>
  <si>
    <t>Commodities and transactions not classified elsewhere in the SITC</t>
  </si>
  <si>
    <t>المستوردات حسب الكتل الدولية وأقسام وفصول التصنيف الدولي المعدل (3)</t>
  </si>
  <si>
    <t xml:space="preserve"> IMPORTS BY INTERNATIONAL BLOCKS AND SITC R-3 SECTIONS AND DIVISIONS </t>
  </si>
  <si>
    <t>0</t>
  </si>
  <si>
    <t>00</t>
  </si>
  <si>
    <t>الحيوانات الحية</t>
  </si>
  <si>
    <t>Live Animals</t>
  </si>
  <si>
    <t>01</t>
  </si>
  <si>
    <t>اللحوم ومستحضراتها</t>
  </si>
  <si>
    <t>Meat and meat preparations</t>
  </si>
  <si>
    <t>02</t>
  </si>
  <si>
    <t>منتجات الألبان والبيض</t>
  </si>
  <si>
    <t>Dairy products and eggs</t>
  </si>
  <si>
    <t>03</t>
  </si>
  <si>
    <t>أسماك ذوات قشور وحيوانات رخوة ومستحضراتها</t>
  </si>
  <si>
    <t>Fish crustaceans and molluscs and preparations thereof</t>
  </si>
  <si>
    <t>04</t>
  </si>
  <si>
    <t>الحبوب ومستحضراتها</t>
  </si>
  <si>
    <t>Cereal and cereal preparations</t>
  </si>
  <si>
    <t>05</t>
  </si>
  <si>
    <t>الخضار والفاكهة</t>
  </si>
  <si>
    <t>Vegetables and fruits</t>
  </si>
  <si>
    <t>06</t>
  </si>
  <si>
    <t>السكر والمصنوعات السكرية والعسل</t>
  </si>
  <si>
    <t>Sugar, Sugar preparations and honey</t>
  </si>
  <si>
    <t>07</t>
  </si>
  <si>
    <t>البن والشاي والكاكاو والتوابل ومستحضراتها</t>
  </si>
  <si>
    <t>Coffee, tea, coca, spices, and preparations thereof</t>
  </si>
  <si>
    <t>08</t>
  </si>
  <si>
    <t>Feeding stuff for animals (except unmilled cereals)</t>
  </si>
  <si>
    <t>09</t>
  </si>
  <si>
    <t>منتجات ومحضرات متنوعة صالحة للأكل</t>
  </si>
  <si>
    <t>1</t>
  </si>
  <si>
    <t>Beverages and Tobacco</t>
  </si>
  <si>
    <t>11</t>
  </si>
  <si>
    <t>المشروبات</t>
  </si>
  <si>
    <t>Beverages</t>
  </si>
  <si>
    <t>12</t>
  </si>
  <si>
    <t>التبغ ومصنوعاته</t>
  </si>
  <si>
    <t xml:space="preserve">Tobacco and Tobacco Products </t>
  </si>
  <si>
    <t>2</t>
  </si>
  <si>
    <t>Crude Materials, Inedible, Except Fuels</t>
  </si>
  <si>
    <t>21</t>
  </si>
  <si>
    <t>جلود وجلود الفراء الخام</t>
  </si>
  <si>
    <t>Hides, skins and fur skins, raw</t>
  </si>
  <si>
    <t>22</t>
  </si>
  <si>
    <t>الحبوب الزيتية والمكسرات التي تستخرج منها الزيوت</t>
  </si>
  <si>
    <t>23</t>
  </si>
  <si>
    <t>Crude rubber (including synthetic and reclaimed)</t>
  </si>
  <si>
    <t>24</t>
  </si>
  <si>
    <t>الأخشاب والفلين</t>
  </si>
  <si>
    <t>Cork and wood</t>
  </si>
  <si>
    <t>25</t>
  </si>
  <si>
    <t>عجائن الورق ونفاياته</t>
  </si>
  <si>
    <t>Pulp and waste paper</t>
  </si>
  <si>
    <t>26</t>
  </si>
  <si>
    <t>ألياف النسيج وفضلاتها (غير مغزولة الى خيط ومصنوعة نسيجاً)</t>
  </si>
  <si>
    <t>27</t>
  </si>
  <si>
    <t>الأسمدة الطبيعية والمعادن الخام (باستثناء الفحم والبترول والاحجار الكريمة)</t>
  </si>
  <si>
    <t>Crude fertilizers and crude minerals (excluding coal, petroleum and precious stones)</t>
  </si>
  <si>
    <t>28</t>
  </si>
  <si>
    <t>خامات المعادن وفضلاتها</t>
  </si>
  <si>
    <t>Metalliferous ores and metal scrap</t>
  </si>
  <si>
    <t>29</t>
  </si>
  <si>
    <t xml:space="preserve">مواد خام من أصل نباتي أو حيواني غير داخلة في مكان آخر </t>
  </si>
  <si>
    <t>3</t>
  </si>
  <si>
    <t>Mineral Fuel, Lubricants and related Materials</t>
  </si>
  <si>
    <t>32</t>
  </si>
  <si>
    <t>الفحم الحجري وفحم الكوك والفحم المكتل</t>
  </si>
  <si>
    <t>Coal, coke and briquettes</t>
  </si>
  <si>
    <t>33</t>
  </si>
  <si>
    <t>البترول والمنتجات البترولية والمواد المتصلة بالبترول</t>
  </si>
  <si>
    <t>Petroleum, Petroleum products and related materials</t>
  </si>
  <si>
    <t>34</t>
  </si>
  <si>
    <t>غاز طبيعي وغاز مصنع</t>
  </si>
  <si>
    <t>Gas, natural and manufactured</t>
  </si>
  <si>
    <t>4</t>
  </si>
  <si>
    <t>Animal and Vegetable Oils, Fats and Waxes</t>
  </si>
  <si>
    <t>41</t>
  </si>
  <si>
    <t>زيوت ودهون حيوانية</t>
  </si>
  <si>
    <t>Animal Oils and fats</t>
  </si>
  <si>
    <t>42</t>
  </si>
  <si>
    <t>fixed vegetable oils and fats</t>
  </si>
  <si>
    <t>43</t>
  </si>
  <si>
    <t>زيوت وشحوم حيوانية ونباتية المنشأ مصنعة والشموع النباتية والحيوانية المنشأ</t>
  </si>
  <si>
    <t>Animal and Vegetable Oils, Fats, Processed, Waxes of animal or Vegetable origin</t>
  </si>
  <si>
    <t>5</t>
  </si>
  <si>
    <t>المواد الكيماوية والمنتجات المتعلقة بها</t>
  </si>
  <si>
    <t>51</t>
  </si>
  <si>
    <t>منتجات كيماوية عضوية</t>
  </si>
  <si>
    <t>Organic chemicals</t>
  </si>
  <si>
    <t>52</t>
  </si>
  <si>
    <t xml:space="preserve">منتجات كيماوية غير عضوية </t>
  </si>
  <si>
    <t>Inorganic chemicals</t>
  </si>
  <si>
    <t>53</t>
  </si>
  <si>
    <t>مواد الصباغة والدباغة والتلوين</t>
  </si>
  <si>
    <t>54</t>
  </si>
  <si>
    <t>محضرات طبية وصيدلانية</t>
  </si>
  <si>
    <t>Medical and pharmaceutical products</t>
  </si>
  <si>
    <t>55</t>
  </si>
  <si>
    <t>الزيوت العطرية الطيارة ومحضرات عطور وزينة وتنظيف</t>
  </si>
  <si>
    <t>56</t>
  </si>
  <si>
    <t>الأسمدة المصنوعة</t>
  </si>
  <si>
    <t>Fertilizers, manufactured</t>
  </si>
  <si>
    <t>57</t>
  </si>
  <si>
    <t>اللدائن في أشكال أولية</t>
  </si>
  <si>
    <t>Plastics in Primary Forms</t>
  </si>
  <si>
    <t>58</t>
  </si>
  <si>
    <t>اللدائن في أشكال غير أولية</t>
  </si>
  <si>
    <t>Plastics in Non-Primary Forms</t>
  </si>
  <si>
    <t>59</t>
  </si>
  <si>
    <t>المواد والمنتجات الكيماوية غير المذكورة في مكان آخر</t>
  </si>
  <si>
    <t>Chemical materials &amp; products N.E.S.</t>
  </si>
  <si>
    <t>6</t>
  </si>
  <si>
    <t>البضائع المصنوعة مصنفة في معظم الأحيان حسب مادة الصنع</t>
  </si>
  <si>
    <t>Manufactured Goods, Classified Chiefly by Material</t>
  </si>
  <si>
    <t>61</t>
  </si>
  <si>
    <t>جلود مدبوغة ومصنوعات جلدية غير مصنفة في مكان آخر وجلود الفراء</t>
  </si>
  <si>
    <t>Leather, leather manufactures, N.E.S. and dressed fur Skins</t>
  </si>
  <si>
    <t>62</t>
  </si>
  <si>
    <t>مصنوعات مطاط غير مذكورة أو داخله في مكان آخر</t>
  </si>
  <si>
    <t>Rubber manufactures N.E.S.</t>
  </si>
  <si>
    <t>63</t>
  </si>
  <si>
    <t>مصنوعات خشب وفلين باستثناء الأثاث</t>
  </si>
  <si>
    <t>Cork and wood manufacture excluding furniture</t>
  </si>
  <si>
    <t>64</t>
  </si>
  <si>
    <t>الورق والورق المقوى ومصنوعات عجائن الورق</t>
  </si>
  <si>
    <t>Paper prepared &amp; articles of paper pulp or paper board</t>
  </si>
  <si>
    <t>65</t>
  </si>
  <si>
    <t>الغزل والمنسوجات والمصنوعات منها غير المذكورة في مكان آخر</t>
  </si>
  <si>
    <t>Textile yarn, fabrics, made up articles N.E.S. and related products</t>
  </si>
  <si>
    <t>66</t>
  </si>
  <si>
    <t>مصنوعات من مواد معدنية طبيعية غير المذكورة في مكان آخر</t>
  </si>
  <si>
    <t>Non-metallic minerals manufactures N.E.S.</t>
  </si>
  <si>
    <t>67</t>
  </si>
  <si>
    <t>حديد وصلب (فولاذ)</t>
  </si>
  <si>
    <t>Iron and Steel</t>
  </si>
  <si>
    <t>68</t>
  </si>
  <si>
    <t>معادن غير حديدية</t>
  </si>
  <si>
    <t>Non - ferrous metal</t>
  </si>
  <si>
    <t>69</t>
  </si>
  <si>
    <t>مصنوعات معادن غير مذكورة أو داخلة في مكان آخر</t>
  </si>
  <si>
    <t>Manufacture of metal N.E.S.</t>
  </si>
  <si>
    <t>7</t>
  </si>
  <si>
    <t>الماكينات والآلات ومعدات النقل</t>
  </si>
  <si>
    <t>Machinery and Transport Equipment</t>
  </si>
  <si>
    <t>71</t>
  </si>
  <si>
    <t>مولدات للحركة وآلات وأجهزة محركة</t>
  </si>
  <si>
    <t>Power generating machinery &amp; equipment</t>
  </si>
  <si>
    <t>72</t>
  </si>
  <si>
    <t>آلات متخصصة لصناعات معينة</t>
  </si>
  <si>
    <t>Machinery specialized for particular industries</t>
  </si>
  <si>
    <t>73</t>
  </si>
  <si>
    <t>آلات لشغل المعادن وآلات وأجهزة لحام</t>
  </si>
  <si>
    <t>Metal working machinery</t>
  </si>
  <si>
    <t>74</t>
  </si>
  <si>
    <t>آلات وأجهزة عامة للصناعة غير مذكورة في مكان آخر وأجزاؤها</t>
  </si>
  <si>
    <t>General industrial machinery &amp; equipment, N.E.S. and machine parts, N.E.S.</t>
  </si>
  <si>
    <t>75</t>
  </si>
  <si>
    <t>آلات وأجهزة للتجهيزات المكتبية</t>
  </si>
  <si>
    <t>76</t>
  </si>
  <si>
    <t>أجهزة المواصلات السلكية واللاسلكية وأجهزة تسجيل اذاعة صوتية</t>
  </si>
  <si>
    <t>Telecommunication &amp; sound recording and producing apparatus</t>
  </si>
  <si>
    <t>77</t>
  </si>
  <si>
    <t>آلات وأجهزة كهربائية غير مذكورة في مكان آخر وأجزاؤها</t>
  </si>
  <si>
    <t>Electrical machinery apparatus and appliances, N.E.S. and parts thereof</t>
  </si>
  <si>
    <t>78</t>
  </si>
  <si>
    <t>عربات النقل البري</t>
  </si>
  <si>
    <t>Road vehicles (including air cushion vehicles)</t>
  </si>
  <si>
    <t>79</t>
  </si>
  <si>
    <t>معدات النقل الأخرى</t>
  </si>
  <si>
    <t>Other transport equipment</t>
  </si>
  <si>
    <t>8</t>
  </si>
  <si>
    <t>Miscellaneous Manufactured Articles</t>
  </si>
  <si>
    <t>81</t>
  </si>
  <si>
    <t xml:space="preserve">أجهزة وأصناف صحية للتدفئة والانارة واجزاؤها غير المذكورة في مكان آخر </t>
  </si>
  <si>
    <t>Sanitary, plumping, heating and lighting fixtures and fittings, N.E.S</t>
  </si>
  <si>
    <t>82</t>
  </si>
  <si>
    <t>الأثاث وأجزاؤه</t>
  </si>
  <si>
    <t>83</t>
  </si>
  <si>
    <t>Travel goods, handbags and similar containers</t>
  </si>
  <si>
    <t>84</t>
  </si>
  <si>
    <t>ألبسة وتوابعها</t>
  </si>
  <si>
    <t>Articles of apparel and clothing accessories</t>
  </si>
  <si>
    <t>85</t>
  </si>
  <si>
    <t>أحذية</t>
  </si>
  <si>
    <t>Footwear</t>
  </si>
  <si>
    <t>أجهزة مهنية أو علمية أو ضابطة وأجهزة للبصريات</t>
  </si>
  <si>
    <t>Professional, scientific &amp; controlling instruments and apparatus, N.E.S.</t>
  </si>
  <si>
    <t>87</t>
  </si>
  <si>
    <t>أدوات وأجهزة ومنتجات البصريات والفوتوغرافيا والسينما والساعات</t>
  </si>
  <si>
    <t>Photographic apparatus equipment &amp; supplies &amp; optical goods, N.E.S. watches and clocks</t>
  </si>
  <si>
    <t>88</t>
  </si>
  <si>
    <t>مصنوعات متنوعة غير داخلة ولا مذكورة في مكان آخر</t>
  </si>
  <si>
    <t>89</t>
  </si>
  <si>
    <t>9</t>
  </si>
  <si>
    <t xml:space="preserve">الإجمالي  </t>
  </si>
  <si>
    <t>المستوردات حسب طبيعة المواد</t>
  </si>
  <si>
    <t>IMPORTS BY NATURE OF ITEMS</t>
  </si>
  <si>
    <t>المواد الخام</t>
  </si>
  <si>
    <t>Raw Materials</t>
  </si>
  <si>
    <t>المواد نصف المصنوعة</t>
  </si>
  <si>
    <t>Semi - Finished Products</t>
  </si>
  <si>
    <t>المواد المصنوعة</t>
  </si>
  <si>
    <t>Finished Products</t>
  </si>
  <si>
    <t>المستوردات حسب استخدام المواد</t>
  </si>
  <si>
    <t>IMPORTS BY UTILIZATION OF ITEMS</t>
  </si>
  <si>
    <t>استهلاك نهائي</t>
  </si>
  <si>
    <t>Final Consumption</t>
  </si>
  <si>
    <t>استهلاك وسيط</t>
  </si>
  <si>
    <t>Intermediate Consumption</t>
  </si>
  <si>
    <t>أصول ثابتة (رأسمالية)</t>
  </si>
  <si>
    <t>Fixed Assets (Capital)</t>
  </si>
  <si>
    <t>ب - بقية البلدان العربية</t>
  </si>
  <si>
    <t>اليمن</t>
  </si>
  <si>
    <t>Yemen</t>
  </si>
  <si>
    <t>السودان</t>
  </si>
  <si>
    <t>Sudan</t>
  </si>
  <si>
    <t>مصر</t>
  </si>
  <si>
    <t>Egypt</t>
  </si>
  <si>
    <t>بقية الدول العربية</t>
  </si>
  <si>
    <t>ايسلندا</t>
  </si>
  <si>
    <t>Iceland</t>
  </si>
  <si>
    <t>الدول الأسيوية (عدا البلاد العربية)</t>
  </si>
  <si>
    <t>(1) لا تشمل إعادة التصدير</t>
  </si>
  <si>
    <t>(1) Not including Re-exports.</t>
  </si>
  <si>
    <t>سريلانكا</t>
  </si>
  <si>
    <t>Srilanka</t>
  </si>
  <si>
    <t>الفلبين</t>
  </si>
  <si>
    <t>Philippines</t>
  </si>
  <si>
    <t>فيتنام</t>
  </si>
  <si>
    <t>Vietnam</t>
  </si>
  <si>
    <t>ايران</t>
  </si>
  <si>
    <t>Iran</t>
  </si>
  <si>
    <t>دول أسيوية أخرى</t>
  </si>
  <si>
    <t>Other Asian Countries</t>
  </si>
  <si>
    <t>دول أمريكية أخرى</t>
  </si>
  <si>
    <t>تشيلي</t>
  </si>
  <si>
    <t>Chile</t>
  </si>
  <si>
    <t>المكسيك</t>
  </si>
  <si>
    <t>Mexico</t>
  </si>
  <si>
    <t>بنما</t>
  </si>
  <si>
    <t>Panama</t>
  </si>
  <si>
    <t>نيوكاليدونيا</t>
  </si>
  <si>
    <t>جزر سولومون</t>
  </si>
  <si>
    <t>Solomon Islands</t>
  </si>
  <si>
    <t>سيشل</t>
  </si>
  <si>
    <t>Seychelles</t>
  </si>
  <si>
    <t>دول محيطية أخرى</t>
  </si>
  <si>
    <t>Africa &amp; Not Stated Countries (Other Than Arab Countries)</t>
  </si>
  <si>
    <t xml:space="preserve">الصادرات حسب الكتل الدولية  وأقسام التصنيف الدولي المعدل (3) </t>
  </si>
  <si>
    <t xml:space="preserve">EXPORTS BY INTERNATIONAL BLOCKS AND S.I.T.C. R3 SECTIONS </t>
  </si>
  <si>
    <t>الصادرات حسب الكتل الدولية وأقسام وفصول التصنيف الدولي المعدل (3)</t>
  </si>
  <si>
    <t xml:space="preserve"> EXPORTS BY INTERNATIONAL BLOCKS AND SITC  R-3 SECTIONS AND DIVISIONS </t>
  </si>
  <si>
    <t>Sugar, sugar preparations and honey</t>
  </si>
  <si>
    <t>Coffee, tea, cocoa, spices, and preparations thereof</t>
  </si>
  <si>
    <t>Crude animal and vegetable materials N.E.S.</t>
  </si>
  <si>
    <t>Animal oils and fats</t>
  </si>
  <si>
    <t>Chemicals and Related Products N.E.S.</t>
  </si>
  <si>
    <t>Leather, leather manufacture, N.E.S. and dressed fur skins</t>
  </si>
  <si>
    <t>Non-metallic minerals manufacture N.E.S.</t>
  </si>
  <si>
    <t>Office machinery &amp; automatic data processing equipment</t>
  </si>
  <si>
    <t>Photographic apparatus equipment &amp; supplies &amp; optical goods, watches and clocks</t>
  </si>
  <si>
    <t>السلع المعاد تصديرها حسب الكتل الدولية وأقسام للتصنيف الدولي المعدل (3)</t>
  </si>
  <si>
    <t xml:space="preserve">RE-EXPORTS BY INTERNATIONAL BLOCKS AND S.I.T.C. R-3 SECTIONS </t>
  </si>
  <si>
    <t>EXPORTS AND RE-EXPORTS BY NATURE OF ITEMS</t>
  </si>
  <si>
    <t>طبيعة المواد</t>
  </si>
  <si>
    <t>Nature of Items</t>
  </si>
  <si>
    <t>EXPORTS AND RE-EXPORTS BY UTILIZATION OF ITEMS</t>
  </si>
  <si>
    <t>Utilization of Items</t>
  </si>
  <si>
    <t xml:space="preserve">التصنيف السلعي المتبع في عرض بيانات التجارة الخارجية هو التعديل الثالث لتصنيف التجارة الخارجية  الصادر عن الأمم المتحدة . </t>
  </si>
  <si>
    <t>الوقود المعدني ومواد التشحيم والمواد المشابهة</t>
  </si>
  <si>
    <t>إيطاليا</t>
  </si>
  <si>
    <t>Netherlands</t>
  </si>
  <si>
    <t>الدانمارك</t>
  </si>
  <si>
    <t>نيوزيلندا</t>
  </si>
  <si>
    <t>علف الحيوانات باستثناء الحبوب غير المطحونة</t>
  </si>
  <si>
    <t>Miscellaneous edible products and preparations</t>
  </si>
  <si>
    <t>Oil seeds and oleaginous fruit</t>
  </si>
  <si>
    <t>المطاط الخام(طبيعي أو تركيبي أو مجدد وإبداله ونفاياته)</t>
  </si>
  <si>
    <t>Textile fibers and their wastes</t>
  </si>
  <si>
    <t>زيوت نباتية المنشأ سائلة أو جامدة خام أو مصفاة</t>
  </si>
  <si>
    <t>Dyeing, training &amp; coloring materials</t>
  </si>
  <si>
    <t>Furniture and parts thereof</t>
  </si>
  <si>
    <t>لوازم السفر ، حقائب يدوية والأوعية المماثلة لها</t>
  </si>
  <si>
    <t>Miscellaneous manufactured articles, N.E.S</t>
  </si>
  <si>
    <t>New Caledonia</t>
  </si>
  <si>
    <t>الوقود المعدني ومواد التشحيم والمواد المشابه</t>
  </si>
  <si>
    <t>الصادرات والمعاد تصديره حسب طبيعة المواد</t>
  </si>
  <si>
    <t>استخدام المواد</t>
  </si>
  <si>
    <t>الصادرات والمعاد تصديره حسب استخدام المواد</t>
  </si>
  <si>
    <t>Office machinery's &amp; automatic data processing equipment</t>
  </si>
  <si>
    <t>Commodities and Transactions not Classified Elsewhere in the SITC.</t>
  </si>
  <si>
    <t>وتغطي بيانات الاستيراد السلع المستوردة بهدف الاستهلاك أو الاستخدام المحلي بالاضافة الى تلك السلع التي استوردت بقصد اعادة تصديرها أما قيم السلع فهي مقدرة بالريال القطري وعلى اساس سيف للواردات وفوب للصادرات واعادة التصدير .</t>
  </si>
  <si>
    <t>Asian Countries-Except Arab Countries</t>
  </si>
  <si>
    <r>
      <t>المجموع</t>
    </r>
    <r>
      <rPr>
        <sz val="11"/>
        <rFont val="Arial"/>
        <family val="2"/>
      </rPr>
      <t xml:space="preserve">  </t>
    </r>
  </si>
  <si>
    <t>Sweden</t>
  </si>
  <si>
    <t>Finland</t>
  </si>
  <si>
    <t>Portugal</t>
  </si>
  <si>
    <t>Ireland</t>
  </si>
  <si>
    <t>Czech</t>
  </si>
  <si>
    <t>Hungary</t>
  </si>
  <si>
    <t>Norway</t>
  </si>
  <si>
    <t>السويد</t>
  </si>
  <si>
    <t>فنلندة</t>
  </si>
  <si>
    <t>البرتغال</t>
  </si>
  <si>
    <t>إيرلندة</t>
  </si>
  <si>
    <t>التشيك</t>
  </si>
  <si>
    <t>المجر</t>
  </si>
  <si>
    <t>النرويج</t>
  </si>
  <si>
    <t>مالطا</t>
  </si>
  <si>
    <t>قبرص</t>
  </si>
  <si>
    <t>Malta</t>
  </si>
  <si>
    <t>Cyprus</t>
  </si>
  <si>
    <r>
      <t>Intermediate</t>
    </r>
    <r>
      <rPr>
        <sz val="11"/>
        <rFont val="Arial"/>
        <family val="2"/>
      </rPr>
      <t xml:space="preserve"> </t>
    </r>
    <r>
      <rPr>
        <sz val="10"/>
        <rFont val="Arial"/>
        <family val="2"/>
      </rPr>
      <t>Consumption</t>
    </r>
  </si>
  <si>
    <t xml:space="preserve">                                                          السنة
  الأقسام الرئيسية
   للتصنيف الدولي المعدل (3)</t>
  </si>
  <si>
    <t xml:space="preserve">                                                                       Year
  Sitc R-3 Sections</t>
  </si>
  <si>
    <t xml:space="preserve">المجموع  </t>
  </si>
  <si>
    <t xml:space="preserve">                         Blocks of Countries
  Sitc R-3 Sections</t>
  </si>
  <si>
    <r>
      <t xml:space="preserve">قيمة  </t>
    </r>
    <r>
      <rPr>
        <b/>
        <sz val="8"/>
        <rFont val="Arial"/>
        <family val="2"/>
      </rPr>
      <t>Value</t>
    </r>
  </si>
  <si>
    <t xml:space="preserve">                                      السنة
  البلدان</t>
  </si>
  <si>
    <t xml:space="preserve">                                             Year
  Countries</t>
  </si>
  <si>
    <t>أ - بلدان مجلس التعاون الخليجي</t>
  </si>
  <si>
    <t xml:space="preserve">                                 السنة  
طبيعة المواد</t>
  </si>
  <si>
    <t xml:space="preserve">                                Year  
  Nature of Items</t>
  </si>
  <si>
    <t xml:space="preserve">                                         Year
   Item Utilization</t>
  </si>
  <si>
    <t xml:space="preserve">                          السنة
  استخدام المواد</t>
  </si>
  <si>
    <t>Asian Countries (Except Arab Countries)</t>
  </si>
  <si>
    <t xml:space="preserve">                          مجموعة البلدان
 الأقسام
 الرئيسية للتصنيف الدولي المعدل (3)</t>
  </si>
  <si>
    <t>الأغذية والحيوانات الحية
Food and live animals</t>
  </si>
  <si>
    <t>المشروبات والتبغ
Beverages and tobacco</t>
  </si>
  <si>
    <t>المواد الكيماوية والمنتجات المرتبطة بها
Chemicals and related products</t>
  </si>
  <si>
    <t>أصناف ومعاملات غير مصنفة في مكان آخر
Commodities and transactions
not classified in the SITC</t>
  </si>
  <si>
    <t>مصنوعات متنوعة
Miscellaneous manufactured
goods</t>
  </si>
  <si>
    <t>الماكينات والآلات ومعدات النقل
Machinery and transport
equipment</t>
  </si>
  <si>
    <t>البضائع المصنوعة مصنفة
في معظم الأحيان حسب المادة
Manufactured goods classified 
chiefly by materials</t>
  </si>
  <si>
    <t>الزيوت والشحوم والشموع
الحيوانية والنباتية المنشأ
Animal and vegetable oils,
fats and waxes</t>
  </si>
  <si>
    <t>الوقود المعدني ومواد التشحيم
والمواد المشابهة
Mineral fuels, Lubricants
and related materials</t>
  </si>
  <si>
    <t>مواد خام غير معدة للأكل
باستثناء المحروقات
Crude materials, inedible
except fuels</t>
  </si>
  <si>
    <t>المستوردات</t>
  </si>
  <si>
    <t>الصادرات</t>
  </si>
  <si>
    <t>a. G.C.C</t>
  </si>
  <si>
    <t>a. G.C.C.</t>
  </si>
  <si>
    <t xml:space="preserve">                     مجموعة البلدان
 الأقسام
 الرئيسية للتصنيف الدولي المعدل (3)</t>
  </si>
  <si>
    <t xml:space="preserve">                     مجموعة البلدان
 الأقسام
 الرئيسية للتصنيف الدولي المعدل (3)</t>
  </si>
  <si>
    <t xml:space="preserve">                       مجموعة البلدان
 الأقسام
 الرئيسية للتصنيف الدولي المعدل (3)</t>
  </si>
  <si>
    <r>
      <t xml:space="preserve">الصادرات حسب بلدان المقصد </t>
    </r>
    <r>
      <rPr>
        <b/>
        <vertAlign val="superscript"/>
        <sz val="16"/>
        <rFont val="Arial"/>
        <family val="2"/>
      </rPr>
      <t>(1)</t>
    </r>
  </si>
  <si>
    <t>2004 - 2007</t>
  </si>
  <si>
    <r>
      <t xml:space="preserve">EXPORTS BY COUNTRIES OF DESTINATION </t>
    </r>
    <r>
      <rPr>
        <b/>
        <vertAlign val="superscript"/>
        <sz val="12"/>
        <rFont val="Arial"/>
        <family val="2"/>
      </rPr>
      <t>(1)</t>
    </r>
  </si>
  <si>
    <t>افريقيا ودول أخرى غير مبينه
(عدا البلاد العربية)</t>
  </si>
  <si>
    <t xml:space="preserve">
</t>
  </si>
  <si>
    <t>مصادر البيانات :</t>
  </si>
  <si>
    <t>The sources of the data:.</t>
  </si>
  <si>
    <t>شكل (57)</t>
  </si>
  <si>
    <t>Graph (57)</t>
  </si>
  <si>
    <t>شكل (58)</t>
  </si>
  <si>
    <t>Graph (58)</t>
  </si>
  <si>
    <r>
      <t xml:space="preserve">الصادرات </t>
    </r>
    <r>
      <rPr>
        <b/>
        <sz val="8"/>
        <rFont val="Arial"/>
        <family val="2"/>
      </rPr>
      <t>Exports</t>
    </r>
  </si>
  <si>
    <t>United States Of America
الولايات المتحدة الأمريكية</t>
  </si>
  <si>
    <t>NATURE</t>
  </si>
  <si>
    <t>Grand Total</t>
  </si>
  <si>
    <t>Imports include all items whether for the local market use or re-export. Values are given in Qatari Riyals based on C.I.F. for imports and F.O.B. for exports and re-exports.</t>
  </si>
  <si>
    <r>
      <t xml:space="preserve">إعادة التصدير </t>
    </r>
    <r>
      <rPr>
        <b/>
        <sz val="8"/>
        <rFont val="Arial"/>
        <family val="2"/>
      </rPr>
      <t>Re-exports</t>
    </r>
  </si>
  <si>
    <t xml:space="preserve">يشمل هذا الفصل على بيانات تتعلق بقيم السلع المستوردة والمصدرة والمعاد تصديرها في دولة قطر خلال العام 2010 وذلك حسب مجموعات السلع ومجموعات البلدان . </t>
  </si>
  <si>
    <t>التصاريح الجمركية  لعام 2010 والتي عولجت بياناتها آليا من قبل جهاز الإحصاء  .</t>
  </si>
  <si>
    <t>The customs declaration forms for 2010 that have been processed by the Statistics Authority.</t>
  </si>
  <si>
    <t xml:space="preserve">This chapter presents the values of imported, exported and re-exported commodities for the State of Qatar during the year 2010 distributed by commodity groups and International Blocks. </t>
  </si>
  <si>
    <t>جدول (257) ( الوحدة : مليون ريال قطري)</t>
  </si>
  <si>
    <t>TABLE (257) (Unit :Million QR.)</t>
  </si>
  <si>
    <t>IMPORTS BY MAIN SECTIONS OF THE SITC R-3
2010</t>
  </si>
  <si>
    <t>أوكرانيا</t>
  </si>
  <si>
    <t>Ukraine</t>
  </si>
  <si>
    <t>جدول (258) ( الوحدة : مليون ريال قطري)</t>
  </si>
  <si>
    <t>جدول (259) (الوحدة : مليون ريال قطري)</t>
  </si>
  <si>
    <t>جدول (260)( الوحدة : مليون ريال قطري)</t>
  </si>
  <si>
    <t>جدول (261) ( الوحدة : مليون ريال قطري)</t>
  </si>
  <si>
    <t>جدول (262) ( الوحدة : مليون ريال قطري)</t>
  </si>
  <si>
    <t>جدول (263) ( الوحدة : مليون ريال قطري)</t>
  </si>
  <si>
    <t>جدول (264) ( الوحدة : مليون ريال قطري)</t>
  </si>
  <si>
    <t>جدول (265) ( الوحدة : مليون ريال قطري)</t>
  </si>
  <si>
    <t>جدول (266) ( الوحدة : مليون ريال قطري)</t>
  </si>
  <si>
    <t>جدول (267) ( الوحدة : مليون ريال قطري)</t>
  </si>
  <si>
    <t>جدول (268) ( الوحدة : مليون ريال قطري)</t>
  </si>
  <si>
    <t>TABLE (268) (Unit :Million Q.R)</t>
  </si>
  <si>
    <t>TABLE (267) (Unit :Million Q.R)</t>
  </si>
  <si>
    <t>TABLE (266) (Unit :Million Q.R)</t>
  </si>
  <si>
    <t>TABLE (265) (Unit :Million Q.R)</t>
  </si>
  <si>
    <t>TABLE (264) (Unit :Million Q.R)</t>
  </si>
  <si>
    <t>TABLE (263) (Unit :Million Q.R)</t>
  </si>
  <si>
    <t>TABLE (262) (Unit :Million Q.R)</t>
  </si>
  <si>
    <t>TABLE (261) (Unit :Million Q.R)</t>
  </si>
  <si>
    <t>TABLE (260) (Unit :Million Q.R)</t>
  </si>
  <si>
    <t>TABLE (259) (Unit :Million Q.R)</t>
  </si>
  <si>
    <t>TABLE (258) (Unit :Million Q.R)</t>
  </si>
  <si>
    <t>2007 - 2011</t>
  </si>
  <si>
    <t>المستوردات حسب الأقسام الرئيسية للتصنيف الدولي المعدل -  3
2011</t>
  </si>
  <si>
    <t>الصادرات حسب الأقسام الرئيسية للتصنيف الدولي المعدل -  3
2011</t>
  </si>
  <si>
    <t>EXPORTS BY MAIN SECTIONS OF THE SITC R-3
2011</t>
  </si>
  <si>
    <r>
      <t>بلدان مجلس التعاون لدول الخليج العربية</t>
    </r>
    <r>
      <rPr>
        <b/>
        <sz val="11"/>
        <rFont val="Arial"/>
        <family val="2"/>
      </rPr>
      <t xml:space="preserve">  
</t>
    </r>
    <r>
      <rPr>
        <sz val="8"/>
        <rFont val="Arial"/>
        <family val="2"/>
      </rPr>
      <t>G.C.C.</t>
    </r>
  </si>
  <si>
    <r>
      <t>بقية البلدان العربية</t>
    </r>
    <r>
      <rPr>
        <b/>
        <sz val="11"/>
        <rFont val="Arial"/>
        <family val="2"/>
      </rPr>
      <t xml:space="preserve">
</t>
    </r>
    <r>
      <rPr>
        <sz val="8"/>
        <rFont val="Arial"/>
        <family val="2"/>
      </rPr>
      <t>Other Arab Countries</t>
    </r>
  </si>
  <si>
    <r>
      <t>بلدان الاتحاد الأوروبي</t>
    </r>
    <r>
      <rPr>
        <b/>
        <sz val="11"/>
        <rFont val="Arial"/>
        <family val="2"/>
      </rPr>
      <t xml:space="preserve">
</t>
    </r>
    <r>
      <rPr>
        <sz val="8"/>
        <rFont val="Arial"/>
        <family val="2"/>
      </rPr>
      <t>Countries of the European Union</t>
    </r>
  </si>
  <si>
    <r>
      <t>بلدان أوروبية أخرى</t>
    </r>
    <r>
      <rPr>
        <b/>
        <sz val="11"/>
        <rFont val="Arial"/>
        <family val="2"/>
      </rPr>
      <t xml:space="preserve">
</t>
    </r>
    <r>
      <rPr>
        <sz val="8"/>
        <rFont val="Arial"/>
        <family val="2"/>
      </rPr>
      <t>Other European countries</t>
    </r>
  </si>
  <si>
    <r>
      <t>البلدان الأسيوية عدا البلدان العربية</t>
    </r>
    <r>
      <rPr>
        <b/>
        <sz val="11"/>
        <rFont val="Arial"/>
        <family val="2"/>
      </rPr>
      <t xml:space="preserve">
</t>
    </r>
    <r>
      <rPr>
        <sz val="8"/>
        <rFont val="Arial"/>
        <family val="2"/>
      </rPr>
      <t>Asia (Except Arab Countries)</t>
    </r>
  </si>
  <si>
    <r>
      <t>الولايات المتحدة الامريكية</t>
    </r>
    <r>
      <rPr>
        <b/>
        <sz val="11"/>
        <rFont val="Arial"/>
        <family val="2"/>
      </rPr>
      <t xml:space="preserve">
</t>
    </r>
    <r>
      <rPr>
        <sz val="8"/>
        <rFont val="Arial"/>
        <family val="2"/>
      </rPr>
      <t>United States of America</t>
    </r>
  </si>
  <si>
    <r>
      <t>بلدان أمريكية أخرى</t>
    </r>
    <r>
      <rPr>
        <b/>
        <sz val="11"/>
        <rFont val="Arial"/>
        <family val="2"/>
      </rPr>
      <t xml:space="preserve">
</t>
    </r>
    <r>
      <rPr>
        <sz val="8"/>
        <rFont val="Arial"/>
        <family val="2"/>
      </rPr>
      <t>Other American Countries</t>
    </r>
  </si>
  <si>
    <r>
      <t>أوقيانوسيا</t>
    </r>
    <r>
      <rPr>
        <b/>
        <sz val="11"/>
        <rFont val="Arial"/>
        <family val="2"/>
      </rPr>
      <t xml:space="preserve">
</t>
    </r>
    <r>
      <rPr>
        <sz val="8"/>
        <rFont val="Arial"/>
        <family val="2"/>
      </rPr>
      <t>Oceania</t>
    </r>
  </si>
  <si>
    <r>
      <t>أفريقيا وبلدان أخرى عدا البلدان العربية</t>
    </r>
    <r>
      <rPr>
        <b/>
        <sz val="11"/>
        <rFont val="Arial"/>
        <family val="2"/>
      </rPr>
      <t xml:space="preserve">
</t>
    </r>
    <r>
      <rPr>
        <sz val="8"/>
        <rFont val="Arial"/>
        <family val="2"/>
      </rPr>
      <t>Africa &amp; Other Countries (Except Arab Countries)</t>
    </r>
  </si>
  <si>
    <r>
      <t xml:space="preserve">المجموع
</t>
    </r>
    <r>
      <rPr>
        <b/>
        <sz val="8"/>
        <rFont val="Arial"/>
        <family val="2"/>
      </rPr>
      <t>Total</t>
    </r>
  </si>
  <si>
    <r>
      <t xml:space="preserve">Essential oils &amp; perfume materials, toilet, </t>
    </r>
    <r>
      <rPr>
        <sz val="8"/>
        <rFont val="Arial"/>
        <family val="2"/>
      </rPr>
      <t>polishing &amp; cleansing preparations</t>
    </r>
  </si>
  <si>
    <r>
      <t>Total</t>
    </r>
    <r>
      <rPr>
        <sz val="8"/>
        <rFont val="Arial"/>
        <family val="2"/>
      </rPr>
      <t xml:space="preserve">  </t>
    </r>
  </si>
  <si>
    <r>
      <t>بلدان مجلس التعاون لدول الخليج العربية</t>
    </r>
    <r>
      <rPr>
        <b/>
        <sz val="11"/>
        <rFont val="Arial"/>
        <family val="2"/>
      </rPr>
      <t xml:space="preserve">  
</t>
    </r>
    <r>
      <rPr>
        <sz val="10"/>
        <rFont val="Arial"/>
        <family val="2"/>
      </rPr>
      <t>G.C.C.</t>
    </r>
  </si>
  <si>
    <r>
      <t>People</t>
    </r>
    <r>
      <rPr>
        <sz val="9"/>
        <rFont val="Arial"/>
        <family val="2"/>
      </rPr>
      <t>′s Republic of China</t>
    </r>
  </si>
  <si>
    <r>
      <t xml:space="preserve">    الولايات المتحدة الامريكية وكندا</t>
    </r>
    <r>
      <rPr>
        <b/>
        <sz val="11"/>
        <rFont val="Arial"/>
        <family val="2"/>
      </rPr>
      <t xml:space="preserve">
</t>
    </r>
    <r>
      <rPr>
        <sz val="8"/>
        <rFont val="Arial"/>
        <family val="2"/>
      </rPr>
      <t>United States of America and Canada</t>
    </r>
  </si>
  <si>
    <r>
      <t>Total</t>
    </r>
    <r>
      <rPr>
        <sz val="9"/>
        <rFont val="Arial"/>
        <family val="2"/>
      </rPr>
      <t xml:space="preserve">  </t>
    </r>
  </si>
  <si>
    <t xml:space="preserve">Differences in totals between ± 0.2 </t>
  </si>
  <si>
    <t xml:space="preserve">قد تختلف المجاميع في حدود ± 0.2 بسبب عمليات التقريب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</si>
</sst>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_-* #,##0.0_-;_-* #,##0.0\-;_-* &quot;-&quot;??_-;_-@_-"/>
    <numFmt numFmtId="166" formatCode="0_ ;\-0\ "/>
    <numFmt numFmtId="167" formatCode="_-* #,##0.0_-;_-* #,##0.0\-;_-* &quot;-&quot;?_-;_-@_-"/>
    <numFmt numFmtId="168" formatCode="#,##0.0_ ;\-#,##0.0\ "/>
    <numFmt numFmtId="169" formatCode="#,##0.0"/>
  </numFmts>
  <fonts count="44" x14ac:knownFonts="1">
    <font>
      <sz val="10"/>
      <name val="Arial"/>
      <charset val="178"/>
    </font>
    <font>
      <sz val="10"/>
      <name val="Arial"/>
      <family val="2"/>
    </font>
    <font>
      <b/>
      <sz val="10"/>
      <name val="Arial"/>
      <family val="2"/>
      <charset val="178"/>
    </font>
    <font>
      <b/>
      <sz val="12"/>
      <name val="Arial"/>
      <family val="2"/>
      <charset val="178"/>
    </font>
    <font>
      <sz val="11"/>
      <name val="Arial"/>
      <family val="2"/>
      <charset val="178"/>
    </font>
    <font>
      <b/>
      <sz val="11"/>
      <name val="Arial"/>
      <family val="2"/>
      <charset val="178"/>
    </font>
    <font>
      <sz val="10"/>
      <name val="Arial"/>
      <family val="2"/>
      <charset val="178"/>
    </font>
    <font>
      <sz val="11"/>
      <name val="Arial"/>
      <family val="2"/>
    </font>
    <font>
      <b/>
      <sz val="14"/>
      <name val="Arial"/>
      <family val="2"/>
    </font>
    <font>
      <b/>
      <sz val="12"/>
      <name val="Arial"/>
      <family val="2"/>
    </font>
    <font>
      <b/>
      <sz val="14"/>
      <name val="Arial"/>
      <family val="2"/>
      <charset val="178"/>
    </font>
    <font>
      <sz val="8"/>
      <name val="Arial"/>
      <family val="2"/>
      <charset val="178"/>
    </font>
    <font>
      <sz val="8"/>
      <name val="Arial"/>
      <family val="2"/>
    </font>
    <font>
      <sz val="20"/>
      <name val="Arial"/>
      <family val="2"/>
    </font>
    <font>
      <b/>
      <sz val="14"/>
      <color indexed="12"/>
      <name val="Arial"/>
      <family val="2"/>
    </font>
    <font>
      <b/>
      <sz val="12"/>
      <color indexed="12"/>
      <name val="Arial"/>
      <family val="2"/>
    </font>
    <font>
      <b/>
      <sz val="9"/>
      <name val="Arial"/>
      <family val="2"/>
    </font>
    <font>
      <b/>
      <sz val="8"/>
      <name val="Arial"/>
      <family val="2"/>
    </font>
    <font>
      <b/>
      <sz val="10"/>
      <color indexed="10"/>
      <name val="Arial"/>
      <family val="2"/>
      <charset val="178"/>
    </font>
    <font>
      <b/>
      <sz val="8"/>
      <color indexed="10"/>
      <name val="Arial"/>
      <family val="2"/>
    </font>
    <font>
      <b/>
      <sz val="12"/>
      <color indexed="10"/>
      <name val="Arial"/>
      <family val="2"/>
      <charset val="178"/>
    </font>
    <font>
      <b/>
      <sz val="10"/>
      <name val="Arial"/>
      <family val="2"/>
    </font>
    <font>
      <b/>
      <sz val="8"/>
      <color indexed="10"/>
      <name val="Arial"/>
      <family val="2"/>
      <charset val="178"/>
    </font>
    <font>
      <sz val="10"/>
      <color indexed="12"/>
      <name val="Arial"/>
      <family val="2"/>
    </font>
    <font>
      <sz val="9"/>
      <name val="Arial"/>
      <family val="2"/>
    </font>
    <font>
      <sz val="12"/>
      <name val="Arial"/>
      <family val="2"/>
    </font>
    <font>
      <b/>
      <vertAlign val="superscript"/>
      <sz val="12"/>
      <name val="Arial"/>
      <family val="2"/>
    </font>
    <font>
      <b/>
      <sz val="16"/>
      <color indexed="12"/>
      <name val="Arial"/>
      <family val="2"/>
    </font>
    <font>
      <b/>
      <sz val="11"/>
      <color indexed="25"/>
      <name val="Arial"/>
      <family val="2"/>
    </font>
    <font>
      <b/>
      <sz val="14"/>
      <color indexed="25"/>
      <name val="Arial"/>
      <family val="2"/>
    </font>
    <font>
      <b/>
      <sz val="12"/>
      <color indexed="25"/>
      <name val="Arial"/>
      <family val="2"/>
    </font>
    <font>
      <sz val="11"/>
      <color indexed="8"/>
      <name val="Arial"/>
      <family val="2"/>
    </font>
    <font>
      <sz val="8"/>
      <name val="Arial"/>
      <family val="2"/>
    </font>
    <font>
      <b/>
      <sz val="16"/>
      <name val="Arial"/>
      <family val="2"/>
    </font>
    <font>
      <b/>
      <vertAlign val="superscript"/>
      <sz val="16"/>
      <name val="Arial"/>
      <family val="2"/>
    </font>
    <font>
      <sz val="14"/>
      <name val="Arial"/>
      <family val="2"/>
    </font>
    <font>
      <b/>
      <sz val="8"/>
      <name val="Arial"/>
      <family val="2"/>
      <charset val="178"/>
    </font>
    <font>
      <sz val="12"/>
      <color indexed="8"/>
      <name val="Arial"/>
      <family val="2"/>
    </font>
    <font>
      <sz val="10"/>
      <color indexed="12"/>
      <name val="Arial Rounded MT Bold"/>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11"/>
      <name val="Arial"/>
      <family val="2"/>
    </font>
  </fonts>
  <fills count="5">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s>
  <borders count="35">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n">
        <color indexed="64"/>
      </bottom>
      <diagonal/>
    </border>
    <border>
      <left/>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n">
        <color indexed="64"/>
      </top>
      <bottom style="thick">
        <color theme="0"/>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style="medium">
        <color indexed="64"/>
      </top>
      <bottom style="thin">
        <color indexed="64"/>
      </bottom>
      <diagonal/>
    </border>
    <border>
      <left style="thick">
        <color theme="0"/>
      </left>
      <right style="thick">
        <color theme="0"/>
      </right>
      <top style="thin">
        <color indexed="64"/>
      </top>
      <bottom style="medium">
        <color indexed="64"/>
      </bottom>
      <diagonal/>
    </border>
  </borders>
  <cellStyleXfs count="24">
    <xf numFmtId="0" fontId="0" fillId="0" borderId="0"/>
    <xf numFmtId="43" fontId="1" fillId="0" borderId="0" applyFont="0" applyFill="0" applyBorder="0" applyAlignment="0" applyProtection="0"/>
    <xf numFmtId="0" fontId="14" fillId="0" borderId="0" applyAlignment="0">
      <alignment horizontal="centerContinuous" vertical="center"/>
    </xf>
    <xf numFmtId="0" fontId="15" fillId="0" borderId="0" applyAlignment="0">
      <alignment horizontal="centerContinuous" vertical="center"/>
    </xf>
    <xf numFmtId="0" fontId="9" fillId="2" borderId="1">
      <alignment horizontal="right" vertical="center" wrapText="1"/>
    </xf>
    <xf numFmtId="1" fontId="16" fillId="2" borderId="2">
      <alignment horizontal="left" vertical="center" wrapText="1"/>
    </xf>
    <xf numFmtId="1" fontId="3" fillId="2" borderId="3">
      <alignment horizontal="center" vertical="center"/>
    </xf>
    <xf numFmtId="0" fontId="5" fillId="2" borderId="3">
      <alignment horizontal="center" vertical="center" wrapText="1"/>
    </xf>
    <xf numFmtId="0" fontId="17" fillId="2" borderId="3">
      <alignment horizontal="center" vertical="center" wrapText="1"/>
    </xf>
    <xf numFmtId="0" fontId="1" fillId="0" borderId="0">
      <alignment horizontal="center" vertical="center" readingOrder="2"/>
    </xf>
    <xf numFmtId="0" fontId="11" fillId="0" borderId="0">
      <alignment horizontal="left" vertical="center"/>
    </xf>
    <xf numFmtId="0" fontId="1" fillId="0" borderId="0"/>
    <xf numFmtId="0" fontId="1" fillId="0" borderId="0"/>
    <xf numFmtId="0" fontId="18" fillId="0" borderId="0">
      <alignment horizontal="right" vertical="center"/>
    </xf>
    <xf numFmtId="0" fontId="19" fillId="0" borderId="0">
      <alignment horizontal="left" vertical="center"/>
    </xf>
    <xf numFmtId="0" fontId="9" fillId="0" borderId="0">
      <alignment horizontal="right" vertical="center"/>
    </xf>
    <xf numFmtId="0" fontId="1" fillId="0" borderId="0">
      <alignment horizontal="left" vertical="center"/>
    </xf>
    <xf numFmtId="0" fontId="20" fillId="2" borderId="3" applyAlignment="0">
      <alignment horizontal="center" vertical="center"/>
    </xf>
    <xf numFmtId="0" fontId="18" fillId="0" borderId="4">
      <alignment horizontal="right" vertical="center" indent="1"/>
    </xf>
    <xf numFmtId="0" fontId="9" fillId="2" borderId="4">
      <alignment horizontal="right" vertical="center" wrapText="1" indent="1" readingOrder="2"/>
    </xf>
    <xf numFmtId="0" fontId="6" fillId="0" borderId="4">
      <alignment horizontal="right" vertical="center" indent="1"/>
    </xf>
    <xf numFmtId="0" fontId="6" fillId="2" borderId="4">
      <alignment horizontal="left" vertical="center" wrapText="1" indent="1"/>
    </xf>
    <xf numFmtId="0" fontId="6" fillId="0" borderId="5">
      <alignment horizontal="left" vertical="center"/>
    </xf>
    <xf numFmtId="0" fontId="6" fillId="0" borderId="6">
      <alignment horizontal="left" vertical="center"/>
    </xf>
  </cellStyleXfs>
  <cellXfs count="357">
    <xf numFmtId="0" fontId="0" fillId="0" borderId="0" xfId="0"/>
    <xf numFmtId="0" fontId="8" fillId="0" borderId="0" xfId="0" applyFont="1" applyAlignment="1">
      <alignment vertical="center"/>
    </xf>
    <xf numFmtId="0" fontId="3"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justify" vertical="center"/>
    </xf>
    <xf numFmtId="0" fontId="7" fillId="0" borderId="0" xfId="0" applyFont="1" applyAlignment="1">
      <alignment vertical="center"/>
    </xf>
    <xf numFmtId="0" fontId="4" fillId="0" borderId="0" xfId="0" applyFont="1" applyBorder="1" applyAlignment="1">
      <alignment vertical="center"/>
    </xf>
    <xf numFmtId="0" fontId="10" fillId="0" borderId="0" xfId="0" applyFont="1" applyAlignment="1">
      <alignment vertical="center"/>
    </xf>
    <xf numFmtId="0" fontId="10" fillId="0" borderId="0" xfId="0" applyFont="1" applyAlignment="1">
      <alignment vertical="center" readingOrder="2"/>
    </xf>
    <xf numFmtId="0" fontId="1" fillId="0" borderId="0" xfId="0" applyFont="1" applyBorder="1" applyAlignment="1">
      <alignment horizontal="justify" vertical="center"/>
    </xf>
    <xf numFmtId="0" fontId="1" fillId="0" borderId="0" xfId="0" applyFont="1" applyAlignment="1">
      <alignment vertical="top"/>
    </xf>
    <xf numFmtId="1" fontId="7" fillId="0" borderId="0" xfId="0" applyNumberFormat="1" applyFont="1" applyAlignment="1">
      <alignment vertical="center"/>
    </xf>
    <xf numFmtId="0" fontId="9" fillId="0" borderId="0" xfId="0" applyFont="1" applyAlignment="1">
      <alignment vertical="center"/>
    </xf>
    <xf numFmtId="0" fontId="7" fillId="0" borderId="0" xfId="0" applyFont="1" applyAlignment="1">
      <alignment vertical="center" readingOrder="2"/>
    </xf>
    <xf numFmtId="164" fontId="7" fillId="0" borderId="0" xfId="0" applyNumberFormat="1" applyFont="1" applyAlignment="1">
      <alignment horizontal="right" vertical="center"/>
    </xf>
    <xf numFmtId="164" fontId="7" fillId="0" borderId="0" xfId="0" applyNumberFormat="1" applyFont="1" applyBorder="1" applyAlignment="1">
      <alignment horizontal="right" vertical="center"/>
    </xf>
    <xf numFmtId="49" fontId="7" fillId="0" borderId="0" xfId="0" applyNumberFormat="1" applyFont="1" applyAlignment="1">
      <alignment horizontal="center" vertical="center" readingOrder="2"/>
    </xf>
    <xf numFmtId="49" fontId="7" fillId="0" borderId="0" xfId="0" applyNumberFormat="1" applyFont="1" applyAlignment="1">
      <alignment horizontal="center" vertical="center"/>
    </xf>
    <xf numFmtId="0" fontId="7" fillId="0" borderId="0" xfId="0" applyFont="1" applyAlignment="1">
      <alignment horizontal="center" vertical="center" readingOrder="2"/>
    </xf>
    <xf numFmtId="0" fontId="7" fillId="0" borderId="0" xfId="0" applyFont="1" applyAlignment="1">
      <alignment horizontal="center" vertical="center"/>
    </xf>
    <xf numFmtId="0" fontId="13" fillId="0" borderId="0" xfId="0" applyFont="1" applyAlignment="1">
      <alignment vertical="center"/>
    </xf>
    <xf numFmtId="0" fontId="7" fillId="0" borderId="0" xfId="0" applyFont="1" applyAlignment="1">
      <alignment horizontal="right" vertical="center"/>
    </xf>
    <xf numFmtId="0" fontId="1" fillId="0" borderId="0" xfId="16" applyFont="1">
      <alignment horizontal="left" vertical="center"/>
    </xf>
    <xf numFmtId="0" fontId="23" fillId="0" borderId="0" xfId="0" applyFont="1"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wrapText="1" readingOrder="1"/>
    </xf>
    <xf numFmtId="0" fontId="14" fillId="0" borderId="0" xfId="2" applyAlignment="1">
      <alignment vertical="center" readingOrder="2"/>
    </xf>
    <xf numFmtId="0" fontId="15" fillId="0" borderId="0" xfId="3" applyAlignment="1">
      <alignment vertical="center"/>
    </xf>
    <xf numFmtId="2" fontId="7" fillId="0" borderId="0" xfId="0" applyNumberFormat="1" applyFont="1" applyAlignment="1">
      <alignment horizontal="right" vertical="center"/>
    </xf>
    <xf numFmtId="4" fontId="7" fillId="0" borderId="0" xfId="0" applyNumberFormat="1" applyFont="1" applyAlignment="1">
      <alignment vertical="center"/>
    </xf>
    <xf numFmtId="0" fontId="9" fillId="0" borderId="0" xfId="15" applyFont="1">
      <alignment horizontal="right" vertical="center"/>
    </xf>
    <xf numFmtId="0" fontId="2" fillId="0" borderId="0" xfId="0" applyFont="1" applyBorder="1" applyAlignment="1">
      <alignment horizontal="center" vertical="center"/>
    </xf>
    <xf numFmtId="164" fontId="7" fillId="0" borderId="0" xfId="0" applyNumberFormat="1" applyFont="1" applyAlignment="1">
      <alignment vertical="center"/>
    </xf>
    <xf numFmtId="0" fontId="15" fillId="0" borderId="0" xfId="3" applyAlignment="1">
      <alignment horizontal="center" vertical="center"/>
    </xf>
    <xf numFmtId="0" fontId="14" fillId="0" borderId="0" xfId="2" applyAlignment="1">
      <alignment horizontal="center" vertical="center"/>
    </xf>
    <xf numFmtId="0" fontId="9" fillId="0" borderId="0" xfId="3" applyFont="1" applyAlignment="1">
      <alignment horizontal="centerContinuous" vertical="center"/>
    </xf>
    <xf numFmtId="0" fontId="9" fillId="0" borderId="0" xfId="3" applyFont="1" applyAlignment="1">
      <alignment horizontal="centerContinuous" vertical="center" readingOrder="2"/>
    </xf>
    <xf numFmtId="0" fontId="21" fillId="0" borderId="0" xfId="0" applyFont="1" applyBorder="1" applyAlignment="1">
      <alignment horizontal="centerContinuous" vertical="center"/>
    </xf>
    <xf numFmtId="0" fontId="1" fillId="0" borderId="0" xfId="11"/>
    <xf numFmtId="0" fontId="28" fillId="0" borderId="0" xfId="11" applyFont="1" applyAlignment="1">
      <alignment vertical="center" wrapText="1" readingOrder="1"/>
    </xf>
    <xf numFmtId="0" fontId="31" fillId="0" borderId="0" xfId="11" applyFont="1" applyAlignment="1">
      <alignment vertical="center"/>
    </xf>
    <xf numFmtId="0" fontId="1" fillId="0" borderId="0" xfId="11" applyAlignment="1">
      <alignment vertical="center"/>
    </xf>
    <xf numFmtId="0" fontId="1" fillId="0" borderId="0" xfId="11" applyAlignment="1">
      <alignment horizontal="center" vertical="center"/>
    </xf>
    <xf numFmtId="0" fontId="21" fillId="0" borderId="0" xfId="0" applyFont="1" applyAlignment="1">
      <alignment horizontal="center"/>
    </xf>
    <xf numFmtId="0" fontId="33" fillId="0" borderId="0" xfId="2" applyFont="1" applyAlignment="1">
      <alignment horizontal="centerContinuous" vertical="center"/>
    </xf>
    <xf numFmtId="0" fontId="33" fillId="0" borderId="0" xfId="2" applyFont="1" applyAlignment="1">
      <alignment horizontal="centerContinuous" vertical="center" readingOrder="2"/>
    </xf>
    <xf numFmtId="0" fontId="39" fillId="0" borderId="0" xfId="11" applyFont="1" applyAlignment="1">
      <alignment horizontal="center" vertical="top" wrapText="1"/>
    </xf>
    <xf numFmtId="0" fontId="40" fillId="0" borderId="0" xfId="11" applyFont="1" applyAlignment="1">
      <alignment vertical="center"/>
    </xf>
    <xf numFmtId="0" fontId="41" fillId="0" borderId="0" xfId="11" applyFont="1" applyAlignment="1">
      <alignment horizontal="center" vertical="center" wrapText="1"/>
    </xf>
    <xf numFmtId="0" fontId="42" fillId="0" borderId="0" xfId="11" applyFont="1" applyAlignment="1">
      <alignment horizontal="center" vertical="center" wrapText="1"/>
    </xf>
    <xf numFmtId="0" fontId="27" fillId="0" borderId="0" xfId="0" applyFont="1" applyAlignment="1">
      <alignment horizontal="center" vertical="center"/>
    </xf>
    <xf numFmtId="0" fontId="1" fillId="0" borderId="0" xfId="0" applyFont="1" applyAlignment="1">
      <alignment vertical="center"/>
    </xf>
    <xf numFmtId="0" fontId="8" fillId="0" borderId="0" xfId="0" applyFont="1" applyAlignment="1">
      <alignment vertical="top"/>
    </xf>
    <xf numFmtId="0" fontId="35" fillId="0" borderId="0" xfId="0" applyFont="1" applyAlignment="1">
      <alignment vertical="top"/>
    </xf>
    <xf numFmtId="0" fontId="1" fillId="0" borderId="0" xfId="0" applyFont="1" applyBorder="1" applyAlignment="1">
      <alignment vertical="center"/>
    </xf>
    <xf numFmtId="0" fontId="9" fillId="0" borderId="0" xfId="0" applyFont="1" applyAlignment="1">
      <alignment horizontal="right" vertical="top" wrapText="1" readingOrder="2"/>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center"/>
    </xf>
    <xf numFmtId="0" fontId="21" fillId="3" borderId="17" xfId="19" applyFont="1" applyFill="1" applyBorder="1" applyAlignment="1">
      <alignment horizontal="center" vertical="center" wrapText="1" readingOrder="2"/>
    </xf>
    <xf numFmtId="0" fontId="21" fillId="3" borderId="17" xfId="19" applyFont="1" applyFill="1" applyBorder="1">
      <alignment horizontal="right" vertical="center" wrapText="1" indent="1" readingOrder="2"/>
    </xf>
    <xf numFmtId="0" fontId="12" fillId="3" borderId="17" xfId="21" applyFont="1" applyFill="1" applyBorder="1">
      <alignment horizontal="left" vertical="center" wrapText="1" indent="1"/>
    </xf>
    <xf numFmtId="0" fontId="12" fillId="3" borderId="17" xfId="21" applyFont="1" applyFill="1" applyBorder="1" applyAlignment="1">
      <alignment horizontal="center" vertical="center" wrapText="1"/>
    </xf>
    <xf numFmtId="0" fontId="21" fillId="4" borderId="17" xfId="19" applyFont="1" applyFill="1" applyBorder="1" applyAlignment="1">
      <alignment horizontal="center" vertical="center" wrapText="1" readingOrder="2"/>
    </xf>
    <xf numFmtId="0" fontId="21" fillId="4" borderId="17" xfId="19" applyFont="1" applyFill="1" applyBorder="1">
      <alignment horizontal="right" vertical="center" wrapText="1" indent="1" readingOrder="2"/>
    </xf>
    <xf numFmtId="0" fontId="12" fillId="4" borderId="17" xfId="21" applyFont="1" applyFill="1" applyBorder="1">
      <alignment horizontal="left" vertical="center" wrapText="1" indent="1"/>
    </xf>
    <xf numFmtId="0" fontId="12" fillId="4" borderId="17" xfId="21" applyFont="1" applyFill="1" applyBorder="1" applyAlignment="1">
      <alignment horizontal="center" vertical="center" wrapText="1"/>
    </xf>
    <xf numFmtId="0" fontId="21" fillId="4" borderId="18" xfId="19" applyFont="1" applyFill="1" applyBorder="1" applyAlignment="1">
      <alignment horizontal="center" vertical="center" wrapText="1" readingOrder="2"/>
    </xf>
    <xf numFmtId="0" fontId="21" fillId="4" borderId="18" xfId="19" applyFont="1" applyFill="1" applyBorder="1">
      <alignment horizontal="right" vertical="center" wrapText="1" indent="1" readingOrder="2"/>
    </xf>
    <xf numFmtId="0" fontId="12" fillId="4" borderId="18" xfId="21" applyFont="1" applyFill="1" applyBorder="1">
      <alignment horizontal="left" vertical="center" wrapText="1" indent="1"/>
    </xf>
    <xf numFmtId="0" fontId="12" fillId="4" borderId="18" xfId="21" applyFont="1" applyFill="1" applyBorder="1" applyAlignment="1">
      <alignment horizontal="center" vertical="center" wrapText="1"/>
    </xf>
    <xf numFmtId="0" fontId="21" fillId="3" borderId="19" xfId="19" applyFont="1" applyFill="1" applyBorder="1" applyAlignment="1">
      <alignment horizontal="center" vertical="center" wrapText="1" readingOrder="2"/>
    </xf>
    <xf numFmtId="0" fontId="21" fillId="3" borderId="19" xfId="19" applyFont="1" applyFill="1" applyBorder="1">
      <alignment horizontal="right" vertical="center" wrapText="1" indent="1" readingOrder="2"/>
    </xf>
    <xf numFmtId="0" fontId="12" fillId="3" borderId="19" xfId="21" applyFont="1" applyFill="1" applyBorder="1">
      <alignment horizontal="left" vertical="center" wrapText="1" indent="1"/>
    </xf>
    <xf numFmtId="0" fontId="12" fillId="3" borderId="19" xfId="21" applyFont="1" applyFill="1" applyBorder="1" applyAlignment="1">
      <alignment horizontal="center" vertical="center" wrapText="1"/>
    </xf>
    <xf numFmtId="0" fontId="0" fillId="0" borderId="7" xfId="0" applyBorder="1"/>
    <xf numFmtId="0" fontId="0" fillId="0" borderId="8" xfId="0" applyBorder="1" applyAlignment="1">
      <alignment horizontal="center"/>
    </xf>
    <xf numFmtId="0" fontId="0" fillId="0" borderId="9" xfId="0" applyBorder="1"/>
    <xf numFmtId="0" fontId="0" fillId="0" borderId="10" xfId="0" applyBorder="1" applyAlignment="1">
      <alignment horizontal="center"/>
    </xf>
    <xf numFmtId="0" fontId="9" fillId="0" borderId="11" xfId="0" applyFont="1" applyBorder="1" applyAlignment="1">
      <alignment wrapText="1"/>
    </xf>
    <xf numFmtId="0" fontId="21" fillId="0" borderId="11" xfId="0" applyFont="1" applyBorder="1" applyAlignment="1"/>
    <xf numFmtId="0" fontId="21" fillId="3" borderId="17" xfId="19" applyFont="1" applyFill="1" applyBorder="1" applyAlignment="1">
      <alignment horizontal="right" vertical="center" wrapText="1" readingOrder="2"/>
    </xf>
    <xf numFmtId="0" fontId="17" fillId="3" borderId="17" xfId="21" applyFont="1" applyFill="1" applyBorder="1" applyAlignment="1">
      <alignment horizontal="left" vertical="center" wrapText="1"/>
    </xf>
    <xf numFmtId="0" fontId="17" fillId="3" borderId="17" xfId="21" applyFont="1" applyFill="1" applyBorder="1" applyAlignment="1">
      <alignment horizontal="center" vertical="center" wrapText="1"/>
    </xf>
    <xf numFmtId="0" fontId="21" fillId="4" borderId="17" xfId="19" applyFont="1" applyFill="1" applyBorder="1" applyAlignment="1">
      <alignment horizontal="right" vertical="center" wrapText="1" readingOrder="2"/>
    </xf>
    <xf numFmtId="0" fontId="17" fillId="4" borderId="17" xfId="21" applyFont="1" applyFill="1" applyBorder="1" applyAlignment="1">
      <alignment horizontal="left" vertical="center" wrapText="1"/>
    </xf>
    <xf numFmtId="0" fontId="17" fillId="4" borderId="17" xfId="21" applyFont="1" applyFill="1" applyBorder="1" applyAlignment="1">
      <alignment horizontal="center" vertical="center" wrapText="1"/>
    </xf>
    <xf numFmtId="0" fontId="21" fillId="3" borderId="19" xfId="19" applyFont="1" applyFill="1" applyBorder="1" applyAlignment="1">
      <alignment horizontal="right" vertical="center" wrapText="1" readingOrder="2"/>
    </xf>
    <xf numFmtId="0" fontId="17" fillId="3" borderId="19" xfId="21" applyFont="1" applyFill="1" applyBorder="1" applyAlignment="1">
      <alignment horizontal="left" vertical="center" wrapText="1"/>
    </xf>
    <xf numFmtId="0" fontId="17" fillId="3" borderId="19" xfId="21" applyFont="1" applyFill="1" applyBorder="1" applyAlignment="1">
      <alignment horizontal="center" vertical="center" wrapText="1"/>
    </xf>
    <xf numFmtId="0" fontId="21" fillId="3" borderId="18" xfId="19" applyFont="1" applyFill="1" applyBorder="1" applyAlignment="1">
      <alignment horizontal="center" vertical="center" wrapText="1" readingOrder="2"/>
    </xf>
    <xf numFmtId="0" fontId="21" fillId="3" borderId="18" xfId="19" applyFont="1" applyFill="1" applyBorder="1" applyAlignment="1">
      <alignment horizontal="right" vertical="center" wrapText="1" readingOrder="2"/>
    </xf>
    <xf numFmtId="0" fontId="17" fillId="3" borderId="18" xfId="21" applyFont="1" applyFill="1" applyBorder="1" applyAlignment="1">
      <alignment horizontal="left" vertical="center" wrapText="1"/>
    </xf>
    <xf numFmtId="0" fontId="17" fillId="3" borderId="18" xfId="21" applyFont="1" applyFill="1" applyBorder="1" applyAlignment="1">
      <alignment horizontal="center" vertical="center" wrapText="1"/>
    </xf>
    <xf numFmtId="0" fontId="21" fillId="4" borderId="21" xfId="19" applyFont="1" applyFill="1" applyBorder="1">
      <alignment horizontal="right" vertical="center" wrapText="1" indent="1" readingOrder="2"/>
    </xf>
    <xf numFmtId="0" fontId="12" fillId="4" borderId="21" xfId="21" applyFont="1" applyFill="1" applyBorder="1">
      <alignment horizontal="left" vertical="center" wrapText="1" indent="1"/>
    </xf>
    <xf numFmtId="0" fontId="21" fillId="4" borderId="22" xfId="7" applyFont="1" applyFill="1" applyBorder="1" applyAlignment="1">
      <alignment horizontal="center" vertical="center" textRotation="90" wrapText="1" readingOrder="1"/>
    </xf>
    <xf numFmtId="0" fontId="21" fillId="4" borderId="18" xfId="19" applyFont="1" applyFill="1" applyBorder="1" applyAlignment="1">
      <alignment horizontal="right" vertical="center" wrapText="1" readingOrder="2"/>
    </xf>
    <xf numFmtId="0" fontId="17" fillId="4" borderId="18" xfId="21" applyFont="1" applyFill="1" applyBorder="1" applyAlignment="1">
      <alignment horizontal="left" vertical="center" wrapText="1"/>
    </xf>
    <xf numFmtId="0" fontId="17" fillId="4" borderId="18" xfId="21" applyFont="1" applyFill="1" applyBorder="1" applyAlignment="1">
      <alignment horizontal="center" vertical="center" wrapText="1"/>
    </xf>
    <xf numFmtId="0" fontId="21" fillId="4" borderId="19" xfId="19" applyFont="1" applyFill="1" applyBorder="1" applyAlignment="1">
      <alignment horizontal="center" vertical="center" wrapText="1" readingOrder="2"/>
    </xf>
    <xf numFmtId="0" fontId="21" fillId="3" borderId="21" xfId="19" applyFont="1" applyFill="1" applyBorder="1" applyAlignment="1">
      <alignment horizontal="center" vertical="center" wrapText="1" readingOrder="2"/>
    </xf>
    <xf numFmtId="0" fontId="21" fillId="3" borderId="21" xfId="19" applyFont="1" applyFill="1" applyBorder="1" applyAlignment="1">
      <alignment horizontal="right" vertical="center" wrapText="1" readingOrder="2"/>
    </xf>
    <xf numFmtId="0" fontId="17" fillId="3" borderId="21" xfId="21" applyFont="1" applyFill="1" applyBorder="1" applyAlignment="1">
      <alignment horizontal="left" vertical="center" wrapText="1"/>
    </xf>
    <xf numFmtId="0" fontId="17" fillId="3" borderId="21" xfId="21" applyFont="1" applyFill="1" applyBorder="1" applyAlignment="1">
      <alignment horizontal="center" vertical="center" wrapText="1"/>
    </xf>
    <xf numFmtId="0" fontId="1" fillId="0" borderId="0" xfId="0" applyFont="1" applyAlignment="1">
      <alignment horizontal="center" vertical="center" readingOrder="2"/>
    </xf>
    <xf numFmtId="0" fontId="1" fillId="0" borderId="0" xfId="0" applyFont="1" applyAlignment="1">
      <alignment vertical="center" readingOrder="2"/>
    </xf>
    <xf numFmtId="0" fontId="21" fillId="4" borderId="21" xfId="19" applyFont="1" applyFill="1" applyBorder="1" applyAlignment="1">
      <alignment horizontal="center" vertical="center" wrapText="1" readingOrder="2"/>
    </xf>
    <xf numFmtId="0" fontId="21" fillId="4" borderId="21" xfId="19" applyFont="1" applyFill="1" applyBorder="1" applyAlignment="1">
      <alignment horizontal="right" vertical="center" wrapText="1" readingOrder="2"/>
    </xf>
    <xf numFmtId="0" fontId="17" fillId="4" borderId="21" xfId="21" applyFont="1" applyFill="1" applyBorder="1" applyAlignment="1">
      <alignment horizontal="left" vertical="center" wrapText="1"/>
    </xf>
    <xf numFmtId="0" fontId="17" fillId="4" borderId="21" xfId="21" applyFont="1" applyFill="1" applyBorder="1" applyAlignment="1">
      <alignment horizontal="center" vertical="center" wrapText="1"/>
    </xf>
    <xf numFmtId="0" fontId="21" fillId="0" borderId="0" xfId="16" applyFont="1">
      <alignment horizontal="left" vertical="center"/>
    </xf>
    <xf numFmtId="0" fontId="21" fillId="3" borderId="18" xfId="19" applyFont="1" applyFill="1" applyBorder="1">
      <alignment horizontal="right" vertical="center" wrapText="1" indent="1" readingOrder="2"/>
    </xf>
    <xf numFmtId="0" fontId="12" fillId="3" borderId="18" xfId="21" applyFont="1" applyFill="1" applyBorder="1">
      <alignment horizontal="left" vertical="center" wrapText="1" indent="1"/>
    </xf>
    <xf numFmtId="0" fontId="7" fillId="4" borderId="22" xfId="7" applyFont="1" applyFill="1" applyBorder="1">
      <alignment horizontal="center" vertical="center" wrapText="1"/>
    </xf>
    <xf numFmtId="0" fontId="21" fillId="4" borderId="22" xfId="17" applyFont="1" applyFill="1" applyBorder="1" applyAlignment="1">
      <alignment horizontal="center" vertical="center"/>
    </xf>
    <xf numFmtId="0" fontId="7" fillId="3" borderId="17" xfId="0" applyFont="1" applyFill="1" applyBorder="1" applyAlignment="1">
      <alignment vertical="center"/>
    </xf>
    <xf numFmtId="0" fontId="7" fillId="4" borderId="17" xfId="0" applyFont="1" applyFill="1" applyBorder="1" applyAlignment="1">
      <alignment vertical="center"/>
    </xf>
    <xf numFmtId="0" fontId="21" fillId="4" borderId="19" xfId="19" applyFont="1" applyFill="1" applyBorder="1">
      <alignment horizontal="right" vertical="center" wrapText="1" indent="1" readingOrder="2"/>
    </xf>
    <xf numFmtId="0" fontId="12" fillId="4" borderId="19" xfId="21" applyFont="1" applyFill="1" applyBorder="1">
      <alignment horizontal="left" vertical="center" wrapText="1" indent="1"/>
    </xf>
    <xf numFmtId="0" fontId="12" fillId="4" borderId="19" xfId="21" applyFont="1" applyFill="1" applyBorder="1" applyAlignment="1">
      <alignment horizontal="center" vertical="center" wrapText="1"/>
    </xf>
    <xf numFmtId="0" fontId="30" fillId="0" borderId="0" xfId="11" applyFont="1" applyAlignment="1">
      <alignment vertical="center" wrapText="1" readingOrder="1"/>
    </xf>
    <xf numFmtId="0" fontId="37" fillId="0" borderId="0" xfId="11" applyFont="1" applyAlignment="1">
      <alignment vertical="center"/>
    </xf>
    <xf numFmtId="0" fontId="28" fillId="0" borderId="0" xfId="11" applyFont="1" applyAlignment="1">
      <alignment vertical="center" wrapText="1" readingOrder="2"/>
    </xf>
    <xf numFmtId="0" fontId="31" fillId="0" borderId="0" xfId="11" applyFont="1" applyAlignment="1">
      <alignment vertical="center" readingOrder="2"/>
    </xf>
    <xf numFmtId="0" fontId="0" fillId="0" borderId="0" xfId="0" applyBorder="1" applyAlignment="1">
      <alignment horizontal="center"/>
    </xf>
    <xf numFmtId="0" fontId="0" fillId="0" borderId="0" xfId="0" applyBorder="1"/>
    <xf numFmtId="0" fontId="0" fillId="0" borderId="8" xfId="0" applyBorder="1"/>
    <xf numFmtId="0" fontId="0" fillId="0" borderId="12" xfId="0" applyBorder="1"/>
    <xf numFmtId="0" fontId="0" fillId="0" borderId="10" xfId="0" applyBorder="1"/>
    <xf numFmtId="0" fontId="21" fillId="0" borderId="0" xfId="0" applyFont="1"/>
    <xf numFmtId="0" fontId="9" fillId="0" borderId="0" xfId="0" applyFont="1" applyAlignment="1">
      <alignment horizontal="right" wrapText="1"/>
    </xf>
    <xf numFmtId="0" fontId="21" fillId="0" borderId="0" xfId="0" applyFont="1" applyBorder="1" applyAlignment="1">
      <alignment vertical="center"/>
    </xf>
    <xf numFmtId="0" fontId="2" fillId="4" borderId="17" xfId="19" applyFont="1" applyFill="1" applyBorder="1">
      <alignment horizontal="right" vertical="center" wrapText="1" indent="1" readingOrder="2"/>
    </xf>
    <xf numFmtId="0" fontId="11" fillId="4" borderId="17" xfId="21" applyFont="1" applyFill="1" applyBorder="1">
      <alignment horizontal="left" vertical="center" wrapText="1" indent="1"/>
    </xf>
    <xf numFmtId="0" fontId="2" fillId="3" borderId="18" xfId="19" applyFont="1" applyFill="1" applyBorder="1">
      <alignment horizontal="right" vertical="center" wrapText="1" indent="1" readingOrder="2"/>
    </xf>
    <xf numFmtId="0" fontId="11" fillId="3" borderId="18" xfId="21" applyFont="1" applyFill="1" applyBorder="1">
      <alignment horizontal="left" vertical="center" wrapText="1" indent="1"/>
    </xf>
    <xf numFmtId="0" fontId="2" fillId="3" borderId="19" xfId="19" applyFont="1" applyFill="1" applyBorder="1">
      <alignment horizontal="right" vertical="center" wrapText="1" indent="1" readingOrder="2"/>
    </xf>
    <xf numFmtId="0" fontId="11" fillId="3" borderId="19" xfId="21" applyFont="1" applyFill="1" applyBorder="1">
      <alignment horizontal="left" vertical="center" wrapText="1" indent="1"/>
    </xf>
    <xf numFmtId="0" fontId="2" fillId="4" borderId="22" xfId="17" applyFont="1" applyFill="1" applyBorder="1" applyAlignment="1">
      <alignment horizontal="center" vertical="center"/>
    </xf>
    <xf numFmtId="0" fontId="36" fillId="4" borderId="22" xfId="17" applyFont="1" applyFill="1" applyBorder="1" applyAlignment="1">
      <alignment horizontal="center" vertical="center"/>
    </xf>
    <xf numFmtId="0" fontId="6" fillId="4" borderId="20" xfId="7" applyFont="1" applyFill="1" applyBorder="1">
      <alignment horizontal="center" vertical="center" wrapText="1"/>
    </xf>
    <xf numFmtId="0" fontId="25" fillId="0" borderId="0" xfId="0" applyFont="1" applyAlignment="1">
      <alignment horizontal="right" vertical="top"/>
    </xf>
    <xf numFmtId="0" fontId="25" fillId="0" borderId="0" xfId="0" applyFont="1" applyBorder="1" applyAlignment="1">
      <alignment horizontal="right" vertical="center"/>
    </xf>
    <xf numFmtId="0" fontId="25" fillId="0" borderId="0" xfId="0" applyFont="1" applyBorder="1" applyAlignment="1">
      <alignment vertical="center"/>
    </xf>
    <xf numFmtId="0" fontId="9" fillId="0" borderId="0" xfId="0" applyFont="1" applyAlignment="1">
      <alignment horizontal="right" vertical="top" wrapText="1" indent="2" readingOrder="2"/>
    </xf>
    <xf numFmtId="0" fontId="1" fillId="0" borderId="0" xfId="0" applyFont="1" applyBorder="1" applyAlignment="1">
      <alignment horizontal="left" vertical="top" wrapText="1" indent="2"/>
    </xf>
    <xf numFmtId="0" fontId="38" fillId="0" borderId="0" xfId="0" applyFont="1" applyAlignment="1">
      <alignment horizontal="center" vertical="center"/>
    </xf>
    <xf numFmtId="164" fontId="7" fillId="0" borderId="0" xfId="0" applyNumberFormat="1" applyFont="1" applyBorder="1" applyAlignment="1">
      <alignment horizontal="center" vertical="center"/>
    </xf>
    <xf numFmtId="164" fontId="7" fillId="0" borderId="0" xfId="0" applyNumberFormat="1" applyFont="1" applyAlignment="1">
      <alignment horizontal="center" vertical="center"/>
    </xf>
    <xf numFmtId="0" fontId="1" fillId="4" borderId="22" xfId="7" applyFont="1" applyFill="1" applyBorder="1" applyAlignment="1">
      <alignment horizontal="center" vertical="center" wrapText="1"/>
    </xf>
    <xf numFmtId="0" fontId="12" fillId="4" borderId="22" xfId="7" applyFont="1" applyFill="1" applyBorder="1" applyAlignment="1">
      <alignment horizontal="center" vertical="center" textRotation="90" wrapText="1" readingOrder="1"/>
    </xf>
    <xf numFmtId="43" fontId="7" fillId="0" borderId="0" xfId="0" applyNumberFormat="1" applyFont="1" applyAlignment="1">
      <alignment vertical="center"/>
    </xf>
    <xf numFmtId="43" fontId="7" fillId="0" borderId="0" xfId="1" applyFont="1" applyAlignment="1">
      <alignment vertical="center"/>
    </xf>
    <xf numFmtId="43" fontId="7" fillId="0" borderId="0" xfId="1" applyFont="1" applyAlignment="1">
      <alignment horizontal="right" vertical="center"/>
    </xf>
    <xf numFmtId="166" fontId="7" fillId="0" borderId="0" xfId="1" applyNumberFormat="1" applyFont="1" applyAlignment="1">
      <alignment horizontal="right" vertical="center"/>
    </xf>
    <xf numFmtId="165" fontId="21" fillId="4" borderId="17" xfId="1" applyNumberFormat="1" applyFont="1" applyFill="1" applyBorder="1" applyAlignment="1">
      <alignment vertical="center"/>
    </xf>
    <xf numFmtId="0" fontId="21" fillId="0" borderId="17" xfId="19" applyFont="1" applyFill="1" applyBorder="1">
      <alignment horizontal="right" vertical="center" wrapText="1" indent="1" readingOrder="2"/>
    </xf>
    <xf numFmtId="0" fontId="12" fillId="0" borderId="17" xfId="21" applyFont="1" applyFill="1" applyBorder="1">
      <alignment horizontal="left" vertical="center" wrapText="1" indent="1"/>
    </xf>
    <xf numFmtId="0" fontId="7" fillId="0" borderId="0" xfId="0" applyFont="1" applyFill="1" applyAlignment="1">
      <alignment vertical="center"/>
    </xf>
    <xf numFmtId="1" fontId="7" fillId="0" borderId="0" xfId="0" applyNumberFormat="1" applyFont="1" applyFill="1" applyAlignment="1">
      <alignment vertical="center"/>
    </xf>
    <xf numFmtId="0" fontId="21" fillId="0" borderId="17" xfId="19" applyFont="1" applyFill="1" applyBorder="1" applyAlignment="1">
      <alignment horizontal="center" vertical="center" wrapText="1" readingOrder="2"/>
    </xf>
    <xf numFmtId="0" fontId="21" fillId="0" borderId="17" xfId="19" applyFont="1" applyFill="1" applyBorder="1" applyAlignment="1">
      <alignment horizontal="right" vertical="center" wrapText="1" readingOrder="2"/>
    </xf>
    <xf numFmtId="0" fontId="17" fillId="0" borderId="17" xfId="21" applyFont="1" applyFill="1" applyBorder="1" applyAlignment="1">
      <alignment horizontal="left" vertical="center" wrapText="1"/>
    </xf>
    <xf numFmtId="0" fontId="17" fillId="0" borderId="17" xfId="21" applyFont="1" applyFill="1" applyBorder="1" applyAlignment="1">
      <alignment horizontal="center" vertical="center" wrapText="1"/>
    </xf>
    <xf numFmtId="164" fontId="7" fillId="0" borderId="0" xfId="0" applyNumberFormat="1" applyFont="1" applyFill="1" applyBorder="1" applyAlignment="1">
      <alignment horizontal="center" vertical="center"/>
    </xf>
    <xf numFmtId="165" fontId="7" fillId="0" borderId="0" xfId="0" applyNumberFormat="1" applyFont="1" applyFill="1" applyBorder="1" applyAlignment="1">
      <alignment vertical="center"/>
    </xf>
    <xf numFmtId="43" fontId="22" fillId="3" borderId="22" xfId="1" applyFont="1" applyFill="1" applyBorder="1" applyAlignment="1">
      <alignment horizontal="right" vertical="center"/>
    </xf>
    <xf numFmtId="43" fontId="7" fillId="0" borderId="0" xfId="0" applyNumberFormat="1" applyFont="1" applyAlignment="1">
      <alignment horizontal="right" vertical="center"/>
    </xf>
    <xf numFmtId="1" fontId="17" fillId="4" borderId="24" xfId="5" applyFont="1" applyFill="1" applyBorder="1">
      <alignment horizontal="left" vertical="center" wrapText="1"/>
    </xf>
    <xf numFmtId="0" fontId="9" fillId="0" borderId="0" xfId="15" applyFont="1" applyBorder="1" applyAlignment="1">
      <alignment horizontal="right" vertical="center"/>
    </xf>
    <xf numFmtId="0" fontId="9" fillId="0" borderId="0" xfId="0" applyFont="1" applyBorder="1" applyAlignment="1">
      <alignment horizontal="center" vertical="center"/>
    </xf>
    <xf numFmtId="0" fontId="21" fillId="4" borderId="23" xfId="4" applyFont="1" applyFill="1" applyBorder="1">
      <alignment horizontal="right" vertical="center" wrapText="1"/>
    </xf>
    <xf numFmtId="0" fontId="17" fillId="4" borderId="22" xfId="17" applyFont="1" applyFill="1" applyBorder="1" applyAlignment="1">
      <alignment horizontal="center" vertical="center"/>
    </xf>
    <xf numFmtId="0" fontId="36" fillId="4" borderId="22" xfId="17" applyFont="1" applyFill="1" applyBorder="1" applyAlignment="1">
      <alignment horizontal="center" vertical="center"/>
    </xf>
    <xf numFmtId="0" fontId="1" fillId="4" borderId="22" xfId="7" applyFont="1" applyFill="1" applyBorder="1">
      <alignment horizontal="center" vertical="center" wrapText="1"/>
    </xf>
    <xf numFmtId="0" fontId="21" fillId="3" borderId="30" xfId="19" applyFont="1" applyFill="1" applyBorder="1" applyAlignment="1">
      <alignment horizontal="center" vertical="center" wrapText="1" readingOrder="2"/>
    </xf>
    <xf numFmtId="0" fontId="21" fillId="3" borderId="30" xfId="19" applyFont="1" applyFill="1" applyBorder="1">
      <alignment horizontal="right" vertical="center" wrapText="1" indent="1" readingOrder="2"/>
    </xf>
    <xf numFmtId="0" fontId="12" fillId="3" borderId="30" xfId="21" applyFont="1" applyFill="1" applyBorder="1">
      <alignment horizontal="left" vertical="center" wrapText="1" indent="1"/>
    </xf>
    <xf numFmtId="0" fontId="12" fillId="3" borderId="30" xfId="21" applyFont="1" applyFill="1" applyBorder="1" applyAlignment="1">
      <alignment horizontal="center" vertical="center" wrapText="1"/>
    </xf>
    <xf numFmtId="0" fontId="12" fillId="4" borderId="21" xfId="21" applyFont="1" applyFill="1" applyBorder="1" applyAlignment="1">
      <alignment horizontal="center" vertical="center" wrapText="1"/>
    </xf>
    <xf numFmtId="0" fontId="21" fillId="0" borderId="30" xfId="19" applyFont="1" applyFill="1" applyBorder="1" applyAlignment="1">
      <alignment horizontal="center" vertical="center" wrapText="1" readingOrder="2"/>
    </xf>
    <xf numFmtId="0" fontId="21" fillId="0" borderId="30" xfId="19" applyFont="1" applyFill="1" applyBorder="1" applyAlignment="1">
      <alignment horizontal="right" vertical="center" wrapText="1" readingOrder="2"/>
    </xf>
    <xf numFmtId="0" fontId="17" fillId="0" borderId="30" xfId="21" applyFont="1" applyFill="1" applyBorder="1" applyAlignment="1">
      <alignment horizontal="left" vertical="center" wrapText="1"/>
    </xf>
    <xf numFmtId="0" fontId="17" fillId="0" borderId="30" xfId="21" applyFont="1" applyFill="1" applyBorder="1" applyAlignment="1">
      <alignment horizontal="center" vertical="center" wrapText="1"/>
    </xf>
    <xf numFmtId="0" fontId="8" fillId="0" borderId="0" xfId="0" applyFont="1" applyAlignment="1">
      <alignment vertical="center" readingOrder="2"/>
    </xf>
    <xf numFmtId="0" fontId="7" fillId="0" borderId="0" xfId="0" applyFont="1" applyBorder="1" applyAlignment="1">
      <alignment vertical="center"/>
    </xf>
    <xf numFmtId="0" fontId="9" fillId="4" borderId="22" xfId="17" applyFont="1" applyFill="1" applyBorder="1" applyAlignment="1">
      <alignment horizontal="center" vertical="center" textRotation="90" wrapText="1" readingOrder="1"/>
    </xf>
    <xf numFmtId="0" fontId="21" fillId="0" borderId="0" xfId="0" applyFont="1" applyAlignment="1">
      <alignment horizontal="center" vertical="center"/>
    </xf>
    <xf numFmtId="0" fontId="24" fillId="0" borderId="0" xfId="0" applyFont="1" applyAlignment="1">
      <alignment vertical="center"/>
    </xf>
    <xf numFmtId="43" fontId="21" fillId="0" borderId="0" xfId="0" applyNumberFormat="1" applyFont="1" applyAlignment="1">
      <alignment horizontal="center" vertical="center"/>
    </xf>
    <xf numFmtId="43" fontId="21" fillId="0" borderId="0" xfId="1" applyFont="1" applyAlignment="1">
      <alignment horizontal="center" vertical="center"/>
    </xf>
    <xf numFmtId="1" fontId="21" fillId="0" borderId="0" xfId="0" applyNumberFormat="1" applyFont="1" applyAlignment="1">
      <alignment horizontal="center" vertical="center"/>
    </xf>
    <xf numFmtId="0" fontId="7" fillId="0" borderId="0" xfId="11" applyFont="1" applyAlignment="1">
      <alignment vertical="center"/>
    </xf>
    <xf numFmtId="0" fontId="21" fillId="0" borderId="0" xfId="0" applyFont="1" applyBorder="1" applyAlignment="1">
      <alignment horizontal="right" vertical="center"/>
    </xf>
    <xf numFmtId="165" fontId="21" fillId="3" borderId="22" xfId="1" applyNumberFormat="1" applyFont="1" applyFill="1" applyBorder="1" applyAlignment="1">
      <alignment horizontal="right" vertical="center"/>
    </xf>
    <xf numFmtId="0" fontId="43" fillId="4" borderId="20" xfId="7" applyFont="1" applyFill="1" applyBorder="1">
      <alignment horizontal="center" vertical="center" wrapText="1"/>
    </xf>
    <xf numFmtId="164" fontId="43" fillId="4" borderId="20" xfId="7" applyNumberFormat="1" applyFont="1" applyFill="1" applyBorder="1" applyAlignment="1">
      <alignment horizontal="center" vertical="center" wrapText="1"/>
    </xf>
    <xf numFmtId="165" fontId="1" fillId="3" borderId="19" xfId="1" applyNumberFormat="1" applyFont="1" applyFill="1" applyBorder="1" applyAlignment="1">
      <alignment vertical="center"/>
    </xf>
    <xf numFmtId="164" fontId="1" fillId="3" borderId="19" xfId="20" applyNumberFormat="1" applyFont="1" applyFill="1" applyBorder="1" applyAlignment="1">
      <alignment horizontal="center" vertical="center"/>
    </xf>
    <xf numFmtId="165" fontId="1" fillId="4" borderId="17" xfId="1" applyNumberFormat="1" applyFont="1" applyFill="1" applyBorder="1" applyAlignment="1">
      <alignment vertical="center"/>
    </xf>
    <xf numFmtId="165" fontId="1" fillId="3" borderId="17" xfId="1" applyNumberFormat="1" applyFont="1" applyFill="1" applyBorder="1" applyAlignment="1">
      <alignment vertical="center"/>
    </xf>
    <xf numFmtId="165" fontId="1" fillId="0" borderId="17" xfId="1" applyNumberFormat="1" applyFont="1" applyFill="1" applyBorder="1" applyAlignment="1">
      <alignment vertical="center"/>
    </xf>
    <xf numFmtId="164" fontId="1" fillId="0" borderId="19" xfId="20" applyNumberFormat="1" applyFont="1" applyFill="1" applyBorder="1" applyAlignment="1">
      <alignment horizontal="center" vertical="center"/>
    </xf>
    <xf numFmtId="164" fontId="1" fillId="4" borderId="19" xfId="20" applyNumberFormat="1" applyFont="1" applyFill="1" applyBorder="1" applyAlignment="1">
      <alignment horizontal="center" vertical="center"/>
    </xf>
    <xf numFmtId="165" fontId="1" fillId="4" borderId="21" xfId="1" applyNumberFormat="1" applyFont="1" applyFill="1" applyBorder="1" applyAlignment="1">
      <alignment vertical="center"/>
    </xf>
    <xf numFmtId="164" fontId="1" fillId="3" borderId="21" xfId="20" applyNumberFormat="1" applyFont="1" applyFill="1" applyBorder="1" applyAlignment="1">
      <alignment horizontal="center" vertical="center"/>
    </xf>
    <xf numFmtId="164" fontId="1" fillId="4" borderId="21" xfId="20" applyNumberFormat="1" applyFont="1" applyFill="1" applyBorder="1" applyAlignment="1">
      <alignment horizontal="center" vertical="center"/>
    </xf>
    <xf numFmtId="165" fontId="1" fillId="0" borderId="30" xfId="1" applyNumberFormat="1" applyFont="1" applyFill="1" applyBorder="1" applyAlignment="1">
      <alignment vertical="center"/>
    </xf>
    <xf numFmtId="164" fontId="1" fillId="3" borderId="30" xfId="20" applyNumberFormat="1" applyFont="1" applyFill="1" applyBorder="1" applyAlignment="1">
      <alignment horizontal="center" vertical="center"/>
    </xf>
    <xf numFmtId="164" fontId="1" fillId="0" borderId="30" xfId="20" applyNumberFormat="1" applyFont="1" applyFill="1" applyBorder="1" applyAlignment="1">
      <alignment horizontal="center" vertical="center"/>
    </xf>
    <xf numFmtId="164" fontId="1" fillId="0" borderId="21" xfId="20" applyNumberFormat="1" applyFont="1" applyFill="1" applyBorder="1" applyAlignment="1">
      <alignment horizontal="center" vertical="center"/>
    </xf>
    <xf numFmtId="165" fontId="21" fillId="4" borderId="22" xfId="1" applyNumberFormat="1" applyFont="1" applyFill="1" applyBorder="1" applyAlignment="1">
      <alignment vertical="center"/>
    </xf>
    <xf numFmtId="0" fontId="17" fillId="3" borderId="22" xfId="17" applyFont="1" applyFill="1" applyBorder="1" applyAlignment="1">
      <alignment horizontal="right" vertical="center"/>
    </xf>
    <xf numFmtId="0" fontId="43" fillId="0" borderId="0" xfId="11" applyFont="1" applyAlignment="1">
      <alignment vertical="center" wrapText="1" readingOrder="1"/>
    </xf>
    <xf numFmtId="165" fontId="1" fillId="3" borderId="19" xfId="1" applyNumberFormat="1" applyFont="1" applyFill="1" applyBorder="1" applyAlignment="1">
      <alignment horizontal="right" vertical="center"/>
    </xf>
    <xf numFmtId="165" fontId="1" fillId="4" borderId="17" xfId="1" applyNumberFormat="1" applyFont="1" applyFill="1" applyBorder="1" applyAlignment="1">
      <alignment horizontal="right" vertical="center"/>
    </xf>
    <xf numFmtId="165" fontId="1" fillId="3" borderId="17" xfId="1" applyNumberFormat="1" applyFont="1" applyFill="1" applyBorder="1" applyAlignment="1">
      <alignment horizontal="right" vertical="center"/>
    </xf>
    <xf numFmtId="165" fontId="1" fillId="4" borderId="18" xfId="1" applyNumberFormat="1" applyFont="1" applyFill="1" applyBorder="1" applyAlignment="1">
      <alignment horizontal="right" vertical="center"/>
    </xf>
    <xf numFmtId="0" fontId="21" fillId="0" borderId="0" xfId="0" applyFont="1" applyAlignment="1">
      <alignment horizontal="right" vertical="center" readingOrder="2"/>
    </xf>
    <xf numFmtId="0" fontId="1" fillId="0" borderId="0" xfId="0" applyFont="1"/>
    <xf numFmtId="43" fontId="1" fillId="0" borderId="0" xfId="1" applyFont="1"/>
    <xf numFmtId="4" fontId="1" fillId="0" borderId="0" xfId="0" applyNumberFormat="1" applyFont="1" applyAlignment="1">
      <alignment horizontal="right"/>
    </xf>
    <xf numFmtId="0" fontId="21" fillId="0" borderId="0" xfId="0" applyFont="1" applyBorder="1" applyAlignment="1">
      <alignment horizontal="center" vertical="center"/>
    </xf>
    <xf numFmtId="167" fontId="21" fillId="0" borderId="0" xfId="0" applyNumberFormat="1" applyFont="1" applyAlignment="1">
      <alignment horizontal="center" vertical="center"/>
    </xf>
    <xf numFmtId="168" fontId="1" fillId="3" borderId="19" xfId="1" applyNumberFormat="1" applyFont="1" applyFill="1" applyBorder="1" applyAlignment="1">
      <alignment horizontal="right" vertical="center"/>
    </xf>
    <xf numFmtId="168" fontId="1" fillId="4" borderId="17" xfId="1" applyNumberFormat="1" applyFont="1" applyFill="1" applyBorder="1" applyAlignment="1">
      <alignment horizontal="right" vertical="center"/>
    </xf>
    <xf numFmtId="168" fontId="1" fillId="3" borderId="17" xfId="1" applyNumberFormat="1" applyFont="1" applyFill="1" applyBorder="1" applyAlignment="1">
      <alignment horizontal="right" vertical="center"/>
    </xf>
    <xf numFmtId="168" fontId="1" fillId="4" borderId="18" xfId="1" applyNumberFormat="1" applyFont="1" applyFill="1" applyBorder="1" applyAlignment="1">
      <alignment horizontal="right" vertical="center"/>
    </xf>
    <xf numFmtId="168" fontId="21" fillId="3" borderId="22" xfId="1" applyNumberFormat="1" applyFont="1" applyFill="1" applyBorder="1" applyAlignment="1">
      <alignment horizontal="right" vertical="center"/>
    </xf>
    <xf numFmtId="169" fontId="25" fillId="0" borderId="0" xfId="0" applyNumberFormat="1" applyFont="1" applyAlignment="1">
      <alignment horizontal="right" vertical="center"/>
    </xf>
    <xf numFmtId="0" fontId="21" fillId="0" borderId="21" xfId="19" applyFont="1" applyFill="1" applyBorder="1" applyAlignment="1">
      <alignment horizontal="center" vertical="center" wrapText="1" readingOrder="2"/>
    </xf>
    <xf numFmtId="0" fontId="21" fillId="0" borderId="21" xfId="19" applyFont="1" applyFill="1" applyBorder="1" applyAlignment="1">
      <alignment horizontal="right" vertical="center" wrapText="1" readingOrder="2"/>
    </xf>
    <xf numFmtId="165" fontId="1" fillId="0" borderId="21" xfId="1" applyNumberFormat="1" applyFont="1" applyFill="1" applyBorder="1" applyAlignment="1">
      <alignment vertical="center"/>
    </xf>
    <xf numFmtId="0" fontId="17" fillId="0" borderId="21" xfId="21" applyFont="1" applyFill="1" applyBorder="1" applyAlignment="1">
      <alignment horizontal="left" vertical="center" wrapText="1"/>
    </xf>
    <xf numFmtId="0" fontId="17" fillId="0" borderId="21" xfId="21" applyFont="1" applyFill="1" applyBorder="1" applyAlignment="1">
      <alignment horizontal="center" vertical="center" wrapText="1"/>
    </xf>
    <xf numFmtId="164" fontId="1" fillId="3" borderId="22" xfId="20" applyNumberFormat="1" applyFont="1" applyFill="1" applyBorder="1" applyAlignment="1">
      <alignment horizontal="center" vertical="center"/>
    </xf>
    <xf numFmtId="165" fontId="21" fillId="3" borderId="19" xfId="1" applyNumberFormat="1" applyFont="1" applyFill="1" applyBorder="1" applyAlignment="1">
      <alignment horizontal="right" vertical="center"/>
    </xf>
    <xf numFmtId="165" fontId="21" fillId="4" borderId="17" xfId="1" applyNumberFormat="1" applyFont="1" applyFill="1" applyBorder="1" applyAlignment="1">
      <alignment horizontal="right" vertical="center"/>
    </xf>
    <xf numFmtId="165" fontId="21" fillId="3" borderId="17" xfId="1" applyNumberFormat="1" applyFont="1" applyFill="1" applyBorder="1" applyAlignment="1">
      <alignment horizontal="right" vertical="center"/>
    </xf>
    <xf numFmtId="165" fontId="21" fillId="4" borderId="18" xfId="1" applyNumberFormat="1" applyFont="1" applyFill="1" applyBorder="1" applyAlignment="1">
      <alignment horizontal="right" vertical="center"/>
    </xf>
    <xf numFmtId="168" fontId="21" fillId="3" borderId="19" xfId="1" applyNumberFormat="1" applyFont="1" applyFill="1" applyBorder="1" applyAlignment="1">
      <alignment horizontal="right" vertical="center"/>
    </xf>
    <xf numFmtId="168" fontId="21" fillId="4" borderId="17" xfId="1" applyNumberFormat="1" applyFont="1" applyFill="1" applyBorder="1" applyAlignment="1">
      <alignment horizontal="right" vertical="center"/>
    </xf>
    <xf numFmtId="168" fontId="1" fillId="3" borderId="21" xfId="1" applyNumberFormat="1" applyFont="1" applyFill="1" applyBorder="1" applyAlignment="1">
      <alignment horizontal="right" vertical="center"/>
    </xf>
    <xf numFmtId="168" fontId="21" fillId="3" borderId="17" xfId="1" applyNumberFormat="1" applyFont="1" applyFill="1" applyBorder="1" applyAlignment="1">
      <alignment horizontal="right" vertical="center"/>
    </xf>
    <xf numFmtId="168" fontId="1" fillId="4" borderId="21" xfId="1" applyNumberFormat="1" applyFont="1" applyFill="1" applyBorder="1" applyAlignment="1">
      <alignment horizontal="right" vertical="center"/>
    </xf>
    <xf numFmtId="168" fontId="21" fillId="3" borderId="18" xfId="1" applyNumberFormat="1" applyFont="1" applyFill="1" applyBorder="1" applyAlignment="1">
      <alignment horizontal="right" vertical="center"/>
    </xf>
    <xf numFmtId="168" fontId="21" fillId="3" borderId="25" xfId="1" applyNumberFormat="1" applyFont="1" applyFill="1" applyBorder="1" applyAlignment="1">
      <alignment horizontal="right" vertical="center"/>
    </xf>
    <xf numFmtId="168" fontId="21" fillId="4" borderId="22" xfId="1" applyNumberFormat="1" applyFont="1" applyFill="1" applyBorder="1" applyAlignment="1">
      <alignment horizontal="center" vertical="center"/>
    </xf>
    <xf numFmtId="168" fontId="1" fillId="3" borderId="18" xfId="1" applyNumberFormat="1" applyFont="1" applyFill="1" applyBorder="1" applyAlignment="1">
      <alignment horizontal="right" vertical="center"/>
    </xf>
    <xf numFmtId="168" fontId="21" fillId="4" borderId="22" xfId="1" applyNumberFormat="1" applyFont="1" applyFill="1" applyBorder="1" applyAlignment="1">
      <alignment horizontal="right" vertical="center"/>
    </xf>
    <xf numFmtId="169" fontId="1" fillId="3" borderId="19" xfId="20" applyNumberFormat="1" applyFont="1" applyFill="1" applyBorder="1" applyAlignment="1">
      <alignment vertical="center"/>
    </xf>
    <xf numFmtId="169" fontId="1" fillId="3" borderId="19" xfId="20" applyNumberFormat="1" applyFont="1" applyFill="1" applyBorder="1" applyAlignment="1">
      <alignment horizontal="center" vertical="center"/>
    </xf>
    <xf numFmtId="169" fontId="1" fillId="4" borderId="17" xfId="20" applyNumberFormat="1" applyFont="1" applyFill="1" applyBorder="1" applyAlignment="1">
      <alignment vertical="center"/>
    </xf>
    <xf numFmtId="169" fontId="1" fillId="4" borderId="17" xfId="20" applyNumberFormat="1" applyFont="1" applyFill="1" applyBorder="1" applyAlignment="1">
      <alignment horizontal="center" vertical="center"/>
    </xf>
    <xf numFmtId="169" fontId="1" fillId="3" borderId="17" xfId="0" applyNumberFormat="1" applyFont="1" applyFill="1" applyBorder="1" applyAlignment="1">
      <alignment vertical="center"/>
    </xf>
    <xf numFmtId="169" fontId="1" fillId="3" borderId="17" xfId="20" applyNumberFormat="1" applyFont="1" applyFill="1" applyBorder="1" applyAlignment="1">
      <alignment horizontal="center" vertical="center"/>
    </xf>
    <xf numFmtId="169" fontId="1" fillId="4" borderId="17" xfId="0" applyNumberFormat="1" applyFont="1" applyFill="1" applyBorder="1" applyAlignment="1">
      <alignment vertical="center"/>
    </xf>
    <xf numFmtId="169" fontId="1" fillId="4" borderId="21" xfId="0" applyNumberFormat="1" applyFont="1" applyFill="1" applyBorder="1" applyAlignment="1">
      <alignment vertical="center"/>
    </xf>
    <xf numFmtId="169" fontId="1" fillId="3" borderId="21" xfId="20" applyNumberFormat="1" applyFont="1" applyFill="1" applyBorder="1" applyAlignment="1">
      <alignment horizontal="center" vertical="center"/>
    </xf>
    <xf numFmtId="169" fontId="1" fillId="4" borderId="21" xfId="20" applyNumberFormat="1" applyFont="1" applyFill="1" applyBorder="1" applyAlignment="1">
      <alignment horizontal="center" vertical="center"/>
    </xf>
    <xf numFmtId="169" fontId="1" fillId="3" borderId="30" xfId="0" applyNumberFormat="1" applyFont="1" applyFill="1" applyBorder="1" applyAlignment="1">
      <alignment vertical="center"/>
    </xf>
    <xf numFmtId="169" fontId="1" fillId="3" borderId="30" xfId="20" applyNumberFormat="1" applyFont="1" applyFill="1" applyBorder="1" applyAlignment="1">
      <alignment horizontal="center" vertical="center"/>
    </xf>
    <xf numFmtId="169" fontId="1" fillId="3" borderId="19" xfId="0" applyNumberFormat="1" applyFont="1" applyFill="1" applyBorder="1" applyAlignment="1">
      <alignment vertical="center"/>
    </xf>
    <xf numFmtId="169" fontId="1" fillId="4" borderId="19" xfId="0" applyNumberFormat="1" applyFont="1" applyFill="1" applyBorder="1" applyAlignment="1">
      <alignment vertical="center"/>
    </xf>
    <xf numFmtId="169" fontId="21" fillId="3" borderId="22" xfId="1" applyNumberFormat="1" applyFont="1" applyFill="1" applyBorder="1" applyAlignment="1">
      <alignment horizontal="right" vertical="center"/>
    </xf>
    <xf numFmtId="169" fontId="21" fillId="3" borderId="22" xfId="17" applyNumberFormat="1" applyFont="1" applyFill="1" applyBorder="1" applyAlignment="1">
      <alignment horizontal="center" vertical="center"/>
    </xf>
    <xf numFmtId="169" fontId="1" fillId="3" borderId="19" xfId="1" applyNumberFormat="1" applyFont="1" applyFill="1" applyBorder="1" applyAlignment="1">
      <alignment vertical="center"/>
    </xf>
    <xf numFmtId="169" fontId="21" fillId="3" borderId="19" xfId="18" applyNumberFormat="1" applyFont="1" applyFill="1" applyBorder="1" applyAlignment="1">
      <alignment vertical="center"/>
    </xf>
    <xf numFmtId="169" fontId="21" fillId="4" borderId="17" xfId="18" applyNumberFormat="1" applyFont="1" applyFill="1" applyBorder="1" applyAlignment="1">
      <alignment vertical="center"/>
    </xf>
    <xf numFmtId="169" fontId="1" fillId="3" borderId="17" xfId="20" applyNumberFormat="1" applyFont="1" applyFill="1" applyBorder="1" applyAlignment="1">
      <alignment vertical="center"/>
    </xf>
    <xf numFmtId="169" fontId="21" fillId="3" borderId="17" xfId="18" applyNumberFormat="1" applyFont="1" applyFill="1" applyBorder="1" applyAlignment="1">
      <alignment vertical="center"/>
    </xf>
    <xf numFmtId="169" fontId="1" fillId="4" borderId="17" xfId="1" applyNumberFormat="1" applyFont="1" applyFill="1" applyBorder="1" applyAlignment="1">
      <alignment vertical="center"/>
    </xf>
    <xf numFmtId="169" fontId="1" fillId="4" borderId="18" xfId="20" applyNumberFormat="1" applyFont="1" applyFill="1" applyBorder="1" applyAlignment="1">
      <alignment vertical="center"/>
    </xf>
    <xf numFmtId="169" fontId="21" fillId="4" borderId="18" xfId="18" applyNumberFormat="1" applyFont="1" applyFill="1" applyBorder="1" applyAlignment="1">
      <alignment vertical="center"/>
    </xf>
    <xf numFmtId="169" fontId="21" fillId="3" borderId="22" xfId="1" applyNumberFormat="1" applyFont="1" applyFill="1" applyBorder="1" applyAlignment="1">
      <alignment vertical="center"/>
    </xf>
    <xf numFmtId="164" fontId="22" fillId="0" borderId="4" xfId="18" applyNumberFormat="1" applyFont="1">
      <alignment horizontal="right" vertical="center" indent="1"/>
    </xf>
    <xf numFmtId="168" fontId="21" fillId="3" borderId="21" xfId="1" applyNumberFormat="1" applyFont="1" applyFill="1" applyBorder="1" applyAlignment="1">
      <alignment horizontal="right" vertical="center"/>
    </xf>
    <xf numFmtId="168" fontId="21" fillId="4" borderId="21" xfId="1" applyNumberFormat="1" applyFont="1" applyFill="1" applyBorder="1" applyAlignment="1">
      <alignment horizontal="right" vertical="center"/>
    </xf>
    <xf numFmtId="0" fontId="21" fillId="3" borderId="30" xfId="19" applyFont="1" applyFill="1" applyBorder="1" applyAlignment="1">
      <alignment horizontal="right" vertical="center" wrapText="1" readingOrder="2"/>
    </xf>
    <xf numFmtId="168" fontId="1" fillId="3" borderId="30" xfId="1" applyNumberFormat="1" applyFont="1" applyFill="1" applyBorder="1" applyAlignment="1">
      <alignment horizontal="right" vertical="center"/>
    </xf>
    <xf numFmtId="168" fontId="21" fillId="3" borderId="30" xfId="1" applyNumberFormat="1" applyFont="1" applyFill="1" applyBorder="1" applyAlignment="1">
      <alignment horizontal="right" vertical="center"/>
    </xf>
    <xf numFmtId="0" fontId="17" fillId="3" borderId="30" xfId="21" applyFont="1" applyFill="1" applyBorder="1" applyAlignment="1">
      <alignment horizontal="left" vertical="center" wrapText="1"/>
    </xf>
    <xf numFmtId="0" fontId="17" fillId="3" borderId="30" xfId="21" applyFont="1" applyFill="1" applyBorder="1" applyAlignment="1">
      <alignment horizontal="center" vertical="center" wrapText="1"/>
    </xf>
    <xf numFmtId="168" fontId="21" fillId="3" borderId="22" xfId="1" applyNumberFormat="1" applyFont="1" applyFill="1" applyBorder="1" applyAlignment="1">
      <alignment vertical="center"/>
    </xf>
    <xf numFmtId="169" fontId="6" fillId="3" borderId="19" xfId="1" applyNumberFormat="1" applyFont="1" applyFill="1" applyBorder="1" applyAlignment="1">
      <alignment vertical="center"/>
    </xf>
    <xf numFmtId="169" fontId="6" fillId="3" borderId="19" xfId="20" applyNumberFormat="1" applyFont="1" applyFill="1" applyBorder="1" applyAlignment="1">
      <alignment vertical="center"/>
    </xf>
    <xf numFmtId="169" fontId="6" fillId="4" borderId="17" xfId="1" applyNumberFormat="1" applyFont="1" applyFill="1" applyBorder="1" applyAlignment="1">
      <alignment vertical="center"/>
    </xf>
    <xf numFmtId="169" fontId="6" fillId="4" borderId="17" xfId="20" applyNumberFormat="1" applyFont="1" applyFill="1" applyBorder="1" applyAlignment="1">
      <alignment vertical="center"/>
    </xf>
    <xf numFmtId="169" fontId="6" fillId="3" borderId="18" xfId="1" applyNumberFormat="1" applyFont="1" applyFill="1" applyBorder="1" applyAlignment="1">
      <alignment vertical="center"/>
    </xf>
    <xf numFmtId="169" fontId="6" fillId="3" borderId="18" xfId="20" applyNumberFormat="1" applyFont="1" applyFill="1" applyBorder="1" applyAlignment="1">
      <alignment vertical="center"/>
    </xf>
    <xf numFmtId="169" fontId="2" fillId="4" borderId="22" xfId="1" applyNumberFormat="1" applyFont="1" applyFill="1" applyBorder="1" applyAlignment="1">
      <alignment vertical="center"/>
    </xf>
    <xf numFmtId="168" fontId="1" fillId="3" borderId="19" xfId="1" applyNumberFormat="1" applyFont="1" applyFill="1" applyBorder="1" applyAlignment="1">
      <alignment vertical="center"/>
    </xf>
    <xf numFmtId="168" fontId="21" fillId="3" borderId="19" xfId="1" applyNumberFormat="1" applyFont="1" applyFill="1" applyBorder="1" applyAlignment="1">
      <alignment vertical="center"/>
    </xf>
    <xf numFmtId="168" fontId="1" fillId="4" borderId="17" xfId="1" applyNumberFormat="1" applyFont="1" applyFill="1" applyBorder="1" applyAlignment="1">
      <alignment vertical="center"/>
    </xf>
    <xf numFmtId="168" fontId="21" fillId="4" borderId="17" xfId="1" applyNumberFormat="1" applyFont="1" applyFill="1" applyBorder="1" applyAlignment="1">
      <alignment vertical="center"/>
    </xf>
    <xf numFmtId="168" fontId="1" fillId="3" borderId="17" xfId="1" applyNumberFormat="1" applyFont="1" applyFill="1" applyBorder="1" applyAlignment="1">
      <alignment vertical="center"/>
    </xf>
    <xf numFmtId="168" fontId="21" fillId="3" borderId="17" xfId="1" applyNumberFormat="1" applyFont="1" applyFill="1" applyBorder="1" applyAlignment="1">
      <alignment vertical="center"/>
    </xf>
    <xf numFmtId="168" fontId="1" fillId="4" borderId="18" xfId="1" applyNumberFormat="1" applyFont="1" applyFill="1" applyBorder="1" applyAlignment="1">
      <alignment vertical="center"/>
    </xf>
    <xf numFmtId="168" fontId="21" fillId="4" borderId="18" xfId="1" applyNumberFormat="1" applyFont="1" applyFill="1" applyBorder="1" applyAlignment="1">
      <alignment vertical="center"/>
    </xf>
    <xf numFmtId="0" fontId="2" fillId="3" borderId="30" xfId="19" applyFont="1" applyFill="1" applyBorder="1">
      <alignment horizontal="right" vertical="center" wrapText="1" indent="1" readingOrder="2"/>
    </xf>
    <xf numFmtId="0" fontId="11" fillId="3" borderId="30" xfId="21" applyFont="1" applyFill="1" applyBorder="1">
      <alignment horizontal="left" vertical="center" wrapText="1" indent="1"/>
    </xf>
    <xf numFmtId="168" fontId="2" fillId="4" borderId="34" xfId="1" applyNumberFormat="1" applyFont="1" applyFill="1" applyBorder="1" applyAlignment="1">
      <alignment vertical="center"/>
    </xf>
    <xf numFmtId="168" fontId="6" fillId="3" borderId="30" xfId="1" applyNumberFormat="1" applyFont="1" applyFill="1" applyBorder="1" applyAlignment="1">
      <alignment vertical="center"/>
    </xf>
    <xf numFmtId="168" fontId="6" fillId="4" borderId="17" xfId="1" applyNumberFormat="1" applyFont="1" applyFill="1" applyBorder="1" applyAlignment="1">
      <alignment vertical="center"/>
    </xf>
    <xf numFmtId="168" fontId="6" fillId="3" borderId="18" xfId="1" applyNumberFormat="1" applyFont="1" applyFill="1" applyBorder="1" applyAlignment="1">
      <alignment vertical="center"/>
    </xf>
    <xf numFmtId="0" fontId="21" fillId="0" borderId="0" xfId="0" applyFont="1" applyAlignment="1">
      <alignment horizontal="left" vertical="center" readingOrder="1"/>
    </xf>
    <xf numFmtId="0" fontId="28" fillId="0" borderId="0" xfId="11" applyFont="1" applyAlignment="1">
      <alignment horizontal="center" vertical="center" wrapText="1" readingOrder="1"/>
    </xf>
    <xf numFmtId="1" fontId="17" fillId="4" borderId="24" xfId="5" applyFont="1" applyFill="1" applyBorder="1">
      <alignment horizontal="left" vertical="center" wrapText="1"/>
    </xf>
    <xf numFmtId="0" fontId="21" fillId="3" borderId="22" xfId="17" applyFont="1" applyFill="1" applyBorder="1" applyAlignment="1">
      <alignment horizontal="center" vertical="center" readingOrder="2"/>
    </xf>
    <xf numFmtId="0" fontId="9" fillId="0" borderId="0" xfId="15" applyFont="1" applyBorder="1" applyAlignment="1">
      <alignment horizontal="right" vertical="center"/>
    </xf>
    <xf numFmtId="0" fontId="21" fillId="0" borderId="0" xfId="16" applyFont="1" applyBorder="1" applyAlignment="1">
      <alignment horizontal="left" vertical="center"/>
    </xf>
    <xf numFmtId="0" fontId="8" fillId="0" borderId="0" xfId="11" applyFont="1" applyAlignment="1">
      <alignment horizontal="center" vertical="center" wrapText="1" readingOrder="1"/>
    </xf>
    <xf numFmtId="0" fontId="43" fillId="0" borderId="0" xfId="11" applyFont="1" applyAlignment="1">
      <alignment horizontal="center" vertical="center" wrapText="1" readingOrder="1"/>
    </xf>
    <xf numFmtId="0" fontId="9" fillId="0" borderId="0" xfId="0" applyFont="1" applyBorder="1" applyAlignment="1">
      <alignment horizontal="center" vertical="center"/>
    </xf>
    <xf numFmtId="0" fontId="17" fillId="3" borderId="22" xfId="17" applyFont="1" applyFill="1" applyBorder="1" applyAlignment="1">
      <alignment horizontal="center" vertical="center"/>
    </xf>
    <xf numFmtId="0" fontId="33" fillId="0" borderId="0" xfId="2" applyFont="1" applyAlignment="1">
      <alignment horizontal="center" vertical="center" readingOrder="2"/>
    </xf>
    <xf numFmtId="0" fontId="9" fillId="0" borderId="0" xfId="3" applyFont="1" applyAlignment="1">
      <alignment horizontal="center" vertical="center" readingOrder="2"/>
    </xf>
    <xf numFmtId="0" fontId="21" fillId="4" borderId="23" xfId="4" applyFont="1" applyFill="1" applyBorder="1">
      <alignment horizontal="right" vertical="center" wrapText="1"/>
    </xf>
    <xf numFmtId="0" fontId="29" fillId="0" borderId="13" xfId="11" applyFont="1" applyBorder="1" applyAlignment="1">
      <alignment horizontal="center" vertical="center" wrapText="1" readingOrder="1"/>
    </xf>
    <xf numFmtId="0" fontId="28" fillId="0" borderId="14" xfId="11" applyFont="1" applyBorder="1" applyAlignment="1">
      <alignment horizontal="center" vertical="center" wrapText="1" readingOrder="1"/>
    </xf>
    <xf numFmtId="0" fontId="33" fillId="0" borderId="7" xfId="11" applyFont="1" applyBorder="1" applyAlignment="1">
      <alignment horizontal="center" vertical="center" wrapText="1" readingOrder="2"/>
    </xf>
    <xf numFmtId="0" fontId="33" fillId="0" borderId="8" xfId="11" applyFont="1" applyBorder="1" applyAlignment="1">
      <alignment horizontal="center" vertical="center" wrapText="1" readingOrder="2"/>
    </xf>
    <xf numFmtId="0" fontId="9" fillId="0" borderId="7" xfId="11" applyFont="1" applyBorder="1" applyAlignment="1">
      <alignment horizontal="center" vertical="center" wrapText="1" readingOrder="1"/>
    </xf>
    <xf numFmtId="0" fontId="9" fillId="0" borderId="8" xfId="11" applyFont="1" applyBorder="1" applyAlignment="1">
      <alignment horizontal="center" vertical="center" wrapText="1" readingOrder="1"/>
    </xf>
    <xf numFmtId="0" fontId="21" fillId="4" borderId="22" xfId="17" applyFont="1" applyFill="1" applyBorder="1" applyAlignment="1">
      <alignment horizontal="center" vertical="center" readingOrder="2"/>
    </xf>
    <xf numFmtId="0" fontId="17" fillId="4" borderId="22" xfId="17" applyFont="1" applyFill="1" applyBorder="1" applyAlignment="1">
      <alignment horizontal="center" vertical="center"/>
    </xf>
    <xf numFmtId="0" fontId="21" fillId="4" borderId="26" xfId="4" applyFont="1" applyFill="1" applyBorder="1">
      <alignment horizontal="right" vertical="center" wrapText="1"/>
    </xf>
    <xf numFmtId="0" fontId="21" fillId="4" borderId="27" xfId="4" applyFont="1" applyFill="1" applyBorder="1">
      <alignment horizontal="right" vertical="center" wrapText="1"/>
    </xf>
    <xf numFmtId="1" fontId="17" fillId="4" borderId="28" xfId="5" applyFont="1" applyFill="1" applyBorder="1">
      <alignment horizontal="left" vertical="center" wrapText="1"/>
    </xf>
    <xf numFmtId="1" fontId="17" fillId="4" borderId="29" xfId="5" applyFont="1" applyFill="1" applyBorder="1">
      <alignment horizontal="left" vertical="center" wrapText="1"/>
    </xf>
    <xf numFmtId="0" fontId="9" fillId="0" borderId="0" xfId="3" applyFont="1" applyAlignment="1">
      <alignment horizontal="center" vertical="center"/>
    </xf>
    <xf numFmtId="0" fontId="33" fillId="0" borderId="0" xfId="2" applyFont="1" applyAlignment="1">
      <alignment horizontal="center" vertical="center"/>
    </xf>
    <xf numFmtId="0" fontId="9" fillId="0" borderId="15" xfId="0" applyFont="1" applyBorder="1" applyAlignment="1">
      <alignment horizontal="center" vertical="center"/>
    </xf>
    <xf numFmtId="0" fontId="17" fillId="0" borderId="0" xfId="14" applyFont="1" applyBorder="1" applyAlignment="1">
      <alignment horizontal="left" vertical="center"/>
    </xf>
    <xf numFmtId="0" fontId="21" fillId="0" borderId="0" xfId="13" applyFont="1" applyBorder="1" applyAlignment="1">
      <alignment horizontal="right" vertical="center" readingOrder="2"/>
    </xf>
    <xf numFmtId="0" fontId="1" fillId="4" borderId="22" xfId="7" applyFont="1" applyFill="1" applyBorder="1">
      <alignment horizontal="center" vertical="center" wrapText="1"/>
    </xf>
    <xf numFmtId="0" fontId="1" fillId="0" borderId="0" xfId="7" applyFont="1" applyFill="1" applyBorder="1">
      <alignment horizontal="center" vertical="center" wrapText="1"/>
    </xf>
    <xf numFmtId="0" fontId="9" fillId="0" borderId="0" xfId="2" applyFont="1" applyAlignment="1">
      <alignment horizontal="center" vertical="center" readingOrder="1"/>
    </xf>
    <xf numFmtId="0" fontId="0" fillId="0" borderId="9" xfId="0" applyBorder="1" applyAlignment="1">
      <alignment horizontal="center" wrapText="1"/>
    </xf>
    <xf numFmtId="0" fontId="0" fillId="0" borderId="12" xfId="0" applyBorder="1" applyAlignment="1">
      <alignment horizontal="center"/>
    </xf>
    <xf numFmtId="0" fontId="33" fillId="0" borderId="0" xfId="11" applyFont="1" applyBorder="1" applyAlignment="1">
      <alignment horizontal="center" vertical="center" wrapText="1" readingOrder="2"/>
    </xf>
    <xf numFmtId="0" fontId="28" fillId="0" borderId="11" xfId="11" applyFont="1" applyBorder="1" applyAlignment="1">
      <alignment horizontal="center" vertical="center" wrapText="1" readingOrder="1"/>
    </xf>
    <xf numFmtId="0" fontId="9" fillId="0" borderId="0" xfId="11" applyFont="1" applyBorder="1" applyAlignment="1">
      <alignment horizontal="center" vertical="center" wrapText="1" readingOrder="1"/>
    </xf>
    <xf numFmtId="1" fontId="2" fillId="4" borderId="30" xfId="6" applyFont="1" applyFill="1" applyBorder="1">
      <alignment horizontal="center" vertical="center"/>
    </xf>
    <xf numFmtId="1" fontId="2" fillId="4" borderId="21" xfId="6" applyFont="1" applyFill="1" applyBorder="1">
      <alignment horizontal="center" vertical="center"/>
    </xf>
    <xf numFmtId="0" fontId="36" fillId="4" borderId="30" xfId="7" applyFont="1" applyFill="1" applyBorder="1" applyAlignment="1">
      <alignment horizontal="center" vertical="center" wrapText="1"/>
    </xf>
    <xf numFmtId="0" fontId="36" fillId="4" borderId="21" xfId="7" applyFont="1" applyFill="1" applyBorder="1" applyAlignment="1">
      <alignment horizontal="center" vertical="center" wrapText="1"/>
    </xf>
    <xf numFmtId="0" fontId="2" fillId="4" borderId="31" xfId="7" applyFont="1" applyFill="1" applyBorder="1" applyAlignment="1">
      <alignment horizontal="center" vertical="center" wrapText="1"/>
    </xf>
    <xf numFmtId="0" fontId="2" fillId="4" borderId="16" xfId="7" applyFont="1" applyFill="1" applyBorder="1" applyAlignment="1">
      <alignment horizontal="center" vertical="center" wrapText="1"/>
    </xf>
    <xf numFmtId="0" fontId="2" fillId="4" borderId="32" xfId="7" applyFont="1" applyFill="1" applyBorder="1" applyAlignment="1">
      <alignment horizontal="center" vertical="center" wrapText="1"/>
    </xf>
    <xf numFmtId="0" fontId="29" fillId="0" borderId="0" xfId="11" applyFont="1" applyAlignment="1">
      <alignment horizontal="center" vertical="center" wrapText="1" readingOrder="1"/>
    </xf>
    <xf numFmtId="0" fontId="9" fillId="0" borderId="0" xfId="2" applyFont="1" applyAlignment="1">
      <alignment horizontal="center" vertical="center"/>
    </xf>
    <xf numFmtId="0" fontId="2" fillId="4" borderId="33" xfId="7" applyFont="1" applyFill="1" applyBorder="1" applyAlignment="1">
      <alignment horizontal="center" vertical="center" wrapText="1"/>
    </xf>
  </cellXfs>
  <cellStyles count="24">
    <cellStyle name="Comma" xfId="1" builtinId="3"/>
    <cellStyle name="H1" xfId="2"/>
    <cellStyle name="H2" xfId="3"/>
    <cellStyle name="had" xfId="4"/>
    <cellStyle name="had0" xfId="5"/>
    <cellStyle name="Had1" xfId="6"/>
    <cellStyle name="Had2" xfId="7"/>
    <cellStyle name="Had3" xfId="8"/>
    <cellStyle name="inxa" xfId="9"/>
    <cellStyle name="inxe" xfId="10"/>
    <cellStyle name="Normal" xfId="0" builtinId="0"/>
    <cellStyle name="Normal 2" xfId="11"/>
    <cellStyle name="Normal 3" xfId="12"/>
    <cellStyle name="NotA" xfId="13"/>
    <cellStyle name="Note" xfId="14" builtinId="10" customBuiltin="1"/>
    <cellStyle name="T1" xfId="15"/>
    <cellStyle name="T2" xfId="16"/>
    <cellStyle name="Total" xfId="17" builtinId="25" customBuiltin="1"/>
    <cellStyle name="Total1" xfId="18"/>
    <cellStyle name="TXT1" xfId="19"/>
    <cellStyle name="TXT2" xfId="20"/>
    <cellStyle name="TXT3" xfId="21"/>
    <cellStyle name="TXT4" xfId="22"/>
    <cellStyle name="TXT5" xfId="2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32348285010154704"/>
          <c:y val="8.6106789842759004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4"/>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spPr>
              <a:solidFill>
                <a:srgbClr val="8080FF"/>
              </a:solidFill>
              <a:ln w="3175">
                <a:solidFill>
                  <a:srgbClr val="000000"/>
                </a:solidFill>
                <a:prstDash val="solid"/>
              </a:ln>
            </c:spPr>
          </c:dPt>
          <c:dLbls>
            <c:dLbl>
              <c:idx val="0"/>
              <c:layout>
                <c:manualLayout>
                  <c:x val="5.7054899387576725E-3"/>
                  <c:y val="6.4068615828726449E-3"/>
                </c:manualLayout>
              </c:layout>
              <c:showLegendKey val="0"/>
              <c:showVal val="1"/>
              <c:showCatName val="0"/>
              <c:showSerName val="0"/>
              <c:showPercent val="0"/>
              <c:showBubbleSize val="0"/>
            </c:dLbl>
            <c:dLbl>
              <c:idx val="1"/>
              <c:layout>
                <c:manualLayout>
                  <c:x val="8.0894575678040655E-3"/>
                  <c:y val="4.4111126362770302E-3"/>
                </c:manualLayout>
              </c:layout>
              <c:showLegendKey val="0"/>
              <c:showVal val="1"/>
              <c:showCatName val="0"/>
              <c:showSerName val="0"/>
              <c:showPercent val="0"/>
              <c:showBubbleSize val="0"/>
            </c:dLbl>
            <c:dLbl>
              <c:idx val="2"/>
              <c:layout>
                <c:manualLayout>
                  <c:x val="6.3067585301837484E-3"/>
                  <c:y val="4.084505284699903E-3"/>
                </c:manualLayout>
              </c:layout>
              <c:showLegendKey val="0"/>
              <c:showVal val="1"/>
              <c:showCatName val="0"/>
              <c:showSerName val="0"/>
              <c:showPercent val="0"/>
              <c:showBubbleSize val="0"/>
            </c:dLbl>
            <c:dLbl>
              <c:idx val="3"/>
              <c:layout>
                <c:manualLayout>
                  <c:x val="4.5239501312335974E-3"/>
                  <c:y val="-5.9992263249185433E-3"/>
                </c:manualLayout>
              </c:layout>
              <c:showLegendKey val="0"/>
              <c:showVal val="1"/>
              <c:showCatName val="0"/>
              <c:showSerName val="0"/>
              <c:showPercent val="0"/>
              <c:showBubbleSize val="0"/>
            </c:dLbl>
            <c:dLbl>
              <c:idx val="4"/>
              <c:layout>
                <c:manualLayout>
                  <c:x val="6.9079177602799332E-3"/>
                  <c:y val="-2.6965488268008032E-3"/>
                </c:manualLayout>
              </c:layout>
              <c:showLegendKey val="0"/>
              <c:showVal val="1"/>
              <c:showCatName val="0"/>
              <c:showSerName val="0"/>
              <c:showPercent val="0"/>
              <c:showBubbleSize val="0"/>
            </c:dLbl>
            <c:dLbl>
              <c:idx val="5"/>
              <c:layout>
                <c:manualLayout>
                  <c:x val="5.1251093613298394E-3"/>
                  <c:y val="-1.312918294088101E-3"/>
                </c:manualLayout>
              </c:layout>
              <c:showLegendKey val="0"/>
              <c:showVal val="1"/>
              <c:showCatName val="0"/>
              <c:showSerName val="0"/>
              <c:showPercent val="0"/>
              <c:showBubbleSize val="0"/>
            </c:dLbl>
            <c:dLbl>
              <c:idx val="6"/>
              <c:layout>
                <c:manualLayout>
                  <c:x val="5.4257436570429047E-3"/>
                  <c:y val="3.4688928543203448E-3"/>
                </c:manualLayout>
              </c:layout>
              <c:showLegendKey val="0"/>
              <c:showVal val="1"/>
              <c:showCatName val="0"/>
              <c:showSerName val="0"/>
              <c:showPercent val="0"/>
              <c:showBubbleSize val="0"/>
            </c:dLbl>
            <c:dLbl>
              <c:idx val="7"/>
              <c:layout>
                <c:manualLayout>
                  <c:x val="5.7263779527559708E-3"/>
                  <c:y val="6.4292399266256572E-2"/>
                </c:manualLayout>
              </c:layout>
              <c:showLegendKey val="0"/>
              <c:showVal val="1"/>
              <c:showCatName val="0"/>
              <c:showSerName val="0"/>
              <c:showPercent val="0"/>
              <c:showBubbleSize val="0"/>
            </c:dLbl>
            <c:dLbl>
              <c:idx val="8"/>
              <c:layout>
                <c:manualLayout>
                  <c:x val="1.1235236220472459E-2"/>
                  <c:y val="3.0063516228458508E-3"/>
                </c:manualLayout>
              </c:layout>
              <c:showLegendKey val="0"/>
              <c:showVal val="1"/>
              <c:showCatName val="0"/>
              <c:showSerName val="0"/>
              <c:showPercent val="0"/>
              <c:showBubbleSize val="0"/>
            </c:dLbl>
            <c:dLbl>
              <c:idx val="9"/>
              <c:layout>
                <c:manualLayout>
                  <c:x val="8.4108705161854841E-3"/>
                  <c:y val="-2.6557853010053954E-3"/>
                </c:manualLayout>
              </c:layout>
              <c:showLegendKey val="0"/>
              <c:showVal val="1"/>
              <c:showCatName val="0"/>
              <c:showSerName val="0"/>
              <c:showPercent val="0"/>
              <c:showBubbleSize val="0"/>
            </c:dLbl>
            <c:spPr>
              <a:noFill/>
              <a:ln w="25400">
                <a:noFill/>
              </a:ln>
            </c:spPr>
            <c:txPr>
              <a:bodyPr rot="-5400000" vert="horz"/>
              <a:lstStyle/>
              <a:p>
                <a:pPr algn="ctr">
                  <a:defRPr sz="1000" b="1"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gapWidth val="150"/>
        <c:shape val="box"/>
        <c:axId val="250631680"/>
        <c:axId val="250633600"/>
        <c:axId val="0"/>
      </c:bar3DChart>
      <c:catAx>
        <c:axId val="250631680"/>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64E-2"/>
              <c:y val="0.7036450230955173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50633600"/>
        <c:crosses val="autoZero"/>
        <c:auto val="1"/>
        <c:lblAlgn val="ctr"/>
        <c:lblOffset val="100"/>
        <c:tickLblSkip val="1"/>
        <c:tickMarkSkip val="1"/>
        <c:noMultiLvlLbl val="0"/>
      </c:catAx>
      <c:valAx>
        <c:axId val="250633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50631680"/>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view3D>
      <c:rotX val="15"/>
      <c:hPercent val="100"/>
      <c:rotY val="20"/>
      <c:depthPercent val="150"/>
      <c:rAngAx val="1"/>
    </c:view3D>
    <c:floor>
      <c:thickness val="0"/>
    </c:floor>
    <c:sideWall>
      <c:thickness val="0"/>
    </c:sideWall>
    <c:backWall>
      <c:thickness val="0"/>
    </c:backWall>
    <c:plotArea>
      <c:layout>
        <c:manualLayout>
          <c:layoutTarget val="inner"/>
          <c:xMode val="edge"/>
          <c:yMode val="edge"/>
          <c:x val="6.1089425516508179E-2"/>
          <c:y val="1.3972083122978892E-2"/>
          <c:w val="0.93426957829937851"/>
          <c:h val="0.64870385928116281"/>
        </c:manualLayout>
      </c:layout>
      <c:bar3DChart>
        <c:barDir val="col"/>
        <c:grouping val="standard"/>
        <c:varyColors val="0"/>
        <c:ser>
          <c:idx val="0"/>
          <c:order val="0"/>
          <c:invertIfNegative val="0"/>
          <c:dPt>
            <c:idx val="0"/>
            <c:invertIfNegative val="0"/>
            <c:bubble3D val="0"/>
            <c:spPr>
              <a:solidFill>
                <a:srgbClr val="000080"/>
              </a:solidFill>
              <a:ln w="25400">
                <a:noFill/>
              </a:ln>
            </c:spPr>
          </c:dPt>
          <c:dPt>
            <c:idx val="1"/>
            <c:invertIfNegative val="0"/>
            <c:bubble3D val="0"/>
            <c:spPr>
              <a:solidFill>
                <a:srgbClr val="C0C0FF"/>
              </a:solidFill>
              <a:ln w="25400">
                <a:noFill/>
              </a:ln>
            </c:spPr>
          </c:dPt>
          <c:dPt>
            <c:idx val="2"/>
            <c:invertIfNegative val="0"/>
            <c:bubble3D val="0"/>
            <c:spPr>
              <a:solidFill>
                <a:srgbClr val="0080C0"/>
              </a:solidFill>
              <a:ln w="25400">
                <a:noFill/>
              </a:ln>
            </c:spPr>
          </c:dPt>
          <c:dPt>
            <c:idx val="3"/>
            <c:invertIfNegative val="0"/>
            <c:bubble3D val="0"/>
            <c:spPr>
              <a:solidFill>
                <a:srgbClr val="FF8080"/>
              </a:solidFill>
              <a:ln w="25400">
                <a:noFill/>
              </a:ln>
            </c:spPr>
          </c:dPt>
          <c:dPt>
            <c:idx val="5"/>
            <c:invertIfNegative val="0"/>
            <c:bubble3D val="0"/>
            <c:spPr>
              <a:solidFill>
                <a:srgbClr val="600080"/>
              </a:solidFill>
              <a:ln w="25400">
                <a:noFill/>
              </a:ln>
            </c:spPr>
          </c:dPt>
          <c:dPt>
            <c:idx val="6"/>
            <c:invertIfNegative val="0"/>
            <c:bubble3D val="0"/>
            <c:spPr>
              <a:solidFill>
                <a:srgbClr val="A0E0E0"/>
              </a:solidFill>
              <a:ln w="25400">
                <a:noFill/>
              </a:ln>
            </c:spPr>
          </c:dPt>
          <c:dPt>
            <c:idx val="7"/>
            <c:invertIfNegative val="0"/>
            <c:bubble3D val="0"/>
            <c:spPr>
              <a:solidFill>
                <a:srgbClr val="FFFFC0"/>
              </a:solidFill>
              <a:ln w="25400">
                <a:noFill/>
              </a:ln>
            </c:spPr>
          </c:dPt>
          <c:dPt>
            <c:idx val="8"/>
            <c:invertIfNegative val="0"/>
            <c:bubble3D val="0"/>
            <c:spPr>
              <a:solidFill>
                <a:srgbClr val="802060"/>
              </a:solidFill>
              <a:ln w="25400">
                <a:noFill/>
              </a:ln>
            </c:spPr>
          </c:dPt>
          <c:dPt>
            <c:idx val="9"/>
            <c:invertIfNegative val="0"/>
            <c:bubble3D val="0"/>
            <c:spPr>
              <a:solidFill>
                <a:srgbClr val="8080FF"/>
              </a:solidFill>
              <a:ln w="25400">
                <a:noFill/>
              </a:ln>
            </c:spPr>
          </c:dPt>
          <c:dLbls>
            <c:dLbl>
              <c:idx val="0"/>
              <c:layout>
                <c:manualLayout>
                  <c:x val="1.7035676154110883E-2"/>
                  <c:y val="-3.0059366760398304E-2"/>
                </c:manualLayout>
              </c:layout>
              <c:showLegendKey val="0"/>
              <c:showVal val="1"/>
              <c:showCatName val="0"/>
              <c:showSerName val="0"/>
              <c:showPercent val="0"/>
              <c:showBubbleSize val="0"/>
            </c:dLbl>
            <c:dLbl>
              <c:idx val="1"/>
              <c:layout>
                <c:manualLayout>
                  <c:x val="1.9153268596896523E-2"/>
                  <c:y val="-2.9932262024016443E-2"/>
                </c:manualLayout>
              </c:layout>
              <c:showLegendKey val="0"/>
              <c:showVal val="1"/>
              <c:showCatName val="0"/>
              <c:showSerName val="0"/>
              <c:showPercent val="0"/>
              <c:showBubbleSize val="0"/>
            </c:dLbl>
            <c:dLbl>
              <c:idx val="2"/>
              <c:layout>
                <c:manualLayout>
                  <c:x val="1.5787988913329262E-2"/>
                  <c:y val="-2.1774322480386594E-2"/>
                </c:manualLayout>
              </c:layout>
              <c:showLegendKey val="0"/>
              <c:showVal val="1"/>
              <c:showCatName val="0"/>
              <c:showSerName val="0"/>
              <c:showPercent val="0"/>
              <c:showBubbleSize val="0"/>
            </c:dLbl>
            <c:dLbl>
              <c:idx val="3"/>
              <c:layout>
                <c:manualLayout>
                  <c:x val="1.7905581356114902E-2"/>
                  <c:y val="-3.4629025384158768E-2"/>
                </c:manualLayout>
              </c:layout>
              <c:showLegendKey val="0"/>
              <c:showVal val="1"/>
              <c:showCatName val="0"/>
              <c:showSerName val="0"/>
              <c:showPercent val="0"/>
              <c:showBubbleSize val="0"/>
            </c:dLbl>
            <c:dLbl>
              <c:idx val="4"/>
              <c:layout>
                <c:manualLayout>
                  <c:x val="1.3443727247277139E-2"/>
                  <c:y val="-3.2488760260009394E-2"/>
                </c:manualLayout>
              </c:layout>
              <c:showLegendKey val="0"/>
              <c:showVal val="1"/>
              <c:showCatName val="0"/>
              <c:showSerName val="0"/>
              <c:showPercent val="0"/>
              <c:showBubbleSize val="0"/>
            </c:dLbl>
            <c:dLbl>
              <c:idx val="5"/>
              <c:layout>
                <c:manualLayout>
                  <c:x val="1.0078447563709878E-2"/>
                  <c:y val="-1.8743968009814829E-2"/>
                </c:manualLayout>
              </c:layout>
              <c:showLegendKey val="0"/>
              <c:showVal val="1"/>
              <c:showCatName val="0"/>
              <c:showSerName val="0"/>
              <c:showPercent val="0"/>
              <c:showBubbleSize val="0"/>
            </c:dLbl>
            <c:dLbl>
              <c:idx val="6"/>
              <c:layout>
                <c:manualLayout>
                  <c:x val="3.423444604330834E-3"/>
                  <c:y val="0.18769282329398154"/>
                </c:manualLayout>
              </c:layout>
              <c:showLegendKey val="0"/>
              <c:showVal val="1"/>
              <c:showCatName val="0"/>
              <c:showSerName val="0"/>
              <c:showPercent val="0"/>
              <c:showBubbleSize val="0"/>
            </c:dLbl>
            <c:dLbl>
              <c:idx val="7"/>
              <c:layout>
                <c:manualLayout>
                  <c:x val="-1.0384095045069841E-3"/>
                  <c:y val="0.12847848511993704"/>
                </c:manualLayout>
              </c:layout>
              <c:showLegendKey val="0"/>
              <c:showVal val="1"/>
              <c:showCatName val="0"/>
              <c:showSerName val="0"/>
              <c:showPercent val="0"/>
              <c:showBubbleSize val="0"/>
            </c:dLbl>
            <c:dLbl>
              <c:idx val="8"/>
              <c:layout>
                <c:manualLayout>
                  <c:x val="7.6586294899021138E-3"/>
                  <c:y val="-2.3981508846732068E-2"/>
                </c:manualLayout>
              </c:layout>
              <c:showLegendKey val="0"/>
              <c:showVal val="1"/>
              <c:showCatName val="0"/>
              <c:showSerName val="0"/>
              <c:showPercent val="0"/>
              <c:showBubbleSize val="0"/>
            </c:dLbl>
            <c:dLbl>
              <c:idx val="9"/>
              <c:layout>
                <c:manualLayout>
                  <c:x val="1.7452242909581882E-2"/>
                  <c:y val="-2.8273970171030633E-2"/>
                </c:manualLayout>
              </c:layout>
              <c:showLegendKey val="0"/>
              <c:showVal val="1"/>
              <c:showCatName val="0"/>
              <c:showSerName val="0"/>
              <c:showPercent val="0"/>
              <c:showBubbleSize val="0"/>
            </c:dLbl>
            <c:spPr>
              <a:noFill/>
              <a:ln w="25400">
                <a:noFill/>
              </a:ln>
            </c:spPr>
            <c:txPr>
              <a:bodyPr rot="-5400000" vert="horz"/>
              <a:lstStyle/>
              <a:p>
                <a:pPr algn="ct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Ref>
              <c:f>Gr_47!$A$32:$A$41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Gr_47!$B$32:$B$41</c:f>
              <c:numCache>
                <c:formatCode>#,##0.0</c:formatCode>
                <c:ptCount val="10"/>
                <c:pt idx="0">
                  <c:v>6986.1</c:v>
                </c:pt>
                <c:pt idx="1">
                  <c:v>817.1</c:v>
                </c:pt>
                <c:pt idx="2">
                  <c:v>5785.8</c:v>
                </c:pt>
                <c:pt idx="3">
                  <c:v>968.7</c:v>
                </c:pt>
                <c:pt idx="4">
                  <c:v>332.6</c:v>
                </c:pt>
                <c:pt idx="5">
                  <c:v>6562.6</c:v>
                </c:pt>
                <c:pt idx="6">
                  <c:v>14199.8</c:v>
                </c:pt>
                <c:pt idx="7">
                  <c:v>35358.9</c:v>
                </c:pt>
                <c:pt idx="8">
                  <c:v>9424.1</c:v>
                </c:pt>
                <c:pt idx="9">
                  <c:v>857.5</c:v>
                </c:pt>
              </c:numCache>
            </c:numRef>
          </c:val>
        </c:ser>
        <c:dLbls>
          <c:showLegendKey val="0"/>
          <c:showVal val="0"/>
          <c:showCatName val="0"/>
          <c:showSerName val="0"/>
          <c:showPercent val="0"/>
          <c:showBubbleSize val="0"/>
        </c:dLbls>
        <c:gapWidth val="100"/>
        <c:shape val="box"/>
        <c:axId val="250707328"/>
        <c:axId val="250713216"/>
        <c:axId val="245750400"/>
      </c:bar3DChart>
      <c:catAx>
        <c:axId val="250707328"/>
        <c:scaling>
          <c:orientation val="minMax"/>
        </c:scaling>
        <c:delete val="0"/>
        <c:axPos val="b"/>
        <c:numFmt formatCode="General" sourceLinked="1"/>
        <c:majorTickMark val="out"/>
        <c:minorTickMark val="none"/>
        <c:tickLblPos val="nextTo"/>
        <c:txPr>
          <a:bodyPr rot="-5400000" vert="horz"/>
          <a:lstStyle/>
          <a:p>
            <a:pPr>
              <a:defRPr sz="800" b="1" i="0" u="none" strike="noStrike" baseline="0">
                <a:solidFill>
                  <a:srgbClr val="000000"/>
                </a:solidFill>
                <a:latin typeface="Arial"/>
                <a:ea typeface="Arial"/>
                <a:cs typeface="Arial"/>
              </a:defRPr>
            </a:pPr>
            <a:endParaRPr lang="en-US"/>
          </a:p>
        </c:txPr>
        <c:crossAx val="250713216"/>
        <c:crosses val="autoZero"/>
        <c:auto val="1"/>
        <c:lblAlgn val="ctr"/>
        <c:lblOffset val="100"/>
        <c:noMultiLvlLbl val="0"/>
      </c:catAx>
      <c:valAx>
        <c:axId val="250713216"/>
        <c:scaling>
          <c:orientation val="minMax"/>
        </c:scaling>
        <c:delete val="0"/>
        <c:axPos val="l"/>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(مليون ريال قطري)</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(Million) QR</a:t>
                </a:r>
                <a:endParaRPr lang="en-US"/>
              </a:p>
            </c:rich>
          </c:tx>
          <c:layout>
            <c:manualLayout>
              <c:xMode val="edge"/>
              <c:yMode val="edge"/>
              <c:x val="4.2763157894736843E-2"/>
              <c:y val="0.30139784946236559"/>
            </c:manualLayout>
          </c:layout>
          <c:overlay val="0"/>
          <c:spPr>
            <a:noFill/>
            <a:ln w="25400">
              <a:noFill/>
            </a:ln>
          </c:spPr>
        </c:title>
        <c:numFmt formatCode="#,##0.0" sourceLinked="1"/>
        <c:majorTickMark val="out"/>
        <c:minorTickMark val="none"/>
        <c:tickLblPos val="nextTo"/>
        <c:txPr>
          <a:bodyPr rot="0" vert="horz"/>
          <a:lstStyle/>
          <a:p>
            <a:pPr>
              <a:defRPr sz="900" b="1" i="0" u="none" strike="noStrike" baseline="0">
                <a:solidFill>
                  <a:srgbClr val="000000"/>
                </a:solidFill>
                <a:latin typeface="Arial"/>
                <a:ea typeface="Arial"/>
                <a:cs typeface="Arial"/>
              </a:defRPr>
            </a:pPr>
            <a:endParaRPr lang="en-US"/>
          </a:p>
        </c:txPr>
        <c:crossAx val="250707328"/>
        <c:crosses val="autoZero"/>
        <c:crossBetween val="between"/>
      </c:valAx>
      <c:serAx>
        <c:axId val="245750400"/>
        <c:scaling>
          <c:orientation val="minMax"/>
        </c:scaling>
        <c:delete val="1"/>
        <c:axPos val="b"/>
        <c:majorTickMark val="out"/>
        <c:minorTickMark val="none"/>
        <c:tickLblPos val="nextTo"/>
        <c:crossAx val="250713216"/>
        <c:crosses val="autoZero"/>
      </c:ser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الواردات حسب الأقسام الرئيسية للتصنيف الدولي المعدل -  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IMPORTS BY MAIN SECTIONS OF THE SITC R-3</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2008</a:t>
            </a:r>
            <a:endParaRPr lang="en-US"/>
          </a:p>
        </c:rich>
      </c:tx>
      <c:layout>
        <c:manualLayout>
          <c:xMode val="edge"/>
          <c:yMode val="edge"/>
          <c:x val="0.22099341711549969"/>
          <c:y val="8.6106789842759004E-2"/>
        </c:manualLayout>
      </c:layout>
      <c:overlay val="0"/>
      <c:spPr>
        <a:noFill/>
        <a:ln w="25400">
          <a:noFill/>
        </a:ln>
      </c:spPr>
    </c:title>
    <c:autoTitleDeleted val="0"/>
    <c:view3D>
      <c:rotX val="24"/>
      <c:hPercent val="53"/>
      <c:rotY val="44"/>
      <c:depthPercent val="100"/>
      <c:rAngAx val="1"/>
    </c:view3D>
    <c:floor>
      <c:thickness val="0"/>
      <c:spPr>
        <a:solidFill>
          <a:srgbClr val="FFFFC0"/>
        </a:solidFill>
        <a:ln w="3175">
          <a:solidFill>
            <a:srgbClr val="000000"/>
          </a:solidFill>
          <a:prstDash val="solid"/>
        </a:ln>
      </c:spPr>
    </c:floor>
    <c:side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sideWall>
    <c:backWall>
      <c:thickness val="0"/>
      <c:spPr>
        <a:gradFill rotWithShape="0">
          <a:gsLst>
            <a:gs pos="0">
              <a:srgbClr val="FFFFFF"/>
            </a:gs>
            <a:gs pos="100000">
              <a:srgbClr val="A6CAF0"/>
            </a:gs>
          </a:gsLst>
          <a:path path="rect">
            <a:fillToRect l="50000" t="50000" r="50000" b="50000"/>
          </a:path>
        </a:gradFill>
        <a:ln w="12700">
          <a:solidFill>
            <a:srgbClr val="808080"/>
          </a:solidFill>
          <a:prstDash val="solid"/>
        </a:ln>
      </c:spPr>
    </c:backWall>
    <c:plotArea>
      <c:layout>
        <c:manualLayout>
          <c:layoutTarget val="inner"/>
          <c:xMode val="edge"/>
          <c:yMode val="edge"/>
          <c:x val="6.8750000000000019E-2"/>
          <c:y val="0.19017432646592711"/>
          <c:w val="0.93125000000000002"/>
          <c:h val="0.47543581616481784"/>
        </c:manualLayout>
      </c:layout>
      <c:bar3DChart>
        <c:barDir val="col"/>
        <c:grouping val="clustered"/>
        <c:varyColors val="1"/>
        <c:ser>
          <c:idx val="0"/>
          <c:order val="0"/>
          <c:spPr>
            <a:solidFill>
              <a:srgbClr val="8080FF"/>
            </a:solidFill>
            <a:ln w="3175">
              <a:solidFill>
                <a:srgbClr val="000000"/>
              </a:solidFill>
              <a:prstDash val="solid"/>
            </a:ln>
          </c:spPr>
          <c:invertIfNegative val="0"/>
          <c:dPt>
            <c:idx val="0"/>
            <c:invertIfNegative val="0"/>
            <c:bubble3D val="0"/>
            <c:spPr>
              <a:solidFill>
                <a:srgbClr val="8080FF"/>
              </a:solidFill>
              <a:ln w="3175">
                <a:solidFill>
                  <a:srgbClr val="000000"/>
                </a:solidFill>
                <a:prstDash val="solid"/>
              </a:ln>
            </c:spPr>
          </c:dPt>
          <c:dLbls>
            <c:dLbl>
              <c:idx val="0"/>
              <c:layout>
                <c:manualLayout>
                  <c:x val="5.7054899387576725E-3"/>
                  <c:y val="6.4068615828726449E-3"/>
                </c:manualLayout>
              </c:layout>
              <c:showLegendKey val="0"/>
              <c:showVal val="1"/>
              <c:showCatName val="0"/>
              <c:showSerName val="0"/>
              <c:showPercent val="0"/>
              <c:showBubbleSize val="0"/>
            </c:dLbl>
            <c:dLbl>
              <c:idx val="1"/>
              <c:layout>
                <c:manualLayout>
                  <c:x val="8.0894575678040655E-3"/>
                  <c:y val="4.4111126362770302E-3"/>
                </c:manualLayout>
              </c:layout>
              <c:showLegendKey val="0"/>
              <c:showVal val="1"/>
              <c:showCatName val="0"/>
              <c:showSerName val="0"/>
              <c:showPercent val="0"/>
              <c:showBubbleSize val="0"/>
            </c:dLbl>
            <c:dLbl>
              <c:idx val="2"/>
              <c:layout>
                <c:manualLayout>
                  <c:x val="6.3067585301837484E-3"/>
                  <c:y val="4.084505284699903E-3"/>
                </c:manualLayout>
              </c:layout>
              <c:showLegendKey val="0"/>
              <c:showVal val="1"/>
              <c:showCatName val="0"/>
              <c:showSerName val="0"/>
              <c:showPercent val="0"/>
              <c:showBubbleSize val="0"/>
            </c:dLbl>
            <c:dLbl>
              <c:idx val="3"/>
              <c:layout>
                <c:manualLayout>
                  <c:x val="4.5239501312335974E-3"/>
                  <c:y val="-5.9992263249185433E-3"/>
                </c:manualLayout>
              </c:layout>
              <c:showLegendKey val="0"/>
              <c:showVal val="1"/>
              <c:showCatName val="0"/>
              <c:showSerName val="0"/>
              <c:showPercent val="0"/>
              <c:showBubbleSize val="0"/>
            </c:dLbl>
            <c:dLbl>
              <c:idx val="4"/>
              <c:layout>
                <c:manualLayout>
                  <c:x val="6.9079177602799332E-3"/>
                  <c:y val="-2.6965488268008032E-3"/>
                </c:manualLayout>
              </c:layout>
              <c:showLegendKey val="0"/>
              <c:showVal val="1"/>
              <c:showCatName val="0"/>
              <c:showSerName val="0"/>
              <c:showPercent val="0"/>
              <c:showBubbleSize val="0"/>
            </c:dLbl>
            <c:dLbl>
              <c:idx val="5"/>
              <c:layout>
                <c:manualLayout>
                  <c:x val="5.1251093613298394E-3"/>
                  <c:y val="-1.312918294088101E-3"/>
                </c:manualLayout>
              </c:layout>
              <c:showLegendKey val="0"/>
              <c:showVal val="1"/>
              <c:showCatName val="0"/>
              <c:showSerName val="0"/>
              <c:showPercent val="0"/>
              <c:showBubbleSize val="0"/>
            </c:dLbl>
            <c:dLbl>
              <c:idx val="6"/>
              <c:layout>
                <c:manualLayout>
                  <c:x val="5.4257436570429047E-3"/>
                  <c:y val="3.4688928543203448E-3"/>
                </c:manualLayout>
              </c:layout>
              <c:showLegendKey val="0"/>
              <c:showVal val="1"/>
              <c:showCatName val="0"/>
              <c:showSerName val="0"/>
              <c:showPercent val="0"/>
              <c:showBubbleSize val="0"/>
            </c:dLbl>
            <c:dLbl>
              <c:idx val="7"/>
              <c:layout>
                <c:manualLayout>
                  <c:x val="5.7263779527559708E-3"/>
                  <c:y val="6.4292399266256572E-2"/>
                </c:manualLayout>
              </c:layout>
              <c:showLegendKey val="0"/>
              <c:showVal val="1"/>
              <c:showCatName val="0"/>
              <c:showSerName val="0"/>
              <c:showPercent val="0"/>
              <c:showBubbleSize val="0"/>
            </c:dLbl>
            <c:dLbl>
              <c:idx val="8"/>
              <c:layout>
                <c:manualLayout>
                  <c:x val="1.1235236220472459E-2"/>
                  <c:y val="3.0063516228458508E-3"/>
                </c:manualLayout>
              </c:layout>
              <c:showLegendKey val="0"/>
              <c:showVal val="1"/>
              <c:showCatName val="0"/>
              <c:showSerName val="0"/>
              <c:showPercent val="0"/>
              <c:showBubbleSize val="0"/>
            </c:dLbl>
            <c:dLbl>
              <c:idx val="9"/>
              <c:layout>
                <c:manualLayout>
                  <c:x val="8.4108705161854841E-3"/>
                  <c:y val="-2.6557853010053954E-3"/>
                </c:manualLayout>
              </c:layout>
              <c:showLegendKey val="0"/>
              <c:showVal val="1"/>
              <c:showCatName val="0"/>
              <c:showSerName val="0"/>
              <c:showPercent val="0"/>
              <c:showBubbleSize val="0"/>
            </c:dLbl>
            <c:spPr>
              <a:noFill/>
              <a:ln w="25400">
                <a:noFill/>
              </a:ln>
            </c:spPr>
            <c:txPr>
              <a:bodyPr rot="-5400000" vert="horz"/>
              <a:lstStyle/>
              <a:p>
                <a:pPr algn="ctr">
                  <a:defRPr sz="1000" b="1"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gapWidth val="150"/>
        <c:shape val="box"/>
        <c:axId val="251484800"/>
        <c:axId val="251491072"/>
        <c:axId val="0"/>
      </c:bar3DChart>
      <c:catAx>
        <c:axId val="251484800"/>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(ألف ريال قطري)</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(000) QR</a:t>
                </a:r>
                <a:endParaRPr lang="en-US"/>
              </a:p>
            </c:rich>
          </c:tx>
          <c:layout>
            <c:manualLayout>
              <c:xMode val="edge"/>
              <c:yMode val="edge"/>
              <c:x val="7.2916684337258564E-2"/>
              <c:y val="0.7036450230955173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51491072"/>
        <c:crosses val="autoZero"/>
        <c:auto val="1"/>
        <c:lblAlgn val="ctr"/>
        <c:lblOffset val="100"/>
        <c:tickLblSkip val="1"/>
        <c:tickMarkSkip val="1"/>
        <c:noMultiLvlLbl val="0"/>
      </c:catAx>
      <c:valAx>
        <c:axId val="251491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51484800"/>
        <c:crosses val="autoZero"/>
        <c:crossBetween val="between"/>
      </c:valAx>
      <c:spPr>
        <a:noFill/>
        <a:ln w="25400">
          <a:noFill/>
        </a:ln>
      </c:spPr>
    </c:plotArea>
    <c:plotVisOnly val="1"/>
    <c:dispBlanksAs val="gap"/>
    <c:showDLblsOverMax val="0"/>
  </c:chart>
  <c:spPr>
    <a:noFill/>
    <a:ln w="25400">
      <a:solidFill>
        <a:srgbClr val="0000FF"/>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100"/>
      <c:rotY val="20"/>
      <c:depthPercent val="150"/>
      <c:rAngAx val="1"/>
    </c:view3D>
    <c:floor>
      <c:thickness val="0"/>
    </c:floor>
    <c:sideWall>
      <c:thickness val="0"/>
    </c:sideWall>
    <c:backWall>
      <c:thickness val="0"/>
    </c:backWall>
    <c:plotArea>
      <c:layout>
        <c:manualLayout>
          <c:layoutTarget val="inner"/>
          <c:xMode val="edge"/>
          <c:yMode val="edge"/>
          <c:x val="0.14150943396226415"/>
          <c:y val="1.4957296168236194E-2"/>
          <c:w val="0.85377358490566035"/>
          <c:h val="0.6239329258749956"/>
        </c:manualLayout>
      </c:layout>
      <c:bar3DChart>
        <c:barDir val="col"/>
        <c:grouping val="standard"/>
        <c:varyColors val="0"/>
        <c:ser>
          <c:idx val="0"/>
          <c:order val="0"/>
          <c:invertIfNegative val="0"/>
          <c:dPt>
            <c:idx val="0"/>
            <c:invertIfNegative val="0"/>
            <c:bubble3D val="0"/>
            <c:spPr>
              <a:solidFill>
                <a:srgbClr val="8080FF"/>
              </a:solidFill>
              <a:ln w="25400">
                <a:noFill/>
              </a:ln>
            </c:spPr>
          </c:dPt>
          <c:dPt>
            <c:idx val="1"/>
            <c:invertIfNegative val="0"/>
            <c:bubble3D val="0"/>
            <c:spPr>
              <a:solidFill>
                <a:srgbClr val="802060"/>
              </a:solidFill>
              <a:ln w="25400">
                <a:noFill/>
              </a:ln>
            </c:spPr>
          </c:dPt>
          <c:dPt>
            <c:idx val="2"/>
            <c:invertIfNegative val="0"/>
            <c:bubble3D val="0"/>
            <c:spPr>
              <a:solidFill>
                <a:srgbClr val="FFFFC0"/>
              </a:solidFill>
              <a:ln w="25400">
                <a:noFill/>
              </a:ln>
            </c:spPr>
          </c:dPt>
          <c:dPt>
            <c:idx val="3"/>
            <c:invertIfNegative val="0"/>
            <c:bubble3D val="0"/>
            <c:spPr>
              <a:solidFill>
                <a:srgbClr val="A0E0E0"/>
              </a:solidFill>
              <a:ln w="25400">
                <a:noFill/>
              </a:ln>
            </c:spPr>
          </c:dPt>
          <c:dPt>
            <c:idx val="4"/>
            <c:invertIfNegative val="0"/>
            <c:bubble3D val="0"/>
            <c:spPr>
              <a:solidFill>
                <a:srgbClr val="600080"/>
              </a:solidFill>
              <a:ln w="25400">
                <a:noFill/>
              </a:ln>
            </c:spPr>
          </c:dPt>
          <c:dPt>
            <c:idx val="5"/>
            <c:invertIfNegative val="0"/>
            <c:bubble3D val="0"/>
            <c:spPr>
              <a:solidFill>
                <a:srgbClr val="FF8080"/>
              </a:solidFill>
              <a:ln w="25400">
                <a:noFill/>
              </a:ln>
            </c:spPr>
          </c:dPt>
          <c:dPt>
            <c:idx val="6"/>
            <c:invertIfNegative val="0"/>
            <c:bubble3D val="0"/>
            <c:spPr>
              <a:solidFill>
                <a:srgbClr val="0080C0"/>
              </a:solidFill>
              <a:ln w="25400">
                <a:noFill/>
              </a:ln>
            </c:spPr>
          </c:dPt>
          <c:dPt>
            <c:idx val="7"/>
            <c:invertIfNegative val="0"/>
            <c:bubble3D val="0"/>
            <c:spPr>
              <a:solidFill>
                <a:srgbClr val="C0C0FF"/>
              </a:solidFill>
              <a:ln w="25400">
                <a:noFill/>
              </a:ln>
            </c:spPr>
          </c:dPt>
          <c:dPt>
            <c:idx val="9"/>
            <c:invertIfNegative val="0"/>
            <c:bubble3D val="0"/>
            <c:spPr>
              <a:solidFill>
                <a:srgbClr val="000080"/>
              </a:solidFill>
              <a:ln w="25400">
                <a:noFill/>
              </a:ln>
            </c:spPr>
          </c:dPt>
          <c:dLbls>
            <c:dLbl>
              <c:idx val="0"/>
              <c:layout>
                <c:manualLayout>
                  <c:x val="1.9922319123483224E-2"/>
                  <c:y val="-2.8387746638743279E-2"/>
                </c:manualLayout>
              </c:layout>
              <c:showLegendKey val="0"/>
              <c:showVal val="1"/>
              <c:showCatName val="0"/>
              <c:showSerName val="0"/>
              <c:showPercent val="0"/>
              <c:showBubbleSize val="0"/>
            </c:dLbl>
            <c:dLbl>
              <c:idx val="1"/>
              <c:layout>
                <c:manualLayout>
                  <c:x val="1.7022450618799305E-2"/>
                  <c:y val="-3.3653949078000754E-2"/>
                </c:manualLayout>
              </c:layout>
              <c:showLegendKey val="0"/>
              <c:showVal val="1"/>
              <c:showCatName val="0"/>
              <c:showSerName val="0"/>
              <c:showPercent val="0"/>
              <c:showBubbleSize val="0"/>
            </c:dLbl>
            <c:dLbl>
              <c:idx val="2"/>
              <c:layout>
                <c:manualLayout>
                  <c:x val="5.9054227541037591E-3"/>
                  <c:y val="-3.4791233398418747E-2"/>
                </c:manualLayout>
              </c:layout>
              <c:showLegendKey val="0"/>
              <c:showVal val="1"/>
              <c:showCatName val="0"/>
              <c:showSerName val="0"/>
              <c:showPercent val="0"/>
              <c:showBubbleSize val="0"/>
            </c:dLbl>
            <c:dLbl>
              <c:idx val="3"/>
              <c:layout>
                <c:manualLayout>
                  <c:x val="-1.7114841776853299E-3"/>
                  <c:y val="0.41666753611515117"/>
                </c:manualLayout>
              </c:layout>
              <c:showLegendKey val="0"/>
              <c:showVal val="1"/>
              <c:showCatName val="0"/>
              <c:showSerName val="0"/>
              <c:showPercent val="0"/>
              <c:showBubbleSize val="0"/>
            </c:dLbl>
            <c:dLbl>
              <c:idx val="4"/>
              <c:layout>
                <c:manualLayout>
                  <c:x val="8.7510268822507536E-3"/>
                  <c:y val="-2.9075899658549859E-2"/>
                </c:manualLayout>
              </c:layout>
              <c:showLegendKey val="0"/>
              <c:showVal val="1"/>
              <c:showCatName val="0"/>
              <c:showSerName val="0"/>
              <c:showPercent val="0"/>
              <c:showBubbleSize val="0"/>
            </c:dLbl>
            <c:dLbl>
              <c:idx val="5"/>
              <c:layout>
                <c:manualLayout>
                  <c:x val="4.2814469478574969E-3"/>
                  <c:y val="-1.891780764776806E-2"/>
                </c:manualLayout>
              </c:layout>
              <c:showLegendKey val="0"/>
              <c:showVal val="1"/>
              <c:showCatName val="0"/>
              <c:showSerName val="0"/>
              <c:showPercent val="0"/>
              <c:showBubbleSize val="0"/>
            </c:dLbl>
            <c:dLbl>
              <c:idx val="6"/>
              <c:layout>
                <c:manualLayout>
                  <c:x val="1.0830625676914105E-2"/>
                  <c:y val="-1.7501554303284796E-2"/>
                </c:manualLayout>
              </c:layout>
              <c:showLegendKey val="0"/>
              <c:showVal val="1"/>
              <c:showCatName val="0"/>
              <c:showSerName val="0"/>
              <c:showPercent val="0"/>
              <c:showBubbleSize val="0"/>
            </c:dLbl>
            <c:dLbl>
              <c:idx val="7"/>
              <c:layout>
                <c:manualLayout>
                  <c:x val="1.3819492703480905E-2"/>
                  <c:y val="-3.5089845019906335E-2"/>
                </c:manualLayout>
              </c:layout>
              <c:showLegendKey val="0"/>
              <c:showVal val="1"/>
              <c:showCatName val="0"/>
              <c:showSerName val="0"/>
              <c:showPercent val="0"/>
              <c:showBubbleSize val="0"/>
            </c:dLbl>
            <c:dLbl>
              <c:idx val="8"/>
              <c:layout>
                <c:manualLayout>
                  <c:x val="1.2895020557422464E-2"/>
                  <c:y val="-2.8426811130246091E-2"/>
                </c:manualLayout>
              </c:layout>
              <c:showLegendKey val="0"/>
              <c:showVal val="1"/>
              <c:showCatName val="0"/>
              <c:showSerName val="0"/>
              <c:showPercent val="0"/>
              <c:showBubbleSize val="0"/>
            </c:dLbl>
            <c:dLbl>
              <c:idx val="9"/>
              <c:layout>
                <c:manualLayout>
                  <c:x val="1.7468802927853595E-2"/>
                  <c:y val="-3.0706455947944026E-2"/>
                </c:manualLayout>
              </c:layout>
              <c:showLegendKey val="0"/>
              <c:showVal val="1"/>
              <c:showCatName val="0"/>
              <c:showSerName val="0"/>
              <c:showPercent val="0"/>
              <c:showBubbleSize val="0"/>
            </c:dLbl>
            <c:spPr>
              <a:noFill/>
              <a:ln w="25400">
                <a:noFill/>
              </a:ln>
            </c:spPr>
            <c:txPr>
              <a:bodyPr rot="-5400000" vert="horz"/>
              <a:lstStyle/>
              <a:p>
                <a:pPr algn="ctr">
                  <a:defRPr sz="10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Ref>
              <c:f>Gr_48!$A$32:$A$41</c:f>
              <c:strCache>
                <c:ptCount val="10"/>
                <c:pt idx="0">
                  <c:v>الأغذية والحيوانات الحية
Food and live animals</c:v>
                </c:pt>
                <c:pt idx="1">
                  <c:v>المشروبات والتبغ
Beverages and tobacco</c:v>
                </c:pt>
                <c:pt idx="2">
                  <c:v>مواد خام غير معدة للأكل
باستثناء المحروقات
Crude materials, inedible
except fuels</c:v>
                </c:pt>
                <c:pt idx="3">
                  <c:v>الوقود المعدني ومواد التشحيم
والمواد المشابهة
Mineral fuels, Lubricants
and related materials</c:v>
                </c:pt>
                <c:pt idx="4">
                  <c:v>الزيوت والشحوم والشموع
الحيوانية والنباتية المنشأ
Animal and vegetable oils,
fats and waxes</c:v>
                </c:pt>
                <c:pt idx="5">
                  <c:v>المواد الكيماوية والمنتجات المرتبطة بها
Chemicals and related products</c:v>
                </c:pt>
                <c:pt idx="6">
                  <c:v>البضائع المصنوعة مصنفة
في معظم الأحيان حسب المادة
Manufactured goods classified 
chiefly by materials</c:v>
                </c:pt>
                <c:pt idx="7">
                  <c:v>الماكينات والآلات ومعدات النقل
Machinery and transport
equipment</c:v>
                </c:pt>
                <c:pt idx="8">
                  <c:v>مصنوعات متنوعة
Miscellaneous manufactured
goods</c:v>
                </c:pt>
                <c:pt idx="9">
                  <c:v>أصناف ومعاملات غير مصنفة في مكان آخر
Commodities and transactions
not classified in the SITC</c:v>
                </c:pt>
              </c:strCache>
            </c:strRef>
          </c:cat>
          <c:val>
            <c:numRef>
              <c:f>Gr_48!$B$32:$B$41</c:f>
              <c:numCache>
                <c:formatCode>0.0</c:formatCode>
                <c:ptCount val="10"/>
                <c:pt idx="0">
                  <c:v>123.75</c:v>
                </c:pt>
                <c:pt idx="1">
                  <c:v>6.7999999999999989</c:v>
                </c:pt>
                <c:pt idx="2">
                  <c:v>1439.9399999999998</c:v>
                </c:pt>
                <c:pt idx="3">
                  <c:v>381725.02000000014</c:v>
                </c:pt>
                <c:pt idx="4">
                  <c:v>3.5999999999999996</c:v>
                </c:pt>
                <c:pt idx="5">
                  <c:v>19746.07</c:v>
                </c:pt>
                <c:pt idx="6">
                  <c:v>7093.98</c:v>
                </c:pt>
                <c:pt idx="7">
                  <c:v>231.45</c:v>
                </c:pt>
                <c:pt idx="8">
                  <c:v>85.59</c:v>
                </c:pt>
                <c:pt idx="9">
                  <c:v>0</c:v>
                </c:pt>
              </c:numCache>
            </c:numRef>
          </c:val>
        </c:ser>
        <c:dLbls>
          <c:showLegendKey val="0"/>
          <c:showVal val="0"/>
          <c:showCatName val="0"/>
          <c:showSerName val="0"/>
          <c:showPercent val="0"/>
          <c:showBubbleSize val="0"/>
        </c:dLbls>
        <c:gapWidth val="100"/>
        <c:shape val="box"/>
        <c:axId val="251605760"/>
        <c:axId val="251607296"/>
        <c:axId val="251174912"/>
      </c:bar3DChart>
      <c:catAx>
        <c:axId val="251605760"/>
        <c:scaling>
          <c:orientation val="minMax"/>
        </c:scaling>
        <c:delete val="0"/>
        <c:axPos val="b"/>
        <c:numFmt formatCode="General" sourceLinked="1"/>
        <c:majorTickMark val="out"/>
        <c:minorTickMark val="none"/>
        <c:tickLblPos val="nextTo"/>
        <c:txPr>
          <a:bodyPr rot="-5400000" vert="horz"/>
          <a:lstStyle/>
          <a:p>
            <a:pPr>
              <a:defRPr sz="800" b="0" i="0" u="none" strike="noStrike" baseline="0">
                <a:solidFill>
                  <a:srgbClr val="000000"/>
                </a:solidFill>
                <a:latin typeface="Arial"/>
                <a:ea typeface="Arial"/>
                <a:cs typeface="Arial"/>
              </a:defRPr>
            </a:pPr>
            <a:endParaRPr lang="en-US"/>
          </a:p>
        </c:txPr>
        <c:crossAx val="251607296"/>
        <c:crosses val="autoZero"/>
        <c:auto val="1"/>
        <c:lblAlgn val="ctr"/>
        <c:lblOffset val="100"/>
        <c:noMultiLvlLbl val="0"/>
      </c:catAx>
      <c:valAx>
        <c:axId val="251607296"/>
        <c:scaling>
          <c:orientation val="minMax"/>
        </c:scaling>
        <c:delete val="0"/>
        <c:axPos val="l"/>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القيمة (مليون ريال قطري)</a:t>
                </a:r>
              </a:p>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Value (Million) QR</a:t>
                </a:r>
                <a:endParaRPr lang="en-US"/>
              </a:p>
            </c:rich>
          </c:tx>
          <c:layout>
            <c:manualLayout>
              <c:xMode val="edge"/>
              <c:yMode val="edge"/>
              <c:x val="8.3726415094339618E-2"/>
              <c:y val="0.35470152769365371"/>
            </c:manualLayout>
          </c:layout>
          <c:overlay val="0"/>
          <c:spPr>
            <a:noFill/>
            <a:ln w="25400">
              <a:noFill/>
            </a:ln>
          </c:spPr>
        </c:title>
        <c:numFmt formatCode="0.0"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51605760"/>
        <c:crosses val="autoZero"/>
        <c:crossBetween val="between"/>
      </c:valAx>
      <c:serAx>
        <c:axId val="251174912"/>
        <c:scaling>
          <c:orientation val="minMax"/>
        </c:scaling>
        <c:delete val="1"/>
        <c:axPos val="b"/>
        <c:majorTickMark val="out"/>
        <c:minorTickMark val="none"/>
        <c:tickLblPos val="nextTo"/>
        <c:crossAx val="251607296"/>
        <c:crosses val="autoZero"/>
      </c:serAx>
      <c:spPr>
        <a:no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76199</xdr:colOff>
      <xdr:row>0</xdr:row>
      <xdr:rowOff>1</xdr:rowOff>
    </xdr:from>
    <xdr:to>
      <xdr:col>0</xdr:col>
      <xdr:colOff>4972049</xdr:colOff>
      <xdr:row>4</xdr:row>
      <xdr:rowOff>85725</xdr:rowOff>
    </xdr:to>
    <xdr:sp macro="" textlink="">
      <xdr:nvSpPr>
        <xdr:cNvPr id="3" name="Text Box 2"/>
        <xdr:cNvSpPr txBox="1">
          <a:spLocks noChangeArrowheads="1"/>
        </xdr:cNvSpPr>
      </xdr:nvSpPr>
      <xdr:spPr bwMode="auto">
        <a:xfrm>
          <a:off x="155486101" y="1"/>
          <a:ext cx="4895850" cy="26193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&amp;+</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التجارة الخارجية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VII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FOREIGN TRADE 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38100</xdr:colOff>
      <xdr:row>0</xdr:row>
      <xdr:rowOff>9525</xdr:rowOff>
    </xdr:from>
    <xdr:to>
      <xdr:col>0</xdr:col>
      <xdr:colOff>5000625</xdr:colOff>
      <xdr:row>4</xdr:row>
      <xdr:rowOff>142875</xdr:rowOff>
    </xdr:to>
    <xdr:pic>
      <xdr:nvPicPr>
        <xdr:cNvPr id="34177"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6605288" y="-1138238"/>
          <a:ext cx="2667000" cy="496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6</xdr:row>
      <xdr:rowOff>57150</xdr:rowOff>
    </xdr:from>
    <xdr:to>
      <xdr:col>1</xdr:col>
      <xdr:colOff>0</xdr:colOff>
      <xdr:row>6</xdr:row>
      <xdr:rowOff>257175</xdr:rowOff>
    </xdr:to>
    <xdr:sp macro="" textlink="">
      <xdr:nvSpPr>
        <xdr:cNvPr id="7169" name="Text 1"/>
        <xdr:cNvSpPr txBox="1">
          <a:spLocks noChangeArrowheads="1"/>
        </xdr:cNvSpPr>
      </xdr:nvSpPr>
      <xdr:spPr bwMode="auto">
        <a:xfrm>
          <a:off x="157476825" y="1304925"/>
          <a:ext cx="0" cy="200025"/>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السنة</a:t>
          </a:r>
        </a:p>
      </xdr:txBody>
    </xdr:sp>
    <xdr:clientData/>
  </xdr:twoCellAnchor>
  <xdr:twoCellAnchor editAs="oneCell">
    <xdr:from>
      <xdr:col>0</xdr:col>
      <xdr:colOff>38100</xdr:colOff>
      <xdr:row>0</xdr:row>
      <xdr:rowOff>0</xdr:rowOff>
    </xdr:from>
    <xdr:to>
      <xdr:col>0</xdr:col>
      <xdr:colOff>381000</xdr:colOff>
      <xdr:row>1</xdr:row>
      <xdr:rowOff>200025</xdr:rowOff>
    </xdr:to>
    <xdr:pic>
      <xdr:nvPicPr>
        <xdr:cNvPr id="7956"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505775" y="0"/>
          <a:ext cx="342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1276350</xdr:colOff>
      <xdr:row>0</xdr:row>
      <xdr:rowOff>9525</xdr:rowOff>
    </xdr:from>
    <xdr:to>
      <xdr:col>11</xdr:col>
      <xdr:colOff>9525</xdr:colOff>
      <xdr:row>0</xdr:row>
      <xdr:rowOff>180975</xdr:rowOff>
    </xdr:to>
    <xdr:pic>
      <xdr:nvPicPr>
        <xdr:cNvPr id="7957"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219075</xdr:colOff>
      <xdr:row>2</xdr:row>
      <xdr:rowOff>76200</xdr:rowOff>
    </xdr:to>
    <xdr:pic>
      <xdr:nvPicPr>
        <xdr:cNvPr id="14585"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448125" y="0"/>
          <a:ext cx="4286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914400</xdr:colOff>
      <xdr:row>6</xdr:row>
      <xdr:rowOff>0</xdr:rowOff>
    </xdr:from>
    <xdr:to>
      <xdr:col>1</xdr:col>
      <xdr:colOff>1924050</xdr:colOff>
      <xdr:row>6</xdr:row>
      <xdr:rowOff>0</xdr:rowOff>
    </xdr:to>
    <xdr:sp macro="" textlink="">
      <xdr:nvSpPr>
        <xdr:cNvPr id="8193" name="Text 1"/>
        <xdr:cNvSpPr txBox="1">
          <a:spLocks noChangeArrowheads="1"/>
        </xdr:cNvSpPr>
      </xdr:nvSpPr>
      <xdr:spPr bwMode="auto">
        <a:xfrm>
          <a:off x="156019500" y="37719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6</xdr:row>
      <xdr:rowOff>0</xdr:rowOff>
    </xdr:from>
    <xdr:to>
      <xdr:col>0</xdr:col>
      <xdr:colOff>219075</xdr:colOff>
      <xdr:row>6</xdr:row>
      <xdr:rowOff>0</xdr:rowOff>
    </xdr:to>
    <xdr:sp macro="" textlink="">
      <xdr:nvSpPr>
        <xdr:cNvPr id="8655" name="Text 3"/>
        <xdr:cNvSpPr txBox="1">
          <a:spLocks noChangeArrowheads="1"/>
        </xdr:cNvSpPr>
      </xdr:nvSpPr>
      <xdr:spPr bwMode="auto">
        <a:xfrm>
          <a:off x="157981650" y="4343400"/>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1">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6</xdr:row>
      <xdr:rowOff>0</xdr:rowOff>
    </xdr:from>
    <xdr:to>
      <xdr:col>12</xdr:col>
      <xdr:colOff>1714500</xdr:colOff>
      <xdr:row>6</xdr:row>
      <xdr:rowOff>0</xdr:rowOff>
    </xdr:to>
    <xdr:sp macro="" textlink="">
      <xdr:nvSpPr>
        <xdr:cNvPr id="8199" name="Text 7"/>
        <xdr:cNvSpPr txBox="1">
          <a:spLocks noChangeArrowheads="1"/>
        </xdr:cNvSpPr>
      </xdr:nvSpPr>
      <xdr:spPr bwMode="auto">
        <a:xfrm>
          <a:off x="148037550" y="37719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1</xdr:col>
      <xdr:colOff>0</xdr:colOff>
      <xdr:row>5</xdr:row>
      <xdr:rowOff>47625</xdr:rowOff>
    </xdr:from>
    <xdr:to>
      <xdr:col>1</xdr:col>
      <xdr:colOff>0</xdr:colOff>
      <xdr:row>5</xdr:row>
      <xdr:rowOff>342900</xdr:rowOff>
    </xdr:to>
    <xdr:sp macro="" textlink="">
      <xdr:nvSpPr>
        <xdr:cNvPr id="8202" name="Text 3"/>
        <xdr:cNvSpPr txBox="1">
          <a:spLocks noChangeArrowheads="1"/>
        </xdr:cNvSpPr>
      </xdr:nvSpPr>
      <xdr:spPr bwMode="auto">
        <a:xfrm>
          <a:off x="157943550" y="13144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0</xdr:col>
      <xdr:colOff>57150</xdr:colOff>
      <xdr:row>0</xdr:row>
      <xdr:rowOff>0</xdr:rowOff>
    </xdr:from>
    <xdr:to>
      <xdr:col>1</xdr:col>
      <xdr:colOff>142875</xdr:colOff>
      <xdr:row>2</xdr:row>
      <xdr:rowOff>28575</xdr:rowOff>
    </xdr:to>
    <xdr:pic>
      <xdr:nvPicPr>
        <xdr:cNvPr id="834729"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934025" y="0"/>
          <a:ext cx="342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-22555200</xdr:colOff>
      <xdr:row>42</xdr:row>
      <xdr:rowOff>114300</xdr:rowOff>
    </xdr:from>
    <xdr:to>
      <xdr:col>0</xdr:col>
      <xdr:colOff>-17249775</xdr:colOff>
      <xdr:row>62</xdr:row>
      <xdr:rowOff>9525</xdr:rowOff>
    </xdr:to>
    <xdr:graphicFrame macro="">
      <xdr:nvGraphicFramePr>
        <xdr:cNvPr id="3978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xdr:row>
      <xdr:rowOff>19050</xdr:rowOff>
    </xdr:from>
    <xdr:to>
      <xdr:col>5</xdr:col>
      <xdr:colOff>1285875</xdr:colOff>
      <xdr:row>28</xdr:row>
      <xdr:rowOff>428625</xdr:rowOff>
    </xdr:to>
    <xdr:graphicFrame macro="">
      <xdr:nvGraphicFramePr>
        <xdr:cNvPr id="3978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133350</xdr:colOff>
      <xdr:row>0</xdr:row>
      <xdr:rowOff>38100</xdr:rowOff>
    </xdr:from>
    <xdr:to>
      <xdr:col>0</xdr:col>
      <xdr:colOff>476250</xdr:colOff>
      <xdr:row>1</xdr:row>
      <xdr:rowOff>371475</xdr:rowOff>
    </xdr:to>
    <xdr:pic>
      <xdr:nvPicPr>
        <xdr:cNvPr id="39785" name="Picture 8" descr="logo"/>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0096200" y="38100"/>
          <a:ext cx="3429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1276350</xdr:colOff>
      <xdr:row>0</xdr:row>
      <xdr:rowOff>9525</xdr:rowOff>
    </xdr:from>
    <xdr:to>
      <xdr:col>11</xdr:col>
      <xdr:colOff>9525</xdr:colOff>
      <xdr:row>0</xdr:row>
      <xdr:rowOff>180975</xdr:rowOff>
    </xdr:to>
    <xdr:pic>
      <xdr:nvPicPr>
        <xdr:cNvPr id="39786"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c:userShapes xmlns:c="http://schemas.openxmlformats.org/drawingml/2006/chart">
  <cdr:relSizeAnchor xmlns:cdr="http://schemas.openxmlformats.org/drawingml/2006/chartDrawing">
    <cdr:from>
      <cdr:x>0.91193</cdr:x>
      <cdr:y>0.01296</cdr:y>
    </cdr:from>
    <cdr:to>
      <cdr:x>0.95378</cdr:x>
      <cdr:y>0.10669</cdr:y>
    </cdr:to>
    <cdr:pic>
      <cdr:nvPicPr>
        <cdr:cNvPr id="2" name="Picture 1" descr="logo"/>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0.91193</cdr:x>
      <cdr:y>0.01296</cdr:y>
    </cdr:from>
    <cdr:to>
      <cdr:x>0.95378</cdr:x>
      <cdr:y>0.10669</cdr:y>
    </cdr:to>
    <cdr:pic>
      <cdr:nvPicPr>
        <cdr:cNvPr id="3" name="Picture 1" descr="logo"/>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5.xml><?xml version="1.0" encoding="utf-8"?>
<xdr:wsDr xmlns:xdr="http://schemas.openxmlformats.org/drawingml/2006/spreadsheetDrawing" xmlns:a="http://schemas.openxmlformats.org/drawingml/2006/main">
  <xdr:twoCellAnchor>
    <xdr:from>
      <xdr:col>1</xdr:col>
      <xdr:colOff>904875</xdr:colOff>
      <xdr:row>5</xdr:row>
      <xdr:rowOff>0</xdr:rowOff>
    </xdr:from>
    <xdr:to>
      <xdr:col>1</xdr:col>
      <xdr:colOff>1914525</xdr:colOff>
      <xdr:row>5</xdr:row>
      <xdr:rowOff>0</xdr:rowOff>
    </xdr:to>
    <xdr:sp macro="" textlink="">
      <xdr:nvSpPr>
        <xdr:cNvPr id="19457" name="Text 1"/>
        <xdr:cNvSpPr txBox="1">
          <a:spLocks noChangeArrowheads="1"/>
        </xdr:cNvSpPr>
      </xdr:nvSpPr>
      <xdr:spPr bwMode="auto">
        <a:xfrm>
          <a:off x="156581475" y="36957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19459" name="Text 7"/>
        <xdr:cNvSpPr txBox="1">
          <a:spLocks noChangeArrowheads="1"/>
        </xdr:cNvSpPr>
      </xdr:nvSpPr>
      <xdr:spPr bwMode="auto">
        <a:xfrm>
          <a:off x="148513800" y="36957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xdr:row>
      <xdr:rowOff>47625</xdr:rowOff>
    </xdr:from>
    <xdr:to>
      <xdr:col>0</xdr:col>
      <xdr:colOff>257175</xdr:colOff>
      <xdr:row>4</xdr:row>
      <xdr:rowOff>342900</xdr:rowOff>
    </xdr:to>
    <xdr:sp macro="" textlink="">
      <xdr:nvSpPr>
        <xdr:cNvPr id="19460" name="Text 3"/>
        <xdr:cNvSpPr txBox="1">
          <a:spLocks noChangeArrowheads="1"/>
        </xdr:cNvSpPr>
      </xdr:nvSpPr>
      <xdr:spPr bwMode="auto">
        <a:xfrm>
          <a:off x="158496000" y="13144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75</xdr:row>
      <xdr:rowOff>0</xdr:rowOff>
    </xdr:from>
    <xdr:to>
      <xdr:col>1</xdr:col>
      <xdr:colOff>1914525</xdr:colOff>
      <xdr:row>75</xdr:row>
      <xdr:rowOff>0</xdr:rowOff>
    </xdr:to>
    <xdr:sp macro="" textlink="">
      <xdr:nvSpPr>
        <xdr:cNvPr id="19465" name="Text 1"/>
        <xdr:cNvSpPr txBox="1">
          <a:spLocks noChangeArrowheads="1"/>
        </xdr:cNvSpPr>
      </xdr:nvSpPr>
      <xdr:spPr bwMode="auto">
        <a:xfrm>
          <a:off x="156581475" y="3278505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75</xdr:row>
      <xdr:rowOff>0</xdr:rowOff>
    </xdr:from>
    <xdr:to>
      <xdr:col>12</xdr:col>
      <xdr:colOff>1714500</xdr:colOff>
      <xdr:row>75</xdr:row>
      <xdr:rowOff>0</xdr:rowOff>
    </xdr:to>
    <xdr:sp macro="" textlink="">
      <xdr:nvSpPr>
        <xdr:cNvPr id="19466" name="Text 7"/>
        <xdr:cNvSpPr txBox="1">
          <a:spLocks noChangeArrowheads="1"/>
        </xdr:cNvSpPr>
      </xdr:nvSpPr>
      <xdr:spPr bwMode="auto">
        <a:xfrm>
          <a:off x="148513800" y="3278505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74</xdr:row>
      <xdr:rowOff>47625</xdr:rowOff>
    </xdr:from>
    <xdr:to>
      <xdr:col>0</xdr:col>
      <xdr:colOff>257175</xdr:colOff>
      <xdr:row>74</xdr:row>
      <xdr:rowOff>342900</xdr:rowOff>
    </xdr:to>
    <xdr:sp macro="" textlink="">
      <xdr:nvSpPr>
        <xdr:cNvPr id="19467" name="Text 3"/>
        <xdr:cNvSpPr txBox="1">
          <a:spLocks noChangeArrowheads="1"/>
        </xdr:cNvSpPr>
      </xdr:nvSpPr>
      <xdr:spPr bwMode="auto">
        <a:xfrm>
          <a:off x="158496000" y="3040380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59</xdr:row>
      <xdr:rowOff>0</xdr:rowOff>
    </xdr:from>
    <xdr:to>
      <xdr:col>1</xdr:col>
      <xdr:colOff>1914525</xdr:colOff>
      <xdr:row>59</xdr:row>
      <xdr:rowOff>0</xdr:rowOff>
    </xdr:to>
    <xdr:sp macro="" textlink="">
      <xdr:nvSpPr>
        <xdr:cNvPr id="19468" name="Text 1"/>
        <xdr:cNvSpPr txBox="1">
          <a:spLocks noChangeArrowheads="1"/>
        </xdr:cNvSpPr>
      </xdr:nvSpPr>
      <xdr:spPr bwMode="auto">
        <a:xfrm>
          <a:off x="156581475" y="256413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59</xdr:row>
      <xdr:rowOff>0</xdr:rowOff>
    </xdr:from>
    <xdr:to>
      <xdr:col>12</xdr:col>
      <xdr:colOff>1714500</xdr:colOff>
      <xdr:row>59</xdr:row>
      <xdr:rowOff>0</xdr:rowOff>
    </xdr:to>
    <xdr:sp macro="" textlink="">
      <xdr:nvSpPr>
        <xdr:cNvPr id="19469" name="Text 7"/>
        <xdr:cNvSpPr txBox="1">
          <a:spLocks noChangeArrowheads="1"/>
        </xdr:cNvSpPr>
      </xdr:nvSpPr>
      <xdr:spPr bwMode="auto">
        <a:xfrm>
          <a:off x="148513800" y="256413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58</xdr:row>
      <xdr:rowOff>47625</xdr:rowOff>
    </xdr:from>
    <xdr:to>
      <xdr:col>0</xdr:col>
      <xdr:colOff>257175</xdr:colOff>
      <xdr:row>58</xdr:row>
      <xdr:rowOff>342900</xdr:rowOff>
    </xdr:to>
    <xdr:sp macro="" textlink="">
      <xdr:nvSpPr>
        <xdr:cNvPr id="19470" name="Text 3"/>
        <xdr:cNvSpPr txBox="1">
          <a:spLocks noChangeArrowheads="1"/>
        </xdr:cNvSpPr>
      </xdr:nvSpPr>
      <xdr:spPr bwMode="auto">
        <a:xfrm>
          <a:off x="158496000" y="232600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xdr:col>
      <xdr:colOff>904875</xdr:colOff>
      <xdr:row>43</xdr:row>
      <xdr:rowOff>0</xdr:rowOff>
    </xdr:from>
    <xdr:to>
      <xdr:col>1</xdr:col>
      <xdr:colOff>1914525</xdr:colOff>
      <xdr:row>43</xdr:row>
      <xdr:rowOff>0</xdr:rowOff>
    </xdr:to>
    <xdr:sp macro="" textlink="">
      <xdr:nvSpPr>
        <xdr:cNvPr id="19471" name="Text 1"/>
        <xdr:cNvSpPr txBox="1">
          <a:spLocks noChangeArrowheads="1"/>
        </xdr:cNvSpPr>
      </xdr:nvSpPr>
      <xdr:spPr bwMode="auto">
        <a:xfrm>
          <a:off x="156581475" y="1834515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12</xdr:col>
      <xdr:colOff>38100</xdr:colOff>
      <xdr:row>43</xdr:row>
      <xdr:rowOff>0</xdr:rowOff>
    </xdr:from>
    <xdr:to>
      <xdr:col>12</xdr:col>
      <xdr:colOff>1714500</xdr:colOff>
      <xdr:row>43</xdr:row>
      <xdr:rowOff>0</xdr:rowOff>
    </xdr:to>
    <xdr:sp macro="" textlink="">
      <xdr:nvSpPr>
        <xdr:cNvPr id="19472" name="Text 7"/>
        <xdr:cNvSpPr txBox="1">
          <a:spLocks noChangeArrowheads="1"/>
        </xdr:cNvSpPr>
      </xdr:nvSpPr>
      <xdr:spPr bwMode="auto">
        <a:xfrm>
          <a:off x="148513800" y="1834515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42</xdr:row>
      <xdr:rowOff>47625</xdr:rowOff>
    </xdr:from>
    <xdr:to>
      <xdr:col>0</xdr:col>
      <xdr:colOff>257175</xdr:colOff>
      <xdr:row>42</xdr:row>
      <xdr:rowOff>342900</xdr:rowOff>
    </xdr:to>
    <xdr:sp macro="" textlink="">
      <xdr:nvSpPr>
        <xdr:cNvPr id="19473" name="Text 3"/>
        <xdr:cNvSpPr txBox="1">
          <a:spLocks noChangeArrowheads="1"/>
        </xdr:cNvSpPr>
      </xdr:nvSpPr>
      <xdr:spPr bwMode="auto">
        <a:xfrm>
          <a:off x="158496000" y="1596390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0</xdr:col>
      <xdr:colOff>28575</xdr:colOff>
      <xdr:row>0</xdr:row>
      <xdr:rowOff>0</xdr:rowOff>
    </xdr:from>
    <xdr:to>
      <xdr:col>1</xdr:col>
      <xdr:colOff>114300</xdr:colOff>
      <xdr:row>2</xdr:row>
      <xdr:rowOff>28575</xdr:rowOff>
    </xdr:to>
    <xdr:pic>
      <xdr:nvPicPr>
        <xdr:cNvPr id="83807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943550" y="0"/>
          <a:ext cx="342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714375</xdr:colOff>
      <xdr:row>4</xdr:row>
      <xdr:rowOff>47625</xdr:rowOff>
    </xdr:from>
    <xdr:to>
      <xdr:col>0</xdr:col>
      <xdr:colOff>257175</xdr:colOff>
      <xdr:row>4</xdr:row>
      <xdr:rowOff>333375</xdr:rowOff>
    </xdr:to>
    <xdr:sp macro="" textlink="">
      <xdr:nvSpPr>
        <xdr:cNvPr id="11267" name="Text 3"/>
        <xdr:cNvSpPr txBox="1">
          <a:spLocks noChangeArrowheads="1"/>
        </xdr:cNvSpPr>
      </xdr:nvSpPr>
      <xdr:spPr bwMode="auto">
        <a:xfrm>
          <a:off x="158105475" y="1314450"/>
          <a:ext cx="0" cy="28575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0</xdr:col>
      <xdr:colOff>714375</xdr:colOff>
      <xdr:row>4</xdr:row>
      <xdr:rowOff>38100</xdr:rowOff>
    </xdr:from>
    <xdr:to>
      <xdr:col>0</xdr:col>
      <xdr:colOff>257175</xdr:colOff>
      <xdr:row>4</xdr:row>
      <xdr:rowOff>323850</xdr:rowOff>
    </xdr:to>
    <xdr:sp macro="" textlink="">
      <xdr:nvSpPr>
        <xdr:cNvPr id="11272" name="Text 3"/>
        <xdr:cNvSpPr txBox="1">
          <a:spLocks noChangeArrowheads="1"/>
        </xdr:cNvSpPr>
      </xdr:nvSpPr>
      <xdr:spPr bwMode="auto">
        <a:xfrm>
          <a:off x="158105475" y="1304925"/>
          <a:ext cx="0" cy="28575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0</xdr:col>
      <xdr:colOff>714375</xdr:colOff>
      <xdr:row>4</xdr:row>
      <xdr:rowOff>38100</xdr:rowOff>
    </xdr:from>
    <xdr:to>
      <xdr:col>0</xdr:col>
      <xdr:colOff>257175</xdr:colOff>
      <xdr:row>4</xdr:row>
      <xdr:rowOff>323850</xdr:rowOff>
    </xdr:to>
    <xdr:sp macro="" textlink="">
      <xdr:nvSpPr>
        <xdr:cNvPr id="11273" name="Text 9"/>
        <xdr:cNvSpPr txBox="1">
          <a:spLocks noChangeArrowheads="1"/>
        </xdr:cNvSpPr>
      </xdr:nvSpPr>
      <xdr:spPr bwMode="auto">
        <a:xfrm>
          <a:off x="158105475" y="1304925"/>
          <a:ext cx="0" cy="28575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0</xdr:col>
      <xdr:colOff>714375</xdr:colOff>
      <xdr:row>4</xdr:row>
      <xdr:rowOff>38100</xdr:rowOff>
    </xdr:from>
    <xdr:to>
      <xdr:col>0</xdr:col>
      <xdr:colOff>257175</xdr:colOff>
      <xdr:row>4</xdr:row>
      <xdr:rowOff>323850</xdr:rowOff>
    </xdr:to>
    <xdr:sp macro="" textlink="">
      <xdr:nvSpPr>
        <xdr:cNvPr id="11274" name="Text 12"/>
        <xdr:cNvSpPr txBox="1">
          <a:spLocks noChangeArrowheads="1"/>
        </xdr:cNvSpPr>
      </xdr:nvSpPr>
      <xdr:spPr bwMode="auto">
        <a:xfrm>
          <a:off x="158105475" y="1304925"/>
          <a:ext cx="0" cy="28575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0</xdr:col>
      <xdr:colOff>714375</xdr:colOff>
      <xdr:row>4</xdr:row>
      <xdr:rowOff>47625</xdr:rowOff>
    </xdr:from>
    <xdr:to>
      <xdr:col>0</xdr:col>
      <xdr:colOff>257175</xdr:colOff>
      <xdr:row>4</xdr:row>
      <xdr:rowOff>342900</xdr:rowOff>
    </xdr:to>
    <xdr:sp macro="" textlink="">
      <xdr:nvSpPr>
        <xdr:cNvPr id="11275" name="Text 3"/>
        <xdr:cNvSpPr txBox="1">
          <a:spLocks noChangeArrowheads="1"/>
        </xdr:cNvSpPr>
      </xdr:nvSpPr>
      <xdr:spPr bwMode="auto">
        <a:xfrm>
          <a:off x="158105475" y="13144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0</xdr:col>
      <xdr:colOff>38100</xdr:colOff>
      <xdr:row>0</xdr:row>
      <xdr:rowOff>0</xdr:rowOff>
    </xdr:from>
    <xdr:to>
      <xdr:col>1</xdr:col>
      <xdr:colOff>123825</xdr:colOff>
      <xdr:row>2</xdr:row>
      <xdr:rowOff>28575</xdr:rowOff>
    </xdr:to>
    <xdr:pic>
      <xdr:nvPicPr>
        <xdr:cNvPr id="838859"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143575" y="0"/>
          <a:ext cx="342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0</xdr:row>
      <xdr:rowOff>114300</xdr:rowOff>
    </xdr:from>
    <xdr:to>
      <xdr:col>0</xdr:col>
      <xdr:colOff>476250</xdr:colOff>
      <xdr:row>2</xdr:row>
      <xdr:rowOff>114300</xdr:rowOff>
    </xdr:to>
    <xdr:pic>
      <xdr:nvPicPr>
        <xdr:cNvPr id="23789"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114300"/>
          <a:ext cx="3619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381000</xdr:colOff>
      <xdr:row>1</xdr:row>
      <xdr:rowOff>228600</xdr:rowOff>
    </xdr:to>
    <xdr:pic>
      <xdr:nvPicPr>
        <xdr:cNvPr id="2481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8775" y="0"/>
          <a:ext cx="3429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1175"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0</xdr:row>
      <xdr:rowOff>57150</xdr:rowOff>
    </xdr:from>
    <xdr:to>
      <xdr:col>0</xdr:col>
      <xdr:colOff>495300</xdr:colOff>
      <xdr:row>1</xdr:row>
      <xdr:rowOff>28575</xdr:rowOff>
    </xdr:to>
    <xdr:pic>
      <xdr:nvPicPr>
        <xdr:cNvPr id="31176"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9343725" y="57150"/>
          <a:ext cx="3619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0</xdr:row>
      <xdr:rowOff>38100</xdr:rowOff>
    </xdr:from>
    <xdr:to>
      <xdr:col>1</xdr:col>
      <xdr:colOff>180975</xdr:colOff>
      <xdr:row>2</xdr:row>
      <xdr:rowOff>95250</xdr:rowOff>
    </xdr:to>
    <xdr:pic>
      <xdr:nvPicPr>
        <xdr:cNvPr id="1488"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219900" y="38100"/>
          <a:ext cx="342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1276350</xdr:colOff>
      <xdr:row>0</xdr:row>
      <xdr:rowOff>9525</xdr:rowOff>
    </xdr:from>
    <xdr:to>
      <xdr:col>11</xdr:col>
      <xdr:colOff>9525</xdr:colOff>
      <xdr:row>0</xdr:row>
      <xdr:rowOff>180975</xdr:rowOff>
    </xdr:to>
    <xdr:pic>
      <xdr:nvPicPr>
        <xdr:cNvPr id="1489"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39</xdr:row>
      <xdr:rowOff>161925</xdr:rowOff>
    </xdr:from>
    <xdr:to>
      <xdr:col>0</xdr:col>
      <xdr:colOff>0</xdr:colOff>
      <xdr:row>55</xdr:row>
      <xdr:rowOff>76200</xdr:rowOff>
    </xdr:to>
    <xdr:graphicFrame macro="">
      <xdr:nvGraphicFramePr>
        <xdr:cNvPr id="3569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xdr:row>
      <xdr:rowOff>28575</xdr:rowOff>
    </xdr:from>
    <xdr:to>
      <xdr:col>1</xdr:col>
      <xdr:colOff>4305300</xdr:colOff>
      <xdr:row>28</xdr:row>
      <xdr:rowOff>47625</xdr:rowOff>
    </xdr:to>
    <xdr:graphicFrame macro="">
      <xdr:nvGraphicFramePr>
        <xdr:cNvPr id="3569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133350</xdr:colOff>
      <xdr:row>0</xdr:row>
      <xdr:rowOff>38100</xdr:rowOff>
    </xdr:from>
    <xdr:to>
      <xdr:col>0</xdr:col>
      <xdr:colOff>476250</xdr:colOff>
      <xdr:row>1</xdr:row>
      <xdr:rowOff>114300</xdr:rowOff>
    </xdr:to>
    <xdr:pic>
      <xdr:nvPicPr>
        <xdr:cNvPr id="35693" name="Picture 8" descr="logo"/>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3144200" y="38100"/>
          <a:ext cx="342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1276350</xdr:colOff>
      <xdr:row>0</xdr:row>
      <xdr:rowOff>9525</xdr:rowOff>
    </xdr:from>
    <xdr:to>
      <xdr:col>11</xdr:col>
      <xdr:colOff>9525</xdr:colOff>
      <xdr:row>0</xdr:row>
      <xdr:rowOff>180975</xdr:rowOff>
    </xdr:to>
    <xdr:pic>
      <xdr:nvPicPr>
        <xdr:cNvPr id="35694"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c:userShapes xmlns:c="http://schemas.openxmlformats.org/drawingml/2006/chart">
  <cdr:relSizeAnchor xmlns:cdr="http://schemas.openxmlformats.org/drawingml/2006/chartDrawing">
    <cdr:from>
      <cdr:x>0.91364</cdr:x>
      <cdr:y>0.01296</cdr:y>
    </cdr:from>
    <cdr:to>
      <cdr:x>0.95549</cdr:x>
      <cdr:y>0.10668</cdr:y>
    </cdr:to>
    <cdr:pic>
      <cdr:nvPicPr>
        <cdr:cNvPr id="2" name="Picture 1" descr="logo"/>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dr:relSizeAnchor xmlns:cdr="http://schemas.openxmlformats.org/drawingml/2006/chartDrawing">
    <cdr:from>
      <cdr:x>0.91364</cdr:x>
      <cdr:y>0.01296</cdr:y>
    </cdr:from>
    <cdr:to>
      <cdr:x>0.95549</cdr:x>
      <cdr:y>0.10668</cdr:y>
    </cdr:to>
    <cdr:pic>
      <cdr:nvPicPr>
        <cdr:cNvPr id="3" name="Picture 1" descr="logo"/>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374577" y="86591"/>
          <a:ext cx="503712" cy="797544"/>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xdr:colOff>
      <xdr:row>1</xdr:row>
      <xdr:rowOff>228600</xdr:rowOff>
    </xdr:to>
    <xdr:pic>
      <xdr:nvPicPr>
        <xdr:cNvPr id="2300"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010225" y="0"/>
          <a:ext cx="342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714375</xdr:colOff>
      <xdr:row>5</xdr:row>
      <xdr:rowOff>47625</xdr:rowOff>
    </xdr:from>
    <xdr:to>
      <xdr:col>0</xdr:col>
      <xdr:colOff>257175</xdr:colOff>
      <xdr:row>5</xdr:row>
      <xdr:rowOff>342900</xdr:rowOff>
    </xdr:to>
    <xdr:sp macro="" textlink="">
      <xdr:nvSpPr>
        <xdr:cNvPr id="15362" name="Text 3"/>
        <xdr:cNvSpPr txBox="1">
          <a:spLocks noChangeArrowheads="1"/>
        </xdr:cNvSpPr>
      </xdr:nvSpPr>
      <xdr:spPr bwMode="auto">
        <a:xfrm>
          <a:off x="157943550" y="13525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0</xdr:col>
      <xdr:colOff>0</xdr:colOff>
      <xdr:row>0</xdr:row>
      <xdr:rowOff>0</xdr:rowOff>
    </xdr:from>
    <xdr:to>
      <xdr:col>1</xdr:col>
      <xdr:colOff>133350</xdr:colOff>
      <xdr:row>1</xdr:row>
      <xdr:rowOff>247650</xdr:rowOff>
    </xdr:to>
    <xdr:pic>
      <xdr:nvPicPr>
        <xdr:cNvPr id="15935"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0"/>
          <a:ext cx="3905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914400</xdr:colOff>
      <xdr:row>5</xdr:row>
      <xdr:rowOff>0</xdr:rowOff>
    </xdr:from>
    <xdr:to>
      <xdr:col>1</xdr:col>
      <xdr:colOff>1924050</xdr:colOff>
      <xdr:row>5</xdr:row>
      <xdr:rowOff>0</xdr:rowOff>
    </xdr:to>
    <xdr:sp macro="" textlink="">
      <xdr:nvSpPr>
        <xdr:cNvPr id="16385" name="Text 1"/>
        <xdr:cNvSpPr txBox="1">
          <a:spLocks noChangeArrowheads="1"/>
        </xdr:cNvSpPr>
      </xdr:nvSpPr>
      <xdr:spPr bwMode="auto">
        <a:xfrm>
          <a:off x="156019500" y="3771900"/>
          <a:ext cx="1009650" cy="0"/>
        </a:xfrm>
        <a:prstGeom prst="rect">
          <a:avLst/>
        </a:prstGeom>
        <a:solidFill>
          <a:srgbClr val="FFFFFF"/>
        </a:solidFill>
        <a:ln w="1">
          <a:noFill/>
          <a:miter lim="800000"/>
          <a:headEnd/>
          <a:tailEnd/>
        </a:ln>
      </xdr:spPr>
      <xdr:txBody>
        <a:bodyPr vertOverflow="clip" wrap="square" lIns="27432" tIns="27432" rIns="0" bIns="0" anchor="t" upright="1"/>
        <a:lstStyle/>
        <a:p>
          <a:pPr algn="l" rtl="0">
            <a:defRPr sz="1000"/>
          </a:pPr>
          <a:r>
            <a:rPr lang="ar-QA" sz="1100" b="1" i="0" strike="noStrike">
              <a:solidFill>
                <a:srgbClr val="000000"/>
              </a:solidFill>
              <a:latin typeface="Arial"/>
              <a:cs typeface="Arial"/>
            </a:rPr>
            <a:t>مجموعة البلدان</a:t>
          </a:r>
        </a:p>
      </xdr:txBody>
    </xdr:sp>
    <xdr:clientData/>
  </xdr:twoCellAnchor>
  <xdr:twoCellAnchor>
    <xdr:from>
      <xdr:col>0</xdr:col>
      <xdr:colOff>714375</xdr:colOff>
      <xdr:row>5</xdr:row>
      <xdr:rowOff>0</xdr:rowOff>
    </xdr:from>
    <xdr:to>
      <xdr:col>0</xdr:col>
      <xdr:colOff>257175</xdr:colOff>
      <xdr:row>5</xdr:row>
      <xdr:rowOff>0</xdr:rowOff>
    </xdr:to>
    <xdr:sp macro="" textlink="">
      <xdr:nvSpPr>
        <xdr:cNvPr id="16386" name="Text 3"/>
        <xdr:cNvSpPr txBox="1">
          <a:spLocks noChangeArrowheads="1"/>
        </xdr:cNvSpPr>
      </xdr:nvSpPr>
      <xdr:spPr bwMode="auto">
        <a:xfrm>
          <a:off x="157943550" y="3771900"/>
          <a:ext cx="0" cy="0"/>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xdr:from>
      <xdr:col>12</xdr:col>
      <xdr:colOff>38100</xdr:colOff>
      <xdr:row>5</xdr:row>
      <xdr:rowOff>0</xdr:rowOff>
    </xdr:from>
    <xdr:to>
      <xdr:col>12</xdr:col>
      <xdr:colOff>1714500</xdr:colOff>
      <xdr:row>5</xdr:row>
      <xdr:rowOff>0</xdr:rowOff>
    </xdr:to>
    <xdr:sp macro="" textlink="">
      <xdr:nvSpPr>
        <xdr:cNvPr id="16387" name="Text 7"/>
        <xdr:cNvSpPr txBox="1">
          <a:spLocks noChangeArrowheads="1"/>
        </xdr:cNvSpPr>
      </xdr:nvSpPr>
      <xdr:spPr bwMode="auto">
        <a:xfrm>
          <a:off x="148037550" y="3771900"/>
          <a:ext cx="1676400" cy="0"/>
        </a:xfrm>
        <a:prstGeom prst="rect">
          <a:avLst/>
        </a:prstGeom>
        <a:solidFill>
          <a:srgbClr val="FFFFFF"/>
        </a:solidFill>
        <a:ln w="1">
          <a:noFill/>
          <a:miter lim="800000"/>
          <a:headEnd/>
          <a:tailEnd/>
        </a:ln>
      </xdr:spPr>
      <xdr:txBody>
        <a:bodyPr vertOverflow="clip" wrap="square" lIns="0" tIns="22860" rIns="27432" bIns="0" anchor="t" upright="1"/>
        <a:lstStyle/>
        <a:p>
          <a:pPr algn="r" rtl="1">
            <a:defRPr sz="1000"/>
          </a:pPr>
          <a:r>
            <a:rPr lang="en-US" sz="1000" b="0" i="0" strike="noStrike">
              <a:solidFill>
                <a:srgbClr val="000000"/>
              </a:solidFill>
              <a:latin typeface="Arial"/>
              <a:cs typeface="Arial"/>
            </a:rPr>
            <a:t>Blocks of Countries</a:t>
          </a:r>
        </a:p>
      </xdr:txBody>
    </xdr:sp>
    <xdr:clientData/>
  </xdr:twoCellAnchor>
  <xdr:twoCellAnchor>
    <xdr:from>
      <xdr:col>0</xdr:col>
      <xdr:colOff>714375</xdr:colOff>
      <xdr:row>4</xdr:row>
      <xdr:rowOff>47625</xdr:rowOff>
    </xdr:from>
    <xdr:to>
      <xdr:col>0</xdr:col>
      <xdr:colOff>257175</xdr:colOff>
      <xdr:row>4</xdr:row>
      <xdr:rowOff>342900</xdr:rowOff>
    </xdr:to>
    <xdr:sp macro="" textlink="">
      <xdr:nvSpPr>
        <xdr:cNvPr id="16392" name="Text 3"/>
        <xdr:cNvSpPr txBox="1">
          <a:spLocks noChangeArrowheads="1"/>
        </xdr:cNvSpPr>
      </xdr:nvSpPr>
      <xdr:spPr bwMode="auto">
        <a:xfrm>
          <a:off x="157943550" y="1314450"/>
          <a:ext cx="0" cy="295275"/>
        </a:xfrm>
        <a:prstGeom prst="rect">
          <a:avLst/>
        </a:prstGeom>
        <a:solidFill>
          <a:srgbClr val="FFFFFF"/>
        </a:solidFill>
        <a:ln w="1">
          <a:noFill/>
          <a:miter lim="800000"/>
          <a:headEnd/>
          <a:tailEnd/>
        </a:ln>
      </xdr:spPr>
      <xdr:txBody>
        <a:bodyPr vertOverflow="clip" wrap="square" lIns="36576" tIns="27432" rIns="0" bIns="0" anchor="t" upright="1"/>
        <a:lstStyle/>
        <a:p>
          <a:pPr algn="l" rtl="0">
            <a:defRPr sz="1000"/>
          </a:pPr>
          <a:r>
            <a:rPr lang="ar-QA" sz="1200" b="1" i="0" strike="noStrike">
              <a:solidFill>
                <a:srgbClr val="000000"/>
              </a:solidFill>
              <a:latin typeface="Arial"/>
              <a:cs typeface="Arial"/>
            </a:rPr>
            <a:t>مجموعة البلدان</a:t>
          </a:r>
        </a:p>
      </xdr:txBody>
    </xdr:sp>
    <xdr:clientData/>
  </xdr:twoCellAnchor>
  <xdr:twoCellAnchor editAs="oneCell">
    <xdr:from>
      <xdr:col>0</xdr:col>
      <xdr:colOff>28575</xdr:colOff>
      <xdr:row>0</xdr:row>
      <xdr:rowOff>0</xdr:rowOff>
    </xdr:from>
    <xdr:to>
      <xdr:col>1</xdr:col>
      <xdr:colOff>114300</xdr:colOff>
      <xdr:row>1</xdr:row>
      <xdr:rowOff>219075</xdr:rowOff>
    </xdr:to>
    <xdr:pic>
      <xdr:nvPicPr>
        <xdr:cNvPr id="833705"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267525" y="0"/>
          <a:ext cx="3429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381000</xdr:colOff>
      <xdr:row>2</xdr:row>
      <xdr:rowOff>19050</xdr:rowOff>
    </xdr:to>
    <xdr:pic>
      <xdr:nvPicPr>
        <xdr:cNvPr id="660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505775" y="0"/>
          <a:ext cx="3429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1276350</xdr:colOff>
      <xdr:row>0</xdr:row>
      <xdr:rowOff>9525</xdr:rowOff>
    </xdr:from>
    <xdr:to>
      <xdr:col>11</xdr:col>
      <xdr:colOff>9525</xdr:colOff>
      <xdr:row>0</xdr:row>
      <xdr:rowOff>180975</xdr:rowOff>
    </xdr:to>
    <xdr:pic>
      <xdr:nvPicPr>
        <xdr:cNvPr id="6603"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5"/>
  <sheetViews>
    <sheetView showGridLines="0" rightToLeft="1" tabSelected="1" view="pageBreakPreview" zoomScaleNormal="100" zoomScaleSheetLayoutView="100" workbookViewId="0">
      <selection activeCell="H12" sqref="H12"/>
    </sheetView>
  </sheetViews>
  <sheetFormatPr defaultRowHeight="12.75" x14ac:dyDescent="0.2"/>
  <cols>
    <col min="1" max="1" width="75.140625" style="40" customWidth="1"/>
    <col min="2" max="16384" width="9.140625" style="40"/>
  </cols>
  <sheetData>
    <row r="1" spans="1:1" ht="21" customHeight="1" x14ac:dyDescent="0.2"/>
    <row r="2" spans="1:1" s="49" customFormat="1" ht="69" customHeight="1" x14ac:dyDescent="0.2">
      <c r="A2" s="48"/>
    </row>
    <row r="3" spans="1:1" s="49" customFormat="1" ht="34.5" customHeight="1" x14ac:dyDescent="0.2">
      <c r="A3" s="50"/>
    </row>
    <row r="4" spans="1:1" s="49" customFormat="1" ht="75" customHeight="1" x14ac:dyDescent="0.2">
      <c r="A4" s="51" t="s">
        <v>487</v>
      </c>
    </row>
    <row r="5" spans="1:1" s="43" customFormat="1" x14ac:dyDescent="0.2">
      <c r="A5" s="44"/>
    </row>
  </sheetData>
  <phoneticPr fontId="32"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71"/>
  <sheetViews>
    <sheetView rightToLeft="1" zoomScaleNormal="100" zoomScaleSheetLayoutView="100" workbookViewId="0">
      <selection activeCell="H16" sqref="H16"/>
    </sheetView>
  </sheetViews>
  <sheetFormatPr defaultRowHeight="14.25" x14ac:dyDescent="0.2"/>
  <cols>
    <col min="1" max="1" width="3.140625" style="18" customWidth="1"/>
    <col min="2" max="2" width="23.7109375" style="13" customWidth="1"/>
    <col min="3" max="3" width="10.7109375" style="5" customWidth="1"/>
    <col min="4" max="4" width="6.140625" style="151" bestFit="1" customWidth="1"/>
    <col min="5" max="5" width="10.7109375" style="5" customWidth="1"/>
    <col min="6" max="6" width="5.7109375" style="152" customWidth="1"/>
    <col min="7" max="7" width="10.7109375" style="5" customWidth="1"/>
    <col min="8" max="8" width="5.7109375" style="152" customWidth="1"/>
    <col min="9" max="9" width="11.5703125" style="5" customWidth="1"/>
    <col min="10" max="10" width="5.7109375" style="152" customWidth="1"/>
    <col min="11" max="11" width="11.85546875" style="5" bestFit="1" customWidth="1"/>
    <col min="12" max="12" width="5.5703125" style="152" bestFit="1" customWidth="1"/>
    <col min="13" max="13" width="23.7109375" style="5" customWidth="1"/>
    <col min="14" max="14" width="3.140625" style="19" customWidth="1"/>
    <col min="15" max="15" width="9.140625" style="5"/>
    <col min="16" max="16" width="11.28515625" style="5" bestFit="1" customWidth="1"/>
    <col min="17" max="16384" width="9.140625" style="5"/>
  </cols>
  <sheetData>
    <row r="1" spans="1:22" s="1" customFormat="1" ht="23.25" x14ac:dyDescent="0.2">
      <c r="A1" s="319" t="s">
        <v>483</v>
      </c>
      <c r="B1" s="319"/>
      <c r="C1" s="319"/>
      <c r="D1" s="319"/>
      <c r="E1" s="319"/>
      <c r="F1" s="319"/>
      <c r="G1" s="319"/>
      <c r="H1" s="319"/>
      <c r="I1" s="319"/>
      <c r="J1" s="319"/>
      <c r="K1" s="319"/>
      <c r="L1" s="319"/>
      <c r="M1" s="319"/>
    </row>
    <row r="2" spans="1:22" s="1" customFormat="1" ht="20.25" x14ac:dyDescent="0.2">
      <c r="A2" s="319" t="s">
        <v>531</v>
      </c>
      <c r="B2" s="319"/>
      <c r="C2" s="319"/>
      <c r="D2" s="319"/>
      <c r="E2" s="319"/>
      <c r="F2" s="319"/>
      <c r="G2" s="319"/>
      <c r="H2" s="319"/>
      <c r="I2" s="319"/>
      <c r="J2" s="319"/>
      <c r="K2" s="319"/>
      <c r="L2" s="319"/>
      <c r="M2" s="319"/>
    </row>
    <row r="3" spans="1:22" s="12" customFormat="1" ht="18.75" x14ac:dyDescent="0.2">
      <c r="A3" s="341" t="s">
        <v>485</v>
      </c>
      <c r="B3" s="341"/>
      <c r="C3" s="341"/>
      <c r="D3" s="341"/>
      <c r="E3" s="341"/>
      <c r="F3" s="341"/>
      <c r="G3" s="341"/>
      <c r="H3" s="341"/>
      <c r="I3" s="341"/>
      <c r="J3" s="341"/>
      <c r="K3" s="341"/>
      <c r="L3" s="341"/>
      <c r="M3" s="341"/>
    </row>
    <row r="4" spans="1:22" ht="20.25" customHeight="1" x14ac:dyDescent="0.2">
      <c r="A4" s="313" t="s">
        <v>514</v>
      </c>
      <c r="B4" s="313"/>
      <c r="C4" s="313" t="s">
        <v>484</v>
      </c>
      <c r="D4" s="152"/>
      <c r="E4" s="336" t="s">
        <v>531</v>
      </c>
      <c r="F4" s="336"/>
      <c r="G4" s="336"/>
      <c r="H4" s="336"/>
      <c r="I4" s="336"/>
      <c r="J4" s="336"/>
      <c r="K4" s="22"/>
      <c r="M4" s="314" t="s">
        <v>525</v>
      </c>
      <c r="N4" s="314"/>
    </row>
    <row r="5" spans="1:22" ht="20.25" customHeight="1" thickBot="1" x14ac:dyDescent="0.25">
      <c r="A5" s="330" t="s">
        <v>457</v>
      </c>
      <c r="B5" s="330"/>
      <c r="C5" s="178">
        <v>2007</v>
      </c>
      <c r="D5" s="178"/>
      <c r="E5" s="178">
        <v>2008</v>
      </c>
      <c r="F5" s="178"/>
      <c r="G5" s="178">
        <v>2009</v>
      </c>
      <c r="H5" s="178"/>
      <c r="I5" s="339">
        <v>2010</v>
      </c>
      <c r="J5" s="339"/>
      <c r="K5" s="339">
        <v>2011</v>
      </c>
      <c r="L5" s="339"/>
      <c r="M5" s="332" t="s">
        <v>458</v>
      </c>
      <c r="N5" s="332"/>
    </row>
    <row r="6" spans="1:22" ht="28.5" customHeight="1" thickTop="1" x14ac:dyDescent="0.2">
      <c r="A6" s="331"/>
      <c r="B6" s="331"/>
      <c r="C6" s="199" t="s">
        <v>456</v>
      </c>
      <c r="D6" s="200" t="s">
        <v>40</v>
      </c>
      <c r="E6" s="199" t="s">
        <v>456</v>
      </c>
      <c r="F6" s="200" t="s">
        <v>40</v>
      </c>
      <c r="G6" s="199" t="s">
        <v>456</v>
      </c>
      <c r="H6" s="200" t="s">
        <v>40</v>
      </c>
      <c r="I6" s="199" t="s">
        <v>456</v>
      </c>
      <c r="J6" s="200" t="s">
        <v>40</v>
      </c>
      <c r="K6" s="199" t="s">
        <v>456</v>
      </c>
      <c r="L6" s="200" t="s">
        <v>40</v>
      </c>
      <c r="M6" s="333"/>
      <c r="N6" s="333"/>
    </row>
    <row r="7" spans="1:22" ht="16.5" customHeight="1" thickBot="1" x14ac:dyDescent="0.25">
      <c r="A7" s="74" t="s">
        <v>41</v>
      </c>
      <c r="B7" s="90" t="s">
        <v>42</v>
      </c>
      <c r="C7" s="254">
        <f>C14+C8</f>
        <v>7129.4800000000005</v>
      </c>
      <c r="D7" s="255">
        <f>C7/$C$67*100</f>
        <v>4.4588855885586636</v>
      </c>
      <c r="E7" s="254">
        <f>E14+E8</f>
        <v>12943.821000000002</v>
      </c>
      <c r="F7" s="255">
        <f>E7/$E$67*100</f>
        <v>5.3520484895352256</v>
      </c>
      <c r="G7" s="254">
        <f>G14+G8</f>
        <v>10960.358</v>
      </c>
      <c r="H7" s="255">
        <f t="shared" ref="H7:H38" si="0">(G7/$G$67)*100</f>
        <v>6.4284525370856933</v>
      </c>
      <c r="I7" s="254">
        <f>I14+I8</f>
        <v>19685.18</v>
      </c>
      <c r="J7" s="255">
        <f t="shared" ref="J7:J38" si="1">I7/$I$67*100</f>
        <v>7.4286038824242215</v>
      </c>
      <c r="K7" s="254">
        <f>K14+K8</f>
        <v>23321.72</v>
      </c>
      <c r="L7" s="255">
        <f>K7/$K$67*100</f>
        <v>5.6819011272040978</v>
      </c>
      <c r="M7" s="91" t="s">
        <v>43</v>
      </c>
      <c r="N7" s="92" t="s">
        <v>41</v>
      </c>
      <c r="P7" s="11"/>
    </row>
    <row r="8" spans="1:22" ht="18" customHeight="1" thickTop="1" thickBot="1" x14ac:dyDescent="0.25">
      <c r="A8" s="67"/>
      <c r="B8" s="87" t="s">
        <v>459</v>
      </c>
      <c r="C8" s="256">
        <f>SUM(C9:C13)</f>
        <v>6576.5910000000003</v>
      </c>
      <c r="D8" s="255">
        <f t="shared" ref="D8:D67" si="2">C8/$C$67*100</f>
        <v>4.1131003708187146</v>
      </c>
      <c r="E8" s="256">
        <f>SUM(E9:E13)</f>
        <v>12340.320000000002</v>
      </c>
      <c r="F8" s="255">
        <f t="shared" ref="F8:F67" si="3">E8/$E$67*100</f>
        <v>5.1025111531116929</v>
      </c>
      <c r="G8" s="256">
        <f>SUM(G9:G13)</f>
        <v>10387.652</v>
      </c>
      <c r="H8" s="257">
        <f t="shared" si="0"/>
        <v>6.0925498832942582</v>
      </c>
      <c r="I8" s="256">
        <f>SUM(I9:I13)</f>
        <v>17299.07</v>
      </c>
      <c r="J8" s="255">
        <f t="shared" si="1"/>
        <v>6.5281566419168309</v>
      </c>
      <c r="K8" s="256">
        <f>SUM(K9:K13)</f>
        <v>20622.100000000002</v>
      </c>
      <c r="L8" s="255">
        <f t="shared" ref="L8:L67" si="4">K8/$K$67*100</f>
        <v>5.0241891779558125</v>
      </c>
      <c r="M8" s="88" t="s">
        <v>479</v>
      </c>
      <c r="N8" s="68"/>
    </row>
    <row r="9" spans="1:22" ht="14.1" customHeight="1" thickTop="1" thickBot="1" x14ac:dyDescent="0.25">
      <c r="A9" s="63"/>
      <c r="B9" s="63" t="s">
        <v>44</v>
      </c>
      <c r="C9" s="258">
        <v>5475.491</v>
      </c>
      <c r="D9" s="255">
        <f t="shared" si="2"/>
        <v>3.4244556279255516</v>
      </c>
      <c r="E9" s="258">
        <v>11164.635</v>
      </c>
      <c r="F9" s="255">
        <f t="shared" si="3"/>
        <v>4.6163855238698144</v>
      </c>
      <c r="G9" s="258">
        <v>8719.4009999999998</v>
      </c>
      <c r="H9" s="259">
        <f t="shared" si="0"/>
        <v>5.1140898390652518</v>
      </c>
      <c r="I9" s="258">
        <v>13379.12</v>
      </c>
      <c r="J9" s="255">
        <f t="shared" si="1"/>
        <v>5.048883615766762</v>
      </c>
      <c r="K9" s="258">
        <v>14297.4</v>
      </c>
      <c r="L9" s="255">
        <f t="shared" si="4"/>
        <v>3.4832942499990507</v>
      </c>
      <c r="M9" s="64" t="s">
        <v>45</v>
      </c>
      <c r="N9" s="64"/>
    </row>
    <row r="10" spans="1:22" ht="14.1" customHeight="1" thickTop="1" thickBot="1" x14ac:dyDescent="0.25">
      <c r="A10" s="67"/>
      <c r="B10" s="67" t="s">
        <v>46</v>
      </c>
      <c r="C10" s="260">
        <v>754.13599999999997</v>
      </c>
      <c r="D10" s="255">
        <f t="shared" si="2"/>
        <v>0.4716481625887548</v>
      </c>
      <c r="E10" s="260">
        <v>454.608</v>
      </c>
      <c r="F10" s="255">
        <f t="shared" si="3"/>
        <v>0.18797262877249538</v>
      </c>
      <c r="G10" s="260">
        <v>606.22299999999996</v>
      </c>
      <c r="H10" s="257">
        <f t="shared" si="0"/>
        <v>0.35556099375492117</v>
      </c>
      <c r="I10" s="260">
        <v>2266.64</v>
      </c>
      <c r="J10" s="255">
        <f t="shared" si="1"/>
        <v>0.85536280105429752</v>
      </c>
      <c r="K10" s="260">
        <v>2004.27</v>
      </c>
      <c r="L10" s="255">
        <f t="shared" si="4"/>
        <v>0.48830291986274404</v>
      </c>
      <c r="M10" s="68" t="s">
        <v>47</v>
      </c>
      <c r="N10" s="68"/>
    </row>
    <row r="11" spans="1:22" ht="14.1" customHeight="1" thickTop="1" thickBot="1" x14ac:dyDescent="0.25">
      <c r="A11" s="63"/>
      <c r="B11" s="63" t="s">
        <v>48</v>
      </c>
      <c r="C11" s="258">
        <v>97.31</v>
      </c>
      <c r="D11" s="255">
        <f t="shared" si="2"/>
        <v>6.085915896007052E-2</v>
      </c>
      <c r="E11" s="258">
        <v>320.76799999999997</v>
      </c>
      <c r="F11" s="255">
        <f t="shared" si="3"/>
        <v>0.13263207903533547</v>
      </c>
      <c r="G11" s="258">
        <v>389.63499999999999</v>
      </c>
      <c r="H11" s="259">
        <f t="shared" si="0"/>
        <v>0.22852812876070147</v>
      </c>
      <c r="I11" s="258">
        <v>742.17</v>
      </c>
      <c r="J11" s="255">
        <f t="shared" si="1"/>
        <v>0.2800729758843345</v>
      </c>
      <c r="K11" s="258">
        <v>2963.84</v>
      </c>
      <c r="L11" s="255">
        <f t="shared" si="4"/>
        <v>0.72208421320779903</v>
      </c>
      <c r="M11" s="64" t="s">
        <v>49</v>
      </c>
      <c r="N11" s="64"/>
    </row>
    <row r="12" spans="1:22" ht="14.1" customHeight="1" thickTop="1" thickBot="1" x14ac:dyDescent="0.25">
      <c r="A12" s="67"/>
      <c r="B12" s="67" t="s">
        <v>50</v>
      </c>
      <c r="C12" s="260">
        <v>165.30699999999999</v>
      </c>
      <c r="D12" s="255">
        <f t="shared" si="2"/>
        <v>0.10338552040090819</v>
      </c>
      <c r="E12" s="260">
        <v>306.709</v>
      </c>
      <c r="F12" s="255">
        <f t="shared" si="3"/>
        <v>0.12681892311218299</v>
      </c>
      <c r="G12" s="260">
        <v>189.23699999999999</v>
      </c>
      <c r="H12" s="257">
        <f t="shared" si="0"/>
        <v>0.11099099799116831</v>
      </c>
      <c r="I12" s="260">
        <v>500.12</v>
      </c>
      <c r="J12" s="255">
        <f t="shared" si="1"/>
        <v>0.1887304750923284</v>
      </c>
      <c r="K12" s="260">
        <v>323.8</v>
      </c>
      <c r="L12" s="255">
        <f t="shared" si="4"/>
        <v>7.8887817235979457E-2</v>
      </c>
      <c r="M12" s="68" t="s">
        <v>51</v>
      </c>
      <c r="N12" s="68"/>
    </row>
    <row r="13" spans="1:22" ht="14.1" customHeight="1" thickTop="1" thickBot="1" x14ac:dyDescent="0.25">
      <c r="A13" s="63"/>
      <c r="B13" s="63" t="s">
        <v>52</v>
      </c>
      <c r="C13" s="258">
        <v>84.346999999999994</v>
      </c>
      <c r="D13" s="255">
        <f t="shared" si="2"/>
        <v>5.2751900943428916E-2</v>
      </c>
      <c r="E13" s="258">
        <v>93.6</v>
      </c>
      <c r="F13" s="255">
        <f t="shared" si="3"/>
        <v>3.8701998321863156E-2</v>
      </c>
      <c r="G13" s="258">
        <v>483.15600000000001</v>
      </c>
      <c r="H13" s="259">
        <f t="shared" si="0"/>
        <v>0.2833799237222156</v>
      </c>
      <c r="I13" s="258">
        <v>411.02</v>
      </c>
      <c r="J13" s="255">
        <f t="shared" si="1"/>
        <v>0.15510677411910903</v>
      </c>
      <c r="K13" s="258">
        <v>1032.79</v>
      </c>
      <c r="L13" s="255">
        <f t="shared" si="4"/>
        <v>0.25161997765023847</v>
      </c>
      <c r="M13" s="64" t="s">
        <v>53</v>
      </c>
      <c r="N13" s="64"/>
      <c r="O13" s="119"/>
    </row>
    <row r="14" spans="1:22" ht="18" customHeight="1" thickTop="1" thickBot="1" x14ac:dyDescent="0.25">
      <c r="A14" s="67"/>
      <c r="B14" s="87" t="s">
        <v>350</v>
      </c>
      <c r="C14" s="256">
        <f>SUM(C15:C19)</f>
        <v>552.88900000000001</v>
      </c>
      <c r="D14" s="255">
        <f t="shared" si="2"/>
        <v>0.34578521773994891</v>
      </c>
      <c r="E14" s="256">
        <f>SUM(E15:E19)</f>
        <v>603.50099999999998</v>
      </c>
      <c r="F14" s="255">
        <f t="shared" si="3"/>
        <v>0.24953733642353348</v>
      </c>
      <c r="G14" s="256">
        <f>SUM(G15:G19)</f>
        <v>572.7059999999999</v>
      </c>
      <c r="H14" s="257">
        <f t="shared" si="0"/>
        <v>0.3359026537914363</v>
      </c>
      <c r="I14" s="256">
        <f>SUM(I15:I19)</f>
        <v>2386.11</v>
      </c>
      <c r="J14" s="255">
        <f t="shared" si="1"/>
        <v>0.90044724050738978</v>
      </c>
      <c r="K14" s="256">
        <f>SUM(K15:K19)</f>
        <v>2699.62</v>
      </c>
      <c r="L14" s="255">
        <f t="shared" si="4"/>
        <v>0.65771194924828547</v>
      </c>
      <c r="M14" s="88" t="s">
        <v>55</v>
      </c>
      <c r="N14" s="68"/>
      <c r="O14" s="120"/>
    </row>
    <row r="15" spans="1:22" ht="14.1" customHeight="1" thickTop="1" thickBot="1" x14ac:dyDescent="0.25">
      <c r="A15" s="63"/>
      <c r="B15" s="63" t="s">
        <v>351</v>
      </c>
      <c r="C15" s="258">
        <v>18.001000000000001</v>
      </c>
      <c r="D15" s="255">
        <f t="shared" si="2"/>
        <v>1.1258100097011916E-2</v>
      </c>
      <c r="E15" s="258">
        <v>4.5129999999999999</v>
      </c>
      <c r="F15" s="255">
        <f t="shared" si="3"/>
        <v>1.8660482737881243E-3</v>
      </c>
      <c r="G15" s="258">
        <v>14.987</v>
      </c>
      <c r="H15" s="259">
        <f t="shared" si="0"/>
        <v>8.7901524907583583E-3</v>
      </c>
      <c r="I15" s="258">
        <v>579.97</v>
      </c>
      <c r="J15" s="255">
        <f t="shared" si="1"/>
        <v>0.21886350003858615</v>
      </c>
      <c r="K15" s="258">
        <v>270.77999999999997</v>
      </c>
      <c r="L15" s="255">
        <f t="shared" si="4"/>
        <v>6.5970485334028758E-2</v>
      </c>
      <c r="M15" s="64" t="s">
        <v>352</v>
      </c>
      <c r="N15" s="64"/>
      <c r="O15" s="119"/>
    </row>
    <row r="16" spans="1:22" ht="14.1" customHeight="1" thickTop="1" thickBot="1" x14ac:dyDescent="0.25">
      <c r="A16" s="67"/>
      <c r="B16" s="67" t="s">
        <v>60</v>
      </c>
      <c r="C16" s="260">
        <v>219.292</v>
      </c>
      <c r="D16" s="255">
        <f t="shared" si="2"/>
        <v>0.13714856321726221</v>
      </c>
      <c r="E16" s="260">
        <v>144.161</v>
      </c>
      <c r="F16" s="255">
        <f t="shared" si="3"/>
        <v>5.9608106624766177E-2</v>
      </c>
      <c r="G16" s="260">
        <v>189.7</v>
      </c>
      <c r="H16" s="257">
        <f t="shared" si="0"/>
        <v>0.11126255604836596</v>
      </c>
      <c r="I16" s="260">
        <v>330.87</v>
      </c>
      <c r="J16" s="255">
        <f t="shared" si="1"/>
        <v>0.12486053805846338</v>
      </c>
      <c r="K16" s="260">
        <v>301.92</v>
      </c>
      <c r="L16" s="255">
        <f t="shared" si="4"/>
        <v>7.3557164236834213E-2</v>
      </c>
      <c r="M16" s="68" t="s">
        <v>61</v>
      </c>
      <c r="N16" s="68"/>
      <c r="O16" s="120"/>
      <c r="V16" s="20"/>
    </row>
    <row r="17" spans="1:16" ht="14.1" customHeight="1" thickTop="1" thickBot="1" x14ac:dyDescent="0.25">
      <c r="A17" s="63"/>
      <c r="B17" s="63" t="s">
        <v>353</v>
      </c>
      <c r="C17" s="258">
        <v>62.085999999999999</v>
      </c>
      <c r="D17" s="255">
        <f t="shared" si="2"/>
        <v>3.8829531838402404E-2</v>
      </c>
      <c r="E17" s="258">
        <v>0.184</v>
      </c>
      <c r="F17" s="255">
        <f t="shared" si="3"/>
        <v>7.6080851401953215E-5</v>
      </c>
      <c r="G17" s="258">
        <v>92.593999999999994</v>
      </c>
      <c r="H17" s="259">
        <f t="shared" si="0"/>
        <v>5.4308092328636773E-2</v>
      </c>
      <c r="I17" s="258">
        <v>98.78</v>
      </c>
      <c r="J17" s="255">
        <f t="shared" si="1"/>
        <v>3.7276646264137007E-2</v>
      </c>
      <c r="K17" s="258">
        <v>133.44999999999999</v>
      </c>
      <c r="L17" s="255">
        <f t="shared" si="4"/>
        <v>3.2512597931258359E-2</v>
      </c>
      <c r="M17" s="64" t="s">
        <v>354</v>
      </c>
      <c r="N17" s="64"/>
    </row>
    <row r="18" spans="1:16" ht="14.1" customHeight="1" thickTop="1" thickBot="1" x14ac:dyDescent="0.25">
      <c r="A18" s="67"/>
      <c r="B18" s="67" t="s">
        <v>355</v>
      </c>
      <c r="C18" s="260">
        <v>66.09</v>
      </c>
      <c r="D18" s="255">
        <f t="shared" si="2"/>
        <v>4.1333694539832086E-2</v>
      </c>
      <c r="E18" s="260">
        <v>426.721</v>
      </c>
      <c r="F18" s="255">
        <f t="shared" si="3"/>
        <v>0.17644183147333087</v>
      </c>
      <c r="G18" s="260">
        <v>62.932000000000002</v>
      </c>
      <c r="H18" s="257">
        <f t="shared" si="0"/>
        <v>3.6910781113525394E-2</v>
      </c>
      <c r="I18" s="260">
        <v>641.74</v>
      </c>
      <c r="J18" s="255">
        <f t="shared" si="1"/>
        <v>0.24217366849106381</v>
      </c>
      <c r="K18" s="260">
        <v>964.74</v>
      </c>
      <c r="L18" s="255">
        <f t="shared" si="4"/>
        <v>0.23504086720271405</v>
      </c>
      <c r="M18" s="68" t="s">
        <v>356</v>
      </c>
      <c r="N18" s="68"/>
    </row>
    <row r="19" spans="1:16" ht="16.5" customHeight="1" thickTop="1" thickBot="1" x14ac:dyDescent="0.25">
      <c r="A19" s="62"/>
      <c r="B19" s="63" t="s">
        <v>357</v>
      </c>
      <c r="C19" s="260">
        <v>187.42</v>
      </c>
      <c r="D19" s="255">
        <f t="shared" si="2"/>
        <v>0.11721532804744031</v>
      </c>
      <c r="E19" s="260">
        <v>27.922000000000001</v>
      </c>
      <c r="F19" s="255">
        <f t="shared" si="3"/>
        <v>1.15452692002464E-2</v>
      </c>
      <c r="G19" s="260">
        <v>212.49299999999999</v>
      </c>
      <c r="H19" s="257">
        <f t="shared" si="0"/>
        <v>0.12463107181014985</v>
      </c>
      <c r="I19" s="260">
        <v>734.75</v>
      </c>
      <c r="J19" s="255">
        <f t="shared" si="1"/>
        <v>0.27727288765513936</v>
      </c>
      <c r="K19" s="260">
        <v>1028.73</v>
      </c>
      <c r="L19" s="255">
        <f t="shared" si="4"/>
        <v>0.25063083454345009</v>
      </c>
      <c r="M19" s="64" t="s">
        <v>63</v>
      </c>
      <c r="N19" s="86"/>
      <c r="P19" s="11"/>
    </row>
    <row r="20" spans="1:16" ht="24" thickTop="1" thickBot="1" x14ac:dyDescent="0.25">
      <c r="A20" s="66" t="s">
        <v>64</v>
      </c>
      <c r="B20" s="67" t="s">
        <v>65</v>
      </c>
      <c r="C20" s="254">
        <f>SUM(C21:C31)</f>
        <v>6751.5469999999987</v>
      </c>
      <c r="D20" s="255">
        <f t="shared" si="2"/>
        <v>4.2225205230643006</v>
      </c>
      <c r="E20" s="254">
        <f>SUM(E21:E31)</f>
        <v>11930.159999999998</v>
      </c>
      <c r="F20" s="255">
        <f t="shared" si="3"/>
        <v>4.9329170117474241</v>
      </c>
      <c r="G20" s="254">
        <f>SUM(G21:G31)</f>
        <v>15358.365999999998</v>
      </c>
      <c r="H20" s="255">
        <f t="shared" si="0"/>
        <v>9.0079655133701522</v>
      </c>
      <c r="I20" s="254">
        <f>SUM(I21:I31)</f>
        <v>35915.19</v>
      </c>
      <c r="J20" s="255">
        <f t="shared" si="1"/>
        <v>13.553328944515803</v>
      </c>
      <c r="K20" s="254">
        <f>SUM(K21:K31)</f>
        <v>65298.97</v>
      </c>
      <c r="L20" s="255">
        <f t="shared" si="4"/>
        <v>15.908873412778583</v>
      </c>
      <c r="M20" s="68" t="s">
        <v>66</v>
      </c>
      <c r="N20" s="69" t="s">
        <v>64</v>
      </c>
      <c r="P20" s="11"/>
    </row>
    <row r="21" spans="1:16" ht="14.1" customHeight="1" thickTop="1" thickBot="1" x14ac:dyDescent="0.25">
      <c r="A21" s="63"/>
      <c r="B21" s="63" t="s">
        <v>72</v>
      </c>
      <c r="C21" s="258">
        <v>135.29300000000001</v>
      </c>
      <c r="D21" s="255">
        <f t="shared" si="2"/>
        <v>8.4614306784347143E-2</v>
      </c>
      <c r="E21" s="258">
        <v>428.19600000000003</v>
      </c>
      <c r="F21" s="255">
        <f t="shared" si="3"/>
        <v>0.17705171873321066</v>
      </c>
      <c r="G21" s="258">
        <v>23.216999999999999</v>
      </c>
      <c r="H21" s="259">
        <f t="shared" si="0"/>
        <v>1.3617199598180875E-2</v>
      </c>
      <c r="I21" s="258">
        <v>4224.8999999999996</v>
      </c>
      <c r="J21" s="255">
        <f t="shared" si="1"/>
        <v>1.5943521239254144</v>
      </c>
      <c r="K21" s="258">
        <v>6221.21</v>
      </c>
      <c r="L21" s="255">
        <f t="shared" si="4"/>
        <v>1.5156815239859411</v>
      </c>
      <c r="M21" s="64" t="s">
        <v>73</v>
      </c>
      <c r="N21" s="64"/>
      <c r="P21" s="11"/>
    </row>
    <row r="22" spans="1:16" ht="14.1" customHeight="1" thickTop="1" thickBot="1" x14ac:dyDescent="0.25">
      <c r="A22" s="67"/>
      <c r="B22" s="67" t="s">
        <v>67</v>
      </c>
      <c r="C22" s="260">
        <v>235.96</v>
      </c>
      <c r="D22" s="255">
        <f t="shared" si="2"/>
        <v>0.14757298477256436</v>
      </c>
      <c r="E22" s="260">
        <v>325.51100000000002</v>
      </c>
      <c r="F22" s="255">
        <f t="shared" si="3"/>
        <v>0.13459322837337606</v>
      </c>
      <c r="G22" s="260">
        <v>4696.2610000000004</v>
      </c>
      <c r="H22" s="257">
        <f t="shared" si="0"/>
        <v>2.7544438731167906</v>
      </c>
      <c r="I22" s="260">
        <v>12631.64</v>
      </c>
      <c r="J22" s="255">
        <f t="shared" si="1"/>
        <v>4.7668068031577606</v>
      </c>
      <c r="K22" s="260">
        <v>28691.35</v>
      </c>
      <c r="L22" s="255">
        <f t="shared" si="4"/>
        <v>6.9901111026977114</v>
      </c>
      <c r="M22" s="68" t="s">
        <v>68</v>
      </c>
      <c r="N22" s="68"/>
      <c r="P22" s="11"/>
    </row>
    <row r="23" spans="1:16" ht="14.1" customHeight="1" thickTop="1" thickBot="1" x14ac:dyDescent="0.25">
      <c r="A23" s="63"/>
      <c r="B23" s="63" t="s">
        <v>74</v>
      </c>
      <c r="C23" s="258">
        <v>464.92</v>
      </c>
      <c r="D23" s="255">
        <f t="shared" si="2"/>
        <v>0.2907680627244475</v>
      </c>
      <c r="E23" s="258">
        <v>188.57300000000001</v>
      </c>
      <c r="F23" s="255">
        <f t="shared" si="3"/>
        <v>7.7971708649024599E-2</v>
      </c>
      <c r="G23" s="258">
        <v>248.95099999999999</v>
      </c>
      <c r="H23" s="259">
        <f t="shared" si="0"/>
        <v>0.14601436262939776</v>
      </c>
      <c r="I23" s="258">
        <v>1799.47</v>
      </c>
      <c r="J23" s="255">
        <f t="shared" si="1"/>
        <v>0.67906668002557824</v>
      </c>
      <c r="K23" s="258">
        <v>5100.3</v>
      </c>
      <c r="L23" s="255">
        <f t="shared" si="4"/>
        <v>1.2425927555548673</v>
      </c>
      <c r="M23" s="64" t="s">
        <v>410</v>
      </c>
      <c r="N23" s="64"/>
      <c r="P23" s="11"/>
    </row>
    <row r="24" spans="1:16" ht="14.1" customHeight="1" thickTop="1" thickBot="1" x14ac:dyDescent="0.25">
      <c r="A24" s="67"/>
      <c r="B24" s="67" t="s">
        <v>409</v>
      </c>
      <c r="C24" s="260">
        <v>151.239</v>
      </c>
      <c r="D24" s="255">
        <f t="shared" si="2"/>
        <v>9.4587178521859064E-2</v>
      </c>
      <c r="E24" s="260">
        <v>1.5449999999999999</v>
      </c>
      <c r="F24" s="255">
        <f t="shared" si="3"/>
        <v>6.3883106204357457E-4</v>
      </c>
      <c r="G24" s="260">
        <v>122.518</v>
      </c>
      <c r="H24" s="257">
        <f t="shared" si="0"/>
        <v>7.1859071386050077E-2</v>
      </c>
      <c r="I24" s="260">
        <v>303.18</v>
      </c>
      <c r="J24" s="255">
        <f t="shared" si="1"/>
        <v>0.11441115220045615</v>
      </c>
      <c r="K24" s="260">
        <v>383.34</v>
      </c>
      <c r="L24" s="255">
        <f t="shared" si="4"/>
        <v>9.3393625260161706E-2</v>
      </c>
      <c r="M24" s="68" t="s">
        <v>71</v>
      </c>
      <c r="N24" s="68"/>
      <c r="P24" s="11"/>
    </row>
    <row r="25" spans="1:16" ht="14.1" customHeight="1" thickTop="1" thickBot="1" x14ac:dyDescent="0.25">
      <c r="A25" s="63"/>
      <c r="B25" s="63" t="s">
        <v>76</v>
      </c>
      <c r="C25" s="258">
        <v>2179.1089999999999</v>
      </c>
      <c r="D25" s="255">
        <f t="shared" si="2"/>
        <v>1.3628480220154175</v>
      </c>
      <c r="E25" s="258">
        <v>5260.0469999999996</v>
      </c>
      <c r="F25" s="255">
        <f t="shared" si="3"/>
        <v>2.1749394248602707</v>
      </c>
      <c r="G25" s="258">
        <v>4791.7269999999999</v>
      </c>
      <c r="H25" s="259">
        <f t="shared" si="0"/>
        <v>2.8104364465259275</v>
      </c>
      <c r="I25" s="258">
        <v>4819.75</v>
      </c>
      <c r="J25" s="255">
        <f t="shared" si="1"/>
        <v>1.8188308952376429</v>
      </c>
      <c r="K25" s="258">
        <v>7173.19</v>
      </c>
      <c r="L25" s="255">
        <f t="shared" si="4"/>
        <v>1.7476136557101773</v>
      </c>
      <c r="M25" s="64" t="s">
        <v>77</v>
      </c>
      <c r="N25" s="64"/>
      <c r="P25" s="11"/>
    </row>
    <row r="26" spans="1:16" ht="14.1" customHeight="1" thickTop="1" thickBot="1" x14ac:dyDescent="0.25">
      <c r="A26" s="67"/>
      <c r="B26" s="67" t="s">
        <v>69</v>
      </c>
      <c r="C26" s="260">
        <v>9.3930000000000007</v>
      </c>
      <c r="D26" s="255">
        <f t="shared" si="2"/>
        <v>5.8745255380941563E-3</v>
      </c>
      <c r="E26" s="260">
        <v>0.47099999999999997</v>
      </c>
      <c r="F26" s="255">
        <f t="shared" si="3"/>
        <v>1.9475044027347804E-4</v>
      </c>
      <c r="G26" s="260">
        <v>29.010999999999999</v>
      </c>
      <c r="H26" s="257">
        <f t="shared" si="0"/>
        <v>1.7015487683284893E-2</v>
      </c>
      <c r="I26" s="260">
        <v>44.92</v>
      </c>
      <c r="J26" s="255">
        <f t="shared" si="1"/>
        <v>1.6951477527688139E-2</v>
      </c>
      <c r="K26" s="260">
        <v>219.4</v>
      </c>
      <c r="L26" s="255">
        <f t="shared" si="4"/>
        <v>5.3452708775706889E-2</v>
      </c>
      <c r="M26" s="68" t="s">
        <v>70</v>
      </c>
      <c r="N26" s="68"/>
      <c r="P26" s="11"/>
    </row>
    <row r="27" spans="1:16" ht="14.1" customHeight="1" thickTop="1" thickBot="1" x14ac:dyDescent="0.25">
      <c r="A27" s="63"/>
      <c r="B27" s="63" t="s">
        <v>80</v>
      </c>
      <c r="C27" s="258">
        <v>3406.2809999999999</v>
      </c>
      <c r="D27" s="255">
        <f t="shared" si="2"/>
        <v>2.13034011757957</v>
      </c>
      <c r="E27" s="258">
        <v>5020.8419999999996</v>
      </c>
      <c r="F27" s="255">
        <f t="shared" si="3"/>
        <v>2.0760322506232911</v>
      </c>
      <c r="G27" s="258">
        <v>5271.7839999999997</v>
      </c>
      <c r="H27" s="259">
        <f t="shared" si="0"/>
        <v>3.091998749472213</v>
      </c>
      <c r="I27" s="258">
        <v>11724.25</v>
      </c>
      <c r="J27" s="255">
        <f t="shared" si="1"/>
        <v>4.4243846928761723</v>
      </c>
      <c r="K27" s="258">
        <v>15794.35</v>
      </c>
      <c r="L27" s="255">
        <f t="shared" si="4"/>
        <v>3.847998135148524</v>
      </c>
      <c r="M27" s="64" t="s">
        <v>81</v>
      </c>
      <c r="N27" s="64"/>
      <c r="P27" s="11"/>
    </row>
    <row r="28" spans="1:16" ht="14.1" customHeight="1" thickTop="1" thickBot="1" x14ac:dyDescent="0.25">
      <c r="A28" s="67"/>
      <c r="B28" s="67" t="s">
        <v>78</v>
      </c>
      <c r="C28" s="260">
        <v>26.038</v>
      </c>
      <c r="D28" s="255">
        <f t="shared" si="2"/>
        <v>1.6284562542414099E-2</v>
      </c>
      <c r="E28" s="260">
        <v>0.11</v>
      </c>
      <c r="F28" s="255">
        <f t="shared" si="3"/>
        <v>4.5483117685950291E-5</v>
      </c>
      <c r="G28" s="260">
        <v>41.042000000000002</v>
      </c>
      <c r="H28" s="257">
        <f t="shared" si="0"/>
        <v>2.4071891541049214E-2</v>
      </c>
      <c r="I28" s="260">
        <v>75.34</v>
      </c>
      <c r="J28" s="255">
        <f t="shared" si="1"/>
        <v>2.8431084526625652E-2</v>
      </c>
      <c r="K28" s="260">
        <v>438.57</v>
      </c>
      <c r="L28" s="255">
        <f t="shared" si="4"/>
        <v>0.10684938235078292</v>
      </c>
      <c r="M28" s="68" t="s">
        <v>79</v>
      </c>
      <c r="N28" s="68"/>
      <c r="P28" s="11"/>
    </row>
    <row r="29" spans="1:16" ht="14.1" customHeight="1" thickTop="1" thickBot="1" x14ac:dyDescent="0.25">
      <c r="A29" s="63"/>
      <c r="B29" s="63" t="s">
        <v>447</v>
      </c>
      <c r="C29" s="258">
        <v>0</v>
      </c>
      <c r="D29" s="255">
        <f t="shared" si="2"/>
        <v>0</v>
      </c>
      <c r="E29" s="258">
        <v>0</v>
      </c>
      <c r="F29" s="255">
        <f t="shared" si="3"/>
        <v>0</v>
      </c>
      <c r="G29" s="258">
        <v>0</v>
      </c>
      <c r="H29" s="259">
        <f t="shared" si="0"/>
        <v>0</v>
      </c>
      <c r="I29" s="258">
        <v>0.3</v>
      </c>
      <c r="J29" s="255">
        <f t="shared" si="1"/>
        <v>1.1321111438794394E-4</v>
      </c>
      <c r="K29" s="258">
        <v>73.12</v>
      </c>
      <c r="L29" s="255">
        <f t="shared" si="4"/>
        <v>1.7814321174474422E-2</v>
      </c>
      <c r="M29" s="64" t="s">
        <v>449</v>
      </c>
      <c r="N29" s="64"/>
      <c r="P29" s="11"/>
    </row>
    <row r="30" spans="1:16" ht="14.1" customHeight="1" thickTop="1" thickBot="1" x14ac:dyDescent="0.25">
      <c r="A30" s="67"/>
      <c r="B30" s="67" t="s">
        <v>448</v>
      </c>
      <c r="C30" s="260">
        <v>10.209</v>
      </c>
      <c r="D30" s="255">
        <f t="shared" si="2"/>
        <v>6.3848643903335724E-3</v>
      </c>
      <c r="E30" s="260">
        <v>0.11899999999999999</v>
      </c>
      <c r="F30" s="255">
        <f t="shared" si="3"/>
        <v>4.9204463678437129E-5</v>
      </c>
      <c r="G30" s="260">
        <v>7.9000000000000001E-2</v>
      </c>
      <c r="H30" s="257">
        <f t="shared" si="0"/>
        <v>4.633496008339963E-5</v>
      </c>
      <c r="I30" s="260">
        <v>76</v>
      </c>
      <c r="J30" s="255">
        <f t="shared" si="1"/>
        <v>2.868014897827913E-2</v>
      </c>
      <c r="K30" s="260">
        <v>0.87</v>
      </c>
      <c r="L30" s="255">
        <f t="shared" si="4"/>
        <v>2.1195923716893798E-4</v>
      </c>
      <c r="M30" s="68" t="s">
        <v>450</v>
      </c>
      <c r="N30" s="68"/>
      <c r="P30" s="11"/>
    </row>
    <row r="31" spans="1:16" ht="14.1" customHeight="1" thickTop="1" thickBot="1" x14ac:dyDescent="0.25">
      <c r="A31" s="63"/>
      <c r="B31" s="63" t="s">
        <v>62</v>
      </c>
      <c r="C31" s="258">
        <v>133.10499999999999</v>
      </c>
      <c r="D31" s="255">
        <f t="shared" si="2"/>
        <v>8.3245898195254187E-2</v>
      </c>
      <c r="E31" s="258">
        <v>704.74599999999998</v>
      </c>
      <c r="F31" s="255">
        <f t="shared" si="3"/>
        <v>0.29140041142457024</v>
      </c>
      <c r="G31" s="258">
        <v>133.77600000000001</v>
      </c>
      <c r="H31" s="259">
        <f t="shared" si="0"/>
        <v>7.846209645717557E-2</v>
      </c>
      <c r="I31" s="258">
        <v>215.43999999999988</v>
      </c>
      <c r="J31" s="255">
        <f t="shared" si="1"/>
        <v>8.1300674945795431E-2</v>
      </c>
      <c r="K31" s="258">
        <v>1203.27</v>
      </c>
      <c r="L31" s="255">
        <f t="shared" si="4"/>
        <v>0.29315424288306668</v>
      </c>
      <c r="M31" s="64" t="s">
        <v>63</v>
      </c>
      <c r="N31" s="64"/>
      <c r="P31" s="11"/>
    </row>
    <row r="32" spans="1:16" ht="14.1" customHeight="1" thickTop="1" thickBot="1" x14ac:dyDescent="0.25">
      <c r="A32" s="66" t="s">
        <v>82</v>
      </c>
      <c r="B32" s="67" t="s">
        <v>83</v>
      </c>
      <c r="C32" s="258">
        <f>SUM(C33:C36)</f>
        <v>6.5869999999999997</v>
      </c>
      <c r="D32" s="255">
        <f t="shared" si="2"/>
        <v>4.1196103182610669E-3</v>
      </c>
      <c r="E32" s="258">
        <f>SUM(E33:E36)</f>
        <v>499.88799999999998</v>
      </c>
      <c r="F32" s="255">
        <f t="shared" si="3"/>
        <v>0.20669513394358471</v>
      </c>
      <c r="G32" s="258">
        <f>SUM(G34:G36)</f>
        <v>153.333</v>
      </c>
      <c r="H32" s="259">
        <f t="shared" si="0"/>
        <v>8.9932638410986282E-2</v>
      </c>
      <c r="I32" s="258">
        <f>SUM(I33:I36)</f>
        <v>16.3</v>
      </c>
      <c r="J32" s="255">
        <f t="shared" si="1"/>
        <v>6.1511372150782877E-3</v>
      </c>
      <c r="K32" s="258">
        <f>SUM(K33:K36)</f>
        <v>50.510000000000005</v>
      </c>
      <c r="L32" s="255">
        <f t="shared" si="4"/>
        <v>1.2305817321152939E-2</v>
      </c>
      <c r="M32" s="68" t="s">
        <v>84</v>
      </c>
      <c r="N32" s="69" t="s">
        <v>82</v>
      </c>
      <c r="O32" s="5">
        <v>58</v>
      </c>
      <c r="P32" s="11"/>
    </row>
    <row r="33" spans="1:16" ht="14.1" customHeight="1" thickTop="1" thickBot="1" x14ac:dyDescent="0.25">
      <c r="A33" s="63"/>
      <c r="B33" s="63" t="s">
        <v>507</v>
      </c>
      <c r="C33" s="258">
        <v>0.14000000000000001</v>
      </c>
      <c r="D33" s="255">
        <f t="shared" si="2"/>
        <v>8.7558136413625246E-5</v>
      </c>
      <c r="E33" s="258">
        <v>0</v>
      </c>
      <c r="F33" s="255">
        <f t="shared" si="3"/>
        <v>0</v>
      </c>
      <c r="G33" s="258">
        <v>0</v>
      </c>
      <c r="H33" s="259">
        <f t="shared" si="0"/>
        <v>0</v>
      </c>
      <c r="I33" s="258">
        <v>5.74</v>
      </c>
      <c r="J33" s="255">
        <f t="shared" si="1"/>
        <v>2.1661059886226609E-3</v>
      </c>
      <c r="K33" s="258">
        <v>8.1199999999999992</v>
      </c>
      <c r="L33" s="255">
        <f t="shared" si="4"/>
        <v>1.9782862135767545E-3</v>
      </c>
      <c r="M33" s="64" t="s">
        <v>508</v>
      </c>
      <c r="N33" s="64"/>
      <c r="P33" s="11"/>
    </row>
    <row r="34" spans="1:16" ht="14.1" customHeight="1" thickTop="1" thickBot="1" x14ac:dyDescent="0.25">
      <c r="A34" s="67"/>
      <c r="B34" s="67" t="s">
        <v>85</v>
      </c>
      <c r="C34" s="260">
        <v>6.1950000000000003</v>
      </c>
      <c r="D34" s="255">
        <f t="shared" si="2"/>
        <v>3.8744475363029175E-3</v>
      </c>
      <c r="E34" s="260">
        <v>499.60399999999998</v>
      </c>
      <c r="F34" s="255">
        <f t="shared" si="3"/>
        <v>0.20657770480337737</v>
      </c>
      <c r="G34" s="260">
        <v>134.24</v>
      </c>
      <c r="H34" s="257">
        <f t="shared" si="0"/>
        <v>7.8734241032855284E-2</v>
      </c>
      <c r="I34" s="260">
        <v>2.2200000000000002</v>
      </c>
      <c r="J34" s="255">
        <f t="shared" si="1"/>
        <v>8.3776224647078511E-4</v>
      </c>
      <c r="K34" s="260">
        <v>5.04</v>
      </c>
      <c r="L34" s="255">
        <f t="shared" si="4"/>
        <v>1.227901787737296E-3</v>
      </c>
      <c r="M34" s="68" t="s">
        <v>86</v>
      </c>
      <c r="N34" s="68"/>
      <c r="P34" s="11"/>
    </row>
    <row r="35" spans="1:16" ht="14.1" customHeight="1" thickTop="1" thickBot="1" x14ac:dyDescent="0.25">
      <c r="A35" s="63"/>
      <c r="B35" s="63" t="s">
        <v>358</v>
      </c>
      <c r="C35" s="258">
        <v>0</v>
      </c>
      <c r="D35" s="255">
        <f t="shared" si="2"/>
        <v>0</v>
      </c>
      <c r="E35" s="258">
        <v>0</v>
      </c>
      <c r="F35" s="255">
        <f t="shared" si="3"/>
        <v>0</v>
      </c>
      <c r="G35" s="258">
        <v>0</v>
      </c>
      <c r="H35" s="259">
        <f t="shared" si="0"/>
        <v>0</v>
      </c>
      <c r="I35" s="258">
        <v>0</v>
      </c>
      <c r="J35" s="255">
        <f t="shared" si="1"/>
        <v>0</v>
      </c>
      <c r="K35" s="258">
        <v>0</v>
      </c>
      <c r="L35" s="255">
        <f t="shared" si="4"/>
        <v>0</v>
      </c>
      <c r="M35" s="64" t="s">
        <v>359</v>
      </c>
      <c r="N35" s="64"/>
      <c r="P35" s="11"/>
    </row>
    <row r="36" spans="1:16" ht="14.1" customHeight="1" thickTop="1" x14ac:dyDescent="0.2">
      <c r="A36" s="97"/>
      <c r="B36" s="97" t="s">
        <v>62</v>
      </c>
      <c r="C36" s="261">
        <v>0.252</v>
      </c>
      <c r="D36" s="262">
        <f t="shared" si="2"/>
        <v>1.5760464554452543E-4</v>
      </c>
      <c r="E36" s="261">
        <v>0.28399999999999997</v>
      </c>
      <c r="F36" s="262">
        <f t="shared" si="3"/>
        <v>1.1742914020736257E-4</v>
      </c>
      <c r="G36" s="261">
        <v>19.093</v>
      </c>
      <c r="H36" s="263">
        <f t="shared" si="0"/>
        <v>1.1198397378131003E-2</v>
      </c>
      <c r="I36" s="261">
        <v>8.34</v>
      </c>
      <c r="J36" s="262">
        <f t="shared" si="1"/>
        <v>3.147268979984841E-3</v>
      </c>
      <c r="K36" s="261">
        <v>37.35</v>
      </c>
      <c r="L36" s="262">
        <f t="shared" si="4"/>
        <v>9.0996293198388895E-3</v>
      </c>
      <c r="M36" s="98" t="s">
        <v>63</v>
      </c>
      <c r="N36" s="98"/>
      <c r="P36" s="11"/>
    </row>
    <row r="37" spans="1:16" ht="26.25" thickBot="1" x14ac:dyDescent="0.25">
      <c r="A37" s="179" t="s">
        <v>89</v>
      </c>
      <c r="B37" s="180" t="s">
        <v>360</v>
      </c>
      <c r="C37" s="264">
        <f>SUM(C38:C50)</f>
        <v>129829.30899999999</v>
      </c>
      <c r="D37" s="265">
        <f t="shared" si="2"/>
        <v>81.197231056490736</v>
      </c>
      <c r="E37" s="264">
        <f>SUM(E38:E50)</f>
        <v>189360.88399999999</v>
      </c>
      <c r="F37" s="265">
        <f t="shared" si="3"/>
        <v>78.297485200796189</v>
      </c>
      <c r="G37" s="264">
        <f>SUM(G38:G50)</f>
        <v>125033.906</v>
      </c>
      <c r="H37" s="265">
        <f t="shared" si="0"/>
        <v>73.334696754196742</v>
      </c>
      <c r="I37" s="264">
        <f>SUM(I38:I50)</f>
        <v>199269.13999999998</v>
      </c>
      <c r="J37" s="265">
        <f t="shared" si="1"/>
        <v>75.198271341757376</v>
      </c>
      <c r="K37" s="264">
        <f>SUM(K38:K50)</f>
        <v>304103.34999999992</v>
      </c>
      <c r="L37" s="265">
        <f t="shared" si="4"/>
        <v>74.089096651170735</v>
      </c>
      <c r="M37" s="181" t="s">
        <v>464</v>
      </c>
      <c r="N37" s="182" t="s">
        <v>89</v>
      </c>
      <c r="P37" s="11"/>
    </row>
    <row r="38" spans="1:16" ht="14.1" customHeight="1" thickTop="1" thickBot="1" x14ac:dyDescent="0.25">
      <c r="A38" s="67"/>
      <c r="B38" s="67" t="s">
        <v>100</v>
      </c>
      <c r="C38" s="260">
        <v>62033.036</v>
      </c>
      <c r="D38" s="255">
        <f t="shared" si="2"/>
        <v>38.79640734456661</v>
      </c>
      <c r="E38" s="260">
        <v>84517.404999999999</v>
      </c>
      <c r="F38" s="255">
        <f t="shared" si="3"/>
        <v>34.946500710237487</v>
      </c>
      <c r="G38" s="260">
        <v>56317.521999999997</v>
      </c>
      <c r="H38" s="257">
        <f t="shared" si="0"/>
        <v>33.0312675172909</v>
      </c>
      <c r="I38" s="260">
        <v>77992.33</v>
      </c>
      <c r="J38" s="255">
        <f t="shared" si="1"/>
        <v>29.431995310040904</v>
      </c>
      <c r="K38" s="260">
        <v>108386.68</v>
      </c>
      <c r="L38" s="255">
        <f t="shared" si="4"/>
        <v>26.40638851962504</v>
      </c>
      <c r="M38" s="68" t="s">
        <v>101</v>
      </c>
      <c r="N38" s="68"/>
      <c r="P38" s="11"/>
    </row>
    <row r="39" spans="1:16" ht="14.1" customHeight="1" thickTop="1" thickBot="1" x14ac:dyDescent="0.25">
      <c r="A39" s="63"/>
      <c r="B39" s="63" t="s">
        <v>102</v>
      </c>
      <c r="C39" s="258">
        <v>9696.5679999999993</v>
      </c>
      <c r="D39" s="255">
        <f t="shared" si="2"/>
        <v>6.06438159777138</v>
      </c>
      <c r="E39" s="258">
        <v>11608.855</v>
      </c>
      <c r="F39" s="255">
        <f t="shared" si="3"/>
        <v>4.8000628924012041</v>
      </c>
      <c r="G39" s="258">
        <v>14204.67</v>
      </c>
      <c r="H39" s="259">
        <f t="shared" ref="H39:H66" si="5">(G39/$G$67)*100</f>
        <v>8.3313014866818254</v>
      </c>
      <c r="I39" s="258">
        <v>23097.81</v>
      </c>
      <c r="J39" s="255">
        <f t="shared" ref="J39:J67" si="6">I39/$I$67*100</f>
        <v>8.7164293667366515</v>
      </c>
      <c r="K39" s="258">
        <v>39295.519999999997</v>
      </c>
      <c r="L39" s="255">
        <f t="shared" si="4"/>
        <v>9.573618900410052</v>
      </c>
      <c r="M39" s="64" t="s">
        <v>103</v>
      </c>
      <c r="N39" s="64"/>
      <c r="P39" s="11"/>
    </row>
    <row r="40" spans="1:16" ht="14.1" customHeight="1" thickTop="1" thickBot="1" x14ac:dyDescent="0.25">
      <c r="A40" s="67"/>
      <c r="B40" s="67" t="s">
        <v>112</v>
      </c>
      <c r="C40" s="260">
        <v>26694.213</v>
      </c>
      <c r="D40" s="255">
        <f t="shared" si="2"/>
        <v>16.694968166488344</v>
      </c>
      <c r="E40" s="260">
        <v>49525.351999999999</v>
      </c>
      <c r="F40" s="255">
        <f t="shared" si="3"/>
        <v>20.477885576855577</v>
      </c>
      <c r="G40" s="260">
        <v>25054.401999999998</v>
      </c>
      <c r="H40" s="257">
        <f t="shared" si="5"/>
        <v>14.694869830170227</v>
      </c>
      <c r="I40" s="260">
        <v>43758.18</v>
      </c>
      <c r="J40" s="255">
        <f t="shared" si="6"/>
        <v>16.513041071294136</v>
      </c>
      <c r="K40" s="260">
        <v>73273.37</v>
      </c>
      <c r="L40" s="255">
        <f t="shared" si="4"/>
        <v>17.851686908042925</v>
      </c>
      <c r="M40" s="68" t="s">
        <v>113</v>
      </c>
      <c r="N40" s="68"/>
      <c r="P40" s="11"/>
    </row>
    <row r="41" spans="1:16" ht="14.1" customHeight="1" thickTop="1" thickBot="1" x14ac:dyDescent="0.25">
      <c r="A41" s="63"/>
      <c r="B41" s="63" t="s">
        <v>104</v>
      </c>
      <c r="C41" s="258">
        <v>17267.418000000001</v>
      </c>
      <c r="D41" s="255">
        <f t="shared" si="2"/>
        <v>10.799306719679199</v>
      </c>
      <c r="E41" s="258">
        <v>26728.366000000002</v>
      </c>
      <c r="F41" s="255">
        <f t="shared" si="3"/>
        <v>11.051721966646841</v>
      </c>
      <c r="G41" s="258">
        <v>12146.23</v>
      </c>
      <c r="H41" s="259">
        <f t="shared" si="5"/>
        <v>7.1239883824530521</v>
      </c>
      <c r="I41" s="258">
        <v>20780.03</v>
      </c>
      <c r="J41" s="255">
        <f t="shared" si="6"/>
        <v>7.8417678443830212</v>
      </c>
      <c r="K41" s="258">
        <v>29594.23</v>
      </c>
      <c r="L41" s="255">
        <f t="shared" si="4"/>
        <v>7.2100809372437933</v>
      </c>
      <c r="M41" s="64" t="s">
        <v>105</v>
      </c>
      <c r="N41" s="64"/>
      <c r="P41" s="11"/>
    </row>
    <row r="42" spans="1:16" ht="14.1" customHeight="1" thickTop="1" thickBot="1" x14ac:dyDescent="0.25">
      <c r="A42" s="67"/>
      <c r="B42" s="67" t="s">
        <v>116</v>
      </c>
      <c r="C42" s="260">
        <v>1213.27</v>
      </c>
      <c r="D42" s="255">
        <f t="shared" si="2"/>
        <v>0.75879757261827918</v>
      </c>
      <c r="E42" s="260">
        <v>2764.4079999999999</v>
      </c>
      <c r="F42" s="255">
        <f t="shared" si="3"/>
        <v>1.1430354035998407</v>
      </c>
      <c r="G42" s="260">
        <v>3343.2</v>
      </c>
      <c r="H42" s="257">
        <f t="shared" si="5"/>
        <v>1.9608485892509069</v>
      </c>
      <c r="I42" s="260">
        <v>8045.33</v>
      </c>
      <c r="J42" s="255">
        <f t="shared" si="6"/>
        <v>3.0360692497291901</v>
      </c>
      <c r="K42" s="260">
        <v>16253.23</v>
      </c>
      <c r="L42" s="255">
        <f t="shared" si="4"/>
        <v>3.9597956693463194</v>
      </c>
      <c r="M42" s="68" t="s">
        <v>548</v>
      </c>
      <c r="N42" s="68"/>
      <c r="P42" s="11"/>
    </row>
    <row r="43" spans="1:16" ht="14.1" customHeight="1" thickTop="1" thickBot="1" x14ac:dyDescent="0.25">
      <c r="A43" s="63"/>
      <c r="B43" s="63" t="s">
        <v>363</v>
      </c>
      <c r="C43" s="258">
        <v>163.65199999999999</v>
      </c>
      <c r="D43" s="255">
        <f t="shared" si="2"/>
        <v>0.1023504581454471</v>
      </c>
      <c r="E43" s="258">
        <v>0</v>
      </c>
      <c r="F43" s="255">
        <f t="shared" si="3"/>
        <v>0</v>
      </c>
      <c r="G43" s="258">
        <v>167.22900000000001</v>
      </c>
      <c r="H43" s="259">
        <f t="shared" si="5"/>
        <v>9.808289923780808E-2</v>
      </c>
      <c r="I43" s="258">
        <v>185.42</v>
      </c>
      <c r="J43" s="255">
        <f t="shared" si="6"/>
        <v>6.9972016099375214E-2</v>
      </c>
      <c r="K43" s="258">
        <v>919.41</v>
      </c>
      <c r="L43" s="255">
        <f t="shared" si="4"/>
        <v>0.22399706005229114</v>
      </c>
      <c r="M43" s="64" t="s">
        <v>364</v>
      </c>
      <c r="N43" s="64"/>
      <c r="P43" s="11"/>
    </row>
    <row r="44" spans="1:16" ht="14.1" customHeight="1" thickTop="1" thickBot="1" x14ac:dyDescent="0.25">
      <c r="A44" s="67"/>
      <c r="B44" s="67" t="s">
        <v>365</v>
      </c>
      <c r="C44" s="260">
        <v>1376.059</v>
      </c>
      <c r="D44" s="255">
        <f t="shared" si="2"/>
        <v>0.86060829739426237</v>
      </c>
      <c r="E44" s="260">
        <v>254.82599999999999</v>
      </c>
      <c r="F44" s="255">
        <f t="shared" si="3"/>
        <v>0.10536619043127246</v>
      </c>
      <c r="G44" s="260">
        <v>2276.835</v>
      </c>
      <c r="H44" s="257">
        <f t="shared" si="5"/>
        <v>1.3354058081200912</v>
      </c>
      <c r="I44" s="260">
        <v>1568.12</v>
      </c>
      <c r="J44" s="255">
        <f t="shared" si="6"/>
        <v>0.59176204231340879</v>
      </c>
      <c r="K44" s="260">
        <v>1500.16</v>
      </c>
      <c r="L44" s="255">
        <f t="shared" si="4"/>
        <v>0.36548594164523451</v>
      </c>
      <c r="M44" s="68" t="s">
        <v>366</v>
      </c>
      <c r="N44" s="68"/>
      <c r="P44" s="11"/>
    </row>
    <row r="45" spans="1:16" ht="14.1" customHeight="1" thickTop="1" thickBot="1" x14ac:dyDescent="0.25">
      <c r="A45" s="63"/>
      <c r="B45" s="63" t="s">
        <v>110</v>
      </c>
      <c r="C45" s="258">
        <v>1710.421</v>
      </c>
      <c r="D45" s="255">
        <f t="shared" si="2"/>
        <v>1.0697233945909235</v>
      </c>
      <c r="E45" s="258">
        <v>1426.21</v>
      </c>
      <c r="F45" s="255">
        <f t="shared" si="3"/>
        <v>0.58971342977162888</v>
      </c>
      <c r="G45" s="258">
        <v>719.47900000000004</v>
      </c>
      <c r="H45" s="259">
        <f t="shared" si="5"/>
        <v>0.42198773096005426</v>
      </c>
      <c r="I45" s="258">
        <v>444.49</v>
      </c>
      <c r="J45" s="255">
        <f t="shared" si="6"/>
        <v>0.16773736078099069</v>
      </c>
      <c r="K45" s="258">
        <v>584.44000000000005</v>
      </c>
      <c r="L45" s="255">
        <f t="shared" si="4"/>
        <v>0.1423878811161082</v>
      </c>
      <c r="M45" s="64" t="s">
        <v>111</v>
      </c>
      <c r="N45" s="64"/>
      <c r="P45" s="11"/>
    </row>
    <row r="46" spans="1:16" ht="14.1" customHeight="1" thickTop="1" thickBot="1" x14ac:dyDescent="0.25">
      <c r="A46" s="67"/>
      <c r="B46" s="67" t="s">
        <v>367</v>
      </c>
      <c r="C46" s="260">
        <v>4.5149999999999997</v>
      </c>
      <c r="D46" s="255">
        <f t="shared" si="2"/>
        <v>2.8237498993394137E-3</v>
      </c>
      <c r="E46" s="260">
        <v>0</v>
      </c>
      <c r="F46" s="255">
        <f t="shared" si="3"/>
        <v>0</v>
      </c>
      <c r="G46" s="260">
        <v>185.79400000000001</v>
      </c>
      <c r="H46" s="257">
        <f t="shared" si="5"/>
        <v>0.10897161485740699</v>
      </c>
      <c r="I46" s="260">
        <v>165.11</v>
      </c>
      <c r="J46" s="255">
        <f t="shared" si="6"/>
        <v>6.2307623655311423E-2</v>
      </c>
      <c r="K46" s="260">
        <v>522.83000000000004</v>
      </c>
      <c r="L46" s="255">
        <f t="shared" si="4"/>
        <v>0.12737775628624812</v>
      </c>
      <c r="M46" s="68" t="s">
        <v>368</v>
      </c>
      <c r="N46" s="68"/>
      <c r="P46" s="11"/>
    </row>
    <row r="47" spans="1:16" ht="14.1" customHeight="1" thickTop="1" thickBot="1" x14ac:dyDescent="0.25">
      <c r="A47" s="63"/>
      <c r="B47" s="63" t="s">
        <v>369</v>
      </c>
      <c r="C47" s="258">
        <v>173.26</v>
      </c>
      <c r="D47" s="255">
        <f t="shared" si="2"/>
        <v>0.1083594479644622</v>
      </c>
      <c r="E47" s="258">
        <v>0</v>
      </c>
      <c r="F47" s="255">
        <f t="shared" si="3"/>
        <v>0</v>
      </c>
      <c r="G47" s="258">
        <v>69.442999999999998</v>
      </c>
      <c r="H47" s="259">
        <f t="shared" si="5"/>
        <v>4.0729602950272413E-2</v>
      </c>
      <c r="I47" s="258">
        <v>104.64</v>
      </c>
      <c r="J47" s="255">
        <f t="shared" si="6"/>
        <v>3.9488036698514847E-2</v>
      </c>
      <c r="K47" s="258">
        <v>46.41</v>
      </c>
      <c r="L47" s="255">
        <f t="shared" si="4"/>
        <v>1.1306928962080931E-2</v>
      </c>
      <c r="M47" s="64" t="s">
        <v>370</v>
      </c>
      <c r="N47" s="64"/>
      <c r="P47" s="11"/>
    </row>
    <row r="48" spans="1:16" ht="14.1" customHeight="1" thickTop="1" thickBot="1" x14ac:dyDescent="0.25">
      <c r="A48" s="67"/>
      <c r="B48" s="67" t="s">
        <v>106</v>
      </c>
      <c r="C48" s="260">
        <v>1849.7449999999999</v>
      </c>
      <c r="D48" s="255">
        <f t="shared" si="2"/>
        <v>1.1568587502887229</v>
      </c>
      <c r="E48" s="260">
        <v>3914.5390000000002</v>
      </c>
      <c r="F48" s="255">
        <f t="shared" si="3"/>
        <v>1.6185948911203834</v>
      </c>
      <c r="G48" s="260">
        <v>1874.182</v>
      </c>
      <c r="H48" s="257">
        <f t="shared" si="5"/>
        <v>1.099242381759824</v>
      </c>
      <c r="I48" s="260">
        <v>6944.47</v>
      </c>
      <c r="J48" s="255">
        <f t="shared" si="6"/>
        <v>2.6206372917788165</v>
      </c>
      <c r="K48" s="260">
        <v>13472.61</v>
      </c>
      <c r="L48" s="255">
        <f t="shared" si="4"/>
        <v>3.2823495842236849</v>
      </c>
      <c r="M48" s="68" t="s">
        <v>107</v>
      </c>
      <c r="N48" s="68"/>
      <c r="P48" s="11"/>
    </row>
    <row r="49" spans="1:16" ht="14.1" customHeight="1" thickTop="1" thickBot="1" x14ac:dyDescent="0.25">
      <c r="A49" s="63"/>
      <c r="B49" s="63" t="s">
        <v>114</v>
      </c>
      <c r="C49" s="258">
        <v>7001.28</v>
      </c>
      <c r="D49" s="255">
        <f t="shared" si="2"/>
        <v>4.3787073522141871</v>
      </c>
      <c r="E49" s="258">
        <v>7168.3180000000002</v>
      </c>
      <c r="F49" s="255">
        <f t="shared" si="3"/>
        <v>2.9639768291301438</v>
      </c>
      <c r="G49" s="258">
        <v>4925.4870000000001</v>
      </c>
      <c r="H49" s="259">
        <f t="shared" si="5"/>
        <v>2.8888891586873902</v>
      </c>
      <c r="I49" s="258">
        <v>7903.11</v>
      </c>
      <c r="J49" s="255">
        <f t="shared" si="6"/>
        <v>2.9823996341016787</v>
      </c>
      <c r="K49" s="258">
        <v>8772.14</v>
      </c>
      <c r="L49" s="255">
        <f t="shared" si="4"/>
        <v>2.1371679341829051</v>
      </c>
      <c r="M49" s="64" t="s">
        <v>115</v>
      </c>
      <c r="N49" s="64"/>
      <c r="P49" s="11"/>
    </row>
    <row r="50" spans="1:16" ht="14.1" customHeight="1" thickTop="1" thickBot="1" x14ac:dyDescent="0.25">
      <c r="A50" s="67"/>
      <c r="B50" s="67" t="s">
        <v>371</v>
      </c>
      <c r="C50" s="260">
        <v>645.87199999999996</v>
      </c>
      <c r="D50" s="255">
        <f t="shared" si="2"/>
        <v>0.40393820486957827</v>
      </c>
      <c r="E50" s="260">
        <v>1452.605</v>
      </c>
      <c r="F50" s="255">
        <f t="shared" si="3"/>
        <v>0.60062731060181662</v>
      </c>
      <c r="G50" s="260">
        <v>3749.433</v>
      </c>
      <c r="H50" s="257">
        <f t="shared" si="5"/>
        <v>2.1991117517769792</v>
      </c>
      <c r="I50" s="260">
        <v>8280.1</v>
      </c>
      <c r="J50" s="255">
        <f t="shared" si="6"/>
        <v>3.1246644941453821</v>
      </c>
      <c r="K50" s="260">
        <v>11482.32</v>
      </c>
      <c r="L50" s="255">
        <f t="shared" si="4"/>
        <v>2.7974526300340687</v>
      </c>
      <c r="M50" s="68" t="s">
        <v>372</v>
      </c>
      <c r="N50" s="68"/>
      <c r="P50" s="11"/>
    </row>
    <row r="51" spans="1:16" ht="15.75" thickTop="1" thickBot="1" x14ac:dyDescent="0.25">
      <c r="A51" s="74" t="s">
        <v>98</v>
      </c>
      <c r="B51" s="75" t="s">
        <v>92</v>
      </c>
      <c r="C51" s="266">
        <v>993.03300000000002</v>
      </c>
      <c r="D51" s="255">
        <f t="shared" si="2"/>
        <v>0.62105799198022504</v>
      </c>
      <c r="E51" s="266">
        <v>268.87299999999999</v>
      </c>
      <c r="F51" s="255">
        <f t="shared" si="3"/>
        <v>0.11117438455976829</v>
      </c>
      <c r="G51" s="266">
        <v>1285.873</v>
      </c>
      <c r="H51" s="259">
        <f t="shared" si="5"/>
        <v>0.75418828009267513</v>
      </c>
      <c r="I51" s="266">
        <v>2743.03</v>
      </c>
      <c r="J51" s="255">
        <f t="shared" si="6"/>
        <v>1.0351382769985396</v>
      </c>
      <c r="K51" s="266">
        <v>3711.91</v>
      </c>
      <c r="L51" s="255">
        <f t="shared" si="4"/>
        <v>0.90433748510316392</v>
      </c>
      <c r="M51" s="76" t="s">
        <v>93</v>
      </c>
      <c r="N51" s="77" t="s">
        <v>98</v>
      </c>
      <c r="P51" s="11"/>
    </row>
    <row r="52" spans="1:16" ht="15.75" thickTop="1" thickBot="1" x14ac:dyDescent="0.25">
      <c r="A52" s="103" t="s">
        <v>119</v>
      </c>
      <c r="B52" s="121" t="s">
        <v>373</v>
      </c>
      <c r="C52" s="267">
        <f>SUM(C53:C58)</f>
        <v>491.92</v>
      </c>
      <c r="D52" s="255">
        <f t="shared" si="2"/>
        <v>0.30765427474707524</v>
      </c>
      <c r="E52" s="267">
        <f>SUM(E53:E58)</f>
        <v>146.93700000000001</v>
      </c>
      <c r="F52" s="255">
        <f t="shared" si="3"/>
        <v>6.0755935122004355E-2</v>
      </c>
      <c r="G52" s="267">
        <f>SUM(G53:G58)</f>
        <v>417.50900000000001</v>
      </c>
      <c r="H52" s="257">
        <f t="shared" si="5"/>
        <v>0.24487674492987468</v>
      </c>
      <c r="I52" s="267">
        <f>SUM(I53:I58)</f>
        <v>2027.85</v>
      </c>
      <c r="J52" s="255">
        <f t="shared" si="6"/>
        <v>0.76525052770530699</v>
      </c>
      <c r="K52" s="267">
        <f>SUM(K53:K58)</f>
        <v>5605.8</v>
      </c>
      <c r="L52" s="255">
        <f t="shared" si="4"/>
        <v>1.365748381289233</v>
      </c>
      <c r="M52" s="122" t="s">
        <v>135</v>
      </c>
      <c r="N52" s="123" t="s">
        <v>119</v>
      </c>
      <c r="P52" s="11"/>
    </row>
    <row r="53" spans="1:16" ht="14.1" customHeight="1" thickTop="1" thickBot="1" x14ac:dyDescent="0.25">
      <c r="A53" s="63"/>
      <c r="B53" s="63" t="s">
        <v>96</v>
      </c>
      <c r="C53" s="258">
        <v>0</v>
      </c>
      <c r="D53" s="255">
        <f t="shared" si="2"/>
        <v>0</v>
      </c>
      <c r="E53" s="258">
        <v>3.5999999999999997E-2</v>
      </c>
      <c r="F53" s="255">
        <f t="shared" si="3"/>
        <v>1.4885383969947369E-5</v>
      </c>
      <c r="G53" s="258">
        <v>163.554</v>
      </c>
      <c r="H53" s="259">
        <f t="shared" si="5"/>
        <v>9.5927443816206895E-2</v>
      </c>
      <c r="I53" s="258">
        <v>228.88</v>
      </c>
      <c r="J53" s="255">
        <f t="shared" si="6"/>
        <v>8.6372532870375371E-2</v>
      </c>
      <c r="K53" s="258">
        <v>1453.56</v>
      </c>
      <c r="L53" s="255">
        <f t="shared" si="4"/>
        <v>0.35413272273480628</v>
      </c>
      <c r="M53" s="64" t="s">
        <v>97</v>
      </c>
      <c r="N53" s="64"/>
      <c r="P53" s="11"/>
    </row>
    <row r="54" spans="1:16" ht="14.1" customHeight="1" thickTop="1" thickBot="1" x14ac:dyDescent="0.25">
      <c r="A54" s="67"/>
      <c r="B54" s="67" t="s">
        <v>94</v>
      </c>
      <c r="C54" s="260">
        <v>209.809</v>
      </c>
      <c r="D54" s="255">
        <f t="shared" si="2"/>
        <v>0.13121775030575927</v>
      </c>
      <c r="E54" s="260">
        <v>146.90100000000001</v>
      </c>
      <c r="F54" s="255">
        <f t="shared" si="3"/>
        <v>6.0741049738034403E-2</v>
      </c>
      <c r="G54" s="260">
        <v>81.635999999999996</v>
      </c>
      <c r="H54" s="257">
        <f t="shared" si="5"/>
        <v>4.7881022802131801E-2</v>
      </c>
      <c r="I54" s="260">
        <v>238.35</v>
      </c>
      <c r="J54" s="255">
        <f t="shared" si="6"/>
        <v>8.9946230381221459E-2</v>
      </c>
      <c r="K54" s="260">
        <v>679.99</v>
      </c>
      <c r="L54" s="255">
        <f t="shared" si="4"/>
        <v>0.16566685250862775</v>
      </c>
      <c r="M54" s="68" t="s">
        <v>95</v>
      </c>
      <c r="N54" s="68"/>
      <c r="P54" s="11"/>
    </row>
    <row r="55" spans="1:16" ht="14.1" customHeight="1" thickTop="1" thickBot="1" x14ac:dyDescent="0.25">
      <c r="A55" s="63"/>
      <c r="B55" s="63" t="s">
        <v>374</v>
      </c>
      <c r="C55" s="258">
        <v>69.820999999999998</v>
      </c>
      <c r="D55" s="255">
        <f t="shared" si="2"/>
        <v>4.3667118875255199E-2</v>
      </c>
      <c r="E55" s="258">
        <v>0</v>
      </c>
      <c r="F55" s="255">
        <f t="shared" si="3"/>
        <v>0</v>
      </c>
      <c r="G55" s="258">
        <v>0</v>
      </c>
      <c r="H55" s="259">
        <f t="shared" si="5"/>
        <v>0</v>
      </c>
      <c r="I55" s="258">
        <v>70.25</v>
      </c>
      <c r="J55" s="255">
        <f t="shared" si="6"/>
        <v>2.6510269285843536E-2</v>
      </c>
      <c r="K55" s="258">
        <v>818.49</v>
      </c>
      <c r="L55" s="255">
        <f t="shared" si="4"/>
        <v>0.19940978854069433</v>
      </c>
      <c r="M55" s="64" t="s">
        <v>375</v>
      </c>
      <c r="N55" s="64"/>
      <c r="P55" s="11"/>
    </row>
    <row r="56" spans="1:16" ht="14.1" customHeight="1" thickTop="1" thickBot="1" x14ac:dyDescent="0.25">
      <c r="A56" s="67"/>
      <c r="B56" s="67" t="s">
        <v>376</v>
      </c>
      <c r="C56" s="260">
        <v>93.992000000000004</v>
      </c>
      <c r="D56" s="255">
        <f t="shared" si="2"/>
        <v>5.8784031127067593E-2</v>
      </c>
      <c r="E56" s="260">
        <v>0</v>
      </c>
      <c r="F56" s="255">
        <f t="shared" si="3"/>
        <v>0</v>
      </c>
      <c r="G56" s="260">
        <v>96.381</v>
      </c>
      <c r="H56" s="257">
        <f t="shared" si="5"/>
        <v>5.6529237820229623E-2</v>
      </c>
      <c r="I56" s="260">
        <v>690.06</v>
      </c>
      <c r="J56" s="255">
        <f t="shared" si="6"/>
        <v>0.26040820531514863</v>
      </c>
      <c r="K56" s="260">
        <v>1461.47</v>
      </c>
      <c r="L56" s="255">
        <f t="shared" si="4"/>
        <v>0.35605984637389404</v>
      </c>
      <c r="M56" s="68" t="s">
        <v>377</v>
      </c>
      <c r="N56" s="68"/>
      <c r="P56" s="11"/>
    </row>
    <row r="57" spans="1:16" ht="14.1" customHeight="1" thickTop="1" thickBot="1" x14ac:dyDescent="0.25">
      <c r="A57" s="63"/>
      <c r="B57" s="63" t="s">
        <v>378</v>
      </c>
      <c r="C57" s="258">
        <v>0</v>
      </c>
      <c r="D57" s="255">
        <f t="shared" si="2"/>
        <v>0</v>
      </c>
      <c r="E57" s="258">
        <v>0</v>
      </c>
      <c r="F57" s="255">
        <f t="shared" si="3"/>
        <v>0</v>
      </c>
      <c r="G57" s="258">
        <v>68.152000000000001</v>
      </c>
      <c r="H57" s="259">
        <f t="shared" si="5"/>
        <v>3.9972407589922175E-2</v>
      </c>
      <c r="I57" s="258">
        <v>1.96</v>
      </c>
      <c r="J57" s="255">
        <f t="shared" si="6"/>
        <v>7.3964594733456695E-4</v>
      </c>
      <c r="K57" s="258">
        <v>1.17</v>
      </c>
      <c r="L57" s="255">
        <f t="shared" si="4"/>
        <v>2.8504862929615797E-4</v>
      </c>
      <c r="M57" s="64" t="s">
        <v>379</v>
      </c>
      <c r="N57" s="64"/>
      <c r="P57" s="11"/>
    </row>
    <row r="58" spans="1:16" ht="14.1" customHeight="1" thickTop="1" thickBot="1" x14ac:dyDescent="0.25">
      <c r="A58" s="67"/>
      <c r="B58" s="67" t="s">
        <v>62</v>
      </c>
      <c r="C58" s="260">
        <v>118.298</v>
      </c>
      <c r="D58" s="255">
        <f t="shared" si="2"/>
        <v>7.398537443899314E-2</v>
      </c>
      <c r="E58" s="260">
        <v>0</v>
      </c>
      <c r="F58" s="255">
        <f t="shared" si="3"/>
        <v>0</v>
      </c>
      <c r="G58" s="260">
        <v>7.7859999999999996</v>
      </c>
      <c r="H58" s="257">
        <f t="shared" si="5"/>
        <v>4.5666329013841715E-3</v>
      </c>
      <c r="I58" s="260">
        <v>798.34999999999991</v>
      </c>
      <c r="J58" s="255">
        <f t="shared" si="6"/>
        <v>0.30127364390538341</v>
      </c>
      <c r="K58" s="260">
        <v>1191.1199999999999</v>
      </c>
      <c r="L58" s="255">
        <f t="shared" si="4"/>
        <v>0.29019412250191423</v>
      </c>
      <c r="M58" s="68" t="s">
        <v>63</v>
      </c>
      <c r="N58" s="68"/>
      <c r="P58" s="11"/>
    </row>
    <row r="59" spans="1:16" ht="15.75" thickTop="1" thickBot="1" x14ac:dyDescent="0.25">
      <c r="A59" s="74" t="s">
        <v>127</v>
      </c>
      <c r="B59" s="75" t="s">
        <v>120</v>
      </c>
      <c r="C59" s="266">
        <f>SUM(C60:C65)</f>
        <v>1735.2550000000001</v>
      </c>
      <c r="D59" s="255">
        <f t="shared" si="2"/>
        <v>1.0852549571601806</v>
      </c>
      <c r="E59" s="266">
        <f>SUM(E60:E65)</f>
        <v>4191.817</v>
      </c>
      <c r="F59" s="255">
        <f t="shared" si="3"/>
        <v>1.7332445993542462</v>
      </c>
      <c r="G59" s="266">
        <f>SUM(G60:G65)</f>
        <v>3292.7710000000002</v>
      </c>
      <c r="H59" s="259">
        <f t="shared" si="5"/>
        <v>1.9312710487186822</v>
      </c>
      <c r="I59" s="266">
        <f>SUM(I60:I65)</f>
        <v>3217.06</v>
      </c>
      <c r="J59" s="255">
        <f t="shared" si="6"/>
        <v>1.2140231588429298</v>
      </c>
      <c r="K59" s="266">
        <f>SUM(K60:K65)</f>
        <v>4383.9900000000007</v>
      </c>
      <c r="L59" s="255">
        <f t="shared" si="4"/>
        <v>1.0680772139727042</v>
      </c>
      <c r="M59" s="76" t="s">
        <v>121</v>
      </c>
      <c r="N59" s="77" t="s">
        <v>127</v>
      </c>
      <c r="P59" s="11"/>
    </row>
    <row r="60" spans="1:16" ht="14.1" customHeight="1" thickTop="1" thickBot="1" x14ac:dyDescent="0.25">
      <c r="A60" s="67"/>
      <c r="B60" s="67" t="s">
        <v>122</v>
      </c>
      <c r="C60" s="260">
        <v>705.33199999999999</v>
      </c>
      <c r="D60" s="255">
        <f t="shared" si="2"/>
        <v>0.44112539623496511</v>
      </c>
      <c r="E60" s="260">
        <v>248.173</v>
      </c>
      <c r="F60" s="255">
        <f t="shared" si="3"/>
        <v>0.10261528877704856</v>
      </c>
      <c r="G60" s="260">
        <v>1113.809</v>
      </c>
      <c r="H60" s="257">
        <f t="shared" si="5"/>
        <v>0.65326956399406666</v>
      </c>
      <c r="I60" s="260">
        <v>1553.22</v>
      </c>
      <c r="J60" s="255">
        <f t="shared" si="6"/>
        <v>0.58613922363214099</v>
      </c>
      <c r="K60" s="260">
        <v>1632.48</v>
      </c>
      <c r="L60" s="255">
        <f t="shared" si="4"/>
        <v>0.39772323619948036</v>
      </c>
      <c r="M60" s="68" t="s">
        <v>123</v>
      </c>
      <c r="N60" s="68"/>
      <c r="P60" s="11"/>
    </row>
    <row r="61" spans="1:16" ht="14.1" customHeight="1" thickTop="1" thickBot="1" x14ac:dyDescent="0.25">
      <c r="A61" s="63"/>
      <c r="B61" s="63" t="s">
        <v>412</v>
      </c>
      <c r="C61" s="258">
        <v>1029.838</v>
      </c>
      <c r="D61" s="255">
        <f t="shared" si="2"/>
        <v>0.644076400628107</v>
      </c>
      <c r="E61" s="258">
        <v>3943.6439999999998</v>
      </c>
      <c r="F61" s="255">
        <f t="shared" si="3"/>
        <v>1.6306293105771978</v>
      </c>
      <c r="G61" s="258">
        <v>2035.7139999999999</v>
      </c>
      <c r="H61" s="259">
        <f t="shared" si="5"/>
        <v>1.1939838852052886</v>
      </c>
      <c r="I61" s="258">
        <v>1519.46</v>
      </c>
      <c r="J61" s="255">
        <f t="shared" si="6"/>
        <v>0.57339919955968432</v>
      </c>
      <c r="K61" s="258">
        <v>2750.36</v>
      </c>
      <c r="L61" s="255">
        <f t="shared" si="4"/>
        <v>0.67007380177006937</v>
      </c>
      <c r="M61" s="64" t="s">
        <v>124</v>
      </c>
      <c r="N61" s="64"/>
      <c r="P61" s="11"/>
    </row>
    <row r="62" spans="1:16" ht="14.1" customHeight="1" thickTop="1" thickBot="1" x14ac:dyDescent="0.25">
      <c r="A62" s="67"/>
      <c r="B62" s="67" t="s">
        <v>380</v>
      </c>
      <c r="C62" s="260">
        <v>8.5000000000000006E-2</v>
      </c>
      <c r="D62" s="255">
        <f t="shared" si="2"/>
        <v>5.3160297108272473E-5</v>
      </c>
      <c r="E62" s="260">
        <v>0</v>
      </c>
      <c r="F62" s="255">
        <f t="shared" si="3"/>
        <v>0</v>
      </c>
      <c r="G62" s="260">
        <v>106.724</v>
      </c>
      <c r="H62" s="257">
        <f t="shared" si="5"/>
        <v>6.2595598480262568E-2</v>
      </c>
      <c r="I62" s="260">
        <v>0</v>
      </c>
      <c r="J62" s="255">
        <f t="shared" si="6"/>
        <v>0</v>
      </c>
      <c r="K62" s="260">
        <v>0.1</v>
      </c>
      <c r="L62" s="255">
        <f t="shared" si="4"/>
        <v>2.4363130709073333E-5</v>
      </c>
      <c r="M62" s="68" t="s">
        <v>423</v>
      </c>
      <c r="N62" s="68"/>
      <c r="P62" s="11"/>
    </row>
    <row r="63" spans="1:16" ht="14.1" customHeight="1" thickTop="1" thickBot="1" x14ac:dyDescent="0.25">
      <c r="A63" s="63"/>
      <c r="B63" s="63" t="s">
        <v>381</v>
      </c>
      <c r="C63" s="258">
        <v>0</v>
      </c>
      <c r="D63" s="255">
        <f t="shared" si="2"/>
        <v>0</v>
      </c>
      <c r="E63" s="258">
        <v>0</v>
      </c>
      <c r="F63" s="255">
        <f t="shared" si="3"/>
        <v>0</v>
      </c>
      <c r="G63" s="258">
        <v>0</v>
      </c>
      <c r="H63" s="259">
        <f t="shared" si="5"/>
        <v>0</v>
      </c>
      <c r="I63" s="258">
        <v>0</v>
      </c>
      <c r="J63" s="255">
        <f t="shared" si="6"/>
        <v>0</v>
      </c>
      <c r="K63" s="258">
        <v>0</v>
      </c>
      <c r="L63" s="255">
        <f t="shared" si="4"/>
        <v>0</v>
      </c>
      <c r="M63" s="64" t="s">
        <v>382</v>
      </c>
      <c r="N63" s="64"/>
      <c r="P63" s="11"/>
    </row>
    <row r="64" spans="1:16" ht="14.1" customHeight="1" thickTop="1" thickBot="1" x14ac:dyDescent="0.25">
      <c r="A64" s="67"/>
      <c r="B64" s="67" t="s">
        <v>383</v>
      </c>
      <c r="C64" s="260">
        <v>0</v>
      </c>
      <c r="D64" s="255">
        <f t="shared" si="2"/>
        <v>0</v>
      </c>
      <c r="E64" s="260">
        <v>0</v>
      </c>
      <c r="F64" s="255">
        <f t="shared" si="3"/>
        <v>0</v>
      </c>
      <c r="G64" s="260">
        <v>0</v>
      </c>
      <c r="H64" s="257">
        <f t="shared" si="5"/>
        <v>0</v>
      </c>
      <c r="I64" s="260">
        <v>142.82</v>
      </c>
      <c r="J64" s="255">
        <f t="shared" si="6"/>
        <v>5.3896037856287167E-2</v>
      </c>
      <c r="K64" s="260">
        <v>0</v>
      </c>
      <c r="L64" s="255">
        <f t="shared" si="4"/>
        <v>0</v>
      </c>
      <c r="M64" s="68" t="s">
        <v>384</v>
      </c>
      <c r="N64" s="68"/>
      <c r="P64" s="11"/>
    </row>
    <row r="65" spans="1:16" ht="14.1" customHeight="1" thickTop="1" thickBot="1" x14ac:dyDescent="0.25">
      <c r="A65" s="63"/>
      <c r="B65" s="63" t="s">
        <v>385</v>
      </c>
      <c r="C65" s="258">
        <v>0</v>
      </c>
      <c r="D65" s="255">
        <f t="shared" si="2"/>
        <v>0</v>
      </c>
      <c r="E65" s="258">
        <v>0</v>
      </c>
      <c r="F65" s="255">
        <f t="shared" si="3"/>
        <v>0</v>
      </c>
      <c r="G65" s="258">
        <v>36.524000000000001</v>
      </c>
      <c r="H65" s="259">
        <f t="shared" si="5"/>
        <v>2.1422001039064411E-2</v>
      </c>
      <c r="I65" s="258">
        <v>1.5599999999994907</v>
      </c>
      <c r="J65" s="255">
        <f t="shared" si="6"/>
        <v>5.8869779481711632E-4</v>
      </c>
      <c r="K65" s="258">
        <v>1.05</v>
      </c>
      <c r="L65" s="255">
        <f t="shared" si="4"/>
        <v>2.5581287244527001E-4</v>
      </c>
      <c r="M65" s="64" t="s">
        <v>126</v>
      </c>
      <c r="N65" s="64"/>
      <c r="P65" s="11"/>
    </row>
    <row r="66" spans="1:16" ht="27.75" customHeight="1" thickTop="1" x14ac:dyDescent="0.2">
      <c r="A66" s="110" t="s">
        <v>130</v>
      </c>
      <c r="B66" s="97" t="s">
        <v>486</v>
      </c>
      <c r="C66" s="261">
        <v>12956.633</v>
      </c>
      <c r="D66" s="263">
        <f t="shared" si="2"/>
        <v>8.1032759976805604</v>
      </c>
      <c r="E66" s="261">
        <v>22505.597000000002</v>
      </c>
      <c r="F66" s="263">
        <f t="shared" si="3"/>
        <v>9.305679244941544</v>
      </c>
      <c r="G66" s="261">
        <v>13995.495000000001</v>
      </c>
      <c r="H66" s="263">
        <f t="shared" si="5"/>
        <v>8.2086164831951809</v>
      </c>
      <c r="I66" s="261">
        <v>2117.9</v>
      </c>
      <c r="J66" s="262">
        <f t="shared" si="6"/>
        <v>0.79923273054075483</v>
      </c>
      <c r="K66" s="261">
        <v>3980.03</v>
      </c>
      <c r="L66" s="263">
        <f t="shared" si="4"/>
        <v>0.96965991116033134</v>
      </c>
      <c r="M66" s="98" t="s">
        <v>386</v>
      </c>
      <c r="N66" s="183" t="s">
        <v>130</v>
      </c>
      <c r="P66" s="11"/>
    </row>
    <row r="67" spans="1:16" x14ac:dyDescent="0.2">
      <c r="A67" s="312" t="s">
        <v>454</v>
      </c>
      <c r="B67" s="312"/>
      <c r="C67" s="268">
        <f>C7+C20+C32+C37+C51+C52+C59+C66</f>
        <v>159893.764</v>
      </c>
      <c r="D67" s="269">
        <f t="shared" si="2"/>
        <v>100</v>
      </c>
      <c r="E67" s="268">
        <f>E66+E59+E52+E51+E37+E32+E20+E7</f>
        <v>241847.97700000001</v>
      </c>
      <c r="F67" s="269">
        <f t="shared" si="3"/>
        <v>100</v>
      </c>
      <c r="G67" s="268">
        <f>G66+G59+G52+G51+G37+G32+G20+G7</f>
        <v>170497.61100000003</v>
      </c>
      <c r="H67" s="269">
        <f>H66+H59+H52+H51+H37+H32+H20+H7</f>
        <v>99.999999999999986</v>
      </c>
      <c r="I67" s="268">
        <f>I66+I59+I52+I51+I37+I32+I20+I7</f>
        <v>264991.64999999997</v>
      </c>
      <c r="J67" s="269">
        <f t="shared" si="6"/>
        <v>100</v>
      </c>
      <c r="K67" s="268">
        <f>K66+K59+K52+K51+K37+K32+K20+K7</f>
        <v>410456.27999999991</v>
      </c>
      <c r="L67" s="269">
        <f t="shared" si="4"/>
        <v>100</v>
      </c>
      <c r="M67" s="318" t="s">
        <v>37</v>
      </c>
      <c r="N67" s="318"/>
    </row>
    <row r="68" spans="1:16" ht="11.25" customHeight="1" x14ac:dyDescent="0.2">
      <c r="A68" s="338" t="s">
        <v>361</v>
      </c>
      <c r="B68" s="338"/>
      <c r="C68" s="15"/>
      <c r="D68" s="19"/>
      <c r="E68" s="14"/>
      <c r="F68" s="19"/>
      <c r="G68" s="14"/>
      <c r="H68" s="19"/>
      <c r="I68" s="14"/>
      <c r="K68" s="340"/>
      <c r="L68" s="340"/>
      <c r="M68" s="337" t="s">
        <v>362</v>
      </c>
      <c r="N68" s="337"/>
    </row>
    <row r="69" spans="1:16" x14ac:dyDescent="0.2">
      <c r="A69" s="16"/>
      <c r="K69" s="169"/>
      <c r="L69" s="168"/>
      <c r="N69" s="17"/>
    </row>
    <row r="70" spans="1:16" x14ac:dyDescent="0.2">
      <c r="A70" s="16"/>
      <c r="N70" s="17"/>
    </row>
    <row r="71" spans="1:16" x14ac:dyDescent="0.2">
      <c r="A71" s="16"/>
      <c r="N71" s="17"/>
    </row>
  </sheetData>
  <customSheetViews>
    <customSheetView guid="{0FAC0244-EA19-11D4-BED2-0000C068ECF6}" scale="75" showPageBreaks="1" showRuler="0" topLeftCell="C60">
      <selection activeCell="I76" sqref="I76"/>
      <pageMargins left="0.11811023622047245" right="0.11811023622047245" top="0.19685039370078741" bottom="0.19685039370078741" header="0.51181102362204722" footer="0.51181102362204722"/>
      <printOptions horizontalCentered="1" verticalCentered="1"/>
      <pageSetup paperSize="9" orientation="landscape" r:id="rId1"/>
      <headerFooter alignWithMargins="0"/>
    </customSheetView>
  </customSheetViews>
  <mergeCells count="15">
    <mergeCell ref="A1:M1"/>
    <mergeCell ref="A2:M2"/>
    <mergeCell ref="A3:M3"/>
    <mergeCell ref="M4:N4"/>
    <mergeCell ref="K5:L5"/>
    <mergeCell ref="E4:J4"/>
    <mergeCell ref="A4:C4"/>
    <mergeCell ref="M68:N68"/>
    <mergeCell ref="A68:B68"/>
    <mergeCell ref="A5:B6"/>
    <mergeCell ref="I5:J5"/>
    <mergeCell ref="M67:N67"/>
    <mergeCell ref="A67:B67"/>
    <mergeCell ref="K68:L68"/>
    <mergeCell ref="M5:N6"/>
  </mergeCells>
  <phoneticPr fontId="12" type="noConversion"/>
  <printOptions horizontalCentered="1" verticalCentered="1"/>
  <pageMargins left="0" right="0" top="0" bottom="0" header="0.51181102362204722" footer="0"/>
  <pageSetup paperSize="9" scale="95" orientation="landscape" r:id="rId2"/>
  <headerFooter alignWithMargins="0"/>
  <rowBreaks count="1" manualBreakCount="1">
    <brk id="36" max="11" man="1"/>
  </rowBreak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20"/>
  <sheetViews>
    <sheetView rightToLeft="1" view="pageBreakPreview" zoomScaleNormal="100" zoomScaleSheetLayoutView="100" workbookViewId="0">
      <selection activeCell="C7" sqref="C7"/>
    </sheetView>
  </sheetViews>
  <sheetFormatPr defaultRowHeight="14.25" x14ac:dyDescent="0.2"/>
  <cols>
    <col min="1" max="1" width="3.85546875" style="18" customWidth="1"/>
    <col min="2" max="2" width="30" style="13" customWidth="1"/>
    <col min="3" max="6" width="9.28515625" style="191" customWidth="1"/>
    <col min="7" max="7" width="10.140625" style="191" customWidth="1"/>
    <col min="8" max="11" width="9.28515625" style="191" customWidth="1"/>
    <col min="12" max="12" width="10.42578125" style="191" customWidth="1"/>
    <col min="13" max="13" width="30.28515625" style="5" customWidth="1"/>
    <col min="14" max="14" width="3.140625" style="5" customWidth="1"/>
    <col min="15" max="16384" width="9.140625" style="5"/>
  </cols>
  <sheetData>
    <row r="1" spans="1:14" s="1" customFormat="1" ht="20.25" x14ac:dyDescent="0.2">
      <c r="A1" s="335" t="s">
        <v>387</v>
      </c>
      <c r="B1" s="335"/>
      <c r="C1" s="335"/>
      <c r="D1" s="335"/>
      <c r="E1" s="335"/>
      <c r="F1" s="335"/>
      <c r="G1" s="335"/>
      <c r="H1" s="335"/>
      <c r="I1" s="335"/>
      <c r="J1" s="335"/>
      <c r="K1" s="335"/>
      <c r="L1" s="335"/>
      <c r="M1" s="335"/>
      <c r="N1" s="335"/>
    </row>
    <row r="2" spans="1:14" s="188" customFormat="1" ht="20.25" x14ac:dyDescent="0.2">
      <c r="A2" s="319">
        <v>2011</v>
      </c>
      <c r="B2" s="319"/>
      <c r="C2" s="319"/>
      <c r="D2" s="319"/>
      <c r="E2" s="319"/>
      <c r="F2" s="319"/>
      <c r="G2" s="319"/>
      <c r="H2" s="319"/>
      <c r="I2" s="319"/>
      <c r="J2" s="319"/>
      <c r="K2" s="319"/>
      <c r="L2" s="319"/>
      <c r="M2" s="319"/>
      <c r="N2" s="319"/>
    </row>
    <row r="3" spans="1:14" s="12" customFormat="1" ht="15.75" x14ac:dyDescent="0.2">
      <c r="A3" s="334" t="s">
        <v>388</v>
      </c>
      <c r="B3" s="334"/>
      <c r="C3" s="334"/>
      <c r="D3" s="334"/>
      <c r="E3" s="334"/>
      <c r="F3" s="334"/>
      <c r="G3" s="334"/>
      <c r="H3" s="334"/>
      <c r="I3" s="334"/>
      <c r="J3" s="334"/>
      <c r="K3" s="334"/>
      <c r="L3" s="334"/>
      <c r="M3" s="334"/>
      <c r="N3" s="334"/>
    </row>
    <row r="4" spans="1:14" s="12" customFormat="1" ht="15.75" x14ac:dyDescent="0.2">
      <c r="A4" s="334">
        <v>2011</v>
      </c>
      <c r="B4" s="334"/>
      <c r="C4" s="334"/>
      <c r="D4" s="334"/>
      <c r="E4" s="334"/>
      <c r="F4" s="334"/>
      <c r="G4" s="334"/>
      <c r="H4" s="334"/>
      <c r="I4" s="334"/>
      <c r="J4" s="334"/>
      <c r="K4" s="334"/>
      <c r="L4" s="334"/>
      <c r="M4" s="334"/>
      <c r="N4" s="334"/>
    </row>
    <row r="5" spans="1:14" s="189" customFormat="1" ht="21.95" customHeight="1" x14ac:dyDescent="0.2">
      <c r="A5" s="313" t="s">
        <v>515</v>
      </c>
      <c r="B5" s="313"/>
      <c r="C5" s="226"/>
      <c r="D5" s="317"/>
      <c r="E5" s="317"/>
      <c r="F5" s="317"/>
      <c r="G5" s="317"/>
      <c r="H5" s="317"/>
      <c r="I5" s="317"/>
      <c r="J5" s="317"/>
      <c r="K5" s="317"/>
      <c r="L5" s="226"/>
      <c r="M5" s="314" t="s">
        <v>524</v>
      </c>
      <c r="N5" s="314"/>
    </row>
    <row r="6" spans="1:14" s="191" customFormat="1" ht="191.25" customHeight="1" x14ac:dyDescent="0.2">
      <c r="A6" s="321" t="s">
        <v>480</v>
      </c>
      <c r="B6" s="321"/>
      <c r="C6" s="99" t="s">
        <v>547</v>
      </c>
      <c r="D6" s="99" t="s">
        <v>536</v>
      </c>
      <c r="E6" s="99" t="s">
        <v>537</v>
      </c>
      <c r="F6" s="99" t="s">
        <v>538</v>
      </c>
      <c r="G6" s="99" t="s">
        <v>539</v>
      </c>
      <c r="H6" s="154" t="s">
        <v>549</v>
      </c>
      <c r="I6" s="99" t="s">
        <v>541</v>
      </c>
      <c r="J6" s="99" t="s">
        <v>542</v>
      </c>
      <c r="K6" s="99" t="s">
        <v>543</v>
      </c>
      <c r="L6" s="190" t="s">
        <v>544</v>
      </c>
      <c r="M6" s="311" t="s">
        <v>455</v>
      </c>
      <c r="N6" s="311"/>
    </row>
    <row r="7" spans="1:14" ht="24" customHeight="1" thickBot="1" x14ac:dyDescent="0.25">
      <c r="A7" s="74" t="s">
        <v>9</v>
      </c>
      <c r="B7" s="90" t="s">
        <v>10</v>
      </c>
      <c r="C7" s="270">
        <f>'265'!C6</f>
        <v>118.96</v>
      </c>
      <c r="D7" s="270">
        <f>'265'!D6</f>
        <v>4.03</v>
      </c>
      <c r="E7" s="270">
        <f>'265'!E6</f>
        <v>0.32</v>
      </c>
      <c r="F7" s="270">
        <f>'265'!F6</f>
        <v>0</v>
      </c>
      <c r="G7" s="270">
        <f>'265'!G6</f>
        <v>0.14000000000000001</v>
      </c>
      <c r="H7" s="270">
        <f>'265'!H6</f>
        <v>0</v>
      </c>
      <c r="I7" s="270">
        <f>'265'!I6</f>
        <v>0.28999999999999998</v>
      </c>
      <c r="J7" s="270">
        <f>'265'!J6</f>
        <v>0</v>
      </c>
      <c r="K7" s="270">
        <f>'265'!K6</f>
        <v>0.01</v>
      </c>
      <c r="L7" s="271">
        <f>SUM(C7:K7)</f>
        <v>123.75</v>
      </c>
      <c r="M7" s="91" t="s">
        <v>11</v>
      </c>
      <c r="N7" s="92" t="s">
        <v>9</v>
      </c>
    </row>
    <row r="8" spans="1:14" ht="24" customHeight="1" thickTop="1" thickBot="1" x14ac:dyDescent="0.25">
      <c r="A8" s="66" t="s">
        <v>12</v>
      </c>
      <c r="B8" s="87" t="s">
        <v>13</v>
      </c>
      <c r="C8" s="256">
        <f>'265'!C17</f>
        <v>6.1</v>
      </c>
      <c r="D8" s="256">
        <f>'265'!D17</f>
        <v>0.1</v>
      </c>
      <c r="E8" s="256">
        <f>'265'!E17</f>
        <v>0</v>
      </c>
      <c r="F8" s="256">
        <f>'265'!F17</f>
        <v>0</v>
      </c>
      <c r="G8" s="256">
        <f>'265'!G17</f>
        <v>0</v>
      </c>
      <c r="H8" s="256">
        <f>'265'!H17</f>
        <v>0</v>
      </c>
      <c r="I8" s="256">
        <f>'265'!I17</f>
        <v>0</v>
      </c>
      <c r="J8" s="256">
        <f>'265'!J17</f>
        <v>0</v>
      </c>
      <c r="K8" s="256">
        <f>'265'!K17</f>
        <v>0.6</v>
      </c>
      <c r="L8" s="272">
        <f t="shared" ref="L8:L16" si="0">SUM(C8:K8)</f>
        <v>6.7999999999999989</v>
      </c>
      <c r="M8" s="88" t="s">
        <v>14</v>
      </c>
      <c r="N8" s="89" t="s">
        <v>12</v>
      </c>
    </row>
    <row r="9" spans="1:14" ht="30" customHeight="1" thickTop="1" thickBot="1" x14ac:dyDescent="0.25">
      <c r="A9" s="62" t="s">
        <v>15</v>
      </c>
      <c r="B9" s="84" t="s">
        <v>16</v>
      </c>
      <c r="C9" s="273">
        <f>'265'!C20</f>
        <v>42.199999999999996</v>
      </c>
      <c r="D9" s="273">
        <f>'265'!D20</f>
        <v>110.1</v>
      </c>
      <c r="E9" s="273">
        <f>'265'!E20</f>
        <v>0.1</v>
      </c>
      <c r="F9" s="273">
        <f>'265'!F20</f>
        <v>0</v>
      </c>
      <c r="G9" s="273">
        <f>'265'!G20</f>
        <v>1019.3</v>
      </c>
      <c r="H9" s="273">
        <f>'265'!H20</f>
        <v>26.8</v>
      </c>
      <c r="I9" s="273">
        <f>'265'!I20</f>
        <v>62.44</v>
      </c>
      <c r="J9" s="273">
        <f>'265'!J20</f>
        <v>0</v>
      </c>
      <c r="K9" s="273">
        <f>'265'!K20</f>
        <v>179</v>
      </c>
      <c r="L9" s="274">
        <f t="shared" si="0"/>
        <v>1439.9399999999998</v>
      </c>
      <c r="M9" s="85" t="s">
        <v>17</v>
      </c>
      <c r="N9" s="86" t="s">
        <v>15</v>
      </c>
    </row>
    <row r="10" spans="1:14" ht="33" customHeight="1" thickTop="1" thickBot="1" x14ac:dyDescent="0.25">
      <c r="A10" s="66" t="s">
        <v>18</v>
      </c>
      <c r="B10" s="87" t="s">
        <v>408</v>
      </c>
      <c r="C10" s="275">
        <f>'265'!C30</f>
        <v>14951.599999999999</v>
      </c>
      <c r="D10" s="275">
        <f>'265'!D30</f>
        <v>1524.3000000000002</v>
      </c>
      <c r="E10" s="275">
        <f>'265'!E30</f>
        <v>63302.5</v>
      </c>
      <c r="F10" s="275">
        <f>'265'!F30</f>
        <v>0</v>
      </c>
      <c r="G10" s="275">
        <f>'265'!G30</f>
        <v>288735.80000000005</v>
      </c>
      <c r="H10" s="275">
        <f>'265'!H30</f>
        <v>2617.3200000000002</v>
      </c>
      <c r="I10" s="275">
        <f>'265'!I30</f>
        <v>5334.9</v>
      </c>
      <c r="J10" s="275">
        <f>'265'!J30</f>
        <v>2827.7</v>
      </c>
      <c r="K10" s="275">
        <f>'265'!K30</f>
        <v>2430.9</v>
      </c>
      <c r="L10" s="272">
        <f>SUM(C10:K10)</f>
        <v>381725.02000000014</v>
      </c>
      <c r="M10" s="88" t="s">
        <v>19</v>
      </c>
      <c r="N10" s="89" t="s">
        <v>18</v>
      </c>
    </row>
    <row r="11" spans="1:14" ht="30" customHeight="1" thickTop="1" thickBot="1" x14ac:dyDescent="0.25">
      <c r="A11" s="62" t="s">
        <v>20</v>
      </c>
      <c r="B11" s="84" t="s">
        <v>21</v>
      </c>
      <c r="C11" s="273">
        <v>3.3</v>
      </c>
      <c r="D11" s="273">
        <v>0</v>
      </c>
      <c r="E11" s="273">
        <v>0</v>
      </c>
      <c r="F11" s="273">
        <v>0</v>
      </c>
      <c r="G11" s="273">
        <v>0.3</v>
      </c>
      <c r="H11" s="273">
        <v>0</v>
      </c>
      <c r="I11" s="273">
        <v>0</v>
      </c>
      <c r="J11" s="273">
        <v>0</v>
      </c>
      <c r="K11" s="273">
        <v>0</v>
      </c>
      <c r="L11" s="274">
        <f>SUM(C11:K11)</f>
        <v>3.5999999999999996</v>
      </c>
      <c r="M11" s="85" t="s">
        <v>22</v>
      </c>
      <c r="N11" s="86" t="s">
        <v>20</v>
      </c>
    </row>
    <row r="12" spans="1:14" ht="24" customHeight="1" thickTop="1" thickBot="1" x14ac:dyDescent="0.25">
      <c r="A12" s="66" t="s">
        <v>23</v>
      </c>
      <c r="B12" s="87" t="s">
        <v>24</v>
      </c>
      <c r="C12" s="256">
        <f>'265'!C38</f>
        <v>2241.5699999999997</v>
      </c>
      <c r="D12" s="256">
        <f>'265'!D38</f>
        <v>982.79000000000008</v>
      </c>
      <c r="E12" s="256">
        <f>'265'!E38</f>
        <v>1857.78</v>
      </c>
      <c r="F12" s="256">
        <f>'265'!F38</f>
        <v>50</v>
      </c>
      <c r="G12" s="256">
        <f>'265'!G38</f>
        <v>11002.31</v>
      </c>
      <c r="H12" s="256">
        <f>'265'!H38</f>
        <v>567.96</v>
      </c>
      <c r="I12" s="256">
        <f>'265'!I38</f>
        <v>186.10999999999999</v>
      </c>
      <c r="J12" s="256">
        <f>'265'!J38</f>
        <v>1556.28</v>
      </c>
      <c r="K12" s="256">
        <f>'265'!K38</f>
        <v>1301.27</v>
      </c>
      <c r="L12" s="272">
        <f t="shared" si="0"/>
        <v>19746.07</v>
      </c>
      <c r="M12" s="88" t="s">
        <v>25</v>
      </c>
      <c r="N12" s="89" t="s">
        <v>23</v>
      </c>
    </row>
    <row r="13" spans="1:14" ht="30" customHeight="1" thickTop="1" thickBot="1" x14ac:dyDescent="0.25">
      <c r="A13" s="62" t="s">
        <v>26</v>
      </c>
      <c r="B13" s="84" t="s">
        <v>27</v>
      </c>
      <c r="C13" s="273">
        <f>'265'!C48</f>
        <v>3011.2</v>
      </c>
      <c r="D13" s="273">
        <f>'265'!D48</f>
        <v>50.300000000000004</v>
      </c>
      <c r="E13" s="273">
        <f>'265'!E48</f>
        <v>112.8</v>
      </c>
      <c r="F13" s="273">
        <f>'265'!F48</f>
        <v>0.5</v>
      </c>
      <c r="G13" s="273">
        <f>'265'!G48</f>
        <v>3331.1</v>
      </c>
      <c r="H13" s="273">
        <f>'265'!H48</f>
        <v>499.68</v>
      </c>
      <c r="I13" s="273">
        <f>'265'!I48</f>
        <v>21</v>
      </c>
      <c r="J13" s="273">
        <f>'265'!J48</f>
        <v>0</v>
      </c>
      <c r="K13" s="273">
        <f>'265'!K48</f>
        <v>67.400000000000006</v>
      </c>
      <c r="L13" s="274">
        <f t="shared" si="0"/>
        <v>7093.98</v>
      </c>
      <c r="M13" s="85" t="s">
        <v>28</v>
      </c>
      <c r="N13" s="86" t="s">
        <v>26</v>
      </c>
    </row>
    <row r="14" spans="1:14" ht="24" customHeight="1" thickTop="1" thickBot="1" x14ac:dyDescent="0.25">
      <c r="A14" s="66" t="s">
        <v>29</v>
      </c>
      <c r="B14" s="87" t="s">
        <v>281</v>
      </c>
      <c r="C14" s="256">
        <f>'265'!C58</f>
        <v>202.00000000000003</v>
      </c>
      <c r="D14" s="256">
        <f>'265'!D58</f>
        <v>15.200000000000001</v>
      </c>
      <c r="E14" s="256">
        <f>'265'!E58</f>
        <v>0.14000000000000001</v>
      </c>
      <c r="F14" s="256">
        <f>'265'!F58</f>
        <v>0</v>
      </c>
      <c r="G14" s="256">
        <f>'265'!G58</f>
        <v>14</v>
      </c>
      <c r="H14" s="256">
        <f>'265'!H58</f>
        <v>0.01</v>
      </c>
      <c r="I14" s="256">
        <f>'265'!I58</f>
        <v>0</v>
      </c>
      <c r="J14" s="256">
        <f>'265'!J58</f>
        <v>0</v>
      </c>
      <c r="K14" s="256">
        <f>'265'!K58</f>
        <v>0.1</v>
      </c>
      <c r="L14" s="272">
        <f t="shared" si="0"/>
        <v>231.45</v>
      </c>
      <c r="M14" s="88" t="s">
        <v>30</v>
      </c>
      <c r="N14" s="89" t="s">
        <v>29</v>
      </c>
    </row>
    <row r="15" spans="1:14" ht="24" customHeight="1" thickTop="1" thickBot="1" x14ac:dyDescent="0.25">
      <c r="A15" s="62" t="s">
        <v>31</v>
      </c>
      <c r="B15" s="84" t="s">
        <v>32</v>
      </c>
      <c r="C15" s="273">
        <f>'265'!C68</f>
        <v>45.25</v>
      </c>
      <c r="D15" s="273">
        <f>'265'!D68</f>
        <v>12.73</v>
      </c>
      <c r="E15" s="273">
        <f>'265'!E68</f>
        <v>25.2</v>
      </c>
      <c r="F15" s="273">
        <f>'265'!F68</f>
        <v>0.03</v>
      </c>
      <c r="G15" s="273">
        <f>'265'!G68</f>
        <v>0.53</v>
      </c>
      <c r="H15" s="273">
        <f>'265'!H68</f>
        <v>0.11</v>
      </c>
      <c r="I15" s="273">
        <f>'265'!I68</f>
        <v>1.44</v>
      </c>
      <c r="J15" s="273">
        <f>'265'!J68</f>
        <v>0</v>
      </c>
      <c r="K15" s="273">
        <f>'265'!K68</f>
        <v>0.30000000000000004</v>
      </c>
      <c r="L15" s="274">
        <f t="shared" si="0"/>
        <v>85.59</v>
      </c>
      <c r="M15" s="85" t="s">
        <v>33</v>
      </c>
      <c r="N15" s="86" t="s">
        <v>31</v>
      </c>
    </row>
    <row r="16" spans="1:14" ht="30" customHeight="1" thickTop="1" x14ac:dyDescent="0.2">
      <c r="A16" s="70" t="s">
        <v>34</v>
      </c>
      <c r="B16" s="100" t="s">
        <v>35</v>
      </c>
      <c r="C16" s="276">
        <v>0</v>
      </c>
      <c r="D16" s="276">
        <v>0</v>
      </c>
      <c r="E16" s="276">
        <v>0</v>
      </c>
      <c r="F16" s="276">
        <v>0</v>
      </c>
      <c r="G16" s="276">
        <v>0</v>
      </c>
      <c r="H16" s="276">
        <v>0</v>
      </c>
      <c r="I16" s="276">
        <v>0</v>
      </c>
      <c r="J16" s="276">
        <v>0</v>
      </c>
      <c r="K16" s="276">
        <v>0</v>
      </c>
      <c r="L16" s="277">
        <f t="shared" si="0"/>
        <v>0</v>
      </c>
      <c r="M16" s="101" t="s">
        <v>36</v>
      </c>
      <c r="N16" s="102" t="s">
        <v>34</v>
      </c>
    </row>
    <row r="17" spans="1:14" ht="30" customHeight="1" x14ac:dyDescent="0.2">
      <c r="A17" s="312" t="s">
        <v>432</v>
      </c>
      <c r="B17" s="312"/>
      <c r="C17" s="278">
        <f t="shared" ref="C17:K17" si="1">SUM(C7:C16)</f>
        <v>20622.179999999997</v>
      </c>
      <c r="D17" s="278">
        <f t="shared" si="1"/>
        <v>2699.55</v>
      </c>
      <c r="E17" s="278">
        <f t="shared" si="1"/>
        <v>65298.84</v>
      </c>
      <c r="F17" s="278">
        <f t="shared" si="1"/>
        <v>50.53</v>
      </c>
      <c r="G17" s="278">
        <f t="shared" si="1"/>
        <v>304103.48000000004</v>
      </c>
      <c r="H17" s="278">
        <f t="shared" si="1"/>
        <v>3711.8800000000006</v>
      </c>
      <c r="I17" s="278">
        <f t="shared" si="1"/>
        <v>5606.1799999999985</v>
      </c>
      <c r="J17" s="278">
        <f t="shared" si="1"/>
        <v>4383.9799999999996</v>
      </c>
      <c r="K17" s="278">
        <f t="shared" si="1"/>
        <v>3979.5800000000004</v>
      </c>
      <c r="L17" s="278">
        <f>SUM(C17:K17)</f>
        <v>410456.2</v>
      </c>
      <c r="M17" s="318" t="s">
        <v>37</v>
      </c>
      <c r="N17" s="318"/>
    </row>
    <row r="18" spans="1:14" x14ac:dyDescent="0.2">
      <c r="G18" s="3"/>
    </row>
    <row r="20" spans="1:14" x14ac:dyDescent="0.2">
      <c r="C20" s="227"/>
      <c r="D20" s="227"/>
      <c r="E20" s="227"/>
      <c r="F20" s="227"/>
      <c r="G20" s="227"/>
      <c r="H20" s="227"/>
      <c r="I20" s="227"/>
      <c r="J20" s="227"/>
      <c r="K20" s="227"/>
      <c r="L20" s="227"/>
    </row>
  </sheetData>
  <customSheetViews>
    <customSheetView guid="{0FAC0244-EA19-11D4-BED2-0000C068ECF6}" showPageBreaks="1" showRuler="0">
      <selection activeCell="A6" sqref="A6"/>
      <pageMargins left="0.2" right="0.2" top="0.5" bottom="0.5" header="0.5" footer="0.5"/>
      <printOptions horizontalCentered="1"/>
      <pageSetup paperSize="9" orientation="landscape" r:id="rId1"/>
      <headerFooter alignWithMargins="0"/>
    </customSheetView>
  </customSheetViews>
  <mergeCells count="11">
    <mergeCell ref="A17:B17"/>
    <mergeCell ref="M17:N17"/>
    <mergeCell ref="A2:N2"/>
    <mergeCell ref="A4:N4"/>
    <mergeCell ref="A6:B6"/>
    <mergeCell ref="M6:N6"/>
    <mergeCell ref="A1:N1"/>
    <mergeCell ref="A3:N3"/>
    <mergeCell ref="A5:B5"/>
    <mergeCell ref="M5:N5"/>
    <mergeCell ref="D5:K5"/>
  </mergeCells>
  <phoneticPr fontId="12" type="noConversion"/>
  <printOptions horizontalCentered="1" verticalCentered="1"/>
  <pageMargins left="0" right="0" top="0" bottom="0" header="0.51181102362204722" footer="0.51181102362204722"/>
  <pageSetup paperSize="9" scale="90" orientation="landscape" r:id="rId2"/>
  <headerFooter alignWithMargins="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5"/>
  <sheetViews>
    <sheetView rightToLeft="1" view="pageBreakPreview" topLeftCell="A21" zoomScale="104" zoomScaleNormal="100" zoomScaleSheetLayoutView="104" workbookViewId="0">
      <selection activeCell="B32" sqref="B32:B41"/>
    </sheetView>
  </sheetViews>
  <sheetFormatPr defaultRowHeight="12.75" x14ac:dyDescent="0.2"/>
  <cols>
    <col min="1" max="1" width="20.42578125" customWidth="1"/>
    <col min="2" max="2" width="20.42578125" style="25" customWidth="1"/>
    <col min="3" max="6" width="20.42578125" customWidth="1"/>
  </cols>
  <sheetData>
    <row r="1" spans="1:11" s="42" customFormat="1" ht="17.25" customHeight="1" x14ac:dyDescent="0.2">
      <c r="A1" s="322"/>
      <c r="B1" s="345"/>
      <c r="C1" s="345"/>
      <c r="D1" s="345"/>
      <c r="E1" s="345"/>
      <c r="F1" s="323"/>
      <c r="G1" s="41"/>
      <c r="H1" s="41"/>
      <c r="I1" s="41"/>
      <c r="J1" s="41"/>
      <c r="K1" s="41"/>
    </row>
    <row r="2" spans="1:11" s="127" customFormat="1" ht="47.25" customHeight="1" x14ac:dyDescent="0.2">
      <c r="A2" s="324" t="s">
        <v>533</v>
      </c>
      <c r="B2" s="344"/>
      <c r="C2" s="344"/>
      <c r="D2" s="344"/>
      <c r="E2" s="344"/>
      <c r="F2" s="325"/>
      <c r="G2" s="126"/>
      <c r="H2" s="126"/>
      <c r="I2" s="126"/>
      <c r="J2" s="126"/>
      <c r="K2" s="126"/>
    </row>
    <row r="3" spans="1:11" s="125" customFormat="1" ht="37.5" customHeight="1" x14ac:dyDescent="0.2">
      <c r="A3" s="326" t="s">
        <v>534</v>
      </c>
      <c r="B3" s="346"/>
      <c r="C3" s="346"/>
      <c r="D3" s="346"/>
      <c r="E3" s="346"/>
      <c r="F3" s="327"/>
      <c r="G3" s="124"/>
      <c r="H3" s="124"/>
      <c r="I3" s="124"/>
      <c r="J3" s="124"/>
      <c r="K3" s="124"/>
    </row>
    <row r="4" spans="1:11" x14ac:dyDescent="0.2">
      <c r="A4" s="78"/>
      <c r="B4" s="128"/>
      <c r="C4" s="129"/>
      <c r="D4" s="129"/>
      <c r="E4" s="129"/>
      <c r="F4" s="130"/>
    </row>
    <row r="5" spans="1:11" x14ac:dyDescent="0.2">
      <c r="A5" s="78"/>
      <c r="B5" s="128"/>
      <c r="C5" s="129"/>
      <c r="D5" s="129"/>
      <c r="E5" s="129"/>
      <c r="F5" s="130"/>
    </row>
    <row r="6" spans="1:11" x14ac:dyDescent="0.2">
      <c r="A6" s="78"/>
      <c r="B6" s="128"/>
      <c r="C6" s="129"/>
      <c r="D6" s="129"/>
      <c r="E6" s="129"/>
      <c r="F6" s="130"/>
    </row>
    <row r="7" spans="1:11" x14ac:dyDescent="0.2">
      <c r="A7" s="78"/>
      <c r="B7" s="128"/>
      <c r="C7" s="129"/>
      <c r="D7" s="129"/>
      <c r="E7" s="129"/>
      <c r="F7" s="130"/>
    </row>
    <row r="8" spans="1:11" x14ac:dyDescent="0.2">
      <c r="A8" s="78"/>
      <c r="B8" s="128"/>
      <c r="C8" s="129"/>
      <c r="D8" s="129"/>
      <c r="E8" s="129"/>
      <c r="F8" s="130"/>
    </row>
    <row r="9" spans="1:11" x14ac:dyDescent="0.2">
      <c r="A9" s="78"/>
      <c r="B9" s="128"/>
      <c r="C9" s="129"/>
      <c r="D9" s="129"/>
      <c r="E9" s="129"/>
      <c r="F9" s="130"/>
    </row>
    <row r="10" spans="1:11" x14ac:dyDescent="0.2">
      <c r="A10" s="78"/>
      <c r="B10" s="128"/>
      <c r="C10" s="129"/>
      <c r="D10" s="129"/>
      <c r="E10" s="129"/>
      <c r="F10" s="130"/>
    </row>
    <row r="11" spans="1:11" x14ac:dyDescent="0.2">
      <c r="A11" s="78"/>
      <c r="B11" s="128"/>
      <c r="C11" s="129"/>
      <c r="D11" s="129"/>
      <c r="E11" s="129"/>
      <c r="F11" s="130"/>
    </row>
    <row r="12" spans="1:11" x14ac:dyDescent="0.2">
      <c r="A12" s="78"/>
      <c r="B12" s="128"/>
      <c r="C12" s="129"/>
      <c r="D12" s="129"/>
      <c r="E12" s="129"/>
      <c r="F12" s="130"/>
    </row>
    <row r="13" spans="1:11" x14ac:dyDescent="0.2">
      <c r="A13" s="78"/>
      <c r="B13" s="128"/>
      <c r="C13" s="129"/>
      <c r="D13" s="129"/>
      <c r="E13" s="129"/>
      <c r="F13" s="130"/>
    </row>
    <row r="14" spans="1:11" x14ac:dyDescent="0.2">
      <c r="A14" s="78"/>
      <c r="B14" s="128"/>
      <c r="C14" s="129"/>
      <c r="D14" s="129"/>
      <c r="E14" s="129"/>
      <c r="F14" s="130"/>
    </row>
    <row r="15" spans="1:11" x14ac:dyDescent="0.2">
      <c r="A15" s="78"/>
      <c r="B15" s="128"/>
      <c r="C15" s="129"/>
      <c r="D15" s="129"/>
      <c r="E15" s="129"/>
      <c r="F15" s="130"/>
    </row>
    <row r="16" spans="1:11" x14ac:dyDescent="0.2">
      <c r="A16" s="78"/>
      <c r="B16" s="128"/>
      <c r="C16" s="129"/>
      <c r="D16" s="129"/>
      <c r="E16" s="129"/>
      <c r="F16" s="130"/>
    </row>
    <row r="17" spans="1:6" x14ac:dyDescent="0.2">
      <c r="A17" s="78"/>
      <c r="B17" s="128"/>
      <c r="C17" s="129"/>
      <c r="D17" s="129"/>
      <c r="E17" s="129"/>
      <c r="F17" s="130"/>
    </row>
    <row r="18" spans="1:6" x14ac:dyDescent="0.2">
      <c r="A18" s="78"/>
      <c r="B18" s="128"/>
      <c r="C18" s="129"/>
      <c r="D18" s="129"/>
      <c r="E18" s="129"/>
      <c r="F18" s="130"/>
    </row>
    <row r="19" spans="1:6" x14ac:dyDescent="0.2">
      <c r="A19" s="78"/>
      <c r="B19" s="128"/>
      <c r="C19" s="129"/>
      <c r="D19" s="129"/>
      <c r="E19" s="129"/>
      <c r="F19" s="130"/>
    </row>
    <row r="20" spans="1:6" x14ac:dyDescent="0.2">
      <c r="A20" s="78"/>
      <c r="B20" s="128"/>
      <c r="C20" s="129"/>
      <c r="D20" s="129"/>
      <c r="E20" s="129"/>
      <c r="F20" s="130"/>
    </row>
    <row r="21" spans="1:6" x14ac:dyDescent="0.2">
      <c r="A21" s="78"/>
      <c r="B21" s="128"/>
      <c r="C21" s="129"/>
      <c r="D21" s="129"/>
      <c r="E21" s="129"/>
      <c r="F21" s="130"/>
    </row>
    <row r="22" spans="1:6" x14ac:dyDescent="0.2">
      <c r="A22" s="78"/>
      <c r="B22" s="128"/>
      <c r="C22" s="129"/>
      <c r="D22" s="129"/>
      <c r="E22" s="129"/>
      <c r="F22" s="130"/>
    </row>
    <row r="23" spans="1:6" x14ac:dyDescent="0.2">
      <c r="A23" s="78"/>
      <c r="B23" s="128"/>
      <c r="C23" s="129"/>
      <c r="D23" s="129"/>
      <c r="E23" s="129"/>
      <c r="F23" s="130"/>
    </row>
    <row r="24" spans="1:6" x14ac:dyDescent="0.2">
      <c r="A24" s="78"/>
      <c r="B24" s="128"/>
      <c r="C24" s="129"/>
      <c r="D24" s="129"/>
      <c r="E24" s="129"/>
      <c r="F24" s="130"/>
    </row>
    <row r="25" spans="1:6" x14ac:dyDescent="0.2">
      <c r="A25" s="78"/>
      <c r="B25" s="128"/>
      <c r="C25" s="129"/>
      <c r="D25" s="129"/>
      <c r="E25" s="129"/>
      <c r="F25" s="130"/>
    </row>
    <row r="26" spans="1:6" x14ac:dyDescent="0.2">
      <c r="A26" s="78"/>
      <c r="B26" s="128"/>
      <c r="C26" s="129"/>
      <c r="D26" s="129"/>
      <c r="E26" s="129"/>
      <c r="F26" s="130"/>
    </row>
    <row r="27" spans="1:6" x14ac:dyDescent="0.2">
      <c r="A27" s="78"/>
      <c r="B27" s="128"/>
      <c r="C27" s="129"/>
      <c r="D27" s="129"/>
      <c r="E27" s="129"/>
      <c r="F27" s="130"/>
    </row>
    <row r="28" spans="1:6" x14ac:dyDescent="0.2">
      <c r="A28" s="78"/>
      <c r="B28" s="128"/>
      <c r="C28" s="129"/>
      <c r="D28" s="129"/>
      <c r="E28" s="129"/>
      <c r="F28" s="130"/>
    </row>
    <row r="29" spans="1:6" ht="38.25" customHeight="1" thickBot="1" x14ac:dyDescent="0.25">
      <c r="A29" s="342"/>
      <c r="B29" s="343"/>
      <c r="C29" s="131"/>
      <c r="D29" s="131"/>
      <c r="E29" s="131"/>
      <c r="F29" s="132"/>
    </row>
    <row r="30" spans="1:6" ht="15.75" customHeight="1" x14ac:dyDescent="0.25">
      <c r="A30" s="134" t="s">
        <v>492</v>
      </c>
      <c r="F30" s="133" t="s">
        <v>493</v>
      </c>
    </row>
    <row r="31" spans="1:6" ht="21.75" customHeight="1" x14ac:dyDescent="0.2">
      <c r="A31" s="26"/>
      <c r="B31" s="45" t="s">
        <v>477</v>
      </c>
    </row>
    <row r="32" spans="1:6" ht="25.5" x14ac:dyDescent="0.2">
      <c r="A32" s="24" t="s">
        <v>466</v>
      </c>
      <c r="B32" s="279">
        <f>SUM('264'!L7)</f>
        <v>123.75</v>
      </c>
    </row>
    <row r="33" spans="1:2" ht="38.25" x14ac:dyDescent="0.2">
      <c r="A33" s="24" t="s">
        <v>467</v>
      </c>
      <c r="B33" s="279">
        <f>SUM('264'!L8)</f>
        <v>6.7999999999999989</v>
      </c>
    </row>
    <row r="34" spans="1:2" ht="63.75" x14ac:dyDescent="0.2">
      <c r="A34" s="24" t="s">
        <v>475</v>
      </c>
      <c r="B34" s="279">
        <f>SUM('264'!L9)</f>
        <v>1439.9399999999998</v>
      </c>
    </row>
    <row r="35" spans="1:2" ht="63.75" x14ac:dyDescent="0.2">
      <c r="A35" s="24" t="s">
        <v>474</v>
      </c>
      <c r="B35" s="279">
        <f>SUM('264'!L10)</f>
        <v>381725.02000000014</v>
      </c>
    </row>
    <row r="36" spans="1:2" ht="63.75" x14ac:dyDescent="0.2">
      <c r="A36" s="27" t="s">
        <v>473</v>
      </c>
      <c r="B36" s="279">
        <f>SUM('264'!L11)</f>
        <v>3.5999999999999996</v>
      </c>
    </row>
    <row r="37" spans="1:2" ht="51" x14ac:dyDescent="0.2">
      <c r="A37" s="24" t="s">
        <v>468</v>
      </c>
      <c r="B37" s="279">
        <f>SUM('264'!L12)</f>
        <v>19746.07</v>
      </c>
    </row>
    <row r="38" spans="1:2" ht="63.75" x14ac:dyDescent="0.2">
      <c r="A38" s="24" t="s">
        <v>472</v>
      </c>
      <c r="B38" s="279">
        <f>SUM('264'!L13)</f>
        <v>7093.98</v>
      </c>
    </row>
    <row r="39" spans="1:2" ht="51" x14ac:dyDescent="0.2">
      <c r="A39" s="24" t="s">
        <v>471</v>
      </c>
      <c r="B39" s="279">
        <f>SUM('264'!L14)</f>
        <v>231.45</v>
      </c>
    </row>
    <row r="40" spans="1:2" ht="51" x14ac:dyDescent="0.2">
      <c r="A40" s="24" t="s">
        <v>470</v>
      </c>
      <c r="B40" s="279">
        <f>SUM('264'!L15)</f>
        <v>85.59</v>
      </c>
    </row>
    <row r="41" spans="1:2" ht="76.5" x14ac:dyDescent="0.2">
      <c r="A41" s="24" t="s">
        <v>469</v>
      </c>
      <c r="B41" s="279">
        <f>SUM('264'!L16)</f>
        <v>0</v>
      </c>
    </row>
    <row r="45" spans="1:2" x14ac:dyDescent="0.2">
      <c r="B45" s="25">
        <f>SUM(B32:B44)</f>
        <v>410456.20000000013</v>
      </c>
    </row>
  </sheetData>
  <mergeCells count="4">
    <mergeCell ref="A29:B29"/>
    <mergeCell ref="A2:F2"/>
    <mergeCell ref="A1:F1"/>
    <mergeCell ref="A3:F3"/>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83"/>
  <sheetViews>
    <sheetView rightToLeft="1" view="pageBreakPreview" topLeftCell="A58" zoomScaleNormal="100" zoomScaleSheetLayoutView="100" workbookViewId="0">
      <selection activeCell="A62" sqref="A62:N63"/>
    </sheetView>
  </sheetViews>
  <sheetFormatPr defaultRowHeight="14.25" x14ac:dyDescent="0.2"/>
  <cols>
    <col min="1" max="1" width="3.85546875" style="18" customWidth="1"/>
    <col min="2" max="2" width="30" style="13" customWidth="1"/>
    <col min="3" max="6" width="9.28515625" style="191" customWidth="1"/>
    <col min="7" max="7" width="10.42578125" style="191" customWidth="1"/>
    <col min="8" max="11" width="9.28515625" style="191" customWidth="1"/>
    <col min="12" max="12" width="9.85546875" style="191" customWidth="1"/>
    <col min="13" max="13" width="30.28515625" style="5" customWidth="1"/>
    <col min="14" max="14" width="3.140625" style="192" customWidth="1"/>
    <col min="15" max="16384" width="9.140625" style="5"/>
  </cols>
  <sheetData>
    <row r="1" spans="1:14" s="1" customFormat="1" ht="20.25" x14ac:dyDescent="0.2">
      <c r="A1" s="46" t="s">
        <v>389</v>
      </c>
      <c r="B1" s="47"/>
      <c r="C1" s="46"/>
      <c r="D1" s="46"/>
      <c r="E1" s="46"/>
      <c r="F1" s="46"/>
      <c r="G1" s="46"/>
      <c r="H1" s="46"/>
      <c r="I1" s="46"/>
      <c r="J1" s="46"/>
      <c r="K1" s="46"/>
      <c r="L1" s="46"/>
      <c r="M1" s="46"/>
      <c r="N1" s="46"/>
    </row>
    <row r="2" spans="1:14" s="188" customFormat="1" ht="20.25" x14ac:dyDescent="0.2">
      <c r="A2" s="319">
        <v>2011</v>
      </c>
      <c r="B2" s="319"/>
      <c r="C2" s="319"/>
      <c r="D2" s="319"/>
      <c r="E2" s="319"/>
      <c r="F2" s="319"/>
      <c r="G2" s="319"/>
      <c r="H2" s="319"/>
      <c r="I2" s="319"/>
      <c r="J2" s="319"/>
      <c r="K2" s="319"/>
      <c r="L2" s="319"/>
      <c r="M2" s="319"/>
      <c r="N2" s="319"/>
    </row>
    <row r="3" spans="1:14" s="12" customFormat="1" ht="15.75" x14ac:dyDescent="0.2">
      <c r="A3" s="37" t="s">
        <v>390</v>
      </c>
      <c r="B3" s="38"/>
      <c r="C3" s="37"/>
      <c r="D3" s="37"/>
      <c r="E3" s="37"/>
      <c r="F3" s="37"/>
      <c r="G3" s="37"/>
      <c r="H3" s="37"/>
      <c r="I3" s="37"/>
      <c r="J3" s="37"/>
      <c r="K3" s="37"/>
      <c r="L3" s="37"/>
      <c r="M3" s="37"/>
      <c r="N3" s="37"/>
    </row>
    <row r="4" spans="1:14" s="189" customFormat="1" ht="21.95" customHeight="1" x14ac:dyDescent="0.2">
      <c r="A4" s="32" t="s">
        <v>516</v>
      </c>
      <c r="B4" s="32"/>
      <c r="C4" s="39"/>
      <c r="D4" s="317">
        <v>2010</v>
      </c>
      <c r="E4" s="317"/>
      <c r="F4" s="317"/>
      <c r="G4" s="317"/>
      <c r="H4" s="317"/>
      <c r="I4" s="317"/>
      <c r="J4" s="317"/>
      <c r="K4" s="317"/>
      <c r="L4" s="39"/>
      <c r="N4" s="135" t="s">
        <v>523</v>
      </c>
    </row>
    <row r="5" spans="1:14" s="191" customFormat="1" ht="191.25" customHeight="1" x14ac:dyDescent="0.2">
      <c r="A5" s="321" t="s">
        <v>482</v>
      </c>
      <c r="B5" s="321"/>
      <c r="C5" s="99" t="s">
        <v>547</v>
      </c>
      <c r="D5" s="99" t="s">
        <v>536</v>
      </c>
      <c r="E5" s="99" t="s">
        <v>537</v>
      </c>
      <c r="F5" s="99" t="s">
        <v>538</v>
      </c>
      <c r="G5" s="99" t="s">
        <v>539</v>
      </c>
      <c r="H5" s="154" t="s">
        <v>549</v>
      </c>
      <c r="I5" s="99" t="s">
        <v>541</v>
      </c>
      <c r="J5" s="99" t="s">
        <v>542</v>
      </c>
      <c r="K5" s="99" t="s">
        <v>543</v>
      </c>
      <c r="L5" s="190" t="s">
        <v>544</v>
      </c>
      <c r="M5" s="311" t="s">
        <v>455</v>
      </c>
      <c r="N5" s="311"/>
    </row>
    <row r="6" spans="1:14" ht="27" customHeight="1" thickBot="1" x14ac:dyDescent="0.25">
      <c r="A6" s="74" t="s">
        <v>140</v>
      </c>
      <c r="B6" s="90" t="s">
        <v>10</v>
      </c>
      <c r="C6" s="244">
        <f>SUM(C7:C16)</f>
        <v>118.96</v>
      </c>
      <c r="D6" s="244">
        <f t="shared" ref="D6:K6" si="0">SUM(D7:D16)</f>
        <v>4.03</v>
      </c>
      <c r="E6" s="244">
        <f t="shared" si="0"/>
        <v>0.32</v>
      </c>
      <c r="F6" s="244">
        <f t="shared" si="0"/>
        <v>0</v>
      </c>
      <c r="G6" s="244">
        <f t="shared" si="0"/>
        <v>0.14000000000000001</v>
      </c>
      <c r="H6" s="244">
        <f t="shared" si="0"/>
        <v>0</v>
      </c>
      <c r="I6" s="244">
        <f t="shared" si="0"/>
        <v>0.28999999999999998</v>
      </c>
      <c r="J6" s="244">
        <f t="shared" si="0"/>
        <v>0</v>
      </c>
      <c r="K6" s="244">
        <f t="shared" si="0"/>
        <v>0.01</v>
      </c>
      <c r="L6" s="244">
        <f t="shared" ref="L6:L16" si="1">SUM(C6:K6)</f>
        <v>123.75</v>
      </c>
      <c r="M6" s="91" t="s">
        <v>11</v>
      </c>
      <c r="N6" s="92" t="s">
        <v>140</v>
      </c>
    </row>
    <row r="7" spans="1:14" ht="27" customHeight="1" thickTop="1" thickBot="1" x14ac:dyDescent="0.25">
      <c r="A7" s="66" t="s">
        <v>141</v>
      </c>
      <c r="B7" s="87" t="s">
        <v>142</v>
      </c>
      <c r="C7" s="229">
        <v>89.35</v>
      </c>
      <c r="D7" s="229">
        <v>0.57999999999999996</v>
      </c>
      <c r="E7" s="229">
        <v>0.32</v>
      </c>
      <c r="F7" s="229">
        <v>0</v>
      </c>
      <c r="G7" s="229">
        <v>0</v>
      </c>
      <c r="H7" s="229">
        <v>0</v>
      </c>
      <c r="I7" s="229">
        <v>0</v>
      </c>
      <c r="J7" s="229">
        <v>0</v>
      </c>
      <c r="K7" s="229">
        <v>0</v>
      </c>
      <c r="L7" s="245">
        <f t="shared" si="1"/>
        <v>90.249999999999986</v>
      </c>
      <c r="M7" s="88" t="s">
        <v>143</v>
      </c>
      <c r="N7" s="89" t="s">
        <v>141</v>
      </c>
    </row>
    <row r="8" spans="1:14" ht="27" customHeight="1" thickTop="1" thickBot="1" x14ac:dyDescent="0.25">
      <c r="A8" s="62" t="s">
        <v>144</v>
      </c>
      <c r="B8" s="84" t="s">
        <v>145</v>
      </c>
      <c r="C8" s="230">
        <v>0.82</v>
      </c>
      <c r="D8" s="230">
        <v>3.04</v>
      </c>
      <c r="E8" s="230">
        <v>0</v>
      </c>
      <c r="F8" s="230">
        <v>0</v>
      </c>
      <c r="G8" s="230">
        <v>0</v>
      </c>
      <c r="H8" s="230">
        <v>0</v>
      </c>
      <c r="I8" s="230">
        <v>0</v>
      </c>
      <c r="J8" s="230">
        <v>0</v>
      </c>
      <c r="K8" s="230">
        <v>0</v>
      </c>
      <c r="L8" s="247">
        <f t="shared" si="1"/>
        <v>3.86</v>
      </c>
      <c r="M8" s="85" t="s">
        <v>146</v>
      </c>
      <c r="N8" s="86" t="s">
        <v>144</v>
      </c>
    </row>
    <row r="9" spans="1:14" ht="27" customHeight="1" thickTop="1" thickBot="1" x14ac:dyDescent="0.25">
      <c r="A9" s="66" t="s">
        <v>147</v>
      </c>
      <c r="B9" s="87" t="s">
        <v>148</v>
      </c>
      <c r="C9" s="229">
        <v>1.73</v>
      </c>
      <c r="D9" s="229">
        <v>0.27</v>
      </c>
      <c r="E9" s="229">
        <v>0</v>
      </c>
      <c r="F9" s="229">
        <v>0</v>
      </c>
      <c r="G9" s="229">
        <v>0</v>
      </c>
      <c r="H9" s="229">
        <v>0</v>
      </c>
      <c r="I9" s="229">
        <v>0</v>
      </c>
      <c r="J9" s="229">
        <v>0</v>
      </c>
      <c r="K9" s="229">
        <v>0</v>
      </c>
      <c r="L9" s="245">
        <f t="shared" si="1"/>
        <v>2</v>
      </c>
      <c r="M9" s="88" t="s">
        <v>149</v>
      </c>
      <c r="N9" s="89" t="s">
        <v>147</v>
      </c>
    </row>
    <row r="10" spans="1:14" ht="27" customHeight="1" thickTop="1" thickBot="1" x14ac:dyDescent="0.25">
      <c r="A10" s="62" t="s">
        <v>150</v>
      </c>
      <c r="B10" s="84" t="s">
        <v>151</v>
      </c>
      <c r="C10" s="230">
        <v>9.74</v>
      </c>
      <c r="D10" s="230">
        <v>0</v>
      </c>
      <c r="E10" s="230">
        <v>0</v>
      </c>
      <c r="F10" s="230">
        <v>0</v>
      </c>
      <c r="G10" s="230">
        <v>0</v>
      </c>
      <c r="H10" s="230">
        <v>0</v>
      </c>
      <c r="I10" s="230">
        <v>0</v>
      </c>
      <c r="J10" s="230">
        <v>0</v>
      </c>
      <c r="K10" s="230">
        <v>0</v>
      </c>
      <c r="L10" s="247">
        <f t="shared" si="1"/>
        <v>9.74</v>
      </c>
      <c r="M10" s="85" t="s">
        <v>152</v>
      </c>
      <c r="N10" s="86" t="s">
        <v>150</v>
      </c>
    </row>
    <row r="11" spans="1:14" ht="27" customHeight="1" thickTop="1" thickBot="1" x14ac:dyDescent="0.25">
      <c r="A11" s="66" t="s">
        <v>153</v>
      </c>
      <c r="B11" s="87" t="s">
        <v>154</v>
      </c>
      <c r="C11" s="229">
        <v>16.73</v>
      </c>
      <c r="D11" s="229">
        <v>0.14000000000000001</v>
      </c>
      <c r="E11" s="229">
        <v>0</v>
      </c>
      <c r="F11" s="229">
        <v>0</v>
      </c>
      <c r="G11" s="229">
        <v>0.06</v>
      </c>
      <c r="H11" s="229">
        <v>0</v>
      </c>
      <c r="I11" s="229">
        <v>0.28999999999999998</v>
      </c>
      <c r="J11" s="229">
        <v>0</v>
      </c>
      <c r="K11" s="229">
        <v>0</v>
      </c>
      <c r="L11" s="245">
        <f t="shared" si="1"/>
        <v>17.22</v>
      </c>
      <c r="M11" s="88" t="s">
        <v>155</v>
      </c>
      <c r="N11" s="89" t="s">
        <v>153</v>
      </c>
    </row>
    <row r="12" spans="1:14" ht="27" customHeight="1" thickTop="1" thickBot="1" x14ac:dyDescent="0.25">
      <c r="A12" s="62" t="s">
        <v>156</v>
      </c>
      <c r="B12" s="84" t="s">
        <v>157</v>
      </c>
      <c r="C12" s="230">
        <v>0.4</v>
      </c>
      <c r="D12" s="230">
        <v>0</v>
      </c>
      <c r="E12" s="230">
        <v>0</v>
      </c>
      <c r="F12" s="230">
        <v>0</v>
      </c>
      <c r="G12" s="230">
        <v>0.08</v>
      </c>
      <c r="H12" s="230">
        <v>0</v>
      </c>
      <c r="I12" s="230">
        <v>0</v>
      </c>
      <c r="J12" s="230">
        <v>0</v>
      </c>
      <c r="K12" s="230">
        <v>0.01</v>
      </c>
      <c r="L12" s="247">
        <f t="shared" si="1"/>
        <v>0.49000000000000005</v>
      </c>
      <c r="M12" s="85" t="s">
        <v>158</v>
      </c>
      <c r="N12" s="86" t="s">
        <v>156</v>
      </c>
    </row>
    <row r="13" spans="1:14" ht="27" customHeight="1" thickTop="1" thickBot="1" x14ac:dyDescent="0.25">
      <c r="A13" s="66" t="s">
        <v>159</v>
      </c>
      <c r="B13" s="87" t="s">
        <v>160</v>
      </c>
      <c r="C13" s="229">
        <v>0</v>
      </c>
      <c r="D13" s="229">
        <v>0</v>
      </c>
      <c r="E13" s="229">
        <v>0</v>
      </c>
      <c r="F13" s="229">
        <v>0</v>
      </c>
      <c r="G13" s="229">
        <v>0</v>
      </c>
      <c r="H13" s="229">
        <v>0</v>
      </c>
      <c r="I13" s="229">
        <v>0</v>
      </c>
      <c r="J13" s="229">
        <v>0</v>
      </c>
      <c r="K13" s="229">
        <v>0</v>
      </c>
      <c r="L13" s="245">
        <f t="shared" si="1"/>
        <v>0</v>
      </c>
      <c r="M13" s="88" t="s">
        <v>391</v>
      </c>
      <c r="N13" s="89" t="s">
        <v>159</v>
      </c>
    </row>
    <row r="14" spans="1:14" ht="27" customHeight="1" thickTop="1" thickBot="1" x14ac:dyDescent="0.25">
      <c r="A14" s="62" t="s">
        <v>162</v>
      </c>
      <c r="B14" s="84" t="s">
        <v>163</v>
      </c>
      <c r="C14" s="230">
        <v>0</v>
      </c>
      <c r="D14" s="230">
        <v>0</v>
      </c>
      <c r="E14" s="230">
        <v>0</v>
      </c>
      <c r="F14" s="230">
        <v>0</v>
      </c>
      <c r="G14" s="230">
        <v>0</v>
      </c>
      <c r="H14" s="230">
        <v>0</v>
      </c>
      <c r="I14" s="230">
        <v>0</v>
      </c>
      <c r="J14" s="230">
        <v>0</v>
      </c>
      <c r="K14" s="230">
        <v>0</v>
      </c>
      <c r="L14" s="247">
        <f t="shared" si="1"/>
        <v>0</v>
      </c>
      <c r="M14" s="85" t="s">
        <v>392</v>
      </c>
      <c r="N14" s="86" t="s">
        <v>162</v>
      </c>
    </row>
    <row r="15" spans="1:14" ht="27" customHeight="1" thickTop="1" thickBot="1" x14ac:dyDescent="0.25">
      <c r="A15" s="66" t="s">
        <v>165</v>
      </c>
      <c r="B15" s="87" t="s">
        <v>413</v>
      </c>
      <c r="C15" s="229">
        <v>0.19</v>
      </c>
      <c r="D15" s="229">
        <v>0</v>
      </c>
      <c r="E15" s="229">
        <v>0</v>
      </c>
      <c r="F15" s="229">
        <v>0</v>
      </c>
      <c r="G15" s="229">
        <v>0</v>
      </c>
      <c r="H15" s="229">
        <v>0</v>
      </c>
      <c r="I15" s="229">
        <v>0</v>
      </c>
      <c r="J15" s="229">
        <v>0</v>
      </c>
      <c r="K15" s="229">
        <v>0</v>
      </c>
      <c r="L15" s="245">
        <f t="shared" si="1"/>
        <v>0.19</v>
      </c>
      <c r="M15" s="88" t="s">
        <v>166</v>
      </c>
      <c r="N15" s="89" t="s">
        <v>165</v>
      </c>
    </row>
    <row r="16" spans="1:14" ht="27" customHeight="1" thickTop="1" x14ac:dyDescent="0.2">
      <c r="A16" s="104" t="s">
        <v>167</v>
      </c>
      <c r="B16" s="105" t="s">
        <v>168</v>
      </c>
      <c r="C16" s="246">
        <v>0</v>
      </c>
      <c r="D16" s="246">
        <v>0</v>
      </c>
      <c r="E16" s="246">
        <v>0</v>
      </c>
      <c r="F16" s="246">
        <v>0</v>
      </c>
      <c r="G16" s="246">
        <v>0</v>
      </c>
      <c r="H16" s="246">
        <v>0</v>
      </c>
      <c r="I16" s="246">
        <v>0</v>
      </c>
      <c r="J16" s="246">
        <v>0</v>
      </c>
      <c r="K16" s="246">
        <v>0</v>
      </c>
      <c r="L16" s="280">
        <f t="shared" si="1"/>
        <v>0</v>
      </c>
      <c r="M16" s="106" t="s">
        <v>414</v>
      </c>
      <c r="N16" s="107" t="s">
        <v>167</v>
      </c>
    </row>
    <row r="17" spans="1:14" ht="27" customHeight="1" thickBot="1" x14ac:dyDescent="0.25">
      <c r="A17" s="74" t="s">
        <v>169</v>
      </c>
      <c r="B17" s="90" t="s">
        <v>13</v>
      </c>
      <c r="C17" s="244">
        <f t="shared" ref="C17:K17" si="2">SUM(C18:C19)</f>
        <v>6.1</v>
      </c>
      <c r="D17" s="244">
        <f t="shared" si="2"/>
        <v>0.1</v>
      </c>
      <c r="E17" s="244">
        <f t="shared" si="2"/>
        <v>0</v>
      </c>
      <c r="F17" s="244">
        <f t="shared" si="2"/>
        <v>0</v>
      </c>
      <c r="G17" s="244">
        <f t="shared" si="2"/>
        <v>0</v>
      </c>
      <c r="H17" s="244">
        <f t="shared" si="2"/>
        <v>0</v>
      </c>
      <c r="I17" s="244">
        <f t="shared" si="2"/>
        <v>0</v>
      </c>
      <c r="J17" s="244">
        <f t="shared" si="2"/>
        <v>0</v>
      </c>
      <c r="K17" s="244">
        <f t="shared" si="2"/>
        <v>0.6</v>
      </c>
      <c r="L17" s="244">
        <f>SUM(L18:L19)</f>
        <v>6.7999999999999989</v>
      </c>
      <c r="M17" s="91" t="s">
        <v>170</v>
      </c>
      <c r="N17" s="92" t="s">
        <v>169</v>
      </c>
    </row>
    <row r="18" spans="1:14" ht="27" customHeight="1" thickTop="1" thickBot="1" x14ac:dyDescent="0.25">
      <c r="A18" s="66" t="s">
        <v>171</v>
      </c>
      <c r="B18" s="87" t="s">
        <v>172</v>
      </c>
      <c r="C18" s="229">
        <v>6.1</v>
      </c>
      <c r="D18" s="229">
        <v>0.1</v>
      </c>
      <c r="E18" s="229">
        <v>0</v>
      </c>
      <c r="F18" s="229">
        <v>0</v>
      </c>
      <c r="G18" s="229">
        <v>0</v>
      </c>
      <c r="H18" s="229">
        <v>0</v>
      </c>
      <c r="I18" s="229">
        <v>0</v>
      </c>
      <c r="J18" s="229">
        <v>0</v>
      </c>
      <c r="K18" s="229">
        <v>0.6</v>
      </c>
      <c r="L18" s="245">
        <f>SUM(C18:K18)</f>
        <v>6.7999999999999989</v>
      </c>
      <c r="M18" s="88" t="s">
        <v>173</v>
      </c>
      <c r="N18" s="89" t="s">
        <v>171</v>
      </c>
    </row>
    <row r="19" spans="1:14" ht="27" customHeight="1" thickTop="1" thickBot="1" x14ac:dyDescent="0.25">
      <c r="A19" s="62" t="s">
        <v>174</v>
      </c>
      <c r="B19" s="84" t="s">
        <v>175</v>
      </c>
      <c r="C19" s="230">
        <v>0</v>
      </c>
      <c r="D19" s="230">
        <v>0</v>
      </c>
      <c r="E19" s="230">
        <v>0</v>
      </c>
      <c r="F19" s="230">
        <v>0</v>
      </c>
      <c r="G19" s="230">
        <v>0</v>
      </c>
      <c r="H19" s="230">
        <v>0</v>
      </c>
      <c r="I19" s="230">
        <v>0</v>
      </c>
      <c r="J19" s="230">
        <v>0</v>
      </c>
      <c r="K19" s="230">
        <v>0</v>
      </c>
      <c r="L19" s="247">
        <f>SUM(C19:K19)</f>
        <v>0</v>
      </c>
      <c r="M19" s="85" t="s">
        <v>176</v>
      </c>
      <c r="N19" s="86" t="s">
        <v>174</v>
      </c>
    </row>
    <row r="20" spans="1:14" ht="27" customHeight="1" thickTop="1" thickBot="1" x14ac:dyDescent="0.25">
      <c r="A20" s="66" t="s">
        <v>177</v>
      </c>
      <c r="B20" s="87" t="s">
        <v>16</v>
      </c>
      <c r="C20" s="245">
        <f>SUM(C21:C29)</f>
        <v>42.199999999999996</v>
      </c>
      <c r="D20" s="245">
        <f t="shared" ref="D20:K20" si="3">SUM(D21:D29)</f>
        <v>110.1</v>
      </c>
      <c r="E20" s="245">
        <f t="shared" si="3"/>
        <v>0.1</v>
      </c>
      <c r="F20" s="245">
        <f t="shared" si="3"/>
        <v>0</v>
      </c>
      <c r="G20" s="245">
        <f t="shared" si="3"/>
        <v>1019.3</v>
      </c>
      <c r="H20" s="245">
        <f>SUM(H21:H29)</f>
        <v>26.8</v>
      </c>
      <c r="I20" s="245">
        <f t="shared" si="3"/>
        <v>62.44</v>
      </c>
      <c r="J20" s="245">
        <f t="shared" si="3"/>
        <v>0</v>
      </c>
      <c r="K20" s="245">
        <f t="shared" si="3"/>
        <v>179</v>
      </c>
      <c r="L20" s="245">
        <f>SUM(L21:L29)</f>
        <v>1439.94</v>
      </c>
      <c r="M20" s="88" t="s">
        <v>178</v>
      </c>
      <c r="N20" s="89" t="s">
        <v>177</v>
      </c>
    </row>
    <row r="21" spans="1:14" ht="27" customHeight="1" thickTop="1" thickBot="1" x14ac:dyDescent="0.25">
      <c r="A21" s="62" t="s">
        <v>179</v>
      </c>
      <c r="B21" s="84" t="s">
        <v>180</v>
      </c>
      <c r="C21" s="230">
        <v>0.7</v>
      </c>
      <c r="D21" s="230">
        <v>2.6</v>
      </c>
      <c r="E21" s="230">
        <v>0</v>
      </c>
      <c r="F21" s="230">
        <v>0</v>
      </c>
      <c r="G21" s="230">
        <v>7</v>
      </c>
      <c r="H21" s="230">
        <v>0</v>
      </c>
      <c r="I21" s="230">
        <v>0</v>
      </c>
      <c r="J21" s="230">
        <v>0</v>
      </c>
      <c r="K21" s="230">
        <v>0</v>
      </c>
      <c r="L21" s="247">
        <f t="shared" ref="L21:L29" si="4">SUM(C21:K21)</f>
        <v>10.3</v>
      </c>
      <c r="M21" s="85" t="s">
        <v>181</v>
      </c>
      <c r="N21" s="86" t="s">
        <v>179</v>
      </c>
    </row>
    <row r="22" spans="1:14" ht="27" customHeight="1" thickTop="1" thickBot="1" x14ac:dyDescent="0.25">
      <c r="A22" s="66" t="s">
        <v>182</v>
      </c>
      <c r="B22" s="87" t="s">
        <v>183</v>
      </c>
      <c r="C22" s="229">
        <v>0</v>
      </c>
      <c r="D22" s="229">
        <v>0</v>
      </c>
      <c r="E22" s="229">
        <v>0</v>
      </c>
      <c r="F22" s="229">
        <v>0</v>
      </c>
      <c r="G22" s="229">
        <v>0</v>
      </c>
      <c r="H22" s="229">
        <v>0</v>
      </c>
      <c r="I22" s="229">
        <v>0</v>
      </c>
      <c r="J22" s="229">
        <v>0</v>
      </c>
      <c r="K22" s="229">
        <v>0</v>
      </c>
      <c r="L22" s="245">
        <f t="shared" si="4"/>
        <v>0</v>
      </c>
      <c r="M22" s="88" t="s">
        <v>415</v>
      </c>
      <c r="N22" s="89" t="s">
        <v>182</v>
      </c>
    </row>
    <row r="23" spans="1:14" ht="27" customHeight="1" thickTop="1" thickBot="1" x14ac:dyDescent="0.25">
      <c r="A23" s="62" t="s">
        <v>184</v>
      </c>
      <c r="B23" s="84" t="s">
        <v>416</v>
      </c>
      <c r="C23" s="230">
        <v>0</v>
      </c>
      <c r="D23" s="230">
        <v>0</v>
      </c>
      <c r="E23" s="230">
        <v>0</v>
      </c>
      <c r="F23" s="230">
        <v>0</v>
      </c>
      <c r="G23" s="230">
        <v>0</v>
      </c>
      <c r="H23" s="230">
        <v>0</v>
      </c>
      <c r="I23" s="230">
        <v>0</v>
      </c>
      <c r="J23" s="230">
        <v>0</v>
      </c>
      <c r="K23" s="230">
        <v>0</v>
      </c>
      <c r="L23" s="247">
        <f t="shared" si="4"/>
        <v>0</v>
      </c>
      <c r="M23" s="85" t="s">
        <v>185</v>
      </c>
      <c r="N23" s="86" t="s">
        <v>184</v>
      </c>
    </row>
    <row r="24" spans="1:14" ht="27" customHeight="1" thickTop="1" thickBot="1" x14ac:dyDescent="0.25">
      <c r="A24" s="66" t="s">
        <v>186</v>
      </c>
      <c r="B24" s="87" t="s">
        <v>187</v>
      </c>
      <c r="C24" s="229">
        <v>0</v>
      </c>
      <c r="D24" s="229">
        <v>0</v>
      </c>
      <c r="E24" s="229">
        <v>0</v>
      </c>
      <c r="F24" s="229">
        <v>0</v>
      </c>
      <c r="G24" s="229">
        <v>0</v>
      </c>
      <c r="H24" s="229">
        <v>0</v>
      </c>
      <c r="I24" s="229">
        <v>0</v>
      </c>
      <c r="J24" s="229">
        <v>0</v>
      </c>
      <c r="K24" s="229">
        <v>0</v>
      </c>
      <c r="L24" s="245">
        <f t="shared" si="4"/>
        <v>0</v>
      </c>
      <c r="M24" s="88" t="s">
        <v>188</v>
      </c>
      <c r="N24" s="89" t="s">
        <v>186</v>
      </c>
    </row>
    <row r="25" spans="1:14" ht="27" customHeight="1" thickTop="1" thickBot="1" x14ac:dyDescent="0.25">
      <c r="A25" s="62" t="s">
        <v>189</v>
      </c>
      <c r="B25" s="84" t="s">
        <v>190</v>
      </c>
      <c r="C25" s="230">
        <v>1.1000000000000001</v>
      </c>
      <c r="D25" s="230">
        <v>0</v>
      </c>
      <c r="E25" s="230">
        <v>0</v>
      </c>
      <c r="F25" s="230">
        <v>0</v>
      </c>
      <c r="G25" s="230">
        <v>0</v>
      </c>
      <c r="H25" s="230">
        <v>0</v>
      </c>
      <c r="I25" s="230">
        <v>0</v>
      </c>
      <c r="J25" s="230">
        <v>0</v>
      </c>
      <c r="K25" s="230">
        <v>0</v>
      </c>
      <c r="L25" s="247">
        <f t="shared" si="4"/>
        <v>1.1000000000000001</v>
      </c>
      <c r="M25" s="85" t="s">
        <v>191</v>
      </c>
      <c r="N25" s="86" t="s">
        <v>189</v>
      </c>
    </row>
    <row r="26" spans="1:14" ht="27" customHeight="1" thickTop="1" thickBot="1" x14ac:dyDescent="0.25">
      <c r="A26" s="66" t="s">
        <v>192</v>
      </c>
      <c r="B26" s="87" t="s">
        <v>193</v>
      </c>
      <c r="C26" s="229">
        <v>0</v>
      </c>
      <c r="D26" s="229">
        <v>0</v>
      </c>
      <c r="E26" s="229">
        <v>0</v>
      </c>
      <c r="F26" s="229">
        <v>0</v>
      </c>
      <c r="G26" s="229">
        <v>0</v>
      </c>
      <c r="H26" s="229">
        <v>0</v>
      </c>
      <c r="I26" s="229">
        <v>0</v>
      </c>
      <c r="J26" s="229">
        <v>0</v>
      </c>
      <c r="K26" s="229">
        <v>0</v>
      </c>
      <c r="L26" s="245">
        <f t="shared" si="4"/>
        <v>0</v>
      </c>
      <c r="M26" s="88" t="s">
        <v>417</v>
      </c>
      <c r="N26" s="89" t="s">
        <v>192</v>
      </c>
    </row>
    <row r="27" spans="1:14" ht="39" customHeight="1" thickTop="1" thickBot="1" x14ac:dyDescent="0.25">
      <c r="A27" s="62" t="s">
        <v>194</v>
      </c>
      <c r="B27" s="84" t="s">
        <v>195</v>
      </c>
      <c r="C27" s="230">
        <v>6</v>
      </c>
      <c r="D27" s="230">
        <v>107.5</v>
      </c>
      <c r="E27" s="230">
        <v>0.1</v>
      </c>
      <c r="F27" s="230">
        <v>0</v>
      </c>
      <c r="G27" s="230">
        <v>1011.8</v>
      </c>
      <c r="H27" s="230">
        <v>26.8</v>
      </c>
      <c r="I27" s="230">
        <v>62.44</v>
      </c>
      <c r="J27" s="230">
        <v>0</v>
      </c>
      <c r="K27" s="230">
        <v>179</v>
      </c>
      <c r="L27" s="247">
        <f t="shared" si="4"/>
        <v>1393.6399999999999</v>
      </c>
      <c r="M27" s="85" t="s">
        <v>196</v>
      </c>
      <c r="N27" s="86" t="s">
        <v>194</v>
      </c>
    </row>
    <row r="28" spans="1:14" ht="27" customHeight="1" thickTop="1" thickBot="1" x14ac:dyDescent="0.25">
      <c r="A28" s="66" t="s">
        <v>197</v>
      </c>
      <c r="B28" s="87" t="s">
        <v>198</v>
      </c>
      <c r="C28" s="229">
        <v>34.4</v>
      </c>
      <c r="D28" s="229">
        <v>0</v>
      </c>
      <c r="E28" s="229">
        <v>0</v>
      </c>
      <c r="F28" s="229">
        <v>0</v>
      </c>
      <c r="G28" s="229">
        <v>0.5</v>
      </c>
      <c r="H28" s="229">
        <v>0</v>
      </c>
      <c r="I28" s="229">
        <v>0</v>
      </c>
      <c r="J28" s="229">
        <v>0</v>
      </c>
      <c r="K28" s="229">
        <v>0</v>
      </c>
      <c r="L28" s="245">
        <f t="shared" si="4"/>
        <v>34.9</v>
      </c>
      <c r="M28" s="88" t="s">
        <v>199</v>
      </c>
      <c r="N28" s="89" t="s">
        <v>197</v>
      </c>
    </row>
    <row r="29" spans="1:14" ht="27" customHeight="1" thickTop="1" x14ac:dyDescent="0.2">
      <c r="A29" s="104" t="s">
        <v>200</v>
      </c>
      <c r="B29" s="105" t="s">
        <v>201</v>
      </c>
      <c r="C29" s="246">
        <v>0</v>
      </c>
      <c r="D29" s="246">
        <v>0</v>
      </c>
      <c r="E29" s="246">
        <v>0</v>
      </c>
      <c r="F29" s="246">
        <v>0</v>
      </c>
      <c r="G29" s="246">
        <v>0</v>
      </c>
      <c r="H29" s="246">
        <v>0</v>
      </c>
      <c r="I29" s="246">
        <v>0</v>
      </c>
      <c r="J29" s="246">
        <v>0</v>
      </c>
      <c r="K29" s="246">
        <v>0</v>
      </c>
      <c r="L29" s="280">
        <f t="shared" si="4"/>
        <v>0</v>
      </c>
      <c r="M29" s="106" t="s">
        <v>393</v>
      </c>
      <c r="N29" s="107" t="s">
        <v>200</v>
      </c>
    </row>
    <row r="30" spans="1:14" ht="26.25" thickBot="1" x14ac:dyDescent="0.25">
      <c r="A30" s="74" t="s">
        <v>202</v>
      </c>
      <c r="B30" s="90" t="s">
        <v>408</v>
      </c>
      <c r="C30" s="244">
        <f t="shared" ref="C30:K30" si="5">SUM(C31:C33)</f>
        <v>14951.599999999999</v>
      </c>
      <c r="D30" s="244">
        <f t="shared" si="5"/>
        <v>1524.3000000000002</v>
      </c>
      <c r="E30" s="244">
        <f t="shared" si="5"/>
        <v>63302.5</v>
      </c>
      <c r="F30" s="244">
        <f t="shared" si="5"/>
        <v>0</v>
      </c>
      <c r="G30" s="244">
        <f t="shared" si="5"/>
        <v>288735.80000000005</v>
      </c>
      <c r="H30" s="244">
        <f t="shared" si="5"/>
        <v>2617.3200000000002</v>
      </c>
      <c r="I30" s="244">
        <f t="shared" si="5"/>
        <v>5334.9</v>
      </c>
      <c r="J30" s="244">
        <f t="shared" si="5"/>
        <v>2827.7</v>
      </c>
      <c r="K30" s="244">
        <f t="shared" si="5"/>
        <v>2430.9</v>
      </c>
      <c r="L30" s="244">
        <f>SUM(L31:L33)</f>
        <v>381725.02</v>
      </c>
      <c r="M30" s="91" t="s">
        <v>203</v>
      </c>
      <c r="N30" s="92" t="s">
        <v>202</v>
      </c>
    </row>
    <row r="31" spans="1:14" ht="15.75" thickTop="1" thickBot="1" x14ac:dyDescent="0.25">
      <c r="A31" s="66" t="s">
        <v>204</v>
      </c>
      <c r="B31" s="87" t="s">
        <v>205</v>
      </c>
      <c r="C31" s="229">
        <v>0</v>
      </c>
      <c r="D31" s="229">
        <v>0</v>
      </c>
      <c r="E31" s="229">
        <v>0</v>
      </c>
      <c r="F31" s="229">
        <v>0</v>
      </c>
      <c r="G31" s="229">
        <v>0</v>
      </c>
      <c r="H31" s="229">
        <v>0</v>
      </c>
      <c r="I31" s="229">
        <v>0</v>
      </c>
      <c r="J31" s="229">
        <v>0</v>
      </c>
      <c r="K31" s="229">
        <v>0</v>
      </c>
      <c r="L31" s="245">
        <f>SUM(C31:K31)</f>
        <v>0</v>
      </c>
      <c r="M31" s="88" t="s">
        <v>206</v>
      </c>
      <c r="N31" s="89" t="s">
        <v>204</v>
      </c>
    </row>
    <row r="32" spans="1:14" ht="27" thickTop="1" thickBot="1" x14ac:dyDescent="0.25">
      <c r="A32" s="62" t="s">
        <v>207</v>
      </c>
      <c r="B32" s="84" t="s">
        <v>208</v>
      </c>
      <c r="C32" s="230">
        <v>5948.3</v>
      </c>
      <c r="D32" s="230">
        <v>475.9</v>
      </c>
      <c r="E32" s="230">
        <v>4682.7</v>
      </c>
      <c r="F32" s="230">
        <v>0</v>
      </c>
      <c r="G32" s="230">
        <v>106444.6</v>
      </c>
      <c r="H32" s="230">
        <v>0</v>
      </c>
      <c r="I32" s="230">
        <v>500.4</v>
      </c>
      <c r="J32" s="230">
        <v>2453.1999999999998</v>
      </c>
      <c r="K32" s="230">
        <v>2430.9</v>
      </c>
      <c r="L32" s="247">
        <f>SUM(C32:K32)</f>
        <v>122935.99999999999</v>
      </c>
      <c r="M32" s="85" t="s">
        <v>209</v>
      </c>
      <c r="N32" s="86" t="s">
        <v>207</v>
      </c>
    </row>
    <row r="33" spans="1:14" ht="15.75" thickTop="1" thickBot="1" x14ac:dyDescent="0.25">
      <c r="A33" s="66" t="s">
        <v>210</v>
      </c>
      <c r="B33" s="87" t="s">
        <v>211</v>
      </c>
      <c r="C33" s="229">
        <v>9003.2999999999993</v>
      </c>
      <c r="D33" s="229">
        <v>1048.4000000000001</v>
      </c>
      <c r="E33" s="229">
        <v>58619.8</v>
      </c>
      <c r="F33" s="229">
        <v>0</v>
      </c>
      <c r="G33" s="229">
        <v>182291.20000000001</v>
      </c>
      <c r="H33" s="229">
        <v>2617.3200000000002</v>
      </c>
      <c r="I33" s="229">
        <v>4834.5</v>
      </c>
      <c r="J33" s="229">
        <v>374.5</v>
      </c>
      <c r="K33" s="229">
        <v>0</v>
      </c>
      <c r="L33" s="245">
        <f>SUM(C33:K33)</f>
        <v>258789.02000000002</v>
      </c>
      <c r="M33" s="88" t="s">
        <v>212</v>
      </c>
      <c r="N33" s="89" t="s">
        <v>210</v>
      </c>
    </row>
    <row r="34" spans="1:14" ht="27" thickTop="1" thickBot="1" x14ac:dyDescent="0.25">
      <c r="A34" s="62" t="s">
        <v>213</v>
      </c>
      <c r="B34" s="84" t="s">
        <v>21</v>
      </c>
      <c r="C34" s="247">
        <f t="shared" ref="C34:K34" si="6">SUM(C35:C37)</f>
        <v>3.3</v>
      </c>
      <c r="D34" s="247">
        <f t="shared" si="6"/>
        <v>0</v>
      </c>
      <c r="E34" s="247">
        <f t="shared" si="6"/>
        <v>0</v>
      </c>
      <c r="F34" s="247">
        <f t="shared" si="6"/>
        <v>0</v>
      </c>
      <c r="G34" s="247">
        <f t="shared" si="6"/>
        <v>0.30000000000000004</v>
      </c>
      <c r="H34" s="247">
        <f t="shared" si="6"/>
        <v>0</v>
      </c>
      <c r="I34" s="247">
        <f t="shared" si="6"/>
        <v>0</v>
      </c>
      <c r="J34" s="247">
        <f t="shared" si="6"/>
        <v>0</v>
      </c>
      <c r="K34" s="247">
        <f t="shared" si="6"/>
        <v>0</v>
      </c>
      <c r="L34" s="247">
        <f>SUM(L35:L37)</f>
        <v>3.6</v>
      </c>
      <c r="M34" s="85" t="s">
        <v>214</v>
      </c>
      <c r="N34" s="86" t="s">
        <v>213</v>
      </c>
    </row>
    <row r="35" spans="1:14" ht="15.75" thickTop="1" thickBot="1" x14ac:dyDescent="0.25">
      <c r="A35" s="66" t="s">
        <v>215</v>
      </c>
      <c r="B35" s="87" t="s">
        <v>216</v>
      </c>
      <c r="C35" s="229">
        <v>0</v>
      </c>
      <c r="D35" s="229">
        <v>0</v>
      </c>
      <c r="E35" s="229">
        <v>0</v>
      </c>
      <c r="F35" s="229">
        <v>0</v>
      </c>
      <c r="G35" s="229">
        <v>0.2</v>
      </c>
      <c r="H35" s="229">
        <v>0</v>
      </c>
      <c r="I35" s="229">
        <v>0</v>
      </c>
      <c r="J35" s="229">
        <v>0</v>
      </c>
      <c r="K35" s="229">
        <v>0</v>
      </c>
      <c r="L35" s="245">
        <f>SUM(C35:K35)</f>
        <v>0.2</v>
      </c>
      <c r="M35" s="88" t="s">
        <v>394</v>
      </c>
      <c r="N35" s="89" t="s">
        <v>215</v>
      </c>
    </row>
    <row r="36" spans="1:14" ht="27" thickTop="1" thickBot="1" x14ac:dyDescent="0.25">
      <c r="A36" s="62" t="s">
        <v>218</v>
      </c>
      <c r="B36" s="84" t="s">
        <v>418</v>
      </c>
      <c r="C36" s="230">
        <v>1.9</v>
      </c>
      <c r="D36" s="247">
        <v>0</v>
      </c>
      <c r="E36" s="247">
        <v>0</v>
      </c>
      <c r="F36" s="247">
        <v>0</v>
      </c>
      <c r="G36" s="247">
        <v>0.1</v>
      </c>
      <c r="H36" s="247">
        <v>0</v>
      </c>
      <c r="I36" s="247">
        <v>0</v>
      </c>
      <c r="J36" s="247">
        <v>0</v>
      </c>
      <c r="K36" s="247">
        <v>0</v>
      </c>
      <c r="L36" s="247">
        <f>SUM(C36:K36)</f>
        <v>2</v>
      </c>
      <c r="M36" s="85" t="s">
        <v>219</v>
      </c>
      <c r="N36" s="86" t="s">
        <v>218</v>
      </c>
    </row>
    <row r="37" spans="1:14" ht="35.25" thickTop="1" thickBot="1" x14ac:dyDescent="0.25">
      <c r="A37" s="66" t="s">
        <v>220</v>
      </c>
      <c r="B37" s="87" t="s">
        <v>221</v>
      </c>
      <c r="C37" s="229">
        <v>1.4</v>
      </c>
      <c r="D37" s="229">
        <v>0</v>
      </c>
      <c r="E37" s="229">
        <v>0</v>
      </c>
      <c r="F37" s="229">
        <v>0</v>
      </c>
      <c r="G37" s="229">
        <v>0</v>
      </c>
      <c r="H37" s="229">
        <v>0</v>
      </c>
      <c r="I37" s="229">
        <v>0</v>
      </c>
      <c r="J37" s="229">
        <v>0</v>
      </c>
      <c r="K37" s="229">
        <v>0</v>
      </c>
      <c r="L37" s="245">
        <f>SUM(C37:K37)</f>
        <v>1.4</v>
      </c>
      <c r="M37" s="88" t="s">
        <v>222</v>
      </c>
      <c r="N37" s="89" t="s">
        <v>220</v>
      </c>
    </row>
    <row r="38" spans="1:14" ht="24" thickTop="1" thickBot="1" x14ac:dyDescent="0.25">
      <c r="A38" s="62" t="s">
        <v>223</v>
      </c>
      <c r="B38" s="84" t="s">
        <v>224</v>
      </c>
      <c r="C38" s="247">
        <f t="shared" ref="C38:K38" si="7">SUM(C39:C47)</f>
        <v>2241.5699999999997</v>
      </c>
      <c r="D38" s="247">
        <f t="shared" si="7"/>
        <v>982.79000000000008</v>
      </c>
      <c r="E38" s="247">
        <f t="shared" si="7"/>
        <v>1857.78</v>
      </c>
      <c r="F38" s="247">
        <f t="shared" si="7"/>
        <v>50</v>
      </c>
      <c r="G38" s="247">
        <f t="shared" si="7"/>
        <v>11002.31</v>
      </c>
      <c r="H38" s="247">
        <f t="shared" si="7"/>
        <v>567.96</v>
      </c>
      <c r="I38" s="247">
        <f t="shared" si="7"/>
        <v>186.10999999999999</v>
      </c>
      <c r="J38" s="247">
        <f t="shared" si="7"/>
        <v>1556.28</v>
      </c>
      <c r="K38" s="247">
        <f t="shared" si="7"/>
        <v>1301.27</v>
      </c>
      <c r="L38" s="247">
        <f>SUM(L39:L47)</f>
        <v>19746.07</v>
      </c>
      <c r="M38" s="85" t="s">
        <v>395</v>
      </c>
      <c r="N38" s="86" t="s">
        <v>223</v>
      </c>
    </row>
    <row r="39" spans="1:14" ht="15.75" thickTop="1" thickBot="1" x14ac:dyDescent="0.25">
      <c r="A39" s="66" t="s">
        <v>225</v>
      </c>
      <c r="B39" s="87" t="s">
        <v>226</v>
      </c>
      <c r="C39" s="229">
        <v>769.5</v>
      </c>
      <c r="D39" s="229">
        <v>2.6</v>
      </c>
      <c r="E39" s="229">
        <v>302.3</v>
      </c>
      <c r="F39" s="229">
        <v>0</v>
      </c>
      <c r="G39" s="229">
        <v>3515</v>
      </c>
      <c r="H39" s="229">
        <v>19.91</v>
      </c>
      <c r="I39" s="229">
        <v>0</v>
      </c>
      <c r="J39" s="229">
        <v>13.2</v>
      </c>
      <c r="K39" s="229">
        <v>0</v>
      </c>
      <c r="L39" s="245">
        <f t="shared" ref="L39:L47" si="8">SUM(C39:K39)</f>
        <v>4622.5099999999993</v>
      </c>
      <c r="M39" s="88" t="s">
        <v>227</v>
      </c>
      <c r="N39" s="89" t="s">
        <v>225</v>
      </c>
    </row>
    <row r="40" spans="1:14" ht="15.75" thickTop="1" thickBot="1" x14ac:dyDescent="0.25">
      <c r="A40" s="62" t="s">
        <v>228</v>
      </c>
      <c r="B40" s="84" t="s">
        <v>229</v>
      </c>
      <c r="C40" s="230">
        <v>219.1</v>
      </c>
      <c r="D40" s="230">
        <v>139.69999999999999</v>
      </c>
      <c r="E40" s="230">
        <v>9.8000000000000007</v>
      </c>
      <c r="F40" s="230">
        <v>2.6</v>
      </c>
      <c r="G40" s="230">
        <v>747.9</v>
      </c>
      <c r="H40" s="230">
        <v>74.959999999999994</v>
      </c>
      <c r="I40" s="230">
        <v>33.21</v>
      </c>
      <c r="J40" s="230">
        <v>251.9</v>
      </c>
      <c r="K40" s="230">
        <v>288.7</v>
      </c>
      <c r="L40" s="247">
        <f t="shared" si="8"/>
        <v>1767.8700000000001</v>
      </c>
      <c r="M40" s="85" t="s">
        <v>230</v>
      </c>
      <c r="N40" s="86" t="s">
        <v>228</v>
      </c>
    </row>
    <row r="41" spans="1:14" ht="15.75" thickTop="1" thickBot="1" x14ac:dyDescent="0.25">
      <c r="A41" s="66" t="s">
        <v>231</v>
      </c>
      <c r="B41" s="87" t="s">
        <v>232</v>
      </c>
      <c r="C41" s="229">
        <v>0.6</v>
      </c>
      <c r="D41" s="229">
        <v>0</v>
      </c>
      <c r="E41" s="229">
        <v>0</v>
      </c>
      <c r="F41" s="229">
        <v>0</v>
      </c>
      <c r="G41" s="229">
        <v>0</v>
      </c>
      <c r="H41" s="229">
        <v>0</v>
      </c>
      <c r="I41" s="229">
        <v>0</v>
      </c>
      <c r="J41" s="229">
        <v>0</v>
      </c>
      <c r="K41" s="229">
        <v>0</v>
      </c>
      <c r="L41" s="245">
        <f t="shared" si="8"/>
        <v>0.6</v>
      </c>
      <c r="M41" s="88" t="s">
        <v>419</v>
      </c>
      <c r="N41" s="89" t="s">
        <v>231</v>
      </c>
    </row>
    <row r="42" spans="1:14" ht="24" thickTop="1" thickBot="1" x14ac:dyDescent="0.25">
      <c r="A42" s="62" t="s">
        <v>233</v>
      </c>
      <c r="B42" s="84" t="s">
        <v>234</v>
      </c>
      <c r="C42" s="230">
        <v>10.4</v>
      </c>
      <c r="D42" s="230">
        <v>1.4</v>
      </c>
      <c r="E42" s="230">
        <v>0</v>
      </c>
      <c r="F42" s="230">
        <v>0</v>
      </c>
      <c r="G42" s="230">
        <v>0</v>
      </c>
      <c r="H42" s="230">
        <v>0</v>
      </c>
      <c r="I42" s="230">
        <v>0</v>
      </c>
      <c r="J42" s="230">
        <v>0</v>
      </c>
      <c r="K42" s="230">
        <v>0</v>
      </c>
      <c r="L42" s="247">
        <f t="shared" si="8"/>
        <v>11.8</v>
      </c>
      <c r="M42" s="85" t="s">
        <v>235</v>
      </c>
      <c r="N42" s="86" t="s">
        <v>233</v>
      </c>
    </row>
    <row r="43" spans="1:14" ht="27" thickTop="1" thickBot="1" x14ac:dyDescent="0.25">
      <c r="A43" s="66" t="s">
        <v>236</v>
      </c>
      <c r="B43" s="87" t="s">
        <v>237</v>
      </c>
      <c r="C43" s="229">
        <v>30.6</v>
      </c>
      <c r="D43" s="229">
        <v>0.7</v>
      </c>
      <c r="E43" s="229">
        <v>0</v>
      </c>
      <c r="F43" s="229">
        <v>0</v>
      </c>
      <c r="G43" s="229">
        <v>0</v>
      </c>
      <c r="H43" s="229">
        <v>0</v>
      </c>
      <c r="I43" s="229">
        <v>0</v>
      </c>
      <c r="J43" s="229">
        <v>0</v>
      </c>
      <c r="K43" s="229">
        <v>0</v>
      </c>
      <c r="L43" s="245">
        <f t="shared" si="8"/>
        <v>31.3</v>
      </c>
      <c r="M43" s="88" t="s">
        <v>545</v>
      </c>
      <c r="N43" s="89" t="s">
        <v>236</v>
      </c>
    </row>
    <row r="44" spans="1:14" ht="15.75" thickTop="1" thickBot="1" x14ac:dyDescent="0.25">
      <c r="A44" s="62" t="s">
        <v>238</v>
      </c>
      <c r="B44" s="84" t="s">
        <v>239</v>
      </c>
      <c r="C44" s="230">
        <v>5.57</v>
      </c>
      <c r="D44" s="230">
        <v>120.69</v>
      </c>
      <c r="E44" s="230">
        <v>20.38</v>
      </c>
      <c r="F44" s="230">
        <v>0</v>
      </c>
      <c r="G44" s="230">
        <v>2242.21</v>
      </c>
      <c r="H44" s="230">
        <v>434.75</v>
      </c>
      <c r="I44" s="230">
        <v>61</v>
      </c>
      <c r="J44" s="230">
        <v>1217.28</v>
      </c>
      <c r="K44" s="230">
        <v>404.87</v>
      </c>
      <c r="L44" s="247">
        <f t="shared" si="8"/>
        <v>4506.75</v>
      </c>
      <c r="M44" s="85" t="s">
        <v>240</v>
      </c>
      <c r="N44" s="86" t="s">
        <v>238</v>
      </c>
    </row>
    <row r="45" spans="1:14" ht="15.75" thickTop="1" thickBot="1" x14ac:dyDescent="0.25">
      <c r="A45" s="66" t="s">
        <v>241</v>
      </c>
      <c r="B45" s="87" t="s">
        <v>242</v>
      </c>
      <c r="C45" s="229">
        <v>1146.0999999999999</v>
      </c>
      <c r="D45" s="229">
        <v>715.6</v>
      </c>
      <c r="E45" s="229">
        <v>1517.1</v>
      </c>
      <c r="F45" s="229">
        <v>45.9</v>
      </c>
      <c r="G45" s="229">
        <v>4473.7</v>
      </c>
      <c r="H45" s="229">
        <v>38.200000000000003</v>
      </c>
      <c r="I45" s="229">
        <v>79.3</v>
      </c>
      <c r="J45" s="229">
        <v>71.599999999999994</v>
      </c>
      <c r="K45" s="229">
        <v>607.70000000000005</v>
      </c>
      <c r="L45" s="245">
        <f t="shared" si="8"/>
        <v>8695.2000000000007</v>
      </c>
      <c r="M45" s="88" t="s">
        <v>243</v>
      </c>
      <c r="N45" s="89" t="s">
        <v>241</v>
      </c>
    </row>
    <row r="46" spans="1:14" ht="15" thickTop="1" x14ac:dyDescent="0.2">
      <c r="A46" s="104" t="s">
        <v>244</v>
      </c>
      <c r="B46" s="105" t="s">
        <v>245</v>
      </c>
      <c r="C46" s="246">
        <v>53</v>
      </c>
      <c r="D46" s="246">
        <v>1.9</v>
      </c>
      <c r="E46" s="246">
        <v>2.9</v>
      </c>
      <c r="F46" s="246">
        <v>0</v>
      </c>
      <c r="G46" s="246">
        <v>1.2</v>
      </c>
      <c r="H46" s="246">
        <v>0</v>
      </c>
      <c r="I46" s="246">
        <v>1.1000000000000001</v>
      </c>
      <c r="J46" s="246">
        <v>2.2999999999999998</v>
      </c>
      <c r="K46" s="246">
        <v>0</v>
      </c>
      <c r="L46" s="280">
        <f t="shared" si="8"/>
        <v>62.4</v>
      </c>
      <c r="M46" s="106" t="s">
        <v>246</v>
      </c>
      <c r="N46" s="107" t="s">
        <v>244</v>
      </c>
    </row>
    <row r="47" spans="1:14" ht="26.25" thickBot="1" x14ac:dyDescent="0.25">
      <c r="A47" s="179" t="s">
        <v>247</v>
      </c>
      <c r="B47" s="282" t="s">
        <v>248</v>
      </c>
      <c r="C47" s="283">
        <v>6.7</v>
      </c>
      <c r="D47" s="283">
        <v>0.2</v>
      </c>
      <c r="E47" s="283">
        <v>5.3</v>
      </c>
      <c r="F47" s="283">
        <v>1.5</v>
      </c>
      <c r="G47" s="283">
        <v>22.3</v>
      </c>
      <c r="H47" s="283">
        <v>0.14000000000000001</v>
      </c>
      <c r="I47" s="283">
        <v>11.5</v>
      </c>
      <c r="J47" s="283">
        <v>0</v>
      </c>
      <c r="K47" s="283">
        <v>0</v>
      </c>
      <c r="L47" s="284">
        <f t="shared" si="8"/>
        <v>47.64</v>
      </c>
      <c r="M47" s="285" t="s">
        <v>249</v>
      </c>
      <c r="N47" s="286" t="s">
        <v>247</v>
      </c>
    </row>
    <row r="48" spans="1:14" ht="27" thickTop="1" thickBot="1" x14ac:dyDescent="0.25">
      <c r="A48" s="66" t="s">
        <v>250</v>
      </c>
      <c r="B48" s="87" t="s">
        <v>251</v>
      </c>
      <c r="C48" s="245">
        <f t="shared" ref="C48:K48" si="9">SUM(C49:C57)</f>
        <v>3011.2</v>
      </c>
      <c r="D48" s="245">
        <f t="shared" si="9"/>
        <v>50.300000000000004</v>
      </c>
      <c r="E48" s="245">
        <f t="shared" si="9"/>
        <v>112.8</v>
      </c>
      <c r="F48" s="245">
        <f t="shared" si="9"/>
        <v>0.5</v>
      </c>
      <c r="G48" s="245">
        <f t="shared" si="9"/>
        <v>3331.1</v>
      </c>
      <c r="H48" s="245">
        <f t="shared" si="9"/>
        <v>499.68</v>
      </c>
      <c r="I48" s="245">
        <f t="shared" si="9"/>
        <v>21</v>
      </c>
      <c r="J48" s="245">
        <f t="shared" si="9"/>
        <v>0</v>
      </c>
      <c r="K48" s="245">
        <f t="shared" si="9"/>
        <v>67.400000000000006</v>
      </c>
      <c r="L48" s="245">
        <f>SUM(L49:L57)</f>
        <v>7093.98</v>
      </c>
      <c r="M48" s="88" t="s">
        <v>252</v>
      </c>
      <c r="N48" s="89" t="s">
        <v>250</v>
      </c>
    </row>
    <row r="49" spans="1:14" ht="27" thickTop="1" thickBot="1" x14ac:dyDescent="0.25">
      <c r="A49" s="62" t="s">
        <v>253</v>
      </c>
      <c r="B49" s="84" t="s">
        <v>254</v>
      </c>
      <c r="C49" s="230">
        <v>0.1</v>
      </c>
      <c r="D49" s="230">
        <v>0</v>
      </c>
      <c r="E49" s="230">
        <v>0</v>
      </c>
      <c r="F49" s="230">
        <v>0</v>
      </c>
      <c r="G49" s="230">
        <v>0</v>
      </c>
      <c r="H49" s="230">
        <v>0</v>
      </c>
      <c r="I49" s="230">
        <v>0</v>
      </c>
      <c r="J49" s="230">
        <v>0</v>
      </c>
      <c r="K49" s="230">
        <v>0</v>
      </c>
      <c r="L49" s="247">
        <f t="shared" ref="L49:L57" si="10">SUM(C49:K49)</f>
        <v>0.1</v>
      </c>
      <c r="M49" s="85" t="s">
        <v>396</v>
      </c>
      <c r="N49" s="86" t="s">
        <v>253</v>
      </c>
    </row>
    <row r="50" spans="1:14" ht="27" thickTop="1" thickBot="1" x14ac:dyDescent="0.25">
      <c r="A50" s="66" t="s">
        <v>256</v>
      </c>
      <c r="B50" s="87" t="s">
        <v>257</v>
      </c>
      <c r="C50" s="229">
        <v>0</v>
      </c>
      <c r="D50" s="229">
        <v>0</v>
      </c>
      <c r="E50" s="229">
        <v>0</v>
      </c>
      <c r="F50" s="229">
        <v>0</v>
      </c>
      <c r="G50" s="229">
        <v>0</v>
      </c>
      <c r="H50" s="229">
        <v>0</v>
      </c>
      <c r="I50" s="229">
        <v>0</v>
      </c>
      <c r="J50" s="229">
        <v>0</v>
      </c>
      <c r="K50" s="229">
        <v>0</v>
      </c>
      <c r="L50" s="245">
        <f t="shared" si="10"/>
        <v>0</v>
      </c>
      <c r="M50" s="88" t="s">
        <v>258</v>
      </c>
      <c r="N50" s="89" t="s">
        <v>256</v>
      </c>
    </row>
    <row r="51" spans="1:14" ht="24" thickTop="1" thickBot="1" x14ac:dyDescent="0.25">
      <c r="A51" s="62" t="s">
        <v>259</v>
      </c>
      <c r="B51" s="84" t="s">
        <v>260</v>
      </c>
      <c r="C51" s="230">
        <v>0.4</v>
      </c>
      <c r="D51" s="230">
        <v>0</v>
      </c>
      <c r="E51" s="230">
        <v>0</v>
      </c>
      <c r="F51" s="230">
        <v>0</v>
      </c>
      <c r="G51" s="230">
        <v>0</v>
      </c>
      <c r="H51" s="230">
        <v>0</v>
      </c>
      <c r="I51" s="230">
        <v>0</v>
      </c>
      <c r="J51" s="230">
        <v>0</v>
      </c>
      <c r="K51" s="230">
        <v>0</v>
      </c>
      <c r="L51" s="247">
        <f t="shared" si="10"/>
        <v>0.4</v>
      </c>
      <c r="M51" s="85" t="s">
        <v>261</v>
      </c>
      <c r="N51" s="86" t="s">
        <v>259</v>
      </c>
    </row>
    <row r="52" spans="1:14" ht="27" thickTop="1" thickBot="1" x14ac:dyDescent="0.25">
      <c r="A52" s="66" t="s">
        <v>262</v>
      </c>
      <c r="B52" s="87" t="s">
        <v>263</v>
      </c>
      <c r="C52" s="229">
        <v>26.7</v>
      </c>
      <c r="D52" s="229">
        <v>0</v>
      </c>
      <c r="E52" s="229">
        <v>0</v>
      </c>
      <c r="F52" s="229">
        <v>0</v>
      </c>
      <c r="G52" s="229">
        <v>0.1</v>
      </c>
      <c r="H52" s="229">
        <v>0.02</v>
      </c>
      <c r="I52" s="229">
        <v>0</v>
      </c>
      <c r="J52" s="229">
        <v>0</v>
      </c>
      <c r="K52" s="229">
        <v>0</v>
      </c>
      <c r="L52" s="245">
        <f t="shared" si="10"/>
        <v>26.82</v>
      </c>
      <c r="M52" s="88" t="s">
        <v>264</v>
      </c>
      <c r="N52" s="89" t="s">
        <v>262</v>
      </c>
    </row>
    <row r="53" spans="1:14" ht="27" thickTop="1" thickBot="1" x14ac:dyDescent="0.25">
      <c r="A53" s="62" t="s">
        <v>265</v>
      </c>
      <c r="B53" s="84" t="s">
        <v>266</v>
      </c>
      <c r="C53" s="230">
        <v>0.3</v>
      </c>
      <c r="D53" s="230">
        <v>0</v>
      </c>
      <c r="E53" s="230">
        <v>1.7</v>
      </c>
      <c r="F53" s="230">
        <v>0</v>
      </c>
      <c r="G53" s="230">
        <v>0</v>
      </c>
      <c r="H53" s="230">
        <v>0</v>
      </c>
      <c r="I53" s="230">
        <v>0</v>
      </c>
      <c r="J53" s="230">
        <v>0</v>
      </c>
      <c r="K53" s="230">
        <v>0</v>
      </c>
      <c r="L53" s="247">
        <f t="shared" si="10"/>
        <v>2</v>
      </c>
      <c r="M53" s="85" t="s">
        <v>267</v>
      </c>
      <c r="N53" s="86" t="s">
        <v>265</v>
      </c>
    </row>
    <row r="54" spans="1:14" ht="27" thickTop="1" thickBot="1" x14ac:dyDescent="0.25">
      <c r="A54" s="66" t="s">
        <v>268</v>
      </c>
      <c r="B54" s="87" t="s">
        <v>269</v>
      </c>
      <c r="C54" s="229">
        <v>38.799999999999997</v>
      </c>
      <c r="D54" s="229">
        <v>4.4000000000000004</v>
      </c>
      <c r="E54" s="229">
        <v>0</v>
      </c>
      <c r="F54" s="229">
        <v>0</v>
      </c>
      <c r="G54" s="229">
        <v>0</v>
      </c>
      <c r="H54" s="229">
        <v>0</v>
      </c>
      <c r="I54" s="229">
        <v>0</v>
      </c>
      <c r="J54" s="229">
        <v>0</v>
      </c>
      <c r="K54" s="229">
        <v>0</v>
      </c>
      <c r="L54" s="245">
        <f t="shared" si="10"/>
        <v>43.199999999999996</v>
      </c>
      <c r="M54" s="88" t="s">
        <v>397</v>
      </c>
      <c r="N54" s="89" t="s">
        <v>268</v>
      </c>
    </row>
    <row r="55" spans="1:14" ht="15.75" thickTop="1" thickBot="1" x14ac:dyDescent="0.25">
      <c r="A55" s="62" t="s">
        <v>271</v>
      </c>
      <c r="B55" s="84" t="s">
        <v>272</v>
      </c>
      <c r="C55" s="230">
        <v>2630.7</v>
      </c>
      <c r="D55" s="230">
        <v>0</v>
      </c>
      <c r="E55" s="230">
        <v>0</v>
      </c>
      <c r="F55" s="230">
        <v>0</v>
      </c>
      <c r="G55" s="230">
        <v>264.5</v>
      </c>
      <c r="H55" s="230">
        <v>0</v>
      </c>
      <c r="I55" s="230">
        <v>0</v>
      </c>
      <c r="J55" s="230">
        <v>0</v>
      </c>
      <c r="K55" s="230">
        <v>0</v>
      </c>
      <c r="L55" s="247">
        <f t="shared" si="10"/>
        <v>2895.2</v>
      </c>
      <c r="M55" s="85" t="s">
        <v>273</v>
      </c>
      <c r="N55" s="86" t="s">
        <v>271</v>
      </c>
    </row>
    <row r="56" spans="1:14" ht="15.75" thickTop="1" thickBot="1" x14ac:dyDescent="0.25">
      <c r="A56" s="66" t="s">
        <v>274</v>
      </c>
      <c r="B56" s="87" t="s">
        <v>275</v>
      </c>
      <c r="C56" s="229">
        <v>258.10000000000002</v>
      </c>
      <c r="D56" s="229">
        <v>45.7</v>
      </c>
      <c r="E56" s="229">
        <v>65.099999999999994</v>
      </c>
      <c r="F56" s="229">
        <v>0.5</v>
      </c>
      <c r="G56" s="229">
        <v>2919.3</v>
      </c>
      <c r="H56" s="229">
        <v>499.66</v>
      </c>
      <c r="I56" s="229">
        <v>21</v>
      </c>
      <c r="J56" s="229">
        <v>0</v>
      </c>
      <c r="K56" s="229">
        <v>67.400000000000006</v>
      </c>
      <c r="L56" s="245">
        <f t="shared" si="10"/>
        <v>3876.76</v>
      </c>
      <c r="M56" s="88" t="s">
        <v>276</v>
      </c>
      <c r="N56" s="89" t="s">
        <v>274</v>
      </c>
    </row>
    <row r="57" spans="1:14" ht="27" thickTop="1" thickBot="1" x14ac:dyDescent="0.25">
      <c r="A57" s="62" t="s">
        <v>277</v>
      </c>
      <c r="B57" s="84" t="s">
        <v>278</v>
      </c>
      <c r="C57" s="230">
        <v>56.1</v>
      </c>
      <c r="D57" s="230">
        <v>0.2</v>
      </c>
      <c r="E57" s="230">
        <v>46</v>
      </c>
      <c r="F57" s="230">
        <v>0</v>
      </c>
      <c r="G57" s="230">
        <v>147.19999999999999</v>
      </c>
      <c r="H57" s="230">
        <v>0</v>
      </c>
      <c r="I57" s="230">
        <v>0</v>
      </c>
      <c r="J57" s="230">
        <v>0</v>
      </c>
      <c r="K57" s="230">
        <v>0</v>
      </c>
      <c r="L57" s="247">
        <f t="shared" si="10"/>
        <v>249.5</v>
      </c>
      <c r="M57" s="85" t="s">
        <v>279</v>
      </c>
      <c r="N57" s="86" t="s">
        <v>277</v>
      </c>
    </row>
    <row r="58" spans="1:14" ht="15.75" thickTop="1" thickBot="1" x14ac:dyDescent="0.25">
      <c r="A58" s="66" t="s">
        <v>280</v>
      </c>
      <c r="B58" s="87" t="s">
        <v>281</v>
      </c>
      <c r="C58" s="245">
        <f t="shared" ref="C58:K58" si="11">SUM(C59:C67)</f>
        <v>202.00000000000003</v>
      </c>
      <c r="D58" s="245">
        <f t="shared" si="11"/>
        <v>15.200000000000001</v>
      </c>
      <c r="E58" s="245">
        <f t="shared" si="11"/>
        <v>0.14000000000000001</v>
      </c>
      <c r="F58" s="245">
        <f t="shared" si="11"/>
        <v>0</v>
      </c>
      <c r="G58" s="245">
        <f t="shared" si="11"/>
        <v>14</v>
      </c>
      <c r="H58" s="245">
        <f t="shared" si="11"/>
        <v>0.01</v>
      </c>
      <c r="I58" s="245">
        <f t="shared" si="11"/>
        <v>0</v>
      </c>
      <c r="J58" s="245">
        <f>SUM(J59:J67)</f>
        <v>0</v>
      </c>
      <c r="K58" s="245">
        <f t="shared" si="11"/>
        <v>0.1</v>
      </c>
      <c r="L58" s="245">
        <f>SUM(L59:L67)</f>
        <v>231.45000000000002</v>
      </c>
      <c r="M58" s="88" t="s">
        <v>282</v>
      </c>
      <c r="N58" s="89" t="s">
        <v>280</v>
      </c>
    </row>
    <row r="59" spans="1:14" ht="24" thickTop="1" thickBot="1" x14ac:dyDescent="0.25">
      <c r="A59" s="62" t="s">
        <v>283</v>
      </c>
      <c r="B59" s="84" t="s">
        <v>284</v>
      </c>
      <c r="C59" s="230">
        <v>16.100000000000001</v>
      </c>
      <c r="D59" s="230">
        <v>4.3</v>
      </c>
      <c r="E59" s="230">
        <v>0</v>
      </c>
      <c r="F59" s="230">
        <v>0</v>
      </c>
      <c r="G59" s="230">
        <v>0.4</v>
      </c>
      <c r="H59" s="230">
        <v>0</v>
      </c>
      <c r="I59" s="230">
        <v>0</v>
      </c>
      <c r="J59" s="230">
        <v>0</v>
      </c>
      <c r="K59" s="230">
        <v>0</v>
      </c>
      <c r="L59" s="247">
        <f t="shared" ref="L59:L67" si="12">SUM(C59:K59)</f>
        <v>20.8</v>
      </c>
      <c r="M59" s="85" t="s">
        <v>285</v>
      </c>
      <c r="N59" s="86" t="s">
        <v>283</v>
      </c>
    </row>
    <row r="60" spans="1:14" ht="24" thickTop="1" thickBot="1" x14ac:dyDescent="0.25">
      <c r="A60" s="66" t="s">
        <v>286</v>
      </c>
      <c r="B60" s="87" t="s">
        <v>287</v>
      </c>
      <c r="C60" s="229">
        <v>0.6</v>
      </c>
      <c r="D60" s="229">
        <v>0.6</v>
      </c>
      <c r="E60" s="229">
        <v>0.04</v>
      </c>
      <c r="F60" s="229">
        <v>0</v>
      </c>
      <c r="G60" s="229">
        <v>0</v>
      </c>
      <c r="H60" s="229">
        <v>0.01</v>
      </c>
      <c r="I60" s="229">
        <v>0</v>
      </c>
      <c r="J60" s="229">
        <v>0</v>
      </c>
      <c r="K60" s="229">
        <v>0.1</v>
      </c>
      <c r="L60" s="245">
        <f t="shared" si="12"/>
        <v>1.35</v>
      </c>
      <c r="M60" s="88" t="s">
        <v>288</v>
      </c>
      <c r="N60" s="89" t="s">
        <v>286</v>
      </c>
    </row>
    <row r="61" spans="1:14" ht="15.75" thickTop="1" thickBot="1" x14ac:dyDescent="0.25">
      <c r="A61" s="62" t="s">
        <v>289</v>
      </c>
      <c r="B61" s="84" t="s">
        <v>290</v>
      </c>
      <c r="C61" s="230">
        <v>0</v>
      </c>
      <c r="D61" s="230">
        <v>0</v>
      </c>
      <c r="E61" s="230">
        <v>0</v>
      </c>
      <c r="F61" s="230">
        <v>0</v>
      </c>
      <c r="G61" s="230">
        <v>0</v>
      </c>
      <c r="H61" s="230">
        <v>0</v>
      </c>
      <c r="I61" s="230">
        <v>0</v>
      </c>
      <c r="J61" s="230">
        <v>0</v>
      </c>
      <c r="K61" s="230">
        <v>0</v>
      </c>
      <c r="L61" s="247">
        <f t="shared" si="12"/>
        <v>0</v>
      </c>
      <c r="M61" s="85" t="s">
        <v>291</v>
      </c>
      <c r="N61" s="86" t="s">
        <v>289</v>
      </c>
    </row>
    <row r="62" spans="1:14" ht="34.5" thickTop="1" x14ac:dyDescent="0.2">
      <c r="A62" s="110" t="s">
        <v>292</v>
      </c>
      <c r="B62" s="111" t="s">
        <v>293</v>
      </c>
      <c r="C62" s="248">
        <v>129.1</v>
      </c>
      <c r="D62" s="248">
        <v>4.4000000000000004</v>
      </c>
      <c r="E62" s="248">
        <v>0</v>
      </c>
      <c r="F62" s="248">
        <v>0</v>
      </c>
      <c r="G62" s="248">
        <v>12.5</v>
      </c>
      <c r="H62" s="248">
        <v>0</v>
      </c>
      <c r="I62" s="248">
        <v>0</v>
      </c>
      <c r="J62" s="248">
        <v>0</v>
      </c>
      <c r="K62" s="248">
        <v>0</v>
      </c>
      <c r="L62" s="281">
        <f t="shared" si="12"/>
        <v>146</v>
      </c>
      <c r="M62" s="112" t="s">
        <v>294</v>
      </c>
      <c r="N62" s="113" t="s">
        <v>292</v>
      </c>
    </row>
    <row r="63" spans="1:14" ht="23.25" thickBot="1" x14ac:dyDescent="0.25">
      <c r="A63" s="179" t="s">
        <v>295</v>
      </c>
      <c r="B63" s="282" t="s">
        <v>296</v>
      </c>
      <c r="C63" s="283">
        <v>0</v>
      </c>
      <c r="D63" s="283">
        <v>0</v>
      </c>
      <c r="E63" s="283">
        <v>0</v>
      </c>
      <c r="F63" s="283">
        <v>0</v>
      </c>
      <c r="G63" s="283">
        <v>0</v>
      </c>
      <c r="H63" s="283">
        <v>0</v>
      </c>
      <c r="I63" s="283">
        <v>0</v>
      </c>
      <c r="J63" s="283">
        <v>0</v>
      </c>
      <c r="K63" s="283">
        <v>0</v>
      </c>
      <c r="L63" s="284">
        <f t="shared" si="12"/>
        <v>0</v>
      </c>
      <c r="M63" s="285" t="s">
        <v>398</v>
      </c>
      <c r="N63" s="286" t="s">
        <v>295</v>
      </c>
    </row>
    <row r="64" spans="1:14" ht="27" thickTop="1" thickBot="1" x14ac:dyDescent="0.25">
      <c r="A64" s="66" t="s">
        <v>297</v>
      </c>
      <c r="B64" s="87" t="s">
        <v>298</v>
      </c>
      <c r="C64" s="229">
        <v>0</v>
      </c>
      <c r="D64" s="229">
        <v>0</v>
      </c>
      <c r="E64" s="229">
        <v>0</v>
      </c>
      <c r="F64" s="229">
        <v>0</v>
      </c>
      <c r="G64" s="229">
        <v>0</v>
      </c>
      <c r="H64" s="229">
        <v>0</v>
      </c>
      <c r="I64" s="229">
        <v>0</v>
      </c>
      <c r="J64" s="229">
        <v>0</v>
      </c>
      <c r="K64" s="229">
        <v>0</v>
      </c>
      <c r="L64" s="245">
        <f t="shared" si="12"/>
        <v>0</v>
      </c>
      <c r="M64" s="88" t="s">
        <v>299</v>
      </c>
      <c r="N64" s="89" t="s">
        <v>297</v>
      </c>
    </row>
    <row r="65" spans="1:14" ht="27" thickTop="1" thickBot="1" x14ac:dyDescent="0.25">
      <c r="A65" s="62" t="s">
        <v>300</v>
      </c>
      <c r="B65" s="84" t="s">
        <v>301</v>
      </c>
      <c r="C65" s="230">
        <v>55.3</v>
      </c>
      <c r="D65" s="230">
        <v>5.9</v>
      </c>
      <c r="E65" s="230">
        <v>0.1</v>
      </c>
      <c r="F65" s="230">
        <v>0</v>
      </c>
      <c r="G65" s="230">
        <v>1.1000000000000001</v>
      </c>
      <c r="H65" s="230">
        <v>0</v>
      </c>
      <c r="I65" s="230">
        <v>0</v>
      </c>
      <c r="J65" s="230">
        <v>0</v>
      </c>
      <c r="K65" s="230">
        <v>0</v>
      </c>
      <c r="L65" s="247">
        <f t="shared" si="12"/>
        <v>62.4</v>
      </c>
      <c r="M65" s="85" t="s">
        <v>302</v>
      </c>
      <c r="N65" s="86" t="s">
        <v>300</v>
      </c>
    </row>
    <row r="66" spans="1:14" ht="24" thickTop="1" thickBot="1" x14ac:dyDescent="0.25">
      <c r="A66" s="66" t="s">
        <v>303</v>
      </c>
      <c r="B66" s="87" t="s">
        <v>304</v>
      </c>
      <c r="C66" s="229">
        <v>0.6</v>
      </c>
      <c r="D66" s="229">
        <v>0</v>
      </c>
      <c r="E66" s="229">
        <v>0</v>
      </c>
      <c r="F66" s="229">
        <v>0</v>
      </c>
      <c r="G66" s="229">
        <v>0</v>
      </c>
      <c r="H66" s="229">
        <v>0</v>
      </c>
      <c r="I66" s="229">
        <v>0</v>
      </c>
      <c r="J66" s="229">
        <v>0</v>
      </c>
      <c r="K66" s="229">
        <v>0</v>
      </c>
      <c r="L66" s="245">
        <f t="shared" si="12"/>
        <v>0.6</v>
      </c>
      <c r="M66" s="88" t="s">
        <v>305</v>
      </c>
      <c r="N66" s="89" t="s">
        <v>303</v>
      </c>
    </row>
    <row r="67" spans="1:14" ht="15.75" thickTop="1" thickBot="1" x14ac:dyDescent="0.25">
      <c r="A67" s="62" t="s">
        <v>306</v>
      </c>
      <c r="B67" s="84" t="s">
        <v>307</v>
      </c>
      <c r="C67" s="230">
        <v>0.3</v>
      </c>
      <c r="D67" s="230">
        <v>0</v>
      </c>
      <c r="E67" s="230">
        <v>0</v>
      </c>
      <c r="F67" s="230">
        <v>0</v>
      </c>
      <c r="G67" s="230">
        <v>0</v>
      </c>
      <c r="H67" s="230">
        <v>0</v>
      </c>
      <c r="I67" s="230">
        <v>0</v>
      </c>
      <c r="J67" s="230">
        <v>0</v>
      </c>
      <c r="K67" s="230">
        <v>0</v>
      </c>
      <c r="L67" s="247">
        <f t="shared" si="12"/>
        <v>0.3</v>
      </c>
      <c r="M67" s="85" t="s">
        <v>308</v>
      </c>
      <c r="N67" s="86" t="s">
        <v>306</v>
      </c>
    </row>
    <row r="68" spans="1:14" ht="24" thickTop="1" thickBot="1" x14ac:dyDescent="0.25">
      <c r="A68" s="66" t="s">
        <v>309</v>
      </c>
      <c r="B68" s="87" t="s">
        <v>32</v>
      </c>
      <c r="C68" s="245">
        <f t="shared" ref="C68:K68" si="13">SUM(C69:C76)</f>
        <v>45.25</v>
      </c>
      <c r="D68" s="245">
        <f t="shared" si="13"/>
        <v>12.73</v>
      </c>
      <c r="E68" s="245">
        <f t="shared" si="13"/>
        <v>25.2</v>
      </c>
      <c r="F68" s="245">
        <f t="shared" si="13"/>
        <v>0.03</v>
      </c>
      <c r="G68" s="245">
        <f t="shared" si="13"/>
        <v>0.53</v>
      </c>
      <c r="H68" s="245">
        <f t="shared" si="13"/>
        <v>0.11</v>
      </c>
      <c r="I68" s="245">
        <f t="shared" si="13"/>
        <v>1.44</v>
      </c>
      <c r="J68" s="245">
        <f t="shared" si="13"/>
        <v>0</v>
      </c>
      <c r="K68" s="245">
        <f t="shared" si="13"/>
        <v>0.30000000000000004</v>
      </c>
      <c r="L68" s="245">
        <f>SUM(L69:L76)</f>
        <v>85.59</v>
      </c>
      <c r="M68" s="88" t="s">
        <v>310</v>
      </c>
      <c r="N68" s="89" t="s">
        <v>309</v>
      </c>
    </row>
    <row r="69" spans="1:14" ht="27" thickTop="1" thickBot="1" x14ac:dyDescent="0.25">
      <c r="A69" s="62" t="s">
        <v>311</v>
      </c>
      <c r="B69" s="84" t="s">
        <v>312</v>
      </c>
      <c r="C69" s="230">
        <v>2.2000000000000002</v>
      </c>
      <c r="D69" s="230">
        <v>0</v>
      </c>
      <c r="E69" s="230">
        <v>0</v>
      </c>
      <c r="F69" s="230">
        <v>0</v>
      </c>
      <c r="G69" s="230">
        <v>0</v>
      </c>
      <c r="H69" s="230">
        <v>0</v>
      </c>
      <c r="I69" s="230">
        <v>0</v>
      </c>
      <c r="J69" s="230">
        <v>0</v>
      </c>
      <c r="K69" s="230">
        <v>0</v>
      </c>
      <c r="L69" s="247">
        <f t="shared" ref="L69:L77" si="14">SUM(C69:K69)</f>
        <v>2.2000000000000002</v>
      </c>
      <c r="M69" s="85" t="s">
        <v>313</v>
      </c>
      <c r="N69" s="86" t="s">
        <v>311</v>
      </c>
    </row>
    <row r="70" spans="1:14" ht="15.75" thickTop="1" thickBot="1" x14ac:dyDescent="0.25">
      <c r="A70" s="66" t="s">
        <v>314</v>
      </c>
      <c r="B70" s="87" t="s">
        <v>315</v>
      </c>
      <c r="C70" s="229">
        <v>0.2</v>
      </c>
      <c r="D70" s="229">
        <v>0.04</v>
      </c>
      <c r="E70" s="229">
        <v>0</v>
      </c>
      <c r="F70" s="229">
        <v>0</v>
      </c>
      <c r="G70" s="229">
        <v>0</v>
      </c>
      <c r="H70" s="229">
        <v>0</v>
      </c>
      <c r="I70" s="229">
        <v>0</v>
      </c>
      <c r="J70" s="229">
        <v>0</v>
      </c>
      <c r="K70" s="229">
        <v>0</v>
      </c>
      <c r="L70" s="245">
        <f t="shared" si="14"/>
        <v>0.24000000000000002</v>
      </c>
      <c r="M70" s="88" t="s">
        <v>420</v>
      </c>
      <c r="N70" s="89" t="s">
        <v>314</v>
      </c>
    </row>
    <row r="71" spans="1:14" ht="27" thickTop="1" thickBot="1" x14ac:dyDescent="0.25">
      <c r="A71" s="62" t="s">
        <v>316</v>
      </c>
      <c r="B71" s="84" t="s">
        <v>421</v>
      </c>
      <c r="C71" s="230">
        <v>0.03</v>
      </c>
      <c r="D71" s="230">
        <v>0</v>
      </c>
      <c r="E71" s="230">
        <v>0</v>
      </c>
      <c r="F71" s="230">
        <v>0</v>
      </c>
      <c r="G71" s="230">
        <v>0</v>
      </c>
      <c r="H71" s="230">
        <v>0</v>
      </c>
      <c r="I71" s="230">
        <v>0</v>
      </c>
      <c r="J71" s="230">
        <v>0</v>
      </c>
      <c r="K71" s="230">
        <v>0</v>
      </c>
      <c r="L71" s="247">
        <f t="shared" si="14"/>
        <v>0.03</v>
      </c>
      <c r="M71" s="85" t="s">
        <v>317</v>
      </c>
      <c r="N71" s="86" t="s">
        <v>316</v>
      </c>
    </row>
    <row r="72" spans="1:14" ht="24" thickTop="1" thickBot="1" x14ac:dyDescent="0.25">
      <c r="A72" s="66" t="s">
        <v>318</v>
      </c>
      <c r="B72" s="87" t="s">
        <v>319</v>
      </c>
      <c r="C72" s="229">
        <v>9.4499999999999993</v>
      </c>
      <c r="D72" s="229">
        <v>0.19</v>
      </c>
      <c r="E72" s="229">
        <v>0</v>
      </c>
      <c r="F72" s="229">
        <v>0</v>
      </c>
      <c r="G72" s="229">
        <v>0</v>
      </c>
      <c r="H72" s="229">
        <v>0</v>
      </c>
      <c r="I72" s="229">
        <v>0</v>
      </c>
      <c r="J72" s="229">
        <v>0</v>
      </c>
      <c r="K72" s="229">
        <v>0</v>
      </c>
      <c r="L72" s="245">
        <f t="shared" si="14"/>
        <v>9.6399999999999988</v>
      </c>
      <c r="M72" s="88" t="s">
        <v>320</v>
      </c>
      <c r="N72" s="89" t="s">
        <v>318</v>
      </c>
    </row>
    <row r="73" spans="1:14" ht="15.75" thickTop="1" thickBot="1" x14ac:dyDescent="0.25">
      <c r="A73" s="62" t="s">
        <v>321</v>
      </c>
      <c r="B73" s="84" t="s">
        <v>322</v>
      </c>
      <c r="C73" s="230">
        <v>1.2</v>
      </c>
      <c r="D73" s="230">
        <v>0</v>
      </c>
      <c r="E73" s="230">
        <v>0</v>
      </c>
      <c r="F73" s="230">
        <v>0</v>
      </c>
      <c r="G73" s="230">
        <v>0</v>
      </c>
      <c r="H73" s="230">
        <v>0</v>
      </c>
      <c r="I73" s="230">
        <v>0</v>
      </c>
      <c r="J73" s="230">
        <v>0</v>
      </c>
      <c r="K73" s="230">
        <v>0</v>
      </c>
      <c r="L73" s="247">
        <f t="shared" si="14"/>
        <v>1.2</v>
      </c>
      <c r="M73" s="85" t="s">
        <v>323</v>
      </c>
      <c r="N73" s="86" t="s">
        <v>321</v>
      </c>
    </row>
    <row r="74" spans="1:14" ht="35.25" thickTop="1" thickBot="1" x14ac:dyDescent="0.25">
      <c r="A74" s="66">
        <v>87</v>
      </c>
      <c r="B74" s="87" t="s">
        <v>324</v>
      </c>
      <c r="C74" s="229">
        <v>2.0099999999999998</v>
      </c>
      <c r="D74" s="229">
        <v>3.2</v>
      </c>
      <c r="E74" s="229">
        <v>1.2</v>
      </c>
      <c r="F74" s="229">
        <v>0</v>
      </c>
      <c r="G74" s="229">
        <v>0.23</v>
      </c>
      <c r="H74" s="229">
        <v>0</v>
      </c>
      <c r="I74" s="229">
        <v>0</v>
      </c>
      <c r="J74" s="229">
        <v>0</v>
      </c>
      <c r="K74" s="229">
        <v>0.2</v>
      </c>
      <c r="L74" s="245">
        <f t="shared" si="14"/>
        <v>6.8400000000000007</v>
      </c>
      <c r="M74" s="88" t="s">
        <v>325</v>
      </c>
      <c r="N74" s="89" t="s">
        <v>326</v>
      </c>
    </row>
    <row r="75" spans="1:14" ht="35.25" thickTop="1" thickBot="1" x14ac:dyDescent="0.25">
      <c r="A75" s="62">
        <v>88</v>
      </c>
      <c r="B75" s="84" t="s">
        <v>327</v>
      </c>
      <c r="C75" s="230">
        <v>0</v>
      </c>
      <c r="D75" s="230">
        <v>0</v>
      </c>
      <c r="E75" s="230">
        <v>0</v>
      </c>
      <c r="F75" s="230">
        <v>0</v>
      </c>
      <c r="G75" s="230">
        <v>0</v>
      </c>
      <c r="H75" s="230">
        <v>0</v>
      </c>
      <c r="I75" s="230">
        <v>0</v>
      </c>
      <c r="J75" s="230">
        <v>0</v>
      </c>
      <c r="K75" s="230">
        <v>0</v>
      </c>
      <c r="L75" s="247">
        <f t="shared" si="14"/>
        <v>0</v>
      </c>
      <c r="M75" s="85" t="s">
        <v>399</v>
      </c>
      <c r="N75" s="86" t="s">
        <v>329</v>
      </c>
    </row>
    <row r="76" spans="1:14" ht="27" thickTop="1" thickBot="1" x14ac:dyDescent="0.25">
      <c r="A76" s="66">
        <v>89</v>
      </c>
      <c r="B76" s="87" t="s">
        <v>330</v>
      </c>
      <c r="C76" s="229">
        <v>30.16</v>
      </c>
      <c r="D76" s="229">
        <v>9.3000000000000007</v>
      </c>
      <c r="E76" s="229">
        <v>24</v>
      </c>
      <c r="F76" s="229">
        <v>0.03</v>
      </c>
      <c r="G76" s="229">
        <v>0.3</v>
      </c>
      <c r="H76" s="229">
        <v>0.11</v>
      </c>
      <c r="I76" s="229">
        <v>1.44</v>
      </c>
      <c r="J76" s="229">
        <v>0</v>
      </c>
      <c r="K76" s="229">
        <v>0.1</v>
      </c>
      <c r="L76" s="245">
        <f t="shared" si="14"/>
        <v>65.44</v>
      </c>
      <c r="M76" s="88" t="s">
        <v>422</v>
      </c>
      <c r="N76" s="89" t="s">
        <v>331</v>
      </c>
    </row>
    <row r="77" spans="1:14" ht="23.25" thickTop="1" x14ac:dyDescent="0.2">
      <c r="A77" s="93" t="s">
        <v>332</v>
      </c>
      <c r="B77" s="94" t="s">
        <v>35</v>
      </c>
      <c r="C77" s="249">
        <v>0</v>
      </c>
      <c r="D77" s="249">
        <v>0</v>
      </c>
      <c r="E77" s="249">
        <v>0</v>
      </c>
      <c r="F77" s="249">
        <v>0</v>
      </c>
      <c r="G77" s="249">
        <v>0</v>
      </c>
      <c r="H77" s="249">
        <v>0</v>
      </c>
      <c r="I77" s="249">
        <v>0</v>
      </c>
      <c r="J77" s="249">
        <v>0</v>
      </c>
      <c r="K77" s="249">
        <v>0</v>
      </c>
      <c r="L77" s="249">
        <f t="shared" si="14"/>
        <v>0</v>
      </c>
      <c r="M77" s="95" t="s">
        <v>429</v>
      </c>
      <c r="N77" s="96" t="s">
        <v>332</v>
      </c>
    </row>
    <row r="78" spans="1:14" ht="24.75" customHeight="1" x14ac:dyDescent="0.2">
      <c r="A78" s="328" t="s">
        <v>136</v>
      </c>
      <c r="B78" s="328" t="s">
        <v>333</v>
      </c>
      <c r="C78" s="251">
        <f>C17+C20+C30+C34+C38+C48+C58+C68+C77+'265'!C6</f>
        <v>20622.179999999997</v>
      </c>
      <c r="D78" s="251">
        <f>D17+D20+D30+D34+D38+D48+D58+D68+D77+'265'!D6</f>
        <v>2699.5500000000006</v>
      </c>
      <c r="E78" s="251">
        <f>E17+E20+E30+E34+E38+E48+E58+E68+E77+'265'!E6</f>
        <v>65298.84</v>
      </c>
      <c r="F78" s="251">
        <f>F17+F20+F30+F34+F38+F48+F58+F68+F77+'265'!F6</f>
        <v>50.53</v>
      </c>
      <c r="G78" s="251">
        <f>G17+G20+G30+G34+G38+G48+G58+G68+G77+'265'!G6</f>
        <v>304103.48000000004</v>
      </c>
      <c r="H78" s="251">
        <f>H17+H20+H30+H34+H38+H48+H58+H68+H77+'265'!H6</f>
        <v>3711.8800000000006</v>
      </c>
      <c r="I78" s="251">
        <f>I17+I20+I30+I34+I38+I48+I58+I68+I77+'265'!I6</f>
        <v>5606.1799999999985</v>
      </c>
      <c r="J78" s="251">
        <f>J17+J20+J30+J34+J38+J48+J58+J68+J77+'265'!J6</f>
        <v>4383.9799999999996</v>
      </c>
      <c r="K78" s="251">
        <f>K17+K20+K30+K34+K38+K48+K58+K68+K77+'265'!K6</f>
        <v>3979.5800000000004</v>
      </c>
      <c r="L78" s="251">
        <f>L17+L20+L30+L34+L38+L48+L58+L68+L77+'265'!L6</f>
        <v>410456.2</v>
      </c>
      <c r="M78" s="329" t="s">
        <v>550</v>
      </c>
      <c r="N78" s="329"/>
    </row>
    <row r="79" spans="1:14" x14ac:dyDescent="0.2">
      <c r="L79" s="194"/>
    </row>
    <row r="81" spans="9:12" x14ac:dyDescent="0.2">
      <c r="I81" s="194"/>
    </row>
    <row r="83" spans="9:12" x14ac:dyDescent="0.2">
      <c r="L83" s="193"/>
    </row>
  </sheetData>
  <mergeCells count="6">
    <mergeCell ref="A2:N2"/>
    <mergeCell ref="D4:K4"/>
    <mergeCell ref="A78:B78"/>
    <mergeCell ref="M78:N78"/>
    <mergeCell ref="A5:B5"/>
    <mergeCell ref="M5:N5"/>
  </mergeCells>
  <phoneticPr fontId="12" type="noConversion"/>
  <printOptions horizontalCentered="1" verticalCentered="1"/>
  <pageMargins left="0" right="0" top="0" bottom="0" header="0.51181102362204722" footer="0.51181102362204722"/>
  <pageSetup paperSize="9" scale="88" orientation="landscape" r:id="rId1"/>
  <headerFooter alignWithMargins="0"/>
  <rowBreaks count="4" manualBreakCount="4">
    <brk id="16" max="13" man="1"/>
    <brk id="29" max="13" man="1"/>
    <brk id="46" max="13" man="1"/>
    <brk id="62" max="1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17"/>
  <sheetViews>
    <sheetView rightToLeft="1" view="pageBreakPreview" topLeftCell="A10" zoomScaleNormal="100" zoomScaleSheetLayoutView="100" workbookViewId="0">
      <selection activeCell="L16" sqref="C6:L16"/>
    </sheetView>
  </sheetViews>
  <sheetFormatPr defaultRowHeight="14.25" x14ac:dyDescent="0.2"/>
  <cols>
    <col min="1" max="1" width="3.85546875" style="18" customWidth="1"/>
    <col min="2" max="2" width="30" style="13" customWidth="1"/>
    <col min="3" max="3" width="10.5703125" style="191" customWidth="1"/>
    <col min="4" max="11" width="9.28515625" style="191" customWidth="1"/>
    <col min="12" max="12" width="10.42578125" style="191" customWidth="1"/>
    <col min="13" max="13" width="30.28515625" style="5" customWidth="1"/>
    <col min="14" max="14" width="3.140625" style="5" customWidth="1"/>
    <col min="15" max="15" width="9.5703125" style="5" bestFit="1" customWidth="1"/>
    <col min="16" max="17" width="10.140625" style="5" bestFit="1" customWidth="1"/>
    <col min="18" max="16384" width="9.140625" style="5"/>
  </cols>
  <sheetData>
    <row r="1" spans="1:15" s="1" customFormat="1" ht="20.25" x14ac:dyDescent="0.2">
      <c r="A1" s="335" t="s">
        <v>400</v>
      </c>
      <c r="B1" s="335"/>
      <c r="C1" s="335"/>
      <c r="D1" s="335"/>
      <c r="E1" s="335"/>
      <c r="F1" s="335"/>
      <c r="G1" s="335"/>
      <c r="H1" s="335"/>
      <c r="I1" s="335"/>
      <c r="J1" s="335"/>
      <c r="K1" s="335"/>
      <c r="L1" s="335"/>
      <c r="M1" s="335"/>
      <c r="N1" s="335"/>
    </row>
    <row r="2" spans="1:15" s="188" customFormat="1" ht="20.25" x14ac:dyDescent="0.2">
      <c r="A2" s="319">
        <v>2011</v>
      </c>
      <c r="B2" s="319"/>
      <c r="C2" s="319"/>
      <c r="D2" s="319"/>
      <c r="E2" s="319"/>
      <c r="F2" s="319"/>
      <c r="G2" s="319"/>
      <c r="H2" s="319"/>
      <c r="I2" s="319"/>
      <c r="J2" s="319"/>
      <c r="K2" s="319"/>
      <c r="L2" s="319"/>
      <c r="M2" s="319"/>
      <c r="N2" s="319"/>
    </row>
    <row r="3" spans="1:15" s="12" customFormat="1" ht="15.75" x14ac:dyDescent="0.2">
      <c r="A3" s="334" t="s">
        <v>401</v>
      </c>
      <c r="B3" s="334"/>
      <c r="C3" s="334"/>
      <c r="D3" s="334"/>
      <c r="E3" s="334"/>
      <c r="F3" s="334"/>
      <c r="G3" s="334"/>
      <c r="H3" s="334"/>
      <c r="I3" s="334"/>
      <c r="J3" s="334"/>
      <c r="K3" s="334"/>
      <c r="L3" s="334"/>
      <c r="M3" s="334"/>
      <c r="N3" s="334"/>
    </row>
    <row r="4" spans="1:15" s="189" customFormat="1" ht="21.95" customHeight="1" x14ac:dyDescent="0.2">
      <c r="A4" s="313" t="s">
        <v>517</v>
      </c>
      <c r="B4" s="313"/>
      <c r="C4" s="226"/>
      <c r="D4" s="317">
        <v>2011</v>
      </c>
      <c r="E4" s="317"/>
      <c r="F4" s="317"/>
      <c r="G4" s="317"/>
      <c r="H4" s="317"/>
      <c r="I4" s="317"/>
      <c r="J4" s="317"/>
      <c r="K4" s="317"/>
      <c r="L4" s="226"/>
      <c r="M4" s="314" t="s">
        <v>522</v>
      </c>
      <c r="N4" s="314"/>
    </row>
    <row r="5" spans="1:15" s="191" customFormat="1" ht="191.25" customHeight="1" x14ac:dyDescent="0.2">
      <c r="A5" s="321" t="s">
        <v>465</v>
      </c>
      <c r="B5" s="321"/>
      <c r="C5" s="99" t="s">
        <v>547</v>
      </c>
      <c r="D5" s="99" t="s">
        <v>536</v>
      </c>
      <c r="E5" s="99" t="s">
        <v>537</v>
      </c>
      <c r="F5" s="99" t="s">
        <v>538</v>
      </c>
      <c r="G5" s="99" t="s">
        <v>539</v>
      </c>
      <c r="H5" s="154" t="s">
        <v>540</v>
      </c>
      <c r="I5" s="99" t="s">
        <v>541</v>
      </c>
      <c r="J5" s="99" t="s">
        <v>542</v>
      </c>
      <c r="K5" s="99" t="s">
        <v>543</v>
      </c>
      <c r="L5" s="190" t="s">
        <v>544</v>
      </c>
      <c r="M5" s="311" t="s">
        <v>455</v>
      </c>
      <c r="N5" s="311"/>
    </row>
    <row r="6" spans="1:15" ht="26.25" customHeight="1" thickBot="1" x14ac:dyDescent="0.25">
      <c r="A6" s="74" t="s">
        <v>9</v>
      </c>
      <c r="B6" s="90" t="s">
        <v>10</v>
      </c>
      <c r="C6" s="295">
        <v>36.6</v>
      </c>
      <c r="D6" s="295">
        <v>1.6</v>
      </c>
      <c r="E6" s="295">
        <v>20.8</v>
      </c>
      <c r="F6" s="295">
        <v>0</v>
      </c>
      <c r="G6" s="295">
        <v>3.9</v>
      </c>
      <c r="H6" s="295">
        <v>0.1</v>
      </c>
      <c r="I6" s="295">
        <v>0.3</v>
      </c>
      <c r="J6" s="295">
        <v>0.3</v>
      </c>
      <c r="K6" s="295">
        <v>1.9</v>
      </c>
      <c r="L6" s="296">
        <f t="shared" ref="L6:L15" si="0">SUM(C6:K6)</f>
        <v>65.5</v>
      </c>
      <c r="M6" s="91" t="s">
        <v>11</v>
      </c>
      <c r="N6" s="92" t="s">
        <v>9</v>
      </c>
      <c r="O6" s="11"/>
    </row>
    <row r="7" spans="1:15" ht="26.25" customHeight="1" thickTop="1" thickBot="1" x14ac:dyDescent="0.25">
      <c r="A7" s="66" t="s">
        <v>12</v>
      </c>
      <c r="B7" s="87" t="s">
        <v>13</v>
      </c>
      <c r="C7" s="297">
        <v>1.2</v>
      </c>
      <c r="D7" s="297">
        <v>0.1</v>
      </c>
      <c r="E7" s="297">
        <v>0.2</v>
      </c>
      <c r="F7" s="297">
        <v>0</v>
      </c>
      <c r="G7" s="297">
        <v>0.2</v>
      </c>
      <c r="H7" s="297">
        <v>0.2</v>
      </c>
      <c r="I7" s="297">
        <v>0.1</v>
      </c>
      <c r="J7" s="297">
        <v>0</v>
      </c>
      <c r="K7" s="297">
        <v>0</v>
      </c>
      <c r="L7" s="298">
        <f t="shared" si="0"/>
        <v>2</v>
      </c>
      <c r="M7" s="88" t="s">
        <v>14</v>
      </c>
      <c r="N7" s="89" t="s">
        <v>12</v>
      </c>
      <c r="O7" s="11"/>
    </row>
    <row r="8" spans="1:15" ht="30" customHeight="1" thickTop="1" thickBot="1" x14ac:dyDescent="0.25">
      <c r="A8" s="62" t="s">
        <v>15</v>
      </c>
      <c r="B8" s="84" t="s">
        <v>16</v>
      </c>
      <c r="C8" s="299">
        <v>93.8</v>
      </c>
      <c r="D8" s="299">
        <v>0.9</v>
      </c>
      <c r="E8" s="299">
        <v>0</v>
      </c>
      <c r="F8" s="299">
        <v>1</v>
      </c>
      <c r="G8" s="299">
        <v>1.3</v>
      </c>
      <c r="H8" s="299">
        <v>0</v>
      </c>
      <c r="I8" s="299">
        <v>0</v>
      </c>
      <c r="J8" s="299">
        <v>0</v>
      </c>
      <c r="K8" s="299">
        <v>0</v>
      </c>
      <c r="L8" s="300">
        <f t="shared" si="0"/>
        <v>97</v>
      </c>
      <c r="M8" s="85" t="s">
        <v>17</v>
      </c>
      <c r="N8" s="86" t="s">
        <v>15</v>
      </c>
      <c r="O8" s="11"/>
    </row>
    <row r="9" spans="1:15" ht="30" customHeight="1" thickTop="1" thickBot="1" x14ac:dyDescent="0.25">
      <c r="A9" s="66" t="s">
        <v>18</v>
      </c>
      <c r="B9" s="87" t="s">
        <v>424</v>
      </c>
      <c r="C9" s="297">
        <v>2.5</v>
      </c>
      <c r="D9" s="297">
        <v>0.4</v>
      </c>
      <c r="E9" s="297">
        <v>0.3</v>
      </c>
      <c r="F9" s="297">
        <v>0</v>
      </c>
      <c r="G9" s="297">
        <v>0.1</v>
      </c>
      <c r="H9" s="297">
        <v>0</v>
      </c>
      <c r="I9" s="297">
        <v>0</v>
      </c>
      <c r="J9" s="297">
        <v>0</v>
      </c>
      <c r="K9" s="297">
        <v>0</v>
      </c>
      <c r="L9" s="298">
        <f t="shared" si="0"/>
        <v>3.3</v>
      </c>
      <c r="M9" s="88" t="s">
        <v>19</v>
      </c>
      <c r="N9" s="89" t="s">
        <v>18</v>
      </c>
      <c r="O9" s="11"/>
    </row>
    <row r="10" spans="1:15" ht="30" customHeight="1" thickTop="1" thickBot="1" x14ac:dyDescent="0.25">
      <c r="A10" s="62" t="s">
        <v>20</v>
      </c>
      <c r="B10" s="84" t="s">
        <v>21</v>
      </c>
      <c r="C10" s="299">
        <v>2.1</v>
      </c>
      <c r="D10" s="299">
        <v>0.3</v>
      </c>
      <c r="E10" s="299">
        <v>0</v>
      </c>
      <c r="F10" s="299">
        <v>0</v>
      </c>
      <c r="G10" s="299">
        <v>0.1</v>
      </c>
      <c r="H10" s="299">
        <v>0</v>
      </c>
      <c r="I10" s="299">
        <v>0</v>
      </c>
      <c r="J10" s="299">
        <v>0</v>
      </c>
      <c r="K10" s="299">
        <v>0</v>
      </c>
      <c r="L10" s="300">
        <f t="shared" si="0"/>
        <v>2.5</v>
      </c>
      <c r="M10" s="85" t="s">
        <v>22</v>
      </c>
      <c r="N10" s="86" t="s">
        <v>20</v>
      </c>
      <c r="O10" s="11"/>
    </row>
    <row r="11" spans="1:15" ht="26.25" customHeight="1" thickTop="1" thickBot="1" x14ac:dyDescent="0.25">
      <c r="A11" s="66" t="s">
        <v>23</v>
      </c>
      <c r="B11" s="87" t="s">
        <v>24</v>
      </c>
      <c r="C11" s="297">
        <v>50.6</v>
      </c>
      <c r="D11" s="297">
        <v>7.6</v>
      </c>
      <c r="E11" s="297">
        <v>5.3</v>
      </c>
      <c r="F11" s="297">
        <v>1.3</v>
      </c>
      <c r="G11" s="297">
        <v>5</v>
      </c>
      <c r="H11" s="297">
        <v>2.7</v>
      </c>
      <c r="I11" s="297">
        <v>5.9</v>
      </c>
      <c r="J11" s="297">
        <v>0.2</v>
      </c>
      <c r="K11" s="297">
        <v>0.2</v>
      </c>
      <c r="L11" s="298">
        <f t="shared" si="0"/>
        <v>78.800000000000011</v>
      </c>
      <c r="M11" s="88" t="s">
        <v>25</v>
      </c>
      <c r="N11" s="89" t="s">
        <v>23</v>
      </c>
      <c r="O11" s="11"/>
    </row>
    <row r="12" spans="1:15" ht="30" customHeight="1" thickTop="1" thickBot="1" x14ac:dyDescent="0.25">
      <c r="A12" s="62" t="s">
        <v>26</v>
      </c>
      <c r="B12" s="84" t="s">
        <v>27</v>
      </c>
      <c r="C12" s="299">
        <v>367.4</v>
      </c>
      <c r="D12" s="299">
        <v>22</v>
      </c>
      <c r="E12" s="299">
        <v>156.30000000000001</v>
      </c>
      <c r="F12" s="299">
        <v>2.6</v>
      </c>
      <c r="G12" s="299">
        <v>46.9</v>
      </c>
      <c r="H12" s="299">
        <v>3</v>
      </c>
      <c r="I12" s="299">
        <v>2.6</v>
      </c>
      <c r="J12" s="299">
        <v>2.6</v>
      </c>
      <c r="K12" s="299">
        <v>10</v>
      </c>
      <c r="L12" s="300">
        <f t="shared" si="0"/>
        <v>613.40000000000009</v>
      </c>
      <c r="M12" s="85" t="s">
        <v>28</v>
      </c>
      <c r="N12" s="86" t="s">
        <v>26</v>
      </c>
      <c r="O12" s="11"/>
    </row>
    <row r="13" spans="1:15" ht="26.25" customHeight="1" thickTop="1" thickBot="1" x14ac:dyDescent="0.25">
      <c r="A13" s="66" t="s">
        <v>29</v>
      </c>
      <c r="B13" s="87" t="s">
        <v>281</v>
      </c>
      <c r="C13" s="297">
        <v>2313.1999999999998</v>
      </c>
      <c r="D13" s="297">
        <v>599.4</v>
      </c>
      <c r="E13" s="297">
        <v>535.5</v>
      </c>
      <c r="F13" s="297">
        <v>87.3</v>
      </c>
      <c r="G13" s="297">
        <v>424</v>
      </c>
      <c r="H13" s="297">
        <v>74</v>
      </c>
      <c r="I13" s="297">
        <v>15.9</v>
      </c>
      <c r="J13" s="297">
        <v>13.4</v>
      </c>
      <c r="K13" s="297">
        <v>155.30000000000001</v>
      </c>
      <c r="L13" s="298">
        <f t="shared" si="0"/>
        <v>4218</v>
      </c>
      <c r="M13" s="88" t="s">
        <v>30</v>
      </c>
      <c r="N13" s="89" t="s">
        <v>29</v>
      </c>
      <c r="O13" s="11"/>
    </row>
    <row r="14" spans="1:15" ht="26.25" customHeight="1" thickTop="1" thickBot="1" x14ac:dyDescent="0.25">
      <c r="A14" s="62" t="s">
        <v>31</v>
      </c>
      <c r="B14" s="84" t="s">
        <v>32</v>
      </c>
      <c r="C14" s="299">
        <v>275.10000000000002</v>
      </c>
      <c r="D14" s="299">
        <v>15</v>
      </c>
      <c r="E14" s="299">
        <v>172</v>
      </c>
      <c r="F14" s="299">
        <v>13.6</v>
      </c>
      <c r="G14" s="299">
        <v>15.5</v>
      </c>
      <c r="H14" s="299">
        <v>11.1</v>
      </c>
      <c r="I14" s="299">
        <v>1.8</v>
      </c>
      <c r="J14" s="299">
        <v>1.2</v>
      </c>
      <c r="K14" s="299">
        <v>1.1000000000000001</v>
      </c>
      <c r="L14" s="300">
        <f t="shared" si="0"/>
        <v>506.40000000000009</v>
      </c>
      <c r="M14" s="85" t="s">
        <v>33</v>
      </c>
      <c r="N14" s="86" t="s">
        <v>31</v>
      </c>
      <c r="O14" s="11"/>
    </row>
    <row r="15" spans="1:15" ht="30" customHeight="1" thickTop="1" x14ac:dyDescent="0.2">
      <c r="A15" s="70" t="s">
        <v>34</v>
      </c>
      <c r="B15" s="100" t="s">
        <v>35</v>
      </c>
      <c r="C15" s="301">
        <v>0.7</v>
      </c>
      <c r="D15" s="301">
        <v>0</v>
      </c>
      <c r="E15" s="301">
        <v>2.6</v>
      </c>
      <c r="F15" s="301">
        <v>0</v>
      </c>
      <c r="G15" s="301">
        <v>0</v>
      </c>
      <c r="H15" s="301">
        <v>0</v>
      </c>
      <c r="I15" s="301">
        <v>0</v>
      </c>
      <c r="J15" s="301">
        <v>0</v>
      </c>
      <c r="K15" s="301">
        <v>0</v>
      </c>
      <c r="L15" s="302">
        <f t="shared" si="0"/>
        <v>3.3</v>
      </c>
      <c r="M15" s="101" t="s">
        <v>36</v>
      </c>
      <c r="N15" s="102" t="s">
        <v>34</v>
      </c>
      <c r="O15" s="11"/>
    </row>
    <row r="16" spans="1:15" ht="29.25" customHeight="1" x14ac:dyDescent="0.2">
      <c r="A16" s="312" t="s">
        <v>432</v>
      </c>
      <c r="B16" s="312"/>
      <c r="C16" s="287">
        <f t="shared" ref="C16:K16" si="1">SUM(C6:C15)</f>
        <v>3143.1999999999994</v>
      </c>
      <c r="D16" s="287">
        <f t="shared" si="1"/>
        <v>647.29999999999995</v>
      </c>
      <c r="E16" s="287">
        <f t="shared" si="1"/>
        <v>893</v>
      </c>
      <c r="F16" s="287">
        <f t="shared" si="1"/>
        <v>105.8</v>
      </c>
      <c r="G16" s="287">
        <f t="shared" si="1"/>
        <v>497</v>
      </c>
      <c r="H16" s="287">
        <f t="shared" si="1"/>
        <v>91.1</v>
      </c>
      <c r="I16" s="287">
        <f t="shared" si="1"/>
        <v>26.6</v>
      </c>
      <c r="J16" s="287">
        <f t="shared" si="1"/>
        <v>17.7</v>
      </c>
      <c r="K16" s="287">
        <f t="shared" si="1"/>
        <v>168.5</v>
      </c>
      <c r="L16" s="287">
        <f>SUM(C16:K16)</f>
        <v>5590.2</v>
      </c>
      <c r="M16" s="318" t="s">
        <v>37</v>
      </c>
      <c r="N16" s="318"/>
    </row>
    <row r="17" spans="7:7" x14ac:dyDescent="0.2">
      <c r="G17" s="3"/>
    </row>
  </sheetData>
  <customSheetViews>
    <customSheetView guid="{0FAC0244-EA19-11D4-BED2-0000C068ECF6}" showPageBreaks="1" showRuler="0" topLeftCell="L1">
      <selection activeCell="Y1" sqref="Y1"/>
      <pageMargins left="0.2" right="0.2" top="0.5" bottom="0.5" header="0.5" footer="0.5"/>
      <printOptions horizontalCentered="1"/>
      <pageSetup paperSize="9" orientation="landscape" r:id="rId1"/>
      <headerFooter alignWithMargins="0"/>
    </customSheetView>
  </customSheetViews>
  <mergeCells count="10">
    <mergeCell ref="A1:N1"/>
    <mergeCell ref="D4:K4"/>
    <mergeCell ref="M4:N4"/>
    <mergeCell ref="A16:B16"/>
    <mergeCell ref="M16:N16"/>
    <mergeCell ref="A2:N2"/>
    <mergeCell ref="A5:B5"/>
    <mergeCell ref="M5:N5"/>
    <mergeCell ref="A4:B4"/>
    <mergeCell ref="A3:N3"/>
  </mergeCells>
  <phoneticPr fontId="12" type="noConversion"/>
  <printOptions horizontalCentered="1" verticalCentered="1"/>
  <pageMargins left="0" right="0" top="0" bottom="0" header="0.51181102362204722" footer="0.51181102362204722"/>
  <pageSetup paperSize="9" scale="90" orientation="landscape" r:id="rId2"/>
  <headerFooter alignWithMargins="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5"/>
  <sheetViews>
    <sheetView rightToLeft="1" view="pageBreakPreview" topLeftCell="A4" zoomScaleNormal="100" zoomScaleSheetLayoutView="100" workbookViewId="0">
      <selection activeCell="K9" sqref="B9:K12"/>
    </sheetView>
  </sheetViews>
  <sheetFormatPr defaultRowHeight="14.25" x14ac:dyDescent="0.2"/>
  <cols>
    <col min="1" max="1" width="23" style="5" customWidth="1"/>
    <col min="2" max="11" width="9.7109375" style="21" customWidth="1"/>
    <col min="12" max="12" width="23" style="5" customWidth="1"/>
    <col min="13" max="16384" width="9.140625" style="5"/>
  </cols>
  <sheetData>
    <row r="1" spans="1:14" s="42" customFormat="1" ht="23.25" customHeight="1" x14ac:dyDescent="0.2">
      <c r="A1" s="354"/>
      <c r="B1" s="310"/>
      <c r="C1" s="310"/>
      <c r="D1" s="310"/>
      <c r="E1" s="310"/>
      <c r="F1" s="310"/>
      <c r="G1" s="310"/>
      <c r="H1" s="310"/>
      <c r="I1" s="310"/>
      <c r="J1" s="310"/>
      <c r="K1" s="310"/>
      <c r="L1" s="310"/>
      <c r="M1" s="41"/>
      <c r="N1" s="41"/>
    </row>
    <row r="2" spans="1:14" s="7" customFormat="1" ht="20.100000000000001" customHeight="1" x14ac:dyDescent="0.2">
      <c r="A2" s="335" t="s">
        <v>425</v>
      </c>
      <c r="B2" s="335"/>
      <c r="C2" s="335"/>
      <c r="D2" s="335"/>
      <c r="E2" s="335"/>
      <c r="F2" s="335"/>
      <c r="G2" s="335"/>
      <c r="H2" s="335"/>
      <c r="I2" s="335"/>
      <c r="J2" s="335"/>
      <c r="K2" s="335"/>
      <c r="L2" s="335"/>
      <c r="M2" s="36"/>
      <c r="N2" s="36"/>
    </row>
    <row r="3" spans="1:14" s="8" customFormat="1" ht="20.100000000000001" customHeight="1" x14ac:dyDescent="0.2">
      <c r="A3" s="319" t="s">
        <v>531</v>
      </c>
      <c r="B3" s="319"/>
      <c r="C3" s="319"/>
      <c r="D3" s="319"/>
      <c r="E3" s="319"/>
      <c r="F3" s="319"/>
      <c r="G3" s="319"/>
      <c r="H3" s="319"/>
      <c r="I3" s="319"/>
      <c r="J3" s="319"/>
      <c r="K3" s="319"/>
      <c r="L3" s="319"/>
      <c r="M3" s="28"/>
      <c r="N3" s="28"/>
    </row>
    <row r="4" spans="1:14" s="2" customFormat="1" ht="20.100000000000001" customHeight="1" x14ac:dyDescent="0.2">
      <c r="A4" s="355" t="s">
        <v>402</v>
      </c>
      <c r="B4" s="355"/>
      <c r="C4" s="355"/>
      <c r="D4" s="355"/>
      <c r="E4" s="355"/>
      <c r="F4" s="355"/>
      <c r="G4" s="355"/>
      <c r="H4" s="355"/>
      <c r="I4" s="355"/>
      <c r="J4" s="355"/>
      <c r="K4" s="355"/>
      <c r="L4" s="355"/>
      <c r="M4" s="35"/>
      <c r="N4" s="35"/>
    </row>
    <row r="5" spans="1:14" s="2" customFormat="1" ht="20.100000000000001" customHeight="1" x14ac:dyDescent="0.2">
      <c r="A5" s="355" t="s">
        <v>531</v>
      </c>
      <c r="B5" s="355"/>
      <c r="C5" s="355"/>
      <c r="D5" s="355"/>
      <c r="E5" s="355"/>
      <c r="F5" s="355"/>
      <c r="G5" s="355"/>
      <c r="H5" s="355"/>
      <c r="I5" s="355"/>
      <c r="J5" s="355"/>
      <c r="K5" s="355"/>
      <c r="L5" s="355"/>
      <c r="M5" s="29"/>
      <c r="N5" s="29"/>
    </row>
    <row r="6" spans="1:14" s="6" customFormat="1" ht="21.95" customHeight="1" x14ac:dyDescent="0.2">
      <c r="A6" s="313" t="s">
        <v>518</v>
      </c>
      <c r="B6" s="313"/>
      <c r="C6" s="33"/>
      <c r="D6" s="33"/>
      <c r="E6" s="33"/>
      <c r="F6" s="33"/>
      <c r="G6" s="33"/>
      <c r="H6" s="33"/>
      <c r="I6" s="33"/>
      <c r="J6" s="314" t="s">
        <v>521</v>
      </c>
      <c r="K6" s="314"/>
      <c r="L6" s="314"/>
      <c r="N6" s="22"/>
    </row>
    <row r="7" spans="1:14" ht="20.25" customHeight="1" thickBot="1" x14ac:dyDescent="0.25">
      <c r="A7" s="347" t="s">
        <v>403</v>
      </c>
      <c r="B7" s="351" t="s">
        <v>494</v>
      </c>
      <c r="C7" s="352"/>
      <c r="D7" s="352"/>
      <c r="E7" s="352"/>
      <c r="F7" s="353"/>
      <c r="G7" s="351" t="s">
        <v>499</v>
      </c>
      <c r="H7" s="352"/>
      <c r="I7" s="352"/>
      <c r="J7" s="352"/>
      <c r="K7" s="353"/>
      <c r="L7" s="349" t="s">
        <v>404</v>
      </c>
    </row>
    <row r="8" spans="1:14" ht="41.25" customHeight="1" thickTop="1" x14ac:dyDescent="0.2">
      <c r="A8" s="348"/>
      <c r="B8" s="144">
        <v>2007</v>
      </c>
      <c r="C8" s="144">
        <v>2008</v>
      </c>
      <c r="D8" s="144">
        <v>2009</v>
      </c>
      <c r="E8" s="144">
        <v>2010</v>
      </c>
      <c r="F8" s="144">
        <v>2011</v>
      </c>
      <c r="G8" s="144">
        <v>2007</v>
      </c>
      <c r="H8" s="144">
        <v>2008</v>
      </c>
      <c r="I8" s="144">
        <v>2009</v>
      </c>
      <c r="J8" s="144">
        <v>2010</v>
      </c>
      <c r="K8" s="144">
        <v>2011</v>
      </c>
      <c r="L8" s="350"/>
    </row>
    <row r="9" spans="1:14" ht="35.1" customHeight="1" thickBot="1" x14ac:dyDescent="0.25">
      <c r="A9" s="140" t="s">
        <v>336</v>
      </c>
      <c r="B9" s="288">
        <v>70057.061151169997</v>
      </c>
      <c r="C9" s="288">
        <v>94806.130310099994</v>
      </c>
      <c r="D9" s="288">
        <v>57909.970914630001</v>
      </c>
      <c r="E9" s="288">
        <v>74366.52</v>
      </c>
      <c r="F9" s="288">
        <v>97652.3</v>
      </c>
      <c r="G9" s="288">
        <v>52.253999999999998</v>
      </c>
      <c r="H9" s="288">
        <v>23.347000000000001</v>
      </c>
      <c r="I9" s="288">
        <v>26.463000000000001</v>
      </c>
      <c r="J9" s="289">
        <v>100.35</v>
      </c>
      <c r="K9" s="289">
        <v>130.5</v>
      </c>
      <c r="L9" s="141" t="s">
        <v>337</v>
      </c>
    </row>
    <row r="10" spans="1:14" ht="35.1" customHeight="1" thickTop="1" thickBot="1" x14ac:dyDescent="0.25">
      <c r="A10" s="136" t="s">
        <v>338</v>
      </c>
      <c r="B10" s="290">
        <v>78884.794386089998</v>
      </c>
      <c r="C10" s="290">
        <v>132997.54557568999</v>
      </c>
      <c r="D10" s="290">
        <v>100546.69200414</v>
      </c>
      <c r="E10" s="290">
        <v>163323.13</v>
      </c>
      <c r="F10" s="290">
        <v>278046.67</v>
      </c>
      <c r="G10" s="290">
        <v>22.774000000000001</v>
      </c>
      <c r="H10" s="290">
        <v>37.76</v>
      </c>
      <c r="I10" s="290">
        <v>51.639000000000003</v>
      </c>
      <c r="J10" s="291">
        <v>172.89</v>
      </c>
      <c r="K10" s="291">
        <v>119.5</v>
      </c>
      <c r="L10" s="137" t="s">
        <v>339</v>
      </c>
    </row>
    <row r="11" spans="1:14" ht="35.1" customHeight="1" thickTop="1" x14ac:dyDescent="0.2">
      <c r="A11" s="138" t="s">
        <v>340</v>
      </c>
      <c r="B11" s="292">
        <v>10951.907860092</v>
      </c>
      <c r="C11" s="292">
        <v>14044.30205138</v>
      </c>
      <c r="D11" s="292">
        <v>12040.9484514</v>
      </c>
      <c r="E11" s="292">
        <v>27302</v>
      </c>
      <c r="F11" s="292">
        <v>34757.230000000003</v>
      </c>
      <c r="G11" s="292">
        <v>1852.481</v>
      </c>
      <c r="H11" s="292">
        <v>3089.16</v>
      </c>
      <c r="I11" s="292">
        <v>4170.3320000000003</v>
      </c>
      <c r="J11" s="293">
        <v>7044.59</v>
      </c>
      <c r="K11" s="293">
        <v>5340.2</v>
      </c>
      <c r="L11" s="139" t="s">
        <v>341</v>
      </c>
    </row>
    <row r="12" spans="1:14" ht="35.1" customHeight="1" x14ac:dyDescent="0.2">
      <c r="A12" s="142" t="s">
        <v>454</v>
      </c>
      <c r="B12" s="294">
        <f t="shared" ref="B12:K12" si="0">SUM(B9:B11)</f>
        <v>159893.76339735201</v>
      </c>
      <c r="C12" s="294">
        <f t="shared" si="0"/>
        <v>241847.97793716996</v>
      </c>
      <c r="D12" s="294">
        <f t="shared" si="0"/>
        <v>170497.61137016999</v>
      </c>
      <c r="E12" s="294">
        <f t="shared" si="0"/>
        <v>264991.65000000002</v>
      </c>
      <c r="F12" s="294">
        <f t="shared" si="0"/>
        <v>410456.19999999995</v>
      </c>
      <c r="G12" s="294">
        <f t="shared" si="0"/>
        <v>1927.509</v>
      </c>
      <c r="H12" s="294">
        <f t="shared" si="0"/>
        <v>3150.2669999999998</v>
      </c>
      <c r="I12" s="294">
        <f t="shared" si="0"/>
        <v>4248.4340000000002</v>
      </c>
      <c r="J12" s="294">
        <f t="shared" si="0"/>
        <v>7317.83</v>
      </c>
      <c r="K12" s="294">
        <f t="shared" si="0"/>
        <v>5590.2</v>
      </c>
      <c r="L12" s="143" t="s">
        <v>37</v>
      </c>
    </row>
    <row r="15" spans="1:14" x14ac:dyDescent="0.2">
      <c r="B15" s="171"/>
      <c r="C15" s="171"/>
      <c r="G15" s="171"/>
      <c r="H15" s="171"/>
      <c r="I15" s="171"/>
      <c r="J15" s="171"/>
      <c r="K15" s="171"/>
    </row>
  </sheetData>
  <customSheetViews>
    <customSheetView guid="{0FAC0244-EA19-11D4-BED2-0000C068ECF6}" showPageBreaks="1" showRuler="0">
      <selection activeCell="A6" sqref="A6"/>
      <pageMargins left="0.5" right="0.5" top="1.5" bottom="0.5" header="0.5" footer="0.5"/>
      <printOptions horizontalCentered="1"/>
      <pageSetup paperSize="9" orientation="landscape" r:id="rId1"/>
      <headerFooter alignWithMargins="0"/>
    </customSheetView>
  </customSheetViews>
  <mergeCells count="11">
    <mergeCell ref="A1:L1"/>
    <mergeCell ref="A2:L2"/>
    <mergeCell ref="A3:L3"/>
    <mergeCell ref="A4:L4"/>
    <mergeCell ref="A5:L5"/>
    <mergeCell ref="A6:B6"/>
    <mergeCell ref="J6:L6"/>
    <mergeCell ref="A7:A8"/>
    <mergeCell ref="L7:L8"/>
    <mergeCell ref="G7:K7"/>
    <mergeCell ref="B7:F7"/>
  </mergeCells>
  <phoneticPr fontId="12" type="noConversion"/>
  <printOptions horizontalCentered="1"/>
  <pageMargins left="0" right="0" top="1.4960629921259843" bottom="0.51181102362204722" header="0.51181102362204722" footer="0.51181102362204722"/>
  <pageSetup paperSize="9" orientation="landscape" r:id="rId2"/>
  <headerFooter alignWithMargins="0"/>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9"/>
  <sheetViews>
    <sheetView rightToLeft="1" view="pageBreakPreview" topLeftCell="A3" zoomScaleNormal="100" zoomScaleSheetLayoutView="100" workbookViewId="0">
      <selection activeCell="K12" sqref="B9:K12"/>
    </sheetView>
  </sheetViews>
  <sheetFormatPr defaultRowHeight="14.25" x14ac:dyDescent="0.2"/>
  <cols>
    <col min="1" max="1" width="23" style="5" customWidth="1"/>
    <col min="2" max="8" width="9.7109375" style="21" customWidth="1"/>
    <col min="9" max="10" width="9.28515625" style="21" bestFit="1" customWidth="1"/>
    <col min="11" max="11" width="9.5703125" style="21" bestFit="1" customWidth="1"/>
    <col min="12" max="12" width="23" style="5" customWidth="1"/>
    <col min="13" max="16384" width="9.140625" style="5"/>
  </cols>
  <sheetData>
    <row r="1" spans="1:14" s="42" customFormat="1" ht="23.25" customHeight="1" x14ac:dyDescent="0.2">
      <c r="A1" s="354"/>
      <c r="B1" s="310"/>
      <c r="C1" s="310"/>
      <c r="D1" s="310"/>
      <c r="E1" s="310"/>
      <c r="F1" s="310"/>
      <c r="G1" s="310"/>
      <c r="H1" s="310"/>
      <c r="I1" s="310"/>
      <c r="J1" s="310"/>
      <c r="K1" s="310"/>
      <c r="L1" s="310"/>
      <c r="M1" s="41"/>
      <c r="N1" s="41"/>
    </row>
    <row r="2" spans="1:14" s="7" customFormat="1" ht="20.100000000000001" customHeight="1" x14ac:dyDescent="0.2">
      <c r="A2" s="335" t="s">
        <v>427</v>
      </c>
      <c r="B2" s="335"/>
      <c r="C2" s="335"/>
      <c r="D2" s="335"/>
      <c r="E2" s="335"/>
      <c r="F2" s="335"/>
      <c r="G2" s="335"/>
      <c r="H2" s="335"/>
      <c r="I2" s="335"/>
      <c r="J2" s="335"/>
      <c r="K2" s="335"/>
      <c r="L2" s="335"/>
      <c r="M2" s="36"/>
      <c r="N2" s="36"/>
    </row>
    <row r="3" spans="1:14" s="8" customFormat="1" ht="20.100000000000001" customHeight="1" x14ac:dyDescent="0.2">
      <c r="A3" s="319" t="s">
        <v>531</v>
      </c>
      <c r="B3" s="319"/>
      <c r="C3" s="319"/>
      <c r="D3" s="319"/>
      <c r="E3" s="319"/>
      <c r="F3" s="319"/>
      <c r="G3" s="319"/>
      <c r="H3" s="319"/>
      <c r="I3" s="319"/>
      <c r="J3" s="319"/>
      <c r="K3" s="319"/>
      <c r="L3" s="319"/>
      <c r="M3" s="28"/>
      <c r="N3" s="28"/>
    </row>
    <row r="4" spans="1:14" s="2" customFormat="1" ht="20.100000000000001" customHeight="1" x14ac:dyDescent="0.2">
      <c r="A4" s="355" t="s">
        <v>405</v>
      </c>
      <c r="B4" s="355"/>
      <c r="C4" s="355"/>
      <c r="D4" s="355"/>
      <c r="E4" s="355"/>
      <c r="F4" s="355"/>
      <c r="G4" s="355"/>
      <c r="H4" s="355"/>
      <c r="I4" s="355"/>
      <c r="J4" s="355"/>
      <c r="K4" s="355"/>
      <c r="L4" s="355"/>
      <c r="M4" s="35"/>
      <c r="N4" s="35"/>
    </row>
    <row r="5" spans="1:14" s="2" customFormat="1" ht="20.100000000000001" customHeight="1" x14ac:dyDescent="0.2">
      <c r="A5" s="355" t="s">
        <v>531</v>
      </c>
      <c r="B5" s="355"/>
      <c r="C5" s="355"/>
      <c r="D5" s="355"/>
      <c r="E5" s="355"/>
      <c r="F5" s="355"/>
      <c r="G5" s="355"/>
      <c r="H5" s="355"/>
      <c r="I5" s="355"/>
      <c r="J5" s="355"/>
      <c r="K5" s="355"/>
      <c r="L5" s="355"/>
      <c r="M5" s="29"/>
      <c r="N5" s="29"/>
    </row>
    <row r="6" spans="1:14" s="6" customFormat="1" ht="21.95" customHeight="1" thickBot="1" x14ac:dyDescent="0.25">
      <c r="A6" s="313" t="s">
        <v>519</v>
      </c>
      <c r="B6" s="313"/>
      <c r="C6" s="33"/>
      <c r="D6" s="33"/>
      <c r="E6" s="33"/>
      <c r="F6" s="33"/>
      <c r="G6" s="33"/>
      <c r="H6" s="33"/>
      <c r="I6" s="33"/>
      <c r="J6" s="314" t="s">
        <v>520</v>
      </c>
      <c r="K6" s="314"/>
      <c r="L6" s="314"/>
      <c r="N6" s="22"/>
    </row>
    <row r="7" spans="1:14" ht="20.25" customHeight="1" thickBot="1" x14ac:dyDescent="0.25">
      <c r="A7" s="347" t="s">
        <v>426</v>
      </c>
      <c r="B7" s="356" t="s">
        <v>494</v>
      </c>
      <c r="C7" s="356"/>
      <c r="D7" s="356"/>
      <c r="E7" s="356"/>
      <c r="F7" s="356"/>
      <c r="G7" s="356" t="s">
        <v>499</v>
      </c>
      <c r="H7" s="356"/>
      <c r="I7" s="356"/>
      <c r="J7" s="356"/>
      <c r="K7" s="356"/>
      <c r="L7" s="349" t="s">
        <v>406</v>
      </c>
    </row>
    <row r="8" spans="1:14" ht="41.25" customHeight="1" thickTop="1" x14ac:dyDescent="0.2">
      <c r="A8" s="348" t="s">
        <v>426</v>
      </c>
      <c r="B8" s="144">
        <v>2007</v>
      </c>
      <c r="C8" s="144">
        <v>2008</v>
      </c>
      <c r="D8" s="144">
        <v>2009</v>
      </c>
      <c r="E8" s="144">
        <v>2010</v>
      </c>
      <c r="F8" s="144">
        <v>2011</v>
      </c>
      <c r="G8" s="144">
        <v>2007</v>
      </c>
      <c r="H8" s="144">
        <v>2008</v>
      </c>
      <c r="I8" s="144">
        <v>2009</v>
      </c>
      <c r="J8" s="144">
        <v>2010</v>
      </c>
      <c r="K8" s="144">
        <v>2011</v>
      </c>
      <c r="L8" s="350"/>
    </row>
    <row r="9" spans="1:14" ht="35.1" customHeight="1" thickBot="1" x14ac:dyDescent="0.25">
      <c r="A9" s="303" t="s">
        <v>344</v>
      </c>
      <c r="B9" s="306">
        <v>52071.603000000003</v>
      </c>
      <c r="C9" s="306">
        <v>87915.978000000003</v>
      </c>
      <c r="D9" s="306">
        <v>68760.154999999999</v>
      </c>
      <c r="E9" s="306">
        <v>129031.35</v>
      </c>
      <c r="F9" s="306">
        <v>211940.84</v>
      </c>
      <c r="G9" s="306">
        <v>197.29400000000001</v>
      </c>
      <c r="H9" s="306">
        <v>195.19900000000001</v>
      </c>
      <c r="I9" s="306">
        <v>364.17423931000002</v>
      </c>
      <c r="J9" s="306">
        <v>387.48</v>
      </c>
      <c r="K9" s="306">
        <v>536.1</v>
      </c>
      <c r="L9" s="304" t="s">
        <v>345</v>
      </c>
    </row>
    <row r="10" spans="1:14" ht="35.1" customHeight="1" thickTop="1" thickBot="1" x14ac:dyDescent="0.25">
      <c r="A10" s="136" t="s">
        <v>346</v>
      </c>
      <c r="B10" s="307">
        <v>107771.762</v>
      </c>
      <c r="C10" s="307">
        <v>153843.652</v>
      </c>
      <c r="D10" s="307">
        <v>101617.872</v>
      </c>
      <c r="E10" s="307">
        <v>135726.66</v>
      </c>
      <c r="F10" s="307">
        <v>198303.53</v>
      </c>
      <c r="G10" s="307">
        <v>390.14100000000002</v>
      </c>
      <c r="H10" s="307">
        <v>502.33</v>
      </c>
      <c r="I10" s="307">
        <v>938.67697862299997</v>
      </c>
      <c r="J10" s="307">
        <v>1510.99</v>
      </c>
      <c r="K10" s="307">
        <v>1068.3</v>
      </c>
      <c r="L10" s="137" t="s">
        <v>451</v>
      </c>
    </row>
    <row r="11" spans="1:14" ht="35.1" customHeight="1" thickTop="1" x14ac:dyDescent="0.2">
      <c r="A11" s="138" t="s">
        <v>348</v>
      </c>
      <c r="B11" s="308">
        <v>50.398000000000003</v>
      </c>
      <c r="C11" s="308">
        <v>88.347999999999999</v>
      </c>
      <c r="D11" s="308">
        <v>119.584</v>
      </c>
      <c r="E11" s="308">
        <v>233.64</v>
      </c>
      <c r="F11" s="308">
        <v>211.83</v>
      </c>
      <c r="G11" s="308">
        <v>1340.0730000000001</v>
      </c>
      <c r="H11" s="308">
        <v>2452.7379999999998</v>
      </c>
      <c r="I11" s="308">
        <v>2945.58234687001</v>
      </c>
      <c r="J11" s="308">
        <v>5419.37</v>
      </c>
      <c r="K11" s="308">
        <v>3985.8</v>
      </c>
      <c r="L11" s="139" t="s">
        <v>349</v>
      </c>
    </row>
    <row r="12" spans="1:14" ht="35.1" customHeight="1" thickBot="1" x14ac:dyDescent="0.25">
      <c r="A12" s="142" t="s">
        <v>432</v>
      </c>
      <c r="B12" s="305">
        <f t="shared" ref="B12:K12" si="0">SUM(B9:B11)</f>
        <v>159893.76299999998</v>
      </c>
      <c r="C12" s="305">
        <f t="shared" si="0"/>
        <v>241847.978</v>
      </c>
      <c r="D12" s="305">
        <f t="shared" si="0"/>
        <v>170497.611</v>
      </c>
      <c r="E12" s="305">
        <f t="shared" si="0"/>
        <v>264991.65000000002</v>
      </c>
      <c r="F12" s="305">
        <f t="shared" si="0"/>
        <v>410456.2</v>
      </c>
      <c r="G12" s="305">
        <f t="shared" si="0"/>
        <v>1927.5080000000003</v>
      </c>
      <c r="H12" s="305">
        <f t="shared" si="0"/>
        <v>3150.2669999999998</v>
      </c>
      <c r="I12" s="305">
        <f t="shared" si="0"/>
        <v>4248.4335648030101</v>
      </c>
      <c r="J12" s="305">
        <f t="shared" si="0"/>
        <v>7317.84</v>
      </c>
      <c r="K12" s="305">
        <f t="shared" si="0"/>
        <v>5590.2000000000007</v>
      </c>
      <c r="L12" s="177" t="s">
        <v>37</v>
      </c>
    </row>
    <row r="18" spans="9:11" x14ac:dyDescent="0.2">
      <c r="I18" s="157"/>
      <c r="J18" s="157"/>
      <c r="K18" s="170"/>
    </row>
    <row r="19" spans="9:11" x14ac:dyDescent="0.2">
      <c r="I19" s="157"/>
      <c r="J19" s="157"/>
      <c r="K19" s="158"/>
    </row>
  </sheetData>
  <customSheetViews>
    <customSheetView guid="{0FAC0244-EA19-11D4-BED2-0000C068ECF6}" showPageBreaks="1" showRuler="0">
      <selection activeCell="A6" sqref="A6"/>
      <pageMargins left="0.5" right="0.5" top="1.5" bottom="0.5" header="0.5" footer="0.5"/>
      <printOptions horizontalCentered="1"/>
      <pageSetup paperSize="9" orientation="landscape" r:id="rId1"/>
      <headerFooter alignWithMargins="0"/>
    </customSheetView>
  </customSheetViews>
  <mergeCells count="11">
    <mergeCell ref="A1:L1"/>
    <mergeCell ref="A2:L2"/>
    <mergeCell ref="A3:L3"/>
    <mergeCell ref="A4:L4"/>
    <mergeCell ref="A5:L5"/>
    <mergeCell ref="J6:L6"/>
    <mergeCell ref="A7:A8"/>
    <mergeCell ref="L7:L8"/>
    <mergeCell ref="B7:F7"/>
    <mergeCell ref="A6:B6"/>
    <mergeCell ref="G7:K7"/>
  </mergeCells>
  <phoneticPr fontId="12" type="noConversion"/>
  <printOptions horizontalCentered="1" verticalCentered="1"/>
  <pageMargins left="0" right="0" top="0" bottom="0" header="0.51181102362204722" footer="0.51181102362204722"/>
  <pageSetup paperSize="9" scale="99"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43"/>
  <sheetViews>
    <sheetView rightToLeft="1" view="pageBreakPreview" zoomScaleNormal="100" workbookViewId="0">
      <selection activeCell="A8" sqref="A8"/>
    </sheetView>
  </sheetViews>
  <sheetFormatPr defaultRowHeight="12.75" x14ac:dyDescent="0.2"/>
  <cols>
    <col min="1" max="1" width="40.5703125" style="53" customWidth="1"/>
    <col min="2" max="2" width="2.5703125" style="53" customWidth="1"/>
    <col min="3" max="3" width="41" style="4" customWidth="1"/>
    <col min="4" max="16384" width="9.140625" style="53"/>
  </cols>
  <sheetData>
    <row r="1" spans="1:12" s="42" customFormat="1" ht="45" customHeight="1" x14ac:dyDescent="0.2">
      <c r="A1" s="310"/>
      <c r="B1" s="310"/>
      <c r="C1" s="310"/>
      <c r="D1" s="41"/>
      <c r="E1" s="41"/>
      <c r="F1" s="41"/>
      <c r="G1" s="41"/>
      <c r="H1" s="41"/>
      <c r="I1" s="41"/>
      <c r="J1" s="41"/>
      <c r="K1" s="41"/>
    </row>
    <row r="2" spans="1:12" s="23" customFormat="1" ht="21" customHeight="1" x14ac:dyDescent="0.2">
      <c r="A2" s="52" t="s">
        <v>0</v>
      </c>
      <c r="C2" s="150" t="s">
        <v>1</v>
      </c>
    </row>
    <row r="3" spans="1:12" x14ac:dyDescent="0.2">
      <c r="C3" s="3"/>
    </row>
    <row r="4" spans="1:12" s="54" customFormat="1" ht="69.75" customHeight="1" x14ac:dyDescent="0.2">
      <c r="A4" s="57" t="s">
        <v>500</v>
      </c>
      <c r="C4" s="58" t="s">
        <v>503</v>
      </c>
    </row>
    <row r="5" spans="1:12" s="10" customFormat="1" ht="15" x14ac:dyDescent="0.2">
      <c r="A5" s="145"/>
      <c r="C5" s="59"/>
    </row>
    <row r="6" spans="1:12" s="54" customFormat="1" ht="49.5" customHeight="1" x14ac:dyDescent="0.2">
      <c r="A6" s="57" t="s">
        <v>2</v>
      </c>
      <c r="C6" s="58" t="s">
        <v>3</v>
      </c>
    </row>
    <row r="7" spans="1:12" s="10" customFormat="1" ht="15" x14ac:dyDescent="0.2">
      <c r="A7" s="145"/>
      <c r="C7" s="59"/>
    </row>
    <row r="8" spans="1:12" s="54" customFormat="1" ht="78.75" x14ac:dyDescent="0.2">
      <c r="A8" s="57" t="s">
        <v>430</v>
      </c>
      <c r="C8" s="58" t="s">
        <v>498</v>
      </c>
    </row>
    <row r="9" spans="1:12" s="10" customFormat="1" ht="15" x14ac:dyDescent="0.2">
      <c r="A9" s="145"/>
      <c r="C9" s="60"/>
    </row>
    <row r="10" spans="1:12" s="54" customFormat="1" ht="67.5" customHeight="1" x14ac:dyDescent="0.2">
      <c r="A10" s="57" t="s">
        <v>407</v>
      </c>
      <c r="C10" s="58" t="s">
        <v>4</v>
      </c>
      <c r="K10" s="55"/>
      <c r="L10" s="55"/>
    </row>
    <row r="11" spans="1:12" s="54" customFormat="1" ht="58.5" customHeight="1" x14ac:dyDescent="0.2">
      <c r="A11" s="57" t="s">
        <v>5</v>
      </c>
      <c r="C11" s="58" t="s">
        <v>6</v>
      </c>
      <c r="K11" s="55"/>
      <c r="L11" s="55"/>
    </row>
    <row r="12" spans="1:12" s="10" customFormat="1" ht="15" x14ac:dyDescent="0.2">
      <c r="A12" s="145"/>
      <c r="C12" s="60"/>
    </row>
    <row r="13" spans="1:12" s="54" customFormat="1" ht="18" x14ac:dyDescent="0.2">
      <c r="A13" s="57" t="s">
        <v>488</v>
      </c>
      <c r="C13" s="58" t="s">
        <v>489</v>
      </c>
      <c r="K13" s="55"/>
      <c r="L13" s="55"/>
    </row>
    <row r="14" spans="1:12" s="54" customFormat="1" ht="38.25" x14ac:dyDescent="0.2">
      <c r="A14" s="148" t="s">
        <v>501</v>
      </c>
      <c r="C14" s="149" t="s">
        <v>502</v>
      </c>
      <c r="K14" s="55"/>
      <c r="L14" s="55"/>
    </row>
    <row r="15" spans="1:12" s="56" customFormat="1" ht="15" x14ac:dyDescent="0.2">
      <c r="A15" s="146"/>
      <c r="C15" s="61"/>
    </row>
    <row r="16" spans="1:12" s="56" customFormat="1" ht="15" x14ac:dyDescent="0.2">
      <c r="A16" s="146"/>
      <c r="C16" s="61"/>
    </row>
    <row r="17" spans="1:3" s="56" customFormat="1" ht="15" x14ac:dyDescent="0.2">
      <c r="A17" s="146"/>
      <c r="C17" s="61"/>
    </row>
    <row r="18" spans="1:3" s="56" customFormat="1" ht="15" x14ac:dyDescent="0.2">
      <c r="A18" s="146"/>
      <c r="C18" s="61"/>
    </row>
    <row r="19" spans="1:3" s="56" customFormat="1" ht="15" x14ac:dyDescent="0.2">
      <c r="A19" s="146"/>
      <c r="C19" s="61"/>
    </row>
    <row r="20" spans="1:3" s="56" customFormat="1" ht="34.5" customHeight="1" x14ac:dyDescent="0.2">
      <c r="A20" s="146"/>
      <c r="C20" s="61"/>
    </row>
    <row r="21" spans="1:3" s="56" customFormat="1" ht="15" x14ac:dyDescent="0.2">
      <c r="A21" s="146"/>
      <c r="C21" s="9"/>
    </row>
    <row r="22" spans="1:3" s="56" customFormat="1" ht="15" x14ac:dyDescent="0.2">
      <c r="A22" s="147"/>
      <c r="C22" s="9"/>
    </row>
    <row r="23" spans="1:3" s="56" customFormat="1" x14ac:dyDescent="0.2">
      <c r="C23" s="9"/>
    </row>
    <row r="24" spans="1:3" s="56" customFormat="1" x14ac:dyDescent="0.2">
      <c r="C24" s="9"/>
    </row>
    <row r="25" spans="1:3" s="56" customFormat="1" x14ac:dyDescent="0.2">
      <c r="C25" s="9"/>
    </row>
    <row r="26" spans="1:3" s="56" customFormat="1" x14ac:dyDescent="0.2">
      <c r="C26" s="9"/>
    </row>
    <row r="27" spans="1:3" s="56" customFormat="1" x14ac:dyDescent="0.2">
      <c r="C27" s="9"/>
    </row>
    <row r="28" spans="1:3" s="56" customFormat="1" x14ac:dyDescent="0.2">
      <c r="C28" s="9"/>
    </row>
    <row r="29" spans="1:3" s="56" customFormat="1" x14ac:dyDescent="0.2">
      <c r="C29" s="9"/>
    </row>
    <row r="30" spans="1:3" s="56" customFormat="1" x14ac:dyDescent="0.2">
      <c r="C30" s="9"/>
    </row>
    <row r="31" spans="1:3" s="56" customFormat="1" x14ac:dyDescent="0.2">
      <c r="C31" s="9"/>
    </row>
    <row r="32" spans="1:3" s="56" customFormat="1" x14ac:dyDescent="0.2">
      <c r="C32" s="9"/>
    </row>
    <row r="33" spans="3:3" s="56" customFormat="1" x14ac:dyDescent="0.2">
      <c r="C33" s="9"/>
    </row>
    <row r="34" spans="3:3" s="56" customFormat="1" x14ac:dyDescent="0.2">
      <c r="C34" s="9"/>
    </row>
    <row r="35" spans="3:3" s="56" customFormat="1" x14ac:dyDescent="0.2">
      <c r="C35" s="9"/>
    </row>
    <row r="36" spans="3:3" s="56" customFormat="1" x14ac:dyDescent="0.2">
      <c r="C36" s="9"/>
    </row>
    <row r="37" spans="3:3" s="56" customFormat="1" x14ac:dyDescent="0.2">
      <c r="C37" s="9"/>
    </row>
    <row r="38" spans="3:3" s="56" customFormat="1" x14ac:dyDescent="0.2">
      <c r="C38" s="9"/>
    </row>
    <row r="39" spans="3:3" s="56" customFormat="1" x14ac:dyDescent="0.2">
      <c r="C39" s="9"/>
    </row>
    <row r="40" spans="3:3" s="56" customFormat="1" x14ac:dyDescent="0.2">
      <c r="C40" s="9"/>
    </row>
    <row r="41" spans="3:3" s="56" customFormat="1" x14ac:dyDescent="0.2">
      <c r="C41" s="9"/>
    </row>
    <row r="42" spans="3:3" s="56" customFormat="1" x14ac:dyDescent="0.2">
      <c r="C42" s="9"/>
    </row>
    <row r="43" spans="3:3" s="56" customFormat="1" x14ac:dyDescent="0.2">
      <c r="C43" s="9"/>
    </row>
  </sheetData>
  <customSheetViews>
    <customSheetView guid="{0FAC0244-EA19-11D4-BED2-0000C068ECF6}" showPageBreaks="1" showRuler="0" topLeftCell="A6">
      <selection activeCell="A8" sqref="A8"/>
      <pageMargins left="0.75" right="0.75" top="1" bottom="1" header="0.5" footer="0.5"/>
      <pageSetup paperSize="9" orientation="portrait" r:id="rId1"/>
      <headerFooter alignWithMargins="0"/>
    </customSheetView>
  </customSheetViews>
  <mergeCells count="1">
    <mergeCell ref="A1:C1"/>
  </mergeCells>
  <phoneticPr fontId="12" type="noConversion"/>
  <pageMargins left="0.75" right="0.75" top="1" bottom="1" header="0.5" footer="0.5"/>
  <pageSetup paperSize="9"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8"/>
  <sheetViews>
    <sheetView rightToLeft="1" view="pageBreakPreview" topLeftCell="A7" zoomScaleNormal="100" zoomScaleSheetLayoutView="100" workbookViewId="0">
      <selection activeCell="A19" sqref="A19"/>
    </sheetView>
  </sheetViews>
  <sheetFormatPr defaultRowHeight="14.25" x14ac:dyDescent="0.2"/>
  <cols>
    <col min="1" max="1" width="4.42578125" style="18" customWidth="1"/>
    <col min="2" max="2" width="37.7109375" style="13" customWidth="1"/>
    <col min="3" max="4" width="12" style="21" bestFit="1" customWidth="1"/>
    <col min="5" max="5" width="10.42578125" style="21" bestFit="1" customWidth="1"/>
    <col min="6" max="6" width="9.7109375" style="21" bestFit="1" customWidth="1"/>
    <col min="7" max="7" width="11.5703125" style="21" customWidth="1"/>
    <col min="8" max="8" width="35.42578125" style="5" customWidth="1"/>
    <col min="9" max="9" width="4.42578125" style="19" customWidth="1"/>
    <col min="10" max="16384" width="9.140625" style="5"/>
  </cols>
  <sheetData>
    <row r="1" spans="1:11" s="196" customFormat="1" ht="19.5" customHeight="1" x14ac:dyDescent="0.2">
      <c r="A1" s="315"/>
      <c r="B1" s="316"/>
      <c r="C1" s="316"/>
      <c r="D1" s="316"/>
      <c r="E1" s="316"/>
      <c r="F1" s="316"/>
      <c r="G1" s="316"/>
      <c r="H1" s="316"/>
      <c r="I1" s="316"/>
      <c r="J1" s="217"/>
      <c r="K1" s="217"/>
    </row>
    <row r="2" spans="1:11" s="1" customFormat="1" ht="18.75" customHeight="1" x14ac:dyDescent="0.2">
      <c r="A2" s="319" t="s">
        <v>7</v>
      </c>
      <c r="B2" s="319"/>
      <c r="C2" s="319"/>
      <c r="D2" s="319"/>
      <c r="E2" s="319"/>
      <c r="F2" s="319"/>
      <c r="G2" s="319"/>
      <c r="H2" s="319"/>
      <c r="I2" s="319"/>
    </row>
    <row r="3" spans="1:11" s="1" customFormat="1" ht="18.75" customHeight="1" x14ac:dyDescent="0.2">
      <c r="A3" s="319" t="s">
        <v>531</v>
      </c>
      <c r="B3" s="319"/>
      <c r="C3" s="319"/>
      <c r="D3" s="319"/>
      <c r="E3" s="319"/>
      <c r="F3" s="319"/>
      <c r="G3" s="319"/>
      <c r="H3" s="319"/>
      <c r="I3" s="319"/>
    </row>
    <row r="4" spans="1:11" s="12" customFormat="1" ht="18.75" customHeight="1" x14ac:dyDescent="0.2">
      <c r="A4" s="320" t="s">
        <v>8</v>
      </c>
      <c r="B4" s="320"/>
      <c r="C4" s="320"/>
      <c r="D4" s="320"/>
      <c r="E4" s="320"/>
      <c r="F4" s="320"/>
      <c r="G4" s="320"/>
      <c r="H4" s="320"/>
      <c r="I4" s="320"/>
    </row>
    <row r="5" spans="1:11" ht="20.25" customHeight="1" x14ac:dyDescent="0.2">
      <c r="A5" s="313" t="s">
        <v>504</v>
      </c>
      <c r="B5" s="313"/>
      <c r="C5" s="317"/>
      <c r="D5" s="317"/>
      <c r="E5" s="317"/>
      <c r="F5" s="317"/>
      <c r="G5" s="174"/>
      <c r="H5" s="314" t="s">
        <v>505</v>
      </c>
      <c r="I5" s="314"/>
    </row>
    <row r="6" spans="1:11" ht="54" customHeight="1" x14ac:dyDescent="0.2">
      <c r="A6" s="321" t="s">
        <v>452</v>
      </c>
      <c r="B6" s="321"/>
      <c r="C6" s="178">
        <v>2007</v>
      </c>
      <c r="D6" s="178">
        <v>2008</v>
      </c>
      <c r="E6" s="178">
        <v>2009</v>
      </c>
      <c r="F6" s="178">
        <v>2010</v>
      </c>
      <c r="G6" s="178">
        <v>2011</v>
      </c>
      <c r="H6" s="311" t="s">
        <v>453</v>
      </c>
      <c r="I6" s="311"/>
    </row>
    <row r="7" spans="1:11" ht="30" customHeight="1" thickBot="1" x14ac:dyDescent="0.25">
      <c r="A7" s="74" t="s">
        <v>9</v>
      </c>
      <c r="B7" s="75" t="s">
        <v>10</v>
      </c>
      <c r="C7" s="228">
        <v>3431.31</v>
      </c>
      <c r="D7" s="228">
        <v>5227.1120000000001</v>
      </c>
      <c r="E7" s="228">
        <v>5249.7070000000003</v>
      </c>
      <c r="F7" s="228">
        <v>6154.04</v>
      </c>
      <c r="G7" s="228">
        <v>6986.1</v>
      </c>
      <c r="H7" s="76" t="s">
        <v>11</v>
      </c>
      <c r="I7" s="77" t="s">
        <v>9</v>
      </c>
    </row>
    <row r="8" spans="1:11" ht="30" customHeight="1" thickTop="1" thickBot="1" x14ac:dyDescent="0.25">
      <c r="A8" s="66" t="s">
        <v>12</v>
      </c>
      <c r="B8" s="67" t="s">
        <v>13</v>
      </c>
      <c r="C8" s="229">
        <v>505.49099999999999</v>
      </c>
      <c r="D8" s="229">
        <v>627.17700000000002</v>
      </c>
      <c r="E8" s="229">
        <v>737.18499999999995</v>
      </c>
      <c r="F8" s="229">
        <v>775.33</v>
      </c>
      <c r="G8" s="229">
        <v>817.1</v>
      </c>
      <c r="H8" s="68" t="s">
        <v>14</v>
      </c>
      <c r="I8" s="69" t="s">
        <v>12</v>
      </c>
    </row>
    <row r="9" spans="1:11" ht="30" customHeight="1" thickTop="1" thickBot="1" x14ac:dyDescent="0.25">
      <c r="A9" s="62" t="s">
        <v>15</v>
      </c>
      <c r="B9" s="63" t="s">
        <v>16</v>
      </c>
      <c r="C9" s="230">
        <v>2170.3000000000002</v>
      </c>
      <c r="D9" s="230">
        <v>2387.39</v>
      </c>
      <c r="E9" s="230">
        <v>1944.633</v>
      </c>
      <c r="F9" s="230">
        <v>3035.77</v>
      </c>
      <c r="G9" s="230">
        <v>5785.8</v>
      </c>
      <c r="H9" s="64" t="s">
        <v>17</v>
      </c>
      <c r="I9" s="65" t="s">
        <v>15</v>
      </c>
    </row>
    <row r="10" spans="1:11" ht="30" customHeight="1" thickTop="1" thickBot="1" x14ac:dyDescent="0.25">
      <c r="A10" s="66" t="s">
        <v>18</v>
      </c>
      <c r="B10" s="67" t="s">
        <v>408</v>
      </c>
      <c r="C10" s="229">
        <v>451.05700000000002</v>
      </c>
      <c r="D10" s="229">
        <v>675.63</v>
      </c>
      <c r="E10" s="229">
        <v>454.25099999999998</v>
      </c>
      <c r="F10" s="229">
        <v>754.43</v>
      </c>
      <c r="G10" s="229">
        <v>968.7</v>
      </c>
      <c r="H10" s="68" t="s">
        <v>19</v>
      </c>
      <c r="I10" s="69" t="s">
        <v>18</v>
      </c>
    </row>
    <row r="11" spans="1:11" ht="30" customHeight="1" thickTop="1" thickBot="1" x14ac:dyDescent="0.25">
      <c r="A11" s="62" t="s">
        <v>20</v>
      </c>
      <c r="B11" s="63" t="s">
        <v>21</v>
      </c>
      <c r="C11" s="230">
        <v>141.125</v>
      </c>
      <c r="D11" s="230">
        <v>272.24400000000003</v>
      </c>
      <c r="E11" s="230">
        <v>243.21799999999999</v>
      </c>
      <c r="F11" s="230">
        <v>244.91</v>
      </c>
      <c r="G11" s="230">
        <v>332.6</v>
      </c>
      <c r="H11" s="64" t="s">
        <v>22</v>
      </c>
      <c r="I11" s="65" t="s">
        <v>20</v>
      </c>
    </row>
    <row r="12" spans="1:11" ht="30" customHeight="1" thickTop="1" thickBot="1" x14ac:dyDescent="0.25">
      <c r="A12" s="66" t="s">
        <v>23</v>
      </c>
      <c r="B12" s="67" t="s">
        <v>24</v>
      </c>
      <c r="C12" s="229">
        <v>4334.5730000000003</v>
      </c>
      <c r="D12" s="229">
        <v>5712.049</v>
      </c>
      <c r="E12" s="229">
        <v>6343.9549999999999</v>
      </c>
      <c r="F12" s="229">
        <v>6667.92</v>
      </c>
      <c r="G12" s="229">
        <v>6562.6</v>
      </c>
      <c r="H12" s="68" t="s">
        <v>25</v>
      </c>
      <c r="I12" s="69" t="s">
        <v>23</v>
      </c>
    </row>
    <row r="13" spans="1:11" ht="30" customHeight="1" thickTop="1" thickBot="1" x14ac:dyDescent="0.25">
      <c r="A13" s="62" t="s">
        <v>26</v>
      </c>
      <c r="B13" s="63" t="s">
        <v>27</v>
      </c>
      <c r="C13" s="230">
        <v>21667.07</v>
      </c>
      <c r="D13" s="230">
        <v>26124.607</v>
      </c>
      <c r="E13" s="230">
        <v>19351.374</v>
      </c>
      <c r="F13" s="230">
        <v>16716.95</v>
      </c>
      <c r="G13" s="230">
        <v>14199.8</v>
      </c>
      <c r="H13" s="64" t="s">
        <v>28</v>
      </c>
      <c r="I13" s="65" t="s">
        <v>26</v>
      </c>
    </row>
    <row r="14" spans="1:11" ht="30" customHeight="1" thickTop="1" thickBot="1" x14ac:dyDescent="0.25">
      <c r="A14" s="66" t="s">
        <v>29</v>
      </c>
      <c r="B14" s="67" t="s">
        <v>281</v>
      </c>
      <c r="C14" s="229">
        <v>44983.262000000002</v>
      </c>
      <c r="D14" s="229">
        <v>52604.722000000002</v>
      </c>
      <c r="E14" s="229">
        <v>48502.546999999999</v>
      </c>
      <c r="F14" s="229">
        <v>41077.040000000001</v>
      </c>
      <c r="G14" s="229">
        <v>35358.9</v>
      </c>
      <c r="H14" s="68" t="s">
        <v>30</v>
      </c>
      <c r="I14" s="69" t="s">
        <v>29</v>
      </c>
    </row>
    <row r="15" spans="1:11" ht="30" customHeight="1" thickTop="1" thickBot="1" x14ac:dyDescent="0.25">
      <c r="A15" s="62" t="s">
        <v>31</v>
      </c>
      <c r="B15" s="63" t="s">
        <v>32</v>
      </c>
      <c r="C15" s="230">
        <v>7442.3249999999998</v>
      </c>
      <c r="D15" s="230">
        <v>7905.2280000000001</v>
      </c>
      <c r="E15" s="230">
        <v>7863.49</v>
      </c>
      <c r="F15" s="230">
        <v>8653.0499999999993</v>
      </c>
      <c r="G15" s="230">
        <v>9424.1</v>
      </c>
      <c r="H15" s="64" t="s">
        <v>33</v>
      </c>
      <c r="I15" s="65" t="s">
        <v>31</v>
      </c>
    </row>
    <row r="16" spans="1:11" ht="30" customHeight="1" thickTop="1" x14ac:dyDescent="0.2">
      <c r="A16" s="70" t="s">
        <v>34</v>
      </c>
      <c r="B16" s="71" t="s">
        <v>35</v>
      </c>
      <c r="C16" s="231">
        <v>157.077</v>
      </c>
      <c r="D16" s="231">
        <v>20.12</v>
      </c>
      <c r="E16" s="231">
        <v>25.53</v>
      </c>
      <c r="F16" s="231">
        <v>513.59</v>
      </c>
      <c r="G16" s="231">
        <v>857.5</v>
      </c>
      <c r="H16" s="72" t="s">
        <v>36</v>
      </c>
      <c r="I16" s="73" t="s">
        <v>34</v>
      </c>
    </row>
    <row r="17" spans="1:9" ht="31.5" customHeight="1" x14ac:dyDescent="0.2">
      <c r="A17" s="312" t="s">
        <v>454</v>
      </c>
      <c r="B17" s="312"/>
      <c r="C17" s="232">
        <f>SUM(C7:C16)</f>
        <v>85283.59</v>
      </c>
      <c r="D17" s="232">
        <f>SUM(D7:D16)</f>
        <v>101556.27900000001</v>
      </c>
      <c r="E17" s="232">
        <f>SUM(E7:E16)</f>
        <v>90715.89</v>
      </c>
      <c r="F17" s="232">
        <f>SUM(F7:F16)</f>
        <v>84593.030000000013</v>
      </c>
      <c r="G17" s="232">
        <f>SUM(G7:G16)</f>
        <v>81293.200000000012</v>
      </c>
      <c r="H17" s="318" t="s">
        <v>37</v>
      </c>
      <c r="I17" s="318"/>
    </row>
    <row r="18" spans="1:9" x14ac:dyDescent="0.2">
      <c r="A18" s="222" t="s">
        <v>552</v>
      </c>
      <c r="I18" s="309" t="s">
        <v>551</v>
      </c>
    </row>
  </sheetData>
  <customSheetViews>
    <customSheetView guid="{0FAC0244-EA19-11D4-BED2-0000C068ECF6}" showPageBreaks="1" showRuler="0" topLeftCell="C12">
      <selection activeCell="G17" sqref="G17"/>
      <pageMargins left="0.55118110236220474" right="0.55118110236220474" top="0.51181102362204722" bottom="0.51181102362204722" header="0.51181102362204722" footer="0.51181102362204722"/>
      <printOptions horizontalCentered="1"/>
      <pageSetup paperSize="9" orientation="landscape" r:id="rId1"/>
      <headerFooter alignWithMargins="0"/>
    </customSheetView>
  </customSheetViews>
  <mergeCells count="11">
    <mergeCell ref="H6:I6"/>
    <mergeCell ref="A17:B17"/>
    <mergeCell ref="A5:B5"/>
    <mergeCell ref="H5:I5"/>
    <mergeCell ref="A1:I1"/>
    <mergeCell ref="C5:F5"/>
    <mergeCell ref="H17:I17"/>
    <mergeCell ref="A2:I2"/>
    <mergeCell ref="A3:I3"/>
    <mergeCell ref="A4:I4"/>
    <mergeCell ref="A6:B6"/>
  </mergeCells>
  <phoneticPr fontId="12" type="noConversion"/>
  <printOptions horizontalCentered="1" verticalCentered="1"/>
  <pageMargins left="0" right="0" top="0.51181102362204722" bottom="0.51181102362204722" header="0.51181102362204722" footer="0.51181102362204722"/>
  <pageSetup paperSize="9"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2"/>
  <sheetViews>
    <sheetView rightToLeft="1" view="pageBreakPreview" topLeftCell="A29" zoomScale="89" zoomScaleNormal="100" zoomScaleSheetLayoutView="89" workbookViewId="0">
      <selection activeCell="B32" sqref="B32:B42"/>
    </sheetView>
  </sheetViews>
  <sheetFormatPr defaultRowHeight="12.75" x14ac:dyDescent="0.2"/>
  <cols>
    <col min="1" max="1" width="65.85546875" customWidth="1"/>
    <col min="2" max="2" width="65.85546875" style="25" customWidth="1"/>
  </cols>
  <sheetData>
    <row r="1" spans="1:11" s="42" customFormat="1" ht="36.75" customHeight="1" x14ac:dyDescent="0.2">
      <c r="A1" s="322"/>
      <c r="B1" s="323"/>
      <c r="C1" s="41"/>
      <c r="D1" s="41"/>
      <c r="E1" s="41"/>
      <c r="F1" s="41"/>
      <c r="G1" s="41"/>
      <c r="H1" s="41"/>
      <c r="I1" s="41"/>
      <c r="J1" s="41"/>
      <c r="K1" s="41"/>
    </row>
    <row r="2" spans="1:11" s="42" customFormat="1" ht="42.75" customHeight="1" x14ac:dyDescent="0.2">
      <c r="A2" s="324" t="s">
        <v>532</v>
      </c>
      <c r="B2" s="325"/>
      <c r="C2" s="41"/>
      <c r="D2" s="41"/>
      <c r="E2" s="41"/>
      <c r="F2" s="41"/>
      <c r="G2" s="41"/>
      <c r="H2" s="41"/>
      <c r="I2" s="41"/>
      <c r="J2" s="41"/>
      <c r="K2" s="41"/>
    </row>
    <row r="3" spans="1:11" s="42" customFormat="1" ht="33" customHeight="1" x14ac:dyDescent="0.2">
      <c r="A3" s="326" t="s">
        <v>506</v>
      </c>
      <c r="B3" s="327"/>
      <c r="C3" s="41"/>
      <c r="D3" s="41"/>
      <c r="E3" s="41"/>
      <c r="F3" s="41"/>
      <c r="G3" s="41"/>
      <c r="H3" s="41"/>
      <c r="I3" s="41"/>
      <c r="J3" s="41"/>
      <c r="K3" s="41"/>
    </row>
    <row r="4" spans="1:11" ht="15" customHeight="1" x14ac:dyDescent="0.2">
      <c r="A4" s="78"/>
      <c r="B4" s="79"/>
    </row>
    <row r="5" spans="1:11" ht="15" customHeight="1" x14ac:dyDescent="0.2">
      <c r="A5" s="78"/>
      <c r="B5" s="79"/>
    </row>
    <row r="6" spans="1:11" ht="15" customHeight="1" x14ac:dyDescent="0.2">
      <c r="A6" s="78"/>
      <c r="B6" s="79"/>
    </row>
    <row r="7" spans="1:11" ht="15" customHeight="1" x14ac:dyDescent="0.2">
      <c r="A7" s="78"/>
      <c r="B7" s="79"/>
    </row>
    <row r="8" spans="1:11" ht="15" customHeight="1" x14ac:dyDescent="0.2">
      <c r="A8" s="78"/>
      <c r="B8" s="79"/>
    </row>
    <row r="9" spans="1:11" ht="15" customHeight="1" x14ac:dyDescent="0.2">
      <c r="A9" s="78"/>
      <c r="B9" s="79"/>
    </row>
    <row r="10" spans="1:11" ht="15" customHeight="1" x14ac:dyDescent="0.2">
      <c r="A10" s="78"/>
      <c r="B10" s="79"/>
    </row>
    <row r="11" spans="1:11" ht="15" customHeight="1" x14ac:dyDescent="0.2">
      <c r="A11" s="78"/>
      <c r="B11" s="79"/>
    </row>
    <row r="12" spans="1:11" ht="15" customHeight="1" x14ac:dyDescent="0.2">
      <c r="A12" s="78"/>
      <c r="B12" s="79"/>
    </row>
    <row r="13" spans="1:11" ht="15" customHeight="1" x14ac:dyDescent="0.2">
      <c r="A13" s="78"/>
      <c r="B13" s="79"/>
    </row>
    <row r="14" spans="1:11" ht="15" customHeight="1" x14ac:dyDescent="0.2">
      <c r="A14" s="78"/>
      <c r="B14" s="79"/>
    </row>
    <row r="15" spans="1:11" ht="15" customHeight="1" x14ac:dyDescent="0.2">
      <c r="A15" s="78"/>
      <c r="B15" s="79"/>
    </row>
    <row r="16" spans="1:11" ht="15" customHeight="1" x14ac:dyDescent="0.2">
      <c r="A16" s="78"/>
      <c r="B16" s="79"/>
    </row>
    <row r="17" spans="1:2" ht="15" customHeight="1" x14ac:dyDescent="0.2">
      <c r="A17" s="78"/>
      <c r="B17" s="79"/>
    </row>
    <row r="18" spans="1:2" ht="15" customHeight="1" x14ac:dyDescent="0.2">
      <c r="A18" s="78"/>
      <c r="B18" s="79"/>
    </row>
    <row r="19" spans="1:2" ht="15" customHeight="1" x14ac:dyDescent="0.2">
      <c r="A19" s="78"/>
      <c r="B19" s="79"/>
    </row>
    <row r="20" spans="1:2" ht="15" customHeight="1" x14ac:dyDescent="0.2">
      <c r="A20" s="78"/>
      <c r="B20" s="79"/>
    </row>
    <row r="21" spans="1:2" ht="15" customHeight="1" x14ac:dyDescent="0.2">
      <c r="A21" s="78"/>
      <c r="B21" s="79"/>
    </row>
    <row r="22" spans="1:2" ht="15" customHeight="1" x14ac:dyDescent="0.2">
      <c r="A22" s="78"/>
      <c r="B22" s="79"/>
    </row>
    <row r="23" spans="1:2" ht="15" customHeight="1" x14ac:dyDescent="0.2">
      <c r="A23" s="78"/>
      <c r="B23" s="79"/>
    </row>
    <row r="24" spans="1:2" ht="15" customHeight="1" x14ac:dyDescent="0.2">
      <c r="A24" s="78"/>
      <c r="B24" s="79"/>
    </row>
    <row r="25" spans="1:2" ht="15" customHeight="1" x14ac:dyDescent="0.2">
      <c r="A25" s="78"/>
      <c r="B25" s="79"/>
    </row>
    <row r="26" spans="1:2" ht="15" customHeight="1" x14ac:dyDescent="0.2">
      <c r="A26" s="78"/>
      <c r="B26" s="79"/>
    </row>
    <row r="27" spans="1:2" x14ac:dyDescent="0.2">
      <c r="A27" s="78"/>
      <c r="B27" s="79"/>
    </row>
    <row r="28" spans="1:2" x14ac:dyDescent="0.2">
      <c r="A28" s="78"/>
      <c r="B28" s="79"/>
    </row>
    <row r="29" spans="1:2" ht="13.5" thickBot="1" x14ac:dyDescent="0.25">
      <c r="A29" s="80"/>
      <c r="B29" s="81"/>
    </row>
    <row r="30" spans="1:2" ht="19.5" customHeight="1" x14ac:dyDescent="0.25">
      <c r="A30" s="82" t="s">
        <v>490</v>
      </c>
      <c r="B30" s="83" t="s">
        <v>491</v>
      </c>
    </row>
    <row r="31" spans="1:2" ht="21.75" customHeight="1" x14ac:dyDescent="0.2">
      <c r="A31" s="26"/>
      <c r="B31" s="45" t="s">
        <v>476</v>
      </c>
    </row>
    <row r="32" spans="1:2" ht="25.5" x14ac:dyDescent="0.2">
      <c r="A32" s="24" t="s">
        <v>466</v>
      </c>
      <c r="B32" s="233">
        <f>SUM('257'!G7)</f>
        <v>6986.1</v>
      </c>
    </row>
    <row r="33" spans="1:2" ht="25.5" x14ac:dyDescent="0.2">
      <c r="A33" s="24" t="s">
        <v>467</v>
      </c>
      <c r="B33" s="233">
        <f>SUM('257'!G8)</f>
        <v>817.1</v>
      </c>
    </row>
    <row r="34" spans="1:2" ht="51" x14ac:dyDescent="0.2">
      <c r="A34" s="24" t="s">
        <v>475</v>
      </c>
      <c r="B34" s="233">
        <f>SUM('257'!G9)</f>
        <v>5785.8</v>
      </c>
    </row>
    <row r="35" spans="1:2" ht="51" x14ac:dyDescent="0.2">
      <c r="A35" s="24" t="s">
        <v>474</v>
      </c>
      <c r="B35" s="233">
        <f>SUM('257'!G10)</f>
        <v>968.7</v>
      </c>
    </row>
    <row r="36" spans="1:2" ht="51" x14ac:dyDescent="0.2">
      <c r="A36" s="27" t="s">
        <v>473</v>
      </c>
      <c r="B36" s="233">
        <f>SUM('257'!G11)</f>
        <v>332.6</v>
      </c>
    </row>
    <row r="37" spans="1:2" ht="25.5" x14ac:dyDescent="0.2">
      <c r="A37" s="24" t="s">
        <v>468</v>
      </c>
      <c r="B37" s="233">
        <f>SUM('257'!G12)</f>
        <v>6562.6</v>
      </c>
    </row>
    <row r="38" spans="1:2" ht="51" x14ac:dyDescent="0.2">
      <c r="A38" s="24" t="s">
        <v>472</v>
      </c>
      <c r="B38" s="233">
        <f>SUM('257'!G13)</f>
        <v>14199.8</v>
      </c>
    </row>
    <row r="39" spans="1:2" ht="38.25" x14ac:dyDescent="0.2">
      <c r="A39" s="24" t="s">
        <v>471</v>
      </c>
      <c r="B39" s="233">
        <f>SUM('257'!G14)</f>
        <v>35358.9</v>
      </c>
    </row>
    <row r="40" spans="1:2" ht="38.25" x14ac:dyDescent="0.2">
      <c r="A40" s="24" t="s">
        <v>470</v>
      </c>
      <c r="B40" s="233">
        <f>SUM('257'!G15)</f>
        <v>9424.1</v>
      </c>
    </row>
    <row r="41" spans="1:2" ht="38.25" x14ac:dyDescent="0.2">
      <c r="A41" s="24" t="s">
        <v>469</v>
      </c>
      <c r="B41" s="233">
        <f>SUM('257'!G16)</f>
        <v>857.5</v>
      </c>
    </row>
    <row r="42" spans="1:2" ht="15" x14ac:dyDescent="0.2">
      <c r="B42" s="233">
        <f>SUM('257'!G17)</f>
        <v>81293.200000000012</v>
      </c>
    </row>
  </sheetData>
  <mergeCells count="3">
    <mergeCell ref="A1:B1"/>
    <mergeCell ref="A2:B2"/>
    <mergeCell ref="A3:B3"/>
  </mergeCells>
  <phoneticPr fontId="32" type="noConversion"/>
  <printOptions horizontalCentered="1" verticalCentered="1"/>
  <pageMargins left="0" right="0" top="0" bottom="0" header="0.51181102362204722" footer="0.51181102362204722"/>
  <pageSetup paperSize="9" orientation="landscape" r:id="rId1"/>
  <headerFooter alignWithMargins="0"/>
  <colBreaks count="1" manualBreakCount="1">
    <brk id="2" min="29" max="41"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71"/>
  <sheetViews>
    <sheetView rightToLeft="1" view="pageBreakPreview" topLeftCell="A46" zoomScaleNormal="100" zoomScaleSheetLayoutView="100" workbookViewId="0">
      <selection activeCell="K63" sqref="K63"/>
    </sheetView>
  </sheetViews>
  <sheetFormatPr defaultRowHeight="14.25" x14ac:dyDescent="0.2"/>
  <cols>
    <col min="1" max="1" width="3.140625" style="18" customWidth="1"/>
    <col min="2" max="2" width="30.7109375" style="13" customWidth="1"/>
    <col min="3" max="3" width="11.28515625" style="5" customWidth="1"/>
    <col min="4" max="4" width="5.7109375" style="152" customWidth="1"/>
    <col min="5" max="5" width="11.28515625" style="5" customWidth="1"/>
    <col min="6" max="6" width="5.7109375" style="152" customWidth="1"/>
    <col min="7" max="7" width="11.28515625" style="5" customWidth="1"/>
    <col min="8" max="8" width="5.7109375" style="152" customWidth="1"/>
    <col min="9" max="9" width="11.28515625" style="14" customWidth="1"/>
    <col min="10" max="10" width="5.7109375" style="152" customWidth="1"/>
    <col min="11" max="11" width="11.28515625" style="5" customWidth="1"/>
    <col min="12" max="12" width="5.7109375" style="152" customWidth="1"/>
    <col min="13" max="13" width="30.7109375" style="5" customWidth="1"/>
    <col min="14" max="14" width="3.140625" style="19" customWidth="1"/>
    <col min="15" max="15" width="10.140625" style="5" bestFit="1" customWidth="1"/>
    <col min="16" max="16" width="13.28515625" style="5" bestFit="1" customWidth="1"/>
    <col min="17" max="17" width="9.140625" style="5"/>
    <col min="18" max="18" width="10.140625" style="5" bestFit="1" customWidth="1"/>
    <col min="19" max="21" width="9.140625" style="5"/>
    <col min="22" max="22" width="12.7109375" style="5" bestFit="1" customWidth="1"/>
    <col min="23" max="16384" width="9.140625" style="5"/>
  </cols>
  <sheetData>
    <row r="1" spans="1:16" s="196" customFormat="1" ht="24.75" customHeight="1" x14ac:dyDescent="0.2">
      <c r="A1" s="315"/>
      <c r="B1" s="316"/>
      <c r="C1" s="316"/>
      <c r="D1" s="316"/>
      <c r="E1" s="316"/>
      <c r="F1" s="316"/>
      <c r="G1" s="316"/>
      <c r="H1" s="316"/>
      <c r="I1" s="316"/>
      <c r="J1" s="316"/>
      <c r="K1" s="316"/>
      <c r="L1" s="316"/>
      <c r="M1" s="316"/>
      <c r="N1" s="316"/>
    </row>
    <row r="2" spans="1:16" s="1" customFormat="1" ht="20.25" x14ac:dyDescent="0.2">
      <c r="A2" s="319" t="s">
        <v>38</v>
      </c>
      <c r="B2" s="319"/>
      <c r="C2" s="319"/>
      <c r="D2" s="319"/>
      <c r="E2" s="319"/>
      <c r="F2" s="319"/>
      <c r="G2" s="319"/>
      <c r="H2" s="319"/>
      <c r="I2" s="319"/>
      <c r="J2" s="319"/>
      <c r="K2" s="319"/>
      <c r="L2" s="319"/>
      <c r="M2" s="319"/>
      <c r="N2" s="319"/>
    </row>
    <row r="3" spans="1:16" s="1" customFormat="1" ht="20.25" x14ac:dyDescent="0.2">
      <c r="A3" s="319" t="s">
        <v>531</v>
      </c>
      <c r="B3" s="319"/>
      <c r="C3" s="319"/>
      <c r="D3" s="319"/>
      <c r="E3" s="319"/>
      <c r="F3" s="319"/>
      <c r="G3" s="319"/>
      <c r="H3" s="319"/>
      <c r="I3" s="319"/>
      <c r="J3" s="319"/>
      <c r="K3" s="319"/>
      <c r="L3" s="319"/>
      <c r="M3" s="319"/>
      <c r="N3" s="319"/>
    </row>
    <row r="4" spans="1:16" s="12" customFormat="1" ht="15.75" x14ac:dyDescent="0.2">
      <c r="A4" s="320" t="s">
        <v>39</v>
      </c>
      <c r="B4" s="320"/>
      <c r="C4" s="320"/>
      <c r="D4" s="320"/>
      <c r="E4" s="320"/>
      <c r="F4" s="320"/>
      <c r="G4" s="320"/>
      <c r="H4" s="320"/>
      <c r="I4" s="320"/>
      <c r="J4" s="320"/>
      <c r="K4" s="320"/>
      <c r="L4" s="320"/>
      <c r="M4" s="320"/>
      <c r="N4" s="320"/>
    </row>
    <row r="5" spans="1:16" s="12" customFormat="1" ht="15.75" x14ac:dyDescent="0.2">
      <c r="A5" s="334" t="s">
        <v>531</v>
      </c>
      <c r="B5" s="334"/>
      <c r="C5" s="334"/>
      <c r="D5" s="334"/>
      <c r="E5" s="334"/>
      <c r="F5" s="334"/>
      <c r="G5" s="334"/>
      <c r="H5" s="334"/>
      <c r="I5" s="334"/>
      <c r="J5" s="334"/>
      <c r="K5" s="334"/>
      <c r="L5" s="334"/>
      <c r="M5" s="334"/>
      <c r="N5" s="334"/>
    </row>
    <row r="6" spans="1:16" ht="20.25" customHeight="1" x14ac:dyDescent="0.2">
      <c r="A6" s="313" t="s">
        <v>509</v>
      </c>
      <c r="B6" s="313"/>
      <c r="C6" s="313"/>
      <c r="E6" s="21"/>
      <c r="G6" s="19"/>
      <c r="I6" s="34"/>
      <c r="K6" s="22"/>
      <c r="M6" s="314" t="s">
        <v>530</v>
      </c>
      <c r="N6" s="314"/>
    </row>
    <row r="7" spans="1:16" ht="20.25" customHeight="1" thickBot="1" x14ac:dyDescent="0.25">
      <c r="A7" s="330" t="s">
        <v>457</v>
      </c>
      <c r="B7" s="330"/>
      <c r="C7" s="178">
        <v>2007</v>
      </c>
      <c r="D7" s="178"/>
      <c r="E7" s="178">
        <v>2008</v>
      </c>
      <c r="F7" s="178"/>
      <c r="G7" s="178">
        <v>2009</v>
      </c>
      <c r="H7" s="153"/>
      <c r="I7" s="178">
        <v>2010</v>
      </c>
      <c r="J7" s="153"/>
      <c r="K7" s="178">
        <v>2011</v>
      </c>
      <c r="L7" s="153"/>
      <c r="M7" s="332" t="s">
        <v>458</v>
      </c>
      <c r="N7" s="332"/>
    </row>
    <row r="8" spans="1:16" ht="28.5" customHeight="1" thickTop="1" x14ac:dyDescent="0.2">
      <c r="A8" s="331"/>
      <c r="B8" s="331"/>
      <c r="C8" s="199" t="s">
        <v>456</v>
      </c>
      <c r="D8" s="200" t="s">
        <v>40</v>
      </c>
      <c r="E8" s="199" t="s">
        <v>456</v>
      </c>
      <c r="F8" s="200" t="s">
        <v>40</v>
      </c>
      <c r="G8" s="199" t="s">
        <v>456</v>
      </c>
      <c r="H8" s="200" t="s">
        <v>40</v>
      </c>
      <c r="I8" s="199" t="s">
        <v>456</v>
      </c>
      <c r="J8" s="200" t="s">
        <v>40</v>
      </c>
      <c r="K8" s="199" t="s">
        <v>456</v>
      </c>
      <c r="L8" s="200" t="s">
        <v>40</v>
      </c>
      <c r="M8" s="333"/>
      <c r="N8" s="333"/>
    </row>
    <row r="9" spans="1:16" ht="16.5" customHeight="1" thickBot="1" x14ac:dyDescent="0.25">
      <c r="A9" s="74" t="s">
        <v>41</v>
      </c>
      <c r="B9" s="90" t="s">
        <v>42</v>
      </c>
      <c r="C9" s="201">
        <f>C10+C16</f>
        <v>13301.599999999999</v>
      </c>
      <c r="D9" s="202">
        <f>C9/$C$66*100</f>
        <v>15.59690159377563</v>
      </c>
      <c r="E9" s="201">
        <f>E10+E16</f>
        <v>16248.645999999997</v>
      </c>
      <c r="F9" s="202">
        <f>E9/$E$66*100</f>
        <v>15.99965172448074</v>
      </c>
      <c r="G9" s="201">
        <f>G16+G10</f>
        <v>16185.359</v>
      </c>
      <c r="H9" s="202">
        <f>G9/$G$66*100</f>
        <v>17.841811908305864</v>
      </c>
      <c r="I9" s="201">
        <f>I16+I10</f>
        <v>15554.33</v>
      </c>
      <c r="J9" s="202">
        <f>I9/$I$66*100</f>
        <v>18.387226007596595</v>
      </c>
      <c r="K9" s="201">
        <f>K16+K10</f>
        <v>15857.800000000001</v>
      </c>
      <c r="L9" s="202">
        <f t="shared" ref="L9:L40" si="0">K9/$K$66*100</f>
        <v>19.506920628047613</v>
      </c>
      <c r="M9" s="91" t="s">
        <v>43</v>
      </c>
      <c r="N9" s="92" t="s">
        <v>41</v>
      </c>
      <c r="P9" s="11"/>
    </row>
    <row r="10" spans="1:16" ht="18" customHeight="1" thickTop="1" thickBot="1" x14ac:dyDescent="0.25">
      <c r="A10" s="67"/>
      <c r="B10" s="87" t="s">
        <v>459</v>
      </c>
      <c r="C10" s="203">
        <f>SUM(C11:C15)</f>
        <v>12091.099999999999</v>
      </c>
      <c r="D10" s="202">
        <f t="shared" ref="D10:D66" si="1">C10/$C$66*100</f>
        <v>14.177519761570077</v>
      </c>
      <c r="E10" s="203">
        <f>SUM(E11:E15)</f>
        <v>14547.845999999998</v>
      </c>
      <c r="F10" s="202">
        <f t="shared" ref="F10:F66" si="2">E10/$E$66*100</f>
        <v>14.324914786215432</v>
      </c>
      <c r="G10" s="203">
        <f>SUM(G11:G15)</f>
        <v>14176.849</v>
      </c>
      <c r="H10" s="202">
        <f t="shared" ref="H10:H66" si="3">G10/$G$66*100</f>
        <v>15.627745625565307</v>
      </c>
      <c r="I10" s="203">
        <f>SUM(I11:I15)</f>
        <v>13589.14</v>
      </c>
      <c r="J10" s="202">
        <f t="shared" ref="J10:J66" si="4">I10/$I$66*100</f>
        <v>16.064117736274799</v>
      </c>
      <c r="K10" s="203">
        <f>SUM(K11:K15)</f>
        <v>13986.7</v>
      </c>
      <c r="L10" s="202">
        <f t="shared" si="0"/>
        <v>17.205252099806629</v>
      </c>
      <c r="M10" s="88" t="s">
        <v>478</v>
      </c>
      <c r="N10" s="68"/>
    </row>
    <row r="11" spans="1:16" ht="14.1" customHeight="1" thickTop="1" thickBot="1" x14ac:dyDescent="0.25">
      <c r="A11" s="63"/>
      <c r="B11" s="63" t="s">
        <v>44</v>
      </c>
      <c r="C11" s="204">
        <v>5965.3</v>
      </c>
      <c r="D11" s="202">
        <f t="shared" si="1"/>
        <v>6.994662076543408</v>
      </c>
      <c r="E11" s="204">
        <v>6731.2</v>
      </c>
      <c r="F11" s="202">
        <f t="shared" si="2"/>
        <v>6.6280510811685334</v>
      </c>
      <c r="G11" s="204">
        <v>6418.6890000000003</v>
      </c>
      <c r="H11" s="202">
        <f t="shared" si="3"/>
        <v>7.0755947913118176</v>
      </c>
      <c r="I11" s="204">
        <v>5795.61</v>
      </c>
      <c r="J11" s="202">
        <f t="shared" si="4"/>
        <v>6.8511591898774746</v>
      </c>
      <c r="K11" s="204">
        <v>6567.2</v>
      </c>
      <c r="L11" s="202">
        <f t="shared" si="0"/>
        <v>8.0784124625429925</v>
      </c>
      <c r="M11" s="64" t="s">
        <v>45</v>
      </c>
      <c r="N11" s="64"/>
    </row>
    <row r="12" spans="1:16" ht="14.1" customHeight="1" thickTop="1" thickBot="1" x14ac:dyDescent="0.25">
      <c r="A12" s="67"/>
      <c r="B12" s="67" t="s">
        <v>46</v>
      </c>
      <c r="C12" s="203">
        <v>4163.7</v>
      </c>
      <c r="D12" s="202">
        <f t="shared" si="1"/>
        <v>4.8821810282976186</v>
      </c>
      <c r="E12" s="203">
        <v>4954.3999999999996</v>
      </c>
      <c r="F12" s="202">
        <f t="shared" si="2"/>
        <v>4.878478767016488</v>
      </c>
      <c r="G12" s="203">
        <v>4841.607</v>
      </c>
      <c r="H12" s="202">
        <f t="shared" si="3"/>
        <v>5.3371100034257513</v>
      </c>
      <c r="I12" s="203">
        <v>4441.1400000000003</v>
      </c>
      <c r="J12" s="202">
        <f t="shared" si="4"/>
        <v>5.2500007979371377</v>
      </c>
      <c r="K12" s="203">
        <v>4258.7</v>
      </c>
      <c r="L12" s="202">
        <f t="shared" si="0"/>
        <v>5.238691551076843</v>
      </c>
      <c r="M12" s="68" t="s">
        <v>47</v>
      </c>
      <c r="N12" s="68"/>
    </row>
    <row r="13" spans="1:16" ht="14.1" customHeight="1" thickTop="1" thickBot="1" x14ac:dyDescent="0.25">
      <c r="A13" s="63"/>
      <c r="B13" s="63" t="s">
        <v>48</v>
      </c>
      <c r="C13" s="204">
        <v>391.8</v>
      </c>
      <c r="D13" s="202">
        <f t="shared" si="1"/>
        <v>0.45940834519466028</v>
      </c>
      <c r="E13" s="204">
        <v>543.78300000000002</v>
      </c>
      <c r="F13" s="202">
        <f t="shared" si="2"/>
        <v>0.53545006849760357</v>
      </c>
      <c r="G13" s="204">
        <v>406.87400000000002</v>
      </c>
      <c r="H13" s="202">
        <f t="shared" si="3"/>
        <v>0.44851457285439511</v>
      </c>
      <c r="I13" s="204">
        <v>513.34</v>
      </c>
      <c r="J13" s="202">
        <f t="shared" si="4"/>
        <v>0.60683414835223615</v>
      </c>
      <c r="K13" s="204">
        <v>760.6</v>
      </c>
      <c r="L13" s="202">
        <f t="shared" si="0"/>
        <v>0.93562561198230609</v>
      </c>
      <c r="M13" s="64" t="s">
        <v>49</v>
      </c>
      <c r="N13" s="64"/>
    </row>
    <row r="14" spans="1:16" ht="14.1" customHeight="1" thickTop="1" thickBot="1" x14ac:dyDescent="0.25">
      <c r="A14" s="67"/>
      <c r="B14" s="67" t="s">
        <v>50</v>
      </c>
      <c r="C14" s="203">
        <v>772.3</v>
      </c>
      <c r="D14" s="202">
        <f t="shared" si="1"/>
        <v>0.905566781505452</v>
      </c>
      <c r="E14" s="203">
        <v>1294.912</v>
      </c>
      <c r="F14" s="202">
        <f t="shared" si="2"/>
        <v>1.2750687665822007</v>
      </c>
      <c r="G14" s="203">
        <v>1497.684</v>
      </c>
      <c r="H14" s="202">
        <f t="shared" si="3"/>
        <v>1.650960984311757</v>
      </c>
      <c r="I14" s="203">
        <v>1986.59</v>
      </c>
      <c r="J14" s="202">
        <f t="shared" si="4"/>
        <v>2.3484058339016416</v>
      </c>
      <c r="K14" s="203">
        <v>1796.7</v>
      </c>
      <c r="L14" s="202">
        <f t="shared" si="0"/>
        <v>2.2101479582548111</v>
      </c>
      <c r="M14" s="68" t="s">
        <v>51</v>
      </c>
      <c r="N14" s="68"/>
    </row>
    <row r="15" spans="1:16" ht="14.1" customHeight="1" thickTop="1" thickBot="1" x14ac:dyDescent="0.25">
      <c r="A15" s="63"/>
      <c r="B15" s="63" t="s">
        <v>52</v>
      </c>
      <c r="C15" s="204">
        <v>798</v>
      </c>
      <c r="D15" s="202">
        <f t="shared" si="1"/>
        <v>0.93570153002894063</v>
      </c>
      <c r="E15" s="204">
        <v>1023.551</v>
      </c>
      <c r="F15" s="202">
        <f t="shared" si="2"/>
        <v>1.0078661029506082</v>
      </c>
      <c r="G15" s="204">
        <v>1011.995</v>
      </c>
      <c r="H15" s="202">
        <f t="shared" si="3"/>
        <v>1.1155652736615844</v>
      </c>
      <c r="I15" s="204">
        <v>852.46</v>
      </c>
      <c r="J15" s="202">
        <f t="shared" si="4"/>
        <v>1.0077177662063102</v>
      </c>
      <c r="K15" s="204">
        <v>603.5</v>
      </c>
      <c r="L15" s="202">
        <f t="shared" si="0"/>
        <v>0.74237451594967363</v>
      </c>
      <c r="M15" s="64" t="s">
        <v>53</v>
      </c>
      <c r="N15" s="64"/>
    </row>
    <row r="16" spans="1:16" ht="18" customHeight="1" thickTop="1" thickBot="1" x14ac:dyDescent="0.25">
      <c r="A16" s="67"/>
      <c r="B16" s="87" t="s">
        <v>54</v>
      </c>
      <c r="C16" s="159">
        <f>SUM(C17:C20)</f>
        <v>1210.5</v>
      </c>
      <c r="D16" s="202">
        <f t="shared" si="1"/>
        <v>1.4193818322055547</v>
      </c>
      <c r="E16" s="159">
        <f>SUM(E17:E20)</f>
        <v>1700.8</v>
      </c>
      <c r="F16" s="202">
        <f t="shared" si="2"/>
        <v>1.6747369382653081</v>
      </c>
      <c r="G16" s="159">
        <f>SUM(G17:G20)</f>
        <v>2008.5099999999998</v>
      </c>
      <c r="H16" s="202">
        <f t="shared" si="3"/>
        <v>2.2140662827405557</v>
      </c>
      <c r="I16" s="159">
        <f>SUM(I17:I20)</f>
        <v>1965.19</v>
      </c>
      <c r="J16" s="202">
        <f t="shared" si="4"/>
        <v>2.3231082713217965</v>
      </c>
      <c r="K16" s="159">
        <f>SUM(K17:K20)</f>
        <v>1871.1</v>
      </c>
      <c r="L16" s="159">
        <f t="shared" si="0"/>
        <v>2.3016685282409846</v>
      </c>
      <c r="M16" s="88" t="s">
        <v>55</v>
      </c>
      <c r="N16" s="68"/>
    </row>
    <row r="17" spans="1:22" s="162" customFormat="1" ht="14.1" customHeight="1" thickTop="1" thickBot="1" x14ac:dyDescent="0.25">
      <c r="A17" s="160"/>
      <c r="B17" s="160" t="s">
        <v>58</v>
      </c>
      <c r="C17" s="205">
        <v>405</v>
      </c>
      <c r="D17" s="202">
        <f t="shared" si="1"/>
        <v>0.47488611486431198</v>
      </c>
      <c r="E17" s="205">
        <v>613.6</v>
      </c>
      <c r="F17" s="202">
        <f t="shared" si="2"/>
        <v>0.60419719268555572</v>
      </c>
      <c r="G17" s="205">
        <v>466.65699999999998</v>
      </c>
      <c r="H17" s="202">
        <f t="shared" si="3"/>
        <v>0.51441592489201426</v>
      </c>
      <c r="I17" s="205">
        <v>377.37</v>
      </c>
      <c r="J17" s="202">
        <f t="shared" si="4"/>
        <v>0.44610005564281635</v>
      </c>
      <c r="K17" s="205">
        <v>337.1</v>
      </c>
      <c r="L17" s="206">
        <f t="shared" si="0"/>
        <v>0.41467182987014911</v>
      </c>
      <c r="M17" s="161" t="s">
        <v>59</v>
      </c>
      <c r="N17" s="161"/>
    </row>
    <row r="18" spans="1:22" ht="14.1" customHeight="1" thickTop="1" thickBot="1" x14ac:dyDescent="0.25">
      <c r="A18" s="67"/>
      <c r="B18" s="67" t="s">
        <v>56</v>
      </c>
      <c r="C18" s="203">
        <v>174.9</v>
      </c>
      <c r="D18" s="202">
        <f t="shared" si="1"/>
        <v>0.20508044812288434</v>
      </c>
      <c r="E18" s="203">
        <v>168.9</v>
      </c>
      <c r="F18" s="202">
        <f t="shared" si="2"/>
        <v>0.16631177614828938</v>
      </c>
      <c r="G18" s="203">
        <v>209.125</v>
      </c>
      <c r="H18" s="202">
        <f t="shared" si="3"/>
        <v>0.23052741155290182</v>
      </c>
      <c r="I18" s="203">
        <v>235.09</v>
      </c>
      <c r="J18" s="202">
        <f t="shared" si="4"/>
        <v>0.27790672835961971</v>
      </c>
      <c r="K18" s="203">
        <v>172.3</v>
      </c>
      <c r="L18" s="207">
        <f t="shared" si="0"/>
        <v>0.21194884689002283</v>
      </c>
      <c r="M18" s="68" t="s">
        <v>57</v>
      </c>
      <c r="N18" s="68"/>
      <c r="V18" s="20"/>
    </row>
    <row r="19" spans="1:22" ht="14.1" customHeight="1" thickTop="1" thickBot="1" x14ac:dyDescent="0.25">
      <c r="A19" s="63"/>
      <c r="B19" s="63" t="s">
        <v>60</v>
      </c>
      <c r="C19" s="204">
        <v>185.1</v>
      </c>
      <c r="D19" s="202">
        <f t="shared" si="1"/>
        <v>0.21704054286761512</v>
      </c>
      <c r="E19" s="204">
        <v>231.8</v>
      </c>
      <c r="F19" s="202">
        <f t="shared" si="2"/>
        <v>0.2282478964545499</v>
      </c>
      <c r="G19" s="204">
        <v>171.137</v>
      </c>
      <c r="H19" s="202">
        <f t="shared" si="3"/>
        <v>0.18865161807975592</v>
      </c>
      <c r="I19" s="204">
        <v>212.39</v>
      </c>
      <c r="J19" s="202">
        <f t="shared" si="4"/>
        <v>0.25107239795950331</v>
      </c>
      <c r="K19" s="204">
        <v>250.2</v>
      </c>
      <c r="L19" s="202">
        <f t="shared" si="0"/>
        <v>0.30777482003414797</v>
      </c>
      <c r="M19" s="64" t="s">
        <v>61</v>
      </c>
      <c r="N19" s="64"/>
    </row>
    <row r="20" spans="1:22" ht="14.1" customHeight="1" thickTop="1" thickBot="1" x14ac:dyDescent="0.25">
      <c r="A20" s="67"/>
      <c r="B20" s="67" t="s">
        <v>62</v>
      </c>
      <c r="C20" s="203">
        <v>445.5</v>
      </c>
      <c r="D20" s="202">
        <f t="shared" si="1"/>
        <v>0.52237472635074311</v>
      </c>
      <c r="E20" s="203">
        <v>686.5</v>
      </c>
      <c r="F20" s="202">
        <f t="shared" si="2"/>
        <v>0.67598007297691332</v>
      </c>
      <c r="G20" s="203">
        <v>1161.5909999999999</v>
      </c>
      <c r="H20" s="202">
        <f t="shared" si="3"/>
        <v>1.2804713282158839</v>
      </c>
      <c r="I20" s="203">
        <v>1140.3399999999999</v>
      </c>
      <c r="J20" s="202">
        <f t="shared" si="4"/>
        <v>1.348029089359857</v>
      </c>
      <c r="K20" s="203">
        <v>1111.5</v>
      </c>
      <c r="L20" s="207">
        <f t="shared" si="0"/>
        <v>1.3672730314466646</v>
      </c>
      <c r="M20" s="68" t="s">
        <v>63</v>
      </c>
      <c r="N20" s="68"/>
    </row>
    <row r="21" spans="1:22" ht="16.5" customHeight="1" thickTop="1" thickBot="1" x14ac:dyDescent="0.25">
      <c r="A21" s="62" t="s">
        <v>64</v>
      </c>
      <c r="B21" s="84" t="s">
        <v>65</v>
      </c>
      <c r="C21" s="204">
        <f>SUM(C22:C38)</f>
        <v>29167.200000000004</v>
      </c>
      <c r="D21" s="202">
        <f t="shared" si="1"/>
        <v>34.200242690050274</v>
      </c>
      <c r="E21" s="204">
        <f>SUM(E22:E38)</f>
        <v>33921.169000000009</v>
      </c>
      <c r="F21" s="202">
        <f t="shared" si="2"/>
        <v>33.401360955691501</v>
      </c>
      <c r="G21" s="204">
        <f>SUM(G22:G38)</f>
        <v>29410.307999999997</v>
      </c>
      <c r="H21" s="202">
        <f t="shared" si="3"/>
        <v>32.420237543161271</v>
      </c>
      <c r="I21" s="204">
        <f>SUM(I22:I38)</f>
        <v>26732.399999999998</v>
      </c>
      <c r="J21" s="202">
        <f t="shared" si="4"/>
        <v>31.601147752778502</v>
      </c>
      <c r="K21" s="204">
        <f>SUM(K22:K38)</f>
        <v>24280.7</v>
      </c>
      <c r="L21" s="202">
        <f t="shared" si="0"/>
        <v>29.868057844936601</v>
      </c>
      <c r="M21" s="85" t="s">
        <v>66</v>
      </c>
      <c r="N21" s="86" t="s">
        <v>64</v>
      </c>
      <c r="P21" s="11"/>
    </row>
    <row r="22" spans="1:22" ht="14.1" customHeight="1" thickTop="1" thickBot="1" x14ac:dyDescent="0.25">
      <c r="A22" s="67"/>
      <c r="B22" s="67" t="s">
        <v>69</v>
      </c>
      <c r="C22" s="203">
        <v>6637.4</v>
      </c>
      <c r="D22" s="202">
        <f t="shared" si="1"/>
        <v>7.7827385155565034</v>
      </c>
      <c r="E22" s="203">
        <v>8535.7999999999993</v>
      </c>
      <c r="F22" s="202">
        <f t="shared" si="2"/>
        <v>8.4049973880791491</v>
      </c>
      <c r="G22" s="203">
        <v>6829.2190000000001</v>
      </c>
      <c r="H22" s="202">
        <f t="shared" si="3"/>
        <v>7.5281395289797794</v>
      </c>
      <c r="I22" s="203">
        <v>6129.76</v>
      </c>
      <c r="J22" s="202">
        <f t="shared" si="4"/>
        <v>7.2461676261417445</v>
      </c>
      <c r="K22" s="203">
        <v>5645.6</v>
      </c>
      <c r="L22" s="202">
        <f t="shared" si="0"/>
        <v>6.9447383052949094</v>
      </c>
      <c r="M22" s="68" t="s">
        <v>70</v>
      </c>
      <c r="N22" s="68"/>
      <c r="P22" s="11"/>
    </row>
    <row r="23" spans="1:22" s="162" customFormat="1" ht="14.1" customHeight="1" thickTop="1" thickBot="1" x14ac:dyDescent="0.25">
      <c r="A23" s="160"/>
      <c r="B23" s="160" t="s">
        <v>409</v>
      </c>
      <c r="C23" s="205">
        <v>8859.5</v>
      </c>
      <c r="D23" s="202">
        <f t="shared" si="1"/>
        <v>10.388280332445362</v>
      </c>
      <c r="E23" s="205">
        <v>7475.9</v>
      </c>
      <c r="F23" s="202">
        <f t="shared" si="2"/>
        <v>7.3613392972587119</v>
      </c>
      <c r="G23" s="205">
        <v>6790.665</v>
      </c>
      <c r="H23" s="202">
        <f t="shared" si="3"/>
        <v>7.4856398095535486</v>
      </c>
      <c r="I23" s="205">
        <v>5498.69</v>
      </c>
      <c r="J23" s="202">
        <f t="shared" si="4"/>
        <v>6.5001614197275819</v>
      </c>
      <c r="K23" s="205">
        <v>4644.7</v>
      </c>
      <c r="L23" s="206">
        <f t="shared" si="0"/>
        <v>5.7135160136395173</v>
      </c>
      <c r="M23" s="161" t="s">
        <v>71</v>
      </c>
      <c r="N23" s="161"/>
      <c r="P23" s="163">
        <f>SUM(I22:I37)</f>
        <v>26303.149999999998</v>
      </c>
    </row>
    <row r="24" spans="1:22" ht="14.1" customHeight="1" thickTop="1" thickBot="1" x14ac:dyDescent="0.25">
      <c r="A24" s="67"/>
      <c r="B24" s="67" t="s">
        <v>67</v>
      </c>
      <c r="C24" s="203">
        <v>4142.5</v>
      </c>
      <c r="D24" s="202">
        <f t="shared" si="1"/>
        <v>4.8573227921615114</v>
      </c>
      <c r="E24" s="203">
        <v>4775</v>
      </c>
      <c r="F24" s="202">
        <f t="shared" si="2"/>
        <v>4.7018278928838466</v>
      </c>
      <c r="G24" s="203">
        <v>4125.0959999999995</v>
      </c>
      <c r="H24" s="202">
        <f t="shared" si="3"/>
        <v>4.5472693522401864</v>
      </c>
      <c r="I24" s="203">
        <v>4308.6000000000004</v>
      </c>
      <c r="J24" s="202">
        <f t="shared" si="4"/>
        <v>5.093321408015048</v>
      </c>
      <c r="K24" s="203">
        <v>4025.7</v>
      </c>
      <c r="L24" s="207">
        <f t="shared" si="0"/>
        <v>4.9520747122760573</v>
      </c>
      <c r="M24" s="68" t="s">
        <v>68</v>
      </c>
      <c r="N24" s="68"/>
      <c r="P24" s="11">
        <v>29410308</v>
      </c>
    </row>
    <row r="25" spans="1:22" s="162" customFormat="1" ht="14.1" customHeight="1" thickTop="1" thickBot="1" x14ac:dyDescent="0.25">
      <c r="A25" s="160"/>
      <c r="B25" s="160" t="s">
        <v>72</v>
      </c>
      <c r="C25" s="205">
        <v>3036.6</v>
      </c>
      <c r="D25" s="202">
        <f t="shared" si="1"/>
        <v>3.5605905590048628</v>
      </c>
      <c r="E25" s="205">
        <v>3751.4</v>
      </c>
      <c r="F25" s="202">
        <f t="shared" si="2"/>
        <v>3.6939135408093118</v>
      </c>
      <c r="G25" s="205">
        <v>4483.9380000000001</v>
      </c>
      <c r="H25" s="202">
        <f t="shared" si="3"/>
        <v>4.9428362018108567</v>
      </c>
      <c r="I25" s="205">
        <v>4025.97</v>
      </c>
      <c r="J25" s="202">
        <f t="shared" si="4"/>
        <v>4.7592162625972101</v>
      </c>
      <c r="K25" s="205">
        <v>2724.1</v>
      </c>
      <c r="L25" s="206">
        <f t="shared" si="0"/>
        <v>3.3509567835932152</v>
      </c>
      <c r="M25" s="161" t="s">
        <v>73</v>
      </c>
      <c r="N25" s="161"/>
      <c r="P25" s="163">
        <f>P24-P23</f>
        <v>29384004.850000001</v>
      </c>
    </row>
    <row r="26" spans="1:22" ht="14.1" customHeight="1" thickTop="1" thickBot="1" x14ac:dyDescent="0.25">
      <c r="A26" s="67"/>
      <c r="B26" s="67" t="s">
        <v>74</v>
      </c>
      <c r="C26" s="203">
        <v>1348.7</v>
      </c>
      <c r="D26" s="202">
        <f t="shared" si="1"/>
        <v>1.5814293904135741</v>
      </c>
      <c r="E26" s="203">
        <v>2185.6999999999998</v>
      </c>
      <c r="F26" s="202">
        <f t="shared" si="2"/>
        <v>2.1522063299426644</v>
      </c>
      <c r="G26" s="203">
        <v>1383.7159999999999</v>
      </c>
      <c r="H26" s="202">
        <f t="shared" si="3"/>
        <v>1.5253291945216261</v>
      </c>
      <c r="I26" s="203">
        <v>1326.24</v>
      </c>
      <c r="J26" s="202">
        <f t="shared" si="4"/>
        <v>1.5677868876586076</v>
      </c>
      <c r="K26" s="203">
        <v>1214.2</v>
      </c>
      <c r="L26" s="202">
        <f t="shared" si="0"/>
        <v>1.4936058612528478</v>
      </c>
      <c r="M26" s="68" t="s">
        <v>410</v>
      </c>
      <c r="N26" s="68"/>
      <c r="P26" s="11"/>
    </row>
    <row r="27" spans="1:22" s="162" customFormat="1" ht="14.1" customHeight="1" thickTop="1" thickBot="1" x14ac:dyDescent="0.25">
      <c r="A27" s="160"/>
      <c r="B27" s="160" t="s">
        <v>76</v>
      </c>
      <c r="C27" s="205">
        <v>834.9</v>
      </c>
      <c r="D27" s="202">
        <f t="shared" si="1"/>
        <v>0.97896893160546672</v>
      </c>
      <c r="E27" s="205">
        <v>831.6</v>
      </c>
      <c r="F27" s="202">
        <f t="shared" si="2"/>
        <v>0.81885656036067167</v>
      </c>
      <c r="G27" s="205">
        <v>987.45899999999995</v>
      </c>
      <c r="H27" s="202">
        <f t="shared" si="3"/>
        <v>1.0885181938296085</v>
      </c>
      <c r="I27" s="205">
        <v>980.19</v>
      </c>
      <c r="J27" s="202">
        <f t="shared" si="4"/>
        <v>1.1587111151933969</v>
      </c>
      <c r="K27" s="205">
        <v>703.2</v>
      </c>
      <c r="L27" s="206">
        <f t="shared" si="0"/>
        <v>0.86501700019189809</v>
      </c>
      <c r="M27" s="161" t="s">
        <v>77</v>
      </c>
      <c r="N27" s="161"/>
      <c r="P27" s="163"/>
    </row>
    <row r="28" spans="1:22" ht="14.1" customHeight="1" thickTop="1" thickBot="1" x14ac:dyDescent="0.25">
      <c r="A28" s="67"/>
      <c r="B28" s="67" t="s">
        <v>80</v>
      </c>
      <c r="C28" s="203">
        <v>938.9</v>
      </c>
      <c r="D28" s="202">
        <f t="shared" si="1"/>
        <v>1.1009149956693889</v>
      </c>
      <c r="E28" s="203">
        <v>1607.7</v>
      </c>
      <c r="F28" s="202">
        <f t="shared" si="2"/>
        <v>1.5830636028040548</v>
      </c>
      <c r="G28" s="203">
        <v>1082.299</v>
      </c>
      <c r="H28" s="202">
        <f t="shared" si="3"/>
        <v>1.1930643729649448</v>
      </c>
      <c r="I28" s="203">
        <v>927.61</v>
      </c>
      <c r="J28" s="202">
        <f t="shared" si="4"/>
        <v>1.0965547675088982</v>
      </c>
      <c r="K28" s="203">
        <v>1089.4000000000001</v>
      </c>
      <c r="L28" s="207">
        <f t="shared" si="0"/>
        <v>1.3400874857921696</v>
      </c>
      <c r="M28" s="68" t="s">
        <v>81</v>
      </c>
      <c r="N28" s="68"/>
      <c r="P28" s="11"/>
    </row>
    <row r="29" spans="1:22" s="162" customFormat="1" ht="14.1" customHeight="1" thickTop="1" thickBot="1" x14ac:dyDescent="0.25">
      <c r="A29" s="160"/>
      <c r="B29" s="160" t="s">
        <v>440</v>
      </c>
      <c r="C29" s="205">
        <v>857.7</v>
      </c>
      <c r="D29" s="202">
        <f t="shared" si="1"/>
        <v>1.0057032610348651</v>
      </c>
      <c r="E29" s="205">
        <v>1147.077</v>
      </c>
      <c r="F29" s="202">
        <f t="shared" si="2"/>
        <v>1.1294991903425182</v>
      </c>
      <c r="G29" s="205">
        <v>790.11500000000001</v>
      </c>
      <c r="H29" s="202">
        <f t="shared" si="3"/>
        <v>0.87097748131079977</v>
      </c>
      <c r="I29" s="205">
        <v>819.71</v>
      </c>
      <c r="J29" s="202">
        <f t="shared" si="4"/>
        <v>0.96900303842640656</v>
      </c>
      <c r="K29" s="205">
        <v>1398.1</v>
      </c>
      <c r="L29" s="206">
        <f t="shared" si="0"/>
        <v>1.7198240443235104</v>
      </c>
      <c r="M29" s="161" t="s">
        <v>433</v>
      </c>
      <c r="N29" s="161"/>
      <c r="P29" s="163"/>
    </row>
    <row r="30" spans="1:22" ht="14.1" customHeight="1" thickTop="1" thickBot="1" x14ac:dyDescent="0.25">
      <c r="A30" s="67"/>
      <c r="B30" s="67" t="s">
        <v>87</v>
      </c>
      <c r="C30" s="203">
        <v>461.5</v>
      </c>
      <c r="D30" s="202">
        <f t="shared" si="1"/>
        <v>0.54113565928365415</v>
      </c>
      <c r="E30" s="203">
        <v>635.5</v>
      </c>
      <c r="F30" s="202">
        <f t="shared" si="2"/>
        <v>0.62576159705291823</v>
      </c>
      <c r="G30" s="203">
        <v>521.26599999999996</v>
      </c>
      <c r="H30" s="202">
        <f t="shared" si="3"/>
        <v>0.57461375593800312</v>
      </c>
      <c r="I30" s="203">
        <v>497.1</v>
      </c>
      <c r="J30" s="202">
        <f t="shared" si="4"/>
        <v>0.58763637188977402</v>
      </c>
      <c r="K30" s="203">
        <v>521</v>
      </c>
      <c r="L30" s="207">
        <f t="shared" si="0"/>
        <v>0.64089001294081183</v>
      </c>
      <c r="M30" s="68" t="s">
        <v>88</v>
      </c>
      <c r="N30" s="68"/>
      <c r="P30" s="11"/>
    </row>
    <row r="31" spans="1:22" s="162" customFormat="1" ht="14.1" customHeight="1" thickTop="1" thickBot="1" x14ac:dyDescent="0.25">
      <c r="A31" s="160"/>
      <c r="B31" s="160" t="s">
        <v>411</v>
      </c>
      <c r="C31" s="205">
        <v>273.60000000000002</v>
      </c>
      <c r="D31" s="202">
        <f t="shared" si="1"/>
        <v>0.32081195315277966</v>
      </c>
      <c r="E31" s="205">
        <v>346.2</v>
      </c>
      <c r="F31" s="202">
        <f t="shared" si="2"/>
        <v>0.34089483068406023</v>
      </c>
      <c r="G31" s="205">
        <v>447.86</v>
      </c>
      <c r="H31" s="202">
        <f t="shared" si="3"/>
        <v>0.49369518966208065</v>
      </c>
      <c r="I31" s="205">
        <v>378.34</v>
      </c>
      <c r="J31" s="202">
        <f t="shared" si="4"/>
        <v>0.44724672086255701</v>
      </c>
      <c r="K31" s="205">
        <v>291.10000000000002</v>
      </c>
      <c r="L31" s="206">
        <f t="shared" si="0"/>
        <v>0.35808653122278372</v>
      </c>
      <c r="M31" s="161" t="s">
        <v>75</v>
      </c>
      <c r="N31" s="161"/>
      <c r="P31" s="163"/>
    </row>
    <row r="32" spans="1:22" ht="14.1" customHeight="1" thickTop="1" thickBot="1" x14ac:dyDescent="0.25">
      <c r="A32" s="67"/>
      <c r="B32" s="67" t="s">
        <v>445</v>
      </c>
      <c r="C32" s="203">
        <v>182.5</v>
      </c>
      <c r="D32" s="202">
        <f t="shared" si="1"/>
        <v>0.21399189126601711</v>
      </c>
      <c r="E32" s="203">
        <v>354.9</v>
      </c>
      <c r="F32" s="202">
        <f t="shared" si="2"/>
        <v>0.3494615118710947</v>
      </c>
      <c r="G32" s="203">
        <v>267.96100000000001</v>
      </c>
      <c r="H32" s="202">
        <f t="shared" si="3"/>
        <v>0.29538484507891033</v>
      </c>
      <c r="I32" s="203">
        <v>345.09</v>
      </c>
      <c r="J32" s="202">
        <f t="shared" si="4"/>
        <v>0.4079409285363953</v>
      </c>
      <c r="K32" s="203">
        <v>411.2</v>
      </c>
      <c r="L32" s="207">
        <f t="shared" si="0"/>
        <v>0.50582336529992666</v>
      </c>
      <c r="M32" s="68" t="s">
        <v>438</v>
      </c>
      <c r="N32" s="68"/>
      <c r="P32" s="11"/>
    </row>
    <row r="33" spans="1:18" s="162" customFormat="1" ht="14.1" customHeight="1" thickTop="1" thickBot="1" x14ac:dyDescent="0.25">
      <c r="A33" s="160"/>
      <c r="B33" s="160" t="s">
        <v>444</v>
      </c>
      <c r="C33" s="205">
        <v>208.5</v>
      </c>
      <c r="D33" s="202">
        <f t="shared" si="1"/>
        <v>0.24447840728199763</v>
      </c>
      <c r="E33" s="205">
        <v>288.89999999999998</v>
      </c>
      <c r="F33" s="202">
        <f t="shared" si="2"/>
        <v>0.28447289596945408</v>
      </c>
      <c r="G33" s="205">
        <v>354.85700000000003</v>
      </c>
      <c r="H33" s="202">
        <f t="shared" si="3"/>
        <v>0.391174014017588</v>
      </c>
      <c r="I33" s="205">
        <v>325.60000000000002</v>
      </c>
      <c r="J33" s="202">
        <f t="shared" si="4"/>
        <v>0.3849012325232557</v>
      </c>
      <c r="K33" s="205">
        <v>316</v>
      </c>
      <c r="L33" s="206">
        <f t="shared" si="0"/>
        <v>0.38871639940364017</v>
      </c>
      <c r="M33" s="161" t="s">
        <v>437</v>
      </c>
      <c r="N33" s="161"/>
      <c r="P33" s="163"/>
    </row>
    <row r="34" spans="1:18" ht="14.1" customHeight="1" thickTop="1" thickBot="1" x14ac:dyDescent="0.25">
      <c r="A34" s="67"/>
      <c r="B34" s="67" t="s">
        <v>441</v>
      </c>
      <c r="C34" s="203">
        <v>647.20000000000005</v>
      </c>
      <c r="D34" s="202">
        <f t="shared" si="1"/>
        <v>0.75887973713625356</v>
      </c>
      <c r="E34" s="203">
        <v>658.2</v>
      </c>
      <c r="F34" s="202">
        <f t="shared" si="2"/>
        <v>0.64811374221908857</v>
      </c>
      <c r="G34" s="203">
        <v>413.98200000000003</v>
      </c>
      <c r="H34" s="202">
        <f t="shared" si="3"/>
        <v>0.45635002457617885</v>
      </c>
      <c r="I34" s="203">
        <v>299.29000000000002</v>
      </c>
      <c r="J34" s="202">
        <f t="shared" si="4"/>
        <v>0.35379941609915605</v>
      </c>
      <c r="K34" s="203">
        <v>198.9</v>
      </c>
      <c r="L34" s="207">
        <f t="shared" si="0"/>
        <v>0.24466991089045578</v>
      </c>
      <c r="M34" s="68" t="s">
        <v>434</v>
      </c>
      <c r="N34" s="68"/>
      <c r="P34" s="11"/>
    </row>
    <row r="35" spans="1:18" s="162" customFormat="1" ht="14.1" customHeight="1" thickTop="1" thickBot="1" x14ac:dyDescent="0.25">
      <c r="A35" s="160"/>
      <c r="B35" s="160" t="s">
        <v>443</v>
      </c>
      <c r="C35" s="205">
        <v>235.4</v>
      </c>
      <c r="D35" s="202">
        <f t="shared" si="1"/>
        <v>0.27602022577545443</v>
      </c>
      <c r="E35" s="205">
        <v>366</v>
      </c>
      <c r="F35" s="202">
        <f t="shared" si="2"/>
        <v>0.36039141545455244</v>
      </c>
      <c r="G35" s="205">
        <v>262.26600000000002</v>
      </c>
      <c r="H35" s="202">
        <f t="shared" si="3"/>
        <v>0.28910700355449304</v>
      </c>
      <c r="I35" s="205">
        <v>278.44</v>
      </c>
      <c r="J35" s="202">
        <f t="shared" si="4"/>
        <v>0.32915202452019449</v>
      </c>
      <c r="K35" s="205">
        <v>339.1</v>
      </c>
      <c r="L35" s="206">
        <f t="shared" si="0"/>
        <v>0.41713206024612148</v>
      </c>
      <c r="M35" s="161" t="s">
        <v>436</v>
      </c>
      <c r="N35" s="161"/>
      <c r="P35" s="163"/>
    </row>
    <row r="36" spans="1:18" ht="14.1" customHeight="1" thickTop="1" thickBot="1" x14ac:dyDescent="0.25">
      <c r="A36" s="67"/>
      <c r="B36" s="67" t="s">
        <v>442</v>
      </c>
      <c r="C36" s="203">
        <v>106.9</v>
      </c>
      <c r="D36" s="202">
        <f t="shared" si="1"/>
        <v>0.12534648315801222</v>
      </c>
      <c r="E36" s="203">
        <v>119.7</v>
      </c>
      <c r="F36" s="202">
        <f t="shared" si="2"/>
        <v>0.11786571702161182</v>
      </c>
      <c r="G36" s="203">
        <v>86.411000000000001</v>
      </c>
      <c r="H36" s="202">
        <f t="shared" si="3"/>
        <v>9.5254532742129333E-2</v>
      </c>
      <c r="I36" s="203">
        <v>90.69</v>
      </c>
      <c r="J36" s="202">
        <f t="shared" si="4"/>
        <v>0.10720728740028888</v>
      </c>
      <c r="K36" s="203">
        <v>128.9</v>
      </c>
      <c r="L36" s="207">
        <f t="shared" si="0"/>
        <v>0.15856184773142157</v>
      </c>
      <c r="M36" s="68" t="s">
        <v>435</v>
      </c>
      <c r="N36" s="68"/>
      <c r="P36" s="11"/>
    </row>
    <row r="37" spans="1:18" s="162" customFormat="1" ht="14.1" customHeight="1" thickTop="1" thickBot="1" x14ac:dyDescent="0.25">
      <c r="A37" s="160"/>
      <c r="B37" s="160" t="s">
        <v>78</v>
      </c>
      <c r="C37" s="205">
        <v>34.799999999999997</v>
      </c>
      <c r="D37" s="202">
        <f t="shared" si="1"/>
        <v>4.0805029129081613E-2</v>
      </c>
      <c r="E37" s="205">
        <v>45.8</v>
      </c>
      <c r="F37" s="202">
        <f t="shared" si="2"/>
        <v>4.5098160731744538E-2</v>
      </c>
      <c r="G37" s="205">
        <v>68.132000000000005</v>
      </c>
      <c r="H37" s="202">
        <f t="shared" si="3"/>
        <v>7.5104811016962619E-2</v>
      </c>
      <c r="I37" s="205">
        <v>71.83</v>
      </c>
      <c r="J37" s="202">
        <f t="shared" si="4"/>
        <v>8.4912332715434455E-2</v>
      </c>
      <c r="K37" s="205">
        <v>45.9</v>
      </c>
      <c r="L37" s="206">
        <f t="shared" si="0"/>
        <v>5.646228712856672E-2</v>
      </c>
      <c r="M37" s="161" t="s">
        <v>79</v>
      </c>
      <c r="N37" s="161"/>
      <c r="P37" s="163"/>
    </row>
    <row r="38" spans="1:18" ht="14.1" customHeight="1" thickTop="1" x14ac:dyDescent="0.2">
      <c r="A38" s="97"/>
      <c r="B38" s="97" t="s">
        <v>62</v>
      </c>
      <c r="C38" s="208">
        <v>360.6</v>
      </c>
      <c r="D38" s="209">
        <f t="shared" si="1"/>
        <v>0.4228245259754837</v>
      </c>
      <c r="E38" s="208">
        <v>795.79200000000003</v>
      </c>
      <c r="F38" s="209">
        <f t="shared" si="2"/>
        <v>0.78359728220603608</v>
      </c>
      <c r="G38" s="208">
        <v>515.06600000000003</v>
      </c>
      <c r="H38" s="209">
        <f t="shared" si="3"/>
        <v>0.56777923136357178</v>
      </c>
      <c r="I38" s="208">
        <v>429.25</v>
      </c>
      <c r="J38" s="209">
        <f t="shared" si="4"/>
        <v>0.50742891296255377</v>
      </c>
      <c r="K38" s="208">
        <v>583.6</v>
      </c>
      <c r="L38" s="210">
        <f t="shared" si="0"/>
        <v>0.71789522370874814</v>
      </c>
      <c r="M38" s="98" t="s">
        <v>63</v>
      </c>
      <c r="N38" s="98"/>
      <c r="P38" s="11"/>
    </row>
    <row r="39" spans="1:18" s="162" customFormat="1" ht="15" thickBot="1" x14ac:dyDescent="0.25">
      <c r="A39" s="184" t="s">
        <v>82</v>
      </c>
      <c r="B39" s="185" t="s">
        <v>83</v>
      </c>
      <c r="C39" s="211">
        <f>SUM(C40:C42)</f>
        <v>1668.3</v>
      </c>
      <c r="D39" s="212">
        <f t="shared" si="1"/>
        <v>1.956179025748473</v>
      </c>
      <c r="E39" s="211">
        <f>SUM(E40:E42)</f>
        <v>2476.3090000000002</v>
      </c>
      <c r="F39" s="212">
        <f t="shared" si="2"/>
        <v>2.4383620371935719</v>
      </c>
      <c r="G39" s="211">
        <f>SUM(G40:G42)</f>
        <v>3204.7849999999999</v>
      </c>
      <c r="H39" s="212">
        <f t="shared" si="3"/>
        <v>3.5327712642370184</v>
      </c>
      <c r="I39" s="211">
        <f>SUM(I40:I42)</f>
        <v>2026.27</v>
      </c>
      <c r="J39" s="212">
        <f t="shared" si="4"/>
        <v>2.3953127162926822</v>
      </c>
      <c r="K39" s="211">
        <f>SUM(K40:K42)</f>
        <v>2858.6000000000004</v>
      </c>
      <c r="L39" s="213">
        <f t="shared" si="0"/>
        <v>3.5164072763773606</v>
      </c>
      <c r="M39" s="186" t="s">
        <v>84</v>
      </c>
      <c r="N39" s="187" t="s">
        <v>82</v>
      </c>
      <c r="P39" s="163"/>
    </row>
    <row r="40" spans="1:18" ht="14.1" customHeight="1" thickTop="1" thickBot="1" x14ac:dyDescent="0.25">
      <c r="A40" s="67"/>
      <c r="B40" s="67" t="s">
        <v>85</v>
      </c>
      <c r="C40" s="203">
        <v>1154.7</v>
      </c>
      <c r="D40" s="202">
        <f t="shared" si="1"/>
        <v>1.3539530786020271</v>
      </c>
      <c r="E40" s="203">
        <v>1599.4</v>
      </c>
      <c r="F40" s="202">
        <f t="shared" si="2"/>
        <v>1.5748907920164239</v>
      </c>
      <c r="G40" s="203">
        <v>2032.7909999999999</v>
      </c>
      <c r="H40" s="202">
        <f t="shared" si="3"/>
        <v>2.2408322651908419</v>
      </c>
      <c r="I40" s="203">
        <v>1388.24</v>
      </c>
      <c r="J40" s="202">
        <f t="shared" si="4"/>
        <v>1.6410788913946084</v>
      </c>
      <c r="K40" s="203">
        <v>1928.9</v>
      </c>
      <c r="L40" s="207">
        <f t="shared" si="0"/>
        <v>2.3727691861065874</v>
      </c>
      <c r="M40" s="68" t="s">
        <v>86</v>
      </c>
      <c r="N40" s="68"/>
      <c r="P40" s="11"/>
    </row>
    <row r="41" spans="1:18" s="162" customFormat="1" ht="14.1" customHeight="1" thickTop="1" thickBot="1" x14ac:dyDescent="0.25">
      <c r="A41" s="160"/>
      <c r="B41" s="160" t="s">
        <v>446</v>
      </c>
      <c r="C41" s="205">
        <v>76.099999999999994</v>
      </c>
      <c r="D41" s="202">
        <f t="shared" si="1"/>
        <v>8.9231687262158355E-2</v>
      </c>
      <c r="E41" s="205">
        <v>143.76599999999999</v>
      </c>
      <c r="F41" s="202">
        <f t="shared" si="2"/>
        <v>0.14156292960174641</v>
      </c>
      <c r="G41" s="205">
        <v>413.70600000000002</v>
      </c>
      <c r="H41" s="202">
        <f t="shared" si="3"/>
        <v>0.45604577799834933</v>
      </c>
      <c r="I41" s="205">
        <v>190.65</v>
      </c>
      <c r="J41" s="202">
        <f t="shared" si="4"/>
        <v>0.2253729114882024</v>
      </c>
      <c r="K41" s="205">
        <v>289.89999999999998</v>
      </c>
      <c r="L41" s="206">
        <f t="shared" ref="L41:L66" si="5">K41/$K$66*100</f>
        <v>0.35661039299720021</v>
      </c>
      <c r="M41" s="161" t="s">
        <v>439</v>
      </c>
      <c r="N41" s="161"/>
      <c r="P41" s="163"/>
    </row>
    <row r="42" spans="1:18" ht="14.1" customHeight="1" thickTop="1" thickBot="1" x14ac:dyDescent="0.25">
      <c r="A42" s="67"/>
      <c r="B42" s="67" t="s">
        <v>62</v>
      </c>
      <c r="C42" s="203">
        <v>437.5</v>
      </c>
      <c r="D42" s="202">
        <f t="shared" si="1"/>
        <v>0.5129942598842876</v>
      </c>
      <c r="E42" s="203">
        <v>733.14300000000003</v>
      </c>
      <c r="F42" s="202">
        <f t="shared" si="2"/>
        <v>0.72190831557540147</v>
      </c>
      <c r="G42" s="203">
        <v>758.28800000000001</v>
      </c>
      <c r="H42" s="202">
        <f t="shared" si="3"/>
        <v>0.83589322104782693</v>
      </c>
      <c r="I42" s="203">
        <v>447.38</v>
      </c>
      <c r="J42" s="202">
        <f t="shared" si="4"/>
        <v>0.5288609134098714</v>
      </c>
      <c r="K42" s="203">
        <v>639.79999999999995</v>
      </c>
      <c r="L42" s="207">
        <f t="shared" si="5"/>
        <v>0.78702769727357258</v>
      </c>
      <c r="M42" s="68" t="s">
        <v>63</v>
      </c>
      <c r="N42" s="68"/>
      <c r="P42" s="11"/>
    </row>
    <row r="43" spans="1:18" s="162" customFormat="1" ht="15.75" thickTop="1" thickBot="1" x14ac:dyDescent="0.25">
      <c r="A43" s="164" t="s">
        <v>89</v>
      </c>
      <c r="B43" s="165" t="s">
        <v>90</v>
      </c>
      <c r="C43" s="205">
        <f>SUM(C44:C47)</f>
        <v>10988.499999999998</v>
      </c>
      <c r="D43" s="202">
        <f t="shared" si="1"/>
        <v>12.884656970830841</v>
      </c>
      <c r="E43" s="205">
        <f>SUM(E44:E47)</f>
        <v>11111.831630369999</v>
      </c>
      <c r="F43" s="202">
        <f t="shared" si="2"/>
        <v>10.941553905906314</v>
      </c>
      <c r="G43" s="205">
        <f>SUM(G44:G47)</f>
        <v>13375.397000000001</v>
      </c>
      <c r="H43" s="202">
        <f t="shared" si="3"/>
        <v>14.744270885367355</v>
      </c>
      <c r="I43" s="205">
        <f>SUM(I44:I47)</f>
        <v>12759.170000000002</v>
      </c>
      <c r="J43" s="202">
        <f t="shared" si="4"/>
        <v>15.082986053359182</v>
      </c>
      <c r="K43" s="205">
        <f>SUM(K44:K47)</f>
        <v>12556.8</v>
      </c>
      <c r="L43" s="206">
        <f t="shared" si="5"/>
        <v>15.446310392505152</v>
      </c>
      <c r="M43" s="166" t="s">
        <v>91</v>
      </c>
      <c r="N43" s="167" t="s">
        <v>89</v>
      </c>
      <c r="P43" s="163">
        <v>2186869581</v>
      </c>
    </row>
    <row r="44" spans="1:18" ht="14.1" customHeight="1" thickTop="1" thickBot="1" x14ac:dyDescent="0.25">
      <c r="A44" s="67"/>
      <c r="B44" s="67" t="s">
        <v>92</v>
      </c>
      <c r="C44" s="203">
        <v>9561.4</v>
      </c>
      <c r="D44" s="202">
        <f t="shared" si="1"/>
        <v>11.211299009046003</v>
      </c>
      <c r="E44" s="203">
        <v>9168.5619999999999</v>
      </c>
      <c r="F44" s="202">
        <f t="shared" si="2"/>
        <v>9.0280629422481482</v>
      </c>
      <c r="G44" s="203">
        <v>11158.611000000001</v>
      </c>
      <c r="H44" s="202">
        <f t="shared" si="3"/>
        <v>12.300613080003526</v>
      </c>
      <c r="I44" s="203">
        <v>9980.68</v>
      </c>
      <c r="J44" s="202">
        <f t="shared" si="4"/>
        <v>11.798452191094004</v>
      </c>
      <c r="K44" s="203">
        <v>9314.9</v>
      </c>
      <c r="L44" s="207">
        <f t="shared" si="5"/>
        <v>11.458399964572683</v>
      </c>
      <c r="M44" s="68" t="s">
        <v>93</v>
      </c>
      <c r="N44" s="68"/>
      <c r="P44" s="11">
        <v>393733125</v>
      </c>
      <c r="R44" s="5">
        <v>7182797</v>
      </c>
    </row>
    <row r="45" spans="1:18" s="162" customFormat="1" ht="14.1" customHeight="1" thickTop="1" thickBot="1" x14ac:dyDescent="0.25">
      <c r="A45" s="160"/>
      <c r="B45" s="160" t="s">
        <v>94</v>
      </c>
      <c r="C45" s="205">
        <v>488.3</v>
      </c>
      <c r="D45" s="202">
        <f t="shared" si="1"/>
        <v>0.57256022194628031</v>
      </c>
      <c r="E45" s="205">
        <v>1058.8006303699999</v>
      </c>
      <c r="F45" s="202">
        <f t="shared" si="2"/>
        <v>1.0425755679322861</v>
      </c>
      <c r="G45" s="205">
        <v>1198.1610000000001</v>
      </c>
      <c r="H45" s="202">
        <f t="shared" si="3"/>
        <v>1.3207839997782971</v>
      </c>
      <c r="I45" s="205">
        <v>1443.66</v>
      </c>
      <c r="J45" s="202">
        <f t="shared" si="4"/>
        <v>1.7065924857018533</v>
      </c>
      <c r="K45" s="205">
        <v>1949.4</v>
      </c>
      <c r="L45" s="206">
        <f t="shared" si="5"/>
        <v>2.3979865474603046</v>
      </c>
      <c r="M45" s="161" t="s">
        <v>95</v>
      </c>
      <c r="N45" s="161"/>
      <c r="P45" s="163">
        <v>-2101963019</v>
      </c>
      <c r="R45" s="162">
        <v>1642022</v>
      </c>
    </row>
    <row r="46" spans="1:18" ht="14.1" customHeight="1" thickTop="1" thickBot="1" x14ac:dyDescent="0.25">
      <c r="A46" s="67"/>
      <c r="B46" s="67" t="s">
        <v>96</v>
      </c>
      <c r="C46" s="203">
        <v>433.8</v>
      </c>
      <c r="D46" s="202">
        <f t="shared" si="1"/>
        <v>0.50865579414355189</v>
      </c>
      <c r="E46" s="203">
        <v>398.56900000000002</v>
      </c>
      <c r="F46" s="202">
        <f t="shared" si="2"/>
        <v>0.39246132805001505</v>
      </c>
      <c r="G46" s="203">
        <v>575.54700000000003</v>
      </c>
      <c r="H46" s="202">
        <f t="shared" si="3"/>
        <v>0.63445001858715111</v>
      </c>
      <c r="I46" s="203">
        <v>582.12</v>
      </c>
      <c r="J46" s="202">
        <f t="shared" si="4"/>
        <v>0.68814098733549633</v>
      </c>
      <c r="K46" s="203">
        <v>674.8</v>
      </c>
      <c r="L46" s="202">
        <f t="shared" si="5"/>
        <v>0.83008172885308973</v>
      </c>
      <c r="M46" s="68" t="s">
        <v>97</v>
      </c>
      <c r="N46" s="68"/>
      <c r="P46" s="11">
        <v>-84906562</v>
      </c>
      <c r="R46" s="5">
        <v>583797</v>
      </c>
    </row>
    <row r="47" spans="1:18" s="162" customFormat="1" ht="14.1" customHeight="1" thickTop="1" thickBot="1" x14ac:dyDescent="0.25">
      <c r="A47" s="160"/>
      <c r="B47" s="160" t="s">
        <v>62</v>
      </c>
      <c r="C47" s="205">
        <v>505</v>
      </c>
      <c r="D47" s="202">
        <f t="shared" si="1"/>
        <v>0.59214194569500622</v>
      </c>
      <c r="E47" s="205">
        <v>485.9</v>
      </c>
      <c r="F47" s="202">
        <f t="shared" si="2"/>
        <v>0.47845406767586618</v>
      </c>
      <c r="G47" s="205">
        <v>443.07799999999997</v>
      </c>
      <c r="H47" s="202">
        <f t="shared" si="3"/>
        <v>0.4884237869983819</v>
      </c>
      <c r="I47" s="205">
        <v>752.71</v>
      </c>
      <c r="J47" s="202">
        <f t="shared" si="4"/>
        <v>0.88980038922782489</v>
      </c>
      <c r="K47" s="205">
        <v>617.70000000000005</v>
      </c>
      <c r="L47" s="206">
        <f t="shared" si="5"/>
        <v>0.75984215161907764</v>
      </c>
      <c r="M47" s="161" t="s">
        <v>63</v>
      </c>
      <c r="N47" s="161"/>
      <c r="P47" s="163">
        <v>-208734502</v>
      </c>
      <c r="R47" s="162">
        <v>261767</v>
      </c>
    </row>
    <row r="48" spans="1:18" ht="24" thickTop="1" thickBot="1" x14ac:dyDescent="0.25">
      <c r="A48" s="66" t="s">
        <v>98</v>
      </c>
      <c r="B48" s="87" t="s">
        <v>99</v>
      </c>
      <c r="C48" s="203">
        <f>SUM(C49:C59)</f>
        <v>28828.400000000001</v>
      </c>
      <c r="D48" s="202">
        <f t="shared" si="1"/>
        <v>33.802979935195879</v>
      </c>
      <c r="E48" s="203">
        <f>SUM(E49:E59)</f>
        <v>36410.62799999999</v>
      </c>
      <c r="F48" s="202">
        <f t="shared" si="2"/>
        <v>35.85267148226545</v>
      </c>
      <c r="G48" s="203">
        <f>SUM(G49:G59)</f>
        <v>27281.276999999998</v>
      </c>
      <c r="H48" s="202">
        <f t="shared" si="3"/>
        <v>30.073315819092478</v>
      </c>
      <c r="I48" s="203">
        <f>SUM(I49:I59)</f>
        <v>25752.41</v>
      </c>
      <c r="J48" s="202">
        <f t="shared" si="4"/>
        <v>30.442673063403607</v>
      </c>
      <c r="K48" s="203">
        <f>SUM(K49:K59)</f>
        <v>23537.699999999997</v>
      </c>
      <c r="L48" s="202">
        <f t="shared" si="5"/>
        <v>28.954082260262847</v>
      </c>
      <c r="M48" s="88" t="s">
        <v>431</v>
      </c>
      <c r="N48" s="89" t="s">
        <v>98</v>
      </c>
      <c r="P48" s="11">
        <f>SUM(P43:P47)</f>
        <v>184998623</v>
      </c>
      <c r="R48" s="5">
        <v>1217036</v>
      </c>
    </row>
    <row r="49" spans="1:18" s="162" customFormat="1" ht="14.1" customHeight="1" thickTop="1" thickBot="1" x14ac:dyDescent="0.25">
      <c r="A49" s="160"/>
      <c r="B49" s="160" t="s">
        <v>116</v>
      </c>
      <c r="C49" s="205">
        <v>4974.8</v>
      </c>
      <c r="D49" s="202">
        <f t="shared" si="1"/>
        <v>5.8332430721653807</v>
      </c>
      <c r="E49" s="205">
        <v>7326.643</v>
      </c>
      <c r="F49" s="202">
        <f t="shared" si="2"/>
        <v>7.2143695117491484</v>
      </c>
      <c r="G49" s="205">
        <v>7158.9189999999999</v>
      </c>
      <c r="H49" s="202">
        <f t="shared" si="3"/>
        <v>7.891581908365275</v>
      </c>
      <c r="I49" s="205">
        <v>7658.18</v>
      </c>
      <c r="J49" s="202">
        <f t="shared" si="4"/>
        <v>9.0529573737252669</v>
      </c>
      <c r="K49" s="205">
        <v>7843.4</v>
      </c>
      <c r="L49" s="206">
        <f t="shared" si="5"/>
        <v>9.648285465450984</v>
      </c>
      <c r="M49" s="161" t="s">
        <v>548</v>
      </c>
      <c r="N49" s="161"/>
      <c r="P49" s="163">
        <v>1141369900</v>
      </c>
      <c r="R49" s="162">
        <v>189239</v>
      </c>
    </row>
    <row r="50" spans="1:18" ht="14.1" customHeight="1" thickTop="1" thickBot="1" x14ac:dyDescent="0.25">
      <c r="A50" s="67"/>
      <c r="B50" s="67" t="s">
        <v>100</v>
      </c>
      <c r="C50" s="203">
        <v>8596.7999999999993</v>
      </c>
      <c r="D50" s="202">
        <f t="shared" si="1"/>
        <v>10.080249264853126</v>
      </c>
      <c r="E50" s="203">
        <v>9785.0879999999997</v>
      </c>
      <c r="F50" s="202">
        <f t="shared" si="2"/>
        <v>9.6351412969053438</v>
      </c>
      <c r="G50" s="203">
        <v>6602.8029999999999</v>
      </c>
      <c r="H50" s="202">
        <f t="shared" si="3"/>
        <v>7.2785515102629272</v>
      </c>
      <c r="I50" s="203">
        <v>6373.17</v>
      </c>
      <c r="J50" s="202">
        <f t="shared" si="4"/>
        <v>7.5339096685510993</v>
      </c>
      <c r="K50" s="203">
        <v>4557.3999999999996</v>
      </c>
      <c r="L50" s="207">
        <f t="shared" si="5"/>
        <v>5.6061269577283213</v>
      </c>
      <c r="M50" s="68" t="s">
        <v>101</v>
      </c>
      <c r="N50" s="68"/>
      <c r="P50" s="11">
        <v>513711317</v>
      </c>
      <c r="R50" s="5">
        <v>3278428</v>
      </c>
    </row>
    <row r="51" spans="1:18" s="162" customFormat="1" ht="14.1" customHeight="1" thickTop="1" thickBot="1" x14ac:dyDescent="0.25">
      <c r="A51" s="160"/>
      <c r="B51" s="160" t="s">
        <v>112</v>
      </c>
      <c r="C51" s="205">
        <v>5182.8</v>
      </c>
      <c r="D51" s="202">
        <f t="shared" si="1"/>
        <v>6.0771352002932248</v>
      </c>
      <c r="E51" s="205">
        <v>5577.2929999999997</v>
      </c>
      <c r="F51" s="202">
        <f t="shared" si="2"/>
        <v>5.4918265537561943</v>
      </c>
      <c r="G51" s="205">
        <v>3234.933</v>
      </c>
      <c r="H51" s="202">
        <f t="shared" si="3"/>
        <v>3.566004691151528</v>
      </c>
      <c r="I51" s="205">
        <v>2642.16</v>
      </c>
      <c r="J51" s="202">
        <f t="shared" si="4"/>
        <v>3.1233742030824487</v>
      </c>
      <c r="K51" s="205">
        <v>2048.5</v>
      </c>
      <c r="L51" s="206">
        <f t="shared" si="5"/>
        <v>2.519890962589737</v>
      </c>
      <c r="M51" s="161" t="s">
        <v>113</v>
      </c>
      <c r="N51" s="161"/>
      <c r="P51" s="163">
        <v>403412545</v>
      </c>
      <c r="R51" s="162">
        <v>935701</v>
      </c>
    </row>
    <row r="52" spans="1:18" ht="14.1" customHeight="1" thickTop="1" thickBot="1" x14ac:dyDescent="0.25">
      <c r="A52" s="67"/>
      <c r="B52" s="67" t="s">
        <v>102</v>
      </c>
      <c r="C52" s="203">
        <v>2419.1999999999998</v>
      </c>
      <c r="D52" s="202">
        <f t="shared" si="1"/>
        <v>2.8366530594561565</v>
      </c>
      <c r="E52" s="203">
        <v>3282.0450000000001</v>
      </c>
      <c r="F52" s="202">
        <f t="shared" si="2"/>
        <v>3.2317509375287887</v>
      </c>
      <c r="G52" s="203">
        <v>3313.5439999999999</v>
      </c>
      <c r="H52" s="202">
        <f t="shared" si="3"/>
        <v>3.6526609510419528</v>
      </c>
      <c r="I52" s="203">
        <v>2553.1999999999998</v>
      </c>
      <c r="J52" s="202">
        <f t="shared" si="4"/>
        <v>3.0182119990122125</v>
      </c>
      <c r="K52" s="203">
        <v>2672.7</v>
      </c>
      <c r="L52" s="207">
        <f t="shared" si="5"/>
        <v>3.2877288629307251</v>
      </c>
      <c r="M52" s="68" t="s">
        <v>103</v>
      </c>
      <c r="N52" s="68"/>
      <c r="P52" s="11">
        <v>87243815</v>
      </c>
      <c r="R52" s="5">
        <v>3482816</v>
      </c>
    </row>
    <row r="53" spans="1:18" s="162" customFormat="1" ht="14.1" customHeight="1" thickTop="1" thickBot="1" x14ac:dyDescent="0.25">
      <c r="A53" s="160"/>
      <c r="B53" s="160" t="s">
        <v>62</v>
      </c>
      <c r="C53" s="205">
        <v>2584.9</v>
      </c>
      <c r="D53" s="202">
        <f t="shared" si="1"/>
        <v>3.030945971142617</v>
      </c>
      <c r="E53" s="205">
        <v>2890.9659999999999</v>
      </c>
      <c r="F53" s="202">
        <f t="shared" si="2"/>
        <v>2.8466648327076109</v>
      </c>
      <c r="G53" s="205">
        <v>2393.9810000000002</v>
      </c>
      <c r="H53" s="202">
        <f t="shared" si="3"/>
        <v>2.6389874153584096</v>
      </c>
      <c r="I53" s="205">
        <v>2457.16</v>
      </c>
      <c r="J53" s="202">
        <f t="shared" si="4"/>
        <v>2.9046803209669623</v>
      </c>
      <c r="K53" s="205">
        <v>2192.1999999999998</v>
      </c>
      <c r="L53" s="206">
        <f t="shared" si="5"/>
        <v>2.696658515103354</v>
      </c>
      <c r="M53" s="161" t="s">
        <v>63</v>
      </c>
      <c r="N53" s="161"/>
      <c r="P53" s="163">
        <v>117027529</v>
      </c>
      <c r="R53" s="162">
        <v>65640</v>
      </c>
    </row>
    <row r="54" spans="1:18" ht="14.1" customHeight="1" thickTop="1" thickBot="1" x14ac:dyDescent="0.25">
      <c r="A54" s="67"/>
      <c r="B54" s="67" t="s">
        <v>114</v>
      </c>
      <c r="C54" s="203">
        <v>1145.5</v>
      </c>
      <c r="D54" s="202">
        <f t="shared" si="1"/>
        <v>1.3431655421656032</v>
      </c>
      <c r="E54" s="203">
        <v>1510.377</v>
      </c>
      <c r="F54" s="202">
        <f t="shared" si="2"/>
        <v>1.4872319806010943</v>
      </c>
      <c r="G54" s="203">
        <v>1428.799</v>
      </c>
      <c r="H54" s="202">
        <f t="shared" si="3"/>
        <v>1.575026109261803</v>
      </c>
      <c r="I54" s="203">
        <v>1349.87</v>
      </c>
      <c r="J54" s="202">
        <f t="shared" si="4"/>
        <v>1.5957205981147642</v>
      </c>
      <c r="K54" s="203">
        <v>1375.5</v>
      </c>
      <c r="L54" s="207">
        <f t="shared" si="5"/>
        <v>1.6920234410750226</v>
      </c>
      <c r="M54" s="68" t="s">
        <v>115</v>
      </c>
      <c r="N54" s="68"/>
      <c r="P54" s="11">
        <v>95218354</v>
      </c>
      <c r="R54" s="5">
        <f>SUM(R44:R53)</f>
        <v>18839243</v>
      </c>
    </row>
    <row r="55" spans="1:18" s="162" customFormat="1" ht="14.1" customHeight="1" thickTop="1" thickBot="1" x14ac:dyDescent="0.25">
      <c r="A55" s="160"/>
      <c r="B55" s="160" t="s">
        <v>108</v>
      </c>
      <c r="C55" s="205">
        <v>1749.2</v>
      </c>
      <c r="D55" s="202">
        <f t="shared" si="1"/>
        <v>2.0510389928905046</v>
      </c>
      <c r="E55" s="205">
        <v>3826.971</v>
      </c>
      <c r="F55" s="202">
        <f t="shared" si="2"/>
        <v>3.7683264906926888</v>
      </c>
      <c r="G55" s="205">
        <v>1428.7470000000001</v>
      </c>
      <c r="H55" s="202">
        <f t="shared" si="3"/>
        <v>1.5749687874427918</v>
      </c>
      <c r="I55" s="205">
        <v>980.43</v>
      </c>
      <c r="J55" s="202">
        <f t="shared" si="4"/>
        <v>1.1589948261756007</v>
      </c>
      <c r="K55" s="205">
        <v>876.5</v>
      </c>
      <c r="L55" s="206">
        <f t="shared" si="5"/>
        <v>1.0781959622699071</v>
      </c>
      <c r="M55" s="161" t="s">
        <v>109</v>
      </c>
      <c r="N55" s="161"/>
      <c r="P55" s="163">
        <v>408850468</v>
      </c>
      <c r="R55" s="162">
        <v>20655663</v>
      </c>
    </row>
    <row r="56" spans="1:18" ht="14.1" customHeight="1" thickTop="1" thickBot="1" x14ac:dyDescent="0.25">
      <c r="A56" s="67"/>
      <c r="B56" s="67" t="s">
        <v>104</v>
      </c>
      <c r="C56" s="203">
        <v>1273.9000000000001</v>
      </c>
      <c r="D56" s="202">
        <f t="shared" si="1"/>
        <v>1.4937220289522148</v>
      </c>
      <c r="E56" s="203">
        <v>823.63400000000001</v>
      </c>
      <c r="F56" s="202">
        <f t="shared" si="2"/>
        <v>0.81101263135654333</v>
      </c>
      <c r="G56" s="203">
        <v>506.60300000000001</v>
      </c>
      <c r="H56" s="202">
        <f t="shared" si="3"/>
        <v>0.5584501053194727</v>
      </c>
      <c r="I56" s="203">
        <v>602.12</v>
      </c>
      <c r="J56" s="202">
        <f t="shared" si="4"/>
        <v>0.7117835691858192</v>
      </c>
      <c r="K56" s="203">
        <v>752.8</v>
      </c>
      <c r="L56" s="207">
        <f t="shared" si="5"/>
        <v>0.92603071351601352</v>
      </c>
      <c r="M56" s="68" t="s">
        <v>105</v>
      </c>
      <c r="N56" s="68"/>
      <c r="P56" s="11">
        <v>136500726</v>
      </c>
      <c r="R56" s="5">
        <f>R55-R54</f>
        <v>1816420</v>
      </c>
    </row>
    <row r="57" spans="1:18" s="162" customFormat="1" ht="14.1" customHeight="1" thickTop="1" thickBot="1" x14ac:dyDescent="0.25">
      <c r="A57" s="160"/>
      <c r="B57" s="160" t="s">
        <v>106</v>
      </c>
      <c r="C57" s="205">
        <v>392.9</v>
      </c>
      <c r="D57" s="202">
        <f t="shared" si="1"/>
        <v>0.46069815933379787</v>
      </c>
      <c r="E57" s="205">
        <v>525.42899999999997</v>
      </c>
      <c r="F57" s="202">
        <f t="shared" si="2"/>
        <v>0.51737732522095636</v>
      </c>
      <c r="G57" s="205">
        <v>425.827</v>
      </c>
      <c r="H57" s="202">
        <f t="shared" si="3"/>
        <v>0.46940727354136291</v>
      </c>
      <c r="I57" s="205">
        <v>525.66999999999996</v>
      </c>
      <c r="J57" s="202">
        <f t="shared" si="4"/>
        <v>0.62140980006296009</v>
      </c>
      <c r="K57" s="205">
        <v>513.1</v>
      </c>
      <c r="L57" s="206">
        <f t="shared" si="5"/>
        <v>0.63117210295572079</v>
      </c>
      <c r="M57" s="161" t="s">
        <v>107</v>
      </c>
      <c r="N57" s="161"/>
      <c r="P57" s="163">
        <v>668290930</v>
      </c>
    </row>
    <row r="58" spans="1:18" ht="14.1" customHeight="1" thickTop="1" thickBot="1" x14ac:dyDescent="0.25">
      <c r="A58" s="67"/>
      <c r="B58" s="67" t="s">
        <v>110</v>
      </c>
      <c r="C58" s="203">
        <v>426.3</v>
      </c>
      <c r="D58" s="202">
        <f t="shared" si="1"/>
        <v>0.49986160683124981</v>
      </c>
      <c r="E58" s="203">
        <v>729.423</v>
      </c>
      <c r="F58" s="202">
        <f t="shared" si="2"/>
        <v>0.71824532086094539</v>
      </c>
      <c r="G58" s="203">
        <v>695.76800000000003</v>
      </c>
      <c r="H58" s="202">
        <f t="shared" si="3"/>
        <v>0.76697475711339813</v>
      </c>
      <c r="I58" s="203">
        <v>516.39</v>
      </c>
      <c r="J58" s="202">
        <f t="shared" si="4"/>
        <v>0.61043964208441037</v>
      </c>
      <c r="K58" s="203">
        <v>619.79999999999995</v>
      </c>
      <c r="L58" s="207">
        <f t="shared" si="5"/>
        <v>0.76242539351384864</v>
      </c>
      <c r="M58" s="68" t="s">
        <v>111</v>
      </c>
      <c r="N58" s="68"/>
      <c r="P58" s="11">
        <v>39265652</v>
      </c>
    </row>
    <row r="59" spans="1:18" s="162" customFormat="1" ht="14.1" customHeight="1" thickTop="1" thickBot="1" x14ac:dyDescent="0.25">
      <c r="A59" s="160"/>
      <c r="B59" s="160" t="s">
        <v>117</v>
      </c>
      <c r="C59" s="205">
        <v>82.1</v>
      </c>
      <c r="D59" s="202">
        <f t="shared" si="1"/>
        <v>9.626703711200002E-2</v>
      </c>
      <c r="E59" s="205">
        <v>132.75899999999999</v>
      </c>
      <c r="F59" s="202">
        <f t="shared" si="2"/>
        <v>0.13072460088615007</v>
      </c>
      <c r="G59" s="205">
        <v>91.352999999999994</v>
      </c>
      <c r="H59" s="202">
        <f t="shared" si="3"/>
        <v>0.10070231023355522</v>
      </c>
      <c r="I59" s="205">
        <v>94.06</v>
      </c>
      <c r="J59" s="202">
        <f t="shared" si="4"/>
        <v>0.11119106244206828</v>
      </c>
      <c r="K59" s="205">
        <v>85.8</v>
      </c>
      <c r="L59" s="206">
        <f t="shared" si="5"/>
        <v>0.10554388312921621</v>
      </c>
      <c r="M59" s="161" t="s">
        <v>118</v>
      </c>
      <c r="N59" s="161"/>
      <c r="P59" s="163">
        <f>SUM(P49:P58)</f>
        <v>3610891236</v>
      </c>
    </row>
    <row r="60" spans="1:18" ht="15.75" customHeight="1" thickTop="1" thickBot="1" x14ac:dyDescent="0.25">
      <c r="A60" s="66" t="s">
        <v>119</v>
      </c>
      <c r="B60" s="87" t="s">
        <v>120</v>
      </c>
      <c r="C60" s="203">
        <f>SUM(C61:C63)</f>
        <v>991.70533676999901</v>
      </c>
      <c r="D60" s="202">
        <f t="shared" si="1"/>
        <v>1.1628323320219973</v>
      </c>
      <c r="E60" s="203">
        <f>SUM(E61:E63)</f>
        <v>1007.9644668200001</v>
      </c>
      <c r="F60" s="202">
        <f t="shared" si="2"/>
        <v>0.99251841782828709</v>
      </c>
      <c r="G60" s="203">
        <f>SUM(G61:G63)</f>
        <v>869.74699999999996</v>
      </c>
      <c r="H60" s="202">
        <f t="shared" si="3"/>
        <v>0.95875923307065947</v>
      </c>
      <c r="I60" s="203">
        <f>SUM(I61:I63)</f>
        <v>1405.6200000000001</v>
      </c>
      <c r="J60" s="202">
        <f t="shared" si="4"/>
        <v>1.6616242950225391</v>
      </c>
      <c r="K60" s="203">
        <f>SUM(K61:K63)</f>
        <v>1943.8</v>
      </c>
      <c r="L60" s="207">
        <f t="shared" si="5"/>
        <v>2.3910979024075814</v>
      </c>
      <c r="M60" s="88" t="s">
        <v>121</v>
      </c>
      <c r="N60" s="89" t="s">
        <v>119</v>
      </c>
      <c r="P60" s="11"/>
    </row>
    <row r="61" spans="1:18" s="162" customFormat="1" ht="14.1" customHeight="1" thickTop="1" thickBot="1" x14ac:dyDescent="0.25">
      <c r="A61" s="160"/>
      <c r="B61" s="160" t="s">
        <v>122</v>
      </c>
      <c r="C61" s="205">
        <v>917.87920893999899</v>
      </c>
      <c r="D61" s="202">
        <f t="shared" si="1"/>
        <v>1.0762668924648005</v>
      </c>
      <c r="E61" s="205">
        <v>883.30143148000002</v>
      </c>
      <c r="F61" s="202">
        <f t="shared" si="2"/>
        <v>0.86976571902762179</v>
      </c>
      <c r="G61" s="205">
        <v>780.4</v>
      </c>
      <c r="H61" s="202">
        <f t="shared" si="3"/>
        <v>0.86026822223973487</v>
      </c>
      <c r="I61" s="205">
        <v>1309.19</v>
      </c>
      <c r="J61" s="202">
        <f t="shared" si="4"/>
        <v>1.5476315866312076</v>
      </c>
      <c r="K61" s="205">
        <v>1844.3</v>
      </c>
      <c r="L61" s="206">
        <f t="shared" si="5"/>
        <v>2.2687014412029542</v>
      </c>
      <c r="M61" s="161" t="s">
        <v>123</v>
      </c>
      <c r="N61" s="161"/>
      <c r="P61" s="163">
        <v>-4016965322</v>
      </c>
    </row>
    <row r="62" spans="1:18" ht="14.1" customHeight="1" thickTop="1" thickBot="1" x14ac:dyDescent="0.25">
      <c r="A62" s="67"/>
      <c r="B62" s="67" t="s">
        <v>412</v>
      </c>
      <c r="C62" s="203">
        <v>73.255127830000006</v>
      </c>
      <c r="D62" s="202">
        <f t="shared" si="1"/>
        <v>8.5895908763153658E-2</v>
      </c>
      <c r="E62" s="203">
        <v>124.26103534000001</v>
      </c>
      <c r="F62" s="202">
        <f t="shared" si="2"/>
        <v>0.12235685904926438</v>
      </c>
      <c r="G62" s="203">
        <v>88.105000000000004</v>
      </c>
      <c r="H62" s="202">
        <f t="shared" si="3"/>
        <v>9.7121901230691754E-2</v>
      </c>
      <c r="I62" s="203">
        <v>94.21</v>
      </c>
      <c r="J62" s="202">
        <f t="shared" si="4"/>
        <v>0.11136838180594569</v>
      </c>
      <c r="K62" s="203">
        <v>97.6</v>
      </c>
      <c r="L62" s="207">
        <f t="shared" si="5"/>
        <v>0.12005924234745342</v>
      </c>
      <c r="M62" s="68" t="s">
        <v>124</v>
      </c>
      <c r="N62" s="68"/>
      <c r="P62" s="11">
        <f>SUM(P59:P61)</f>
        <v>-406074086</v>
      </c>
    </row>
    <row r="63" spans="1:18" s="162" customFormat="1" ht="14.1" customHeight="1" thickTop="1" thickBot="1" x14ac:dyDescent="0.25">
      <c r="A63" s="160"/>
      <c r="B63" s="160" t="s">
        <v>125</v>
      </c>
      <c r="C63" s="205">
        <v>0.57099999999999995</v>
      </c>
      <c r="D63" s="202">
        <f t="shared" si="1"/>
        <v>6.695307940432644E-4</v>
      </c>
      <c r="E63" s="205">
        <v>0.40200000000000002</v>
      </c>
      <c r="F63" s="202">
        <f t="shared" si="2"/>
        <v>3.9583975140090183E-4</v>
      </c>
      <c r="G63" s="205">
        <v>1.242</v>
      </c>
      <c r="H63" s="202">
        <f t="shared" si="3"/>
        <v>1.3691096002328943E-3</v>
      </c>
      <c r="I63" s="205">
        <v>2.2200000000000002</v>
      </c>
      <c r="J63" s="202">
        <f t="shared" si="4"/>
        <v>2.6243265853858346E-3</v>
      </c>
      <c r="K63" s="205">
        <v>1.9</v>
      </c>
      <c r="L63" s="206">
        <f t="shared" si="5"/>
        <v>2.3372188571737858E-3</v>
      </c>
      <c r="M63" s="161" t="s">
        <v>126</v>
      </c>
      <c r="N63" s="161"/>
      <c r="P63" s="163">
        <f>P62+4196728</f>
        <v>-401877358</v>
      </c>
    </row>
    <row r="64" spans="1:18" ht="15.75" thickTop="1" thickBot="1" x14ac:dyDescent="0.25">
      <c r="A64" s="66" t="s">
        <v>127</v>
      </c>
      <c r="B64" s="87" t="s">
        <v>128</v>
      </c>
      <c r="C64" s="203">
        <v>336.7</v>
      </c>
      <c r="D64" s="202">
        <f t="shared" si="1"/>
        <v>0.3948003824069477</v>
      </c>
      <c r="E64" s="203">
        <v>379.7</v>
      </c>
      <c r="F64" s="202">
        <f t="shared" si="2"/>
        <v>0.3738814766341354</v>
      </c>
      <c r="G64" s="203">
        <v>389.02</v>
      </c>
      <c r="H64" s="202">
        <f t="shared" si="3"/>
        <v>0.42883334676537888</v>
      </c>
      <c r="I64" s="203">
        <v>362.93</v>
      </c>
      <c r="J64" s="202">
        <f t="shared" si="4"/>
        <v>0.42903011154688331</v>
      </c>
      <c r="K64" s="203">
        <v>257.8</v>
      </c>
      <c r="L64" s="202">
        <f t="shared" si="5"/>
        <v>0.31712369546284314</v>
      </c>
      <c r="M64" s="88" t="s">
        <v>129</v>
      </c>
      <c r="N64" s="89" t="s">
        <v>127</v>
      </c>
      <c r="P64" s="11"/>
    </row>
    <row r="65" spans="1:16" s="162" customFormat="1" ht="15" thickTop="1" x14ac:dyDescent="0.2">
      <c r="A65" s="234" t="s">
        <v>130</v>
      </c>
      <c r="B65" s="235" t="s">
        <v>131</v>
      </c>
      <c r="C65" s="236">
        <v>1.2</v>
      </c>
      <c r="D65" s="209">
        <f t="shared" si="1"/>
        <v>1.4070699699683315E-3</v>
      </c>
      <c r="E65" s="236">
        <v>0</v>
      </c>
      <c r="F65" s="209">
        <f t="shared" si="2"/>
        <v>0</v>
      </c>
      <c r="G65" s="236">
        <v>0</v>
      </c>
      <c r="H65" s="209">
        <f t="shared" si="3"/>
        <v>0</v>
      </c>
      <c r="I65" s="236">
        <v>0</v>
      </c>
      <c r="J65" s="209">
        <f t="shared" si="4"/>
        <v>0</v>
      </c>
      <c r="K65" s="236">
        <v>0</v>
      </c>
      <c r="L65" s="214">
        <f t="shared" si="5"/>
        <v>0</v>
      </c>
      <c r="M65" s="237" t="s">
        <v>132</v>
      </c>
      <c r="N65" s="238" t="s">
        <v>130</v>
      </c>
      <c r="P65" s="163"/>
    </row>
    <row r="66" spans="1:16" ht="27" customHeight="1" x14ac:dyDescent="0.2">
      <c r="A66" s="328" t="s">
        <v>454</v>
      </c>
      <c r="B66" s="328"/>
      <c r="C66" s="215">
        <f>C9+C21+C39+C43+C48+C60+C64+C65</f>
        <v>85283.605336769993</v>
      </c>
      <c r="D66" s="239">
        <f t="shared" si="1"/>
        <v>100</v>
      </c>
      <c r="E66" s="215">
        <f>E9+E21+E39+E43+E48+E60+E64+E65</f>
        <v>101556.24809718999</v>
      </c>
      <c r="F66" s="239">
        <f t="shared" si="2"/>
        <v>100</v>
      </c>
      <c r="G66" s="215">
        <f>G65+G64+G60+G48+G43+G39+G21+G9</f>
        <v>90715.892999999982</v>
      </c>
      <c r="H66" s="239">
        <f t="shared" si="3"/>
        <v>100</v>
      </c>
      <c r="I66" s="215">
        <f>I65+I64+I60+I48+I43+I39+I21+I9</f>
        <v>84593.13</v>
      </c>
      <c r="J66" s="239">
        <f t="shared" si="4"/>
        <v>100</v>
      </c>
      <c r="K66" s="215">
        <f>K65+K64+K60+K48+K43+K39+K21+K9</f>
        <v>81293.2</v>
      </c>
      <c r="L66" s="239">
        <f t="shared" si="5"/>
        <v>100</v>
      </c>
      <c r="M66" s="329" t="s">
        <v>37</v>
      </c>
      <c r="N66" s="329"/>
      <c r="P66" s="5">
        <v>90715891</v>
      </c>
    </row>
    <row r="67" spans="1:16" x14ac:dyDescent="0.2">
      <c r="A67" s="16"/>
      <c r="N67" s="17"/>
      <c r="P67" s="11">
        <f>P66-I66</f>
        <v>90631297.870000005</v>
      </c>
    </row>
    <row r="68" spans="1:16" x14ac:dyDescent="0.2">
      <c r="A68" s="16"/>
      <c r="C68" s="155"/>
      <c r="E68" s="14"/>
      <c r="G68" s="14"/>
      <c r="K68" s="216"/>
      <c r="N68" s="17"/>
    </row>
    <row r="69" spans="1:16" x14ac:dyDescent="0.2">
      <c r="A69" s="16"/>
      <c r="K69" s="11"/>
      <c r="N69" s="17"/>
    </row>
    <row r="70" spans="1:16" x14ac:dyDescent="0.2">
      <c r="E70" s="34"/>
      <c r="G70" s="34"/>
      <c r="I70" s="34"/>
    </row>
    <row r="71" spans="1:16" x14ac:dyDescent="0.2">
      <c r="F71" s="19"/>
      <c r="H71" s="19"/>
      <c r="I71" s="5"/>
      <c r="J71" s="19"/>
      <c r="L71" s="19"/>
    </row>
  </sheetData>
  <customSheetViews>
    <customSheetView guid="{0FAC0244-EA19-11D4-BED2-0000C068ECF6}" showPageBreaks="1" showRuler="0" topLeftCell="F1">
      <selection activeCell="L4" sqref="L4"/>
      <pageMargins left="0.6" right="0.6" top="0.5" bottom="0.5" header="0.5" footer="0.5"/>
      <printOptions horizontalCentered="1"/>
      <pageSetup paperSize="9" orientation="landscape" r:id="rId1"/>
      <headerFooter alignWithMargins="0"/>
    </customSheetView>
  </customSheetViews>
  <mergeCells count="11">
    <mergeCell ref="A66:B66"/>
    <mergeCell ref="M66:N66"/>
    <mergeCell ref="A7:B8"/>
    <mergeCell ref="M7:N8"/>
    <mergeCell ref="A5:N5"/>
    <mergeCell ref="A1:N1"/>
    <mergeCell ref="A6:C6"/>
    <mergeCell ref="M6:N6"/>
    <mergeCell ref="A4:N4"/>
    <mergeCell ref="A3:N3"/>
    <mergeCell ref="A2:N2"/>
  </mergeCells>
  <phoneticPr fontId="12" type="noConversion"/>
  <printOptions horizontalCentered="1" verticalCentered="1"/>
  <pageMargins left="0" right="0" top="0" bottom="0" header="0.39370078740157483" footer="0.19685039370078741"/>
  <pageSetup paperSize="9" scale="95" orientation="landscape" r:id="rId2"/>
  <headerFooter alignWithMargins="0"/>
  <rowBreaks count="1" manualBreakCount="1">
    <brk id="38" max="11"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8"/>
  <sheetViews>
    <sheetView rightToLeft="1" view="pageBreakPreview" topLeftCell="A7" zoomScaleNormal="100" workbookViewId="0">
      <selection activeCell="C7" sqref="C7:L17"/>
    </sheetView>
  </sheetViews>
  <sheetFormatPr defaultRowHeight="14.25" x14ac:dyDescent="0.2"/>
  <cols>
    <col min="1" max="1" width="3.85546875" style="18" customWidth="1"/>
    <col min="2" max="2" width="30" style="13" customWidth="1"/>
    <col min="3" max="12" width="9.28515625" style="191" customWidth="1"/>
    <col min="13" max="13" width="30.28515625" style="5" customWidth="1"/>
    <col min="14" max="14" width="3.140625" style="5" customWidth="1"/>
    <col min="15" max="16384" width="9.140625" style="5"/>
  </cols>
  <sheetData>
    <row r="1" spans="1:14" s="196" customFormat="1" ht="23.25" customHeight="1" x14ac:dyDescent="0.2">
      <c r="A1" s="315"/>
      <c r="B1" s="316"/>
      <c r="C1" s="316"/>
      <c r="D1" s="316"/>
      <c r="E1" s="316"/>
      <c r="F1" s="316"/>
      <c r="G1" s="316"/>
      <c r="H1" s="316"/>
      <c r="I1" s="316"/>
      <c r="J1" s="316"/>
      <c r="K1" s="316"/>
      <c r="L1" s="316"/>
      <c r="M1" s="316"/>
      <c r="N1" s="316"/>
    </row>
    <row r="2" spans="1:14" s="1" customFormat="1" ht="20.25" x14ac:dyDescent="0.2">
      <c r="A2" s="335" t="s">
        <v>133</v>
      </c>
      <c r="B2" s="335"/>
      <c r="C2" s="335"/>
      <c r="D2" s="335"/>
      <c r="E2" s="335"/>
      <c r="F2" s="335"/>
      <c r="G2" s="335"/>
      <c r="H2" s="335"/>
      <c r="I2" s="335"/>
      <c r="J2" s="335"/>
      <c r="K2" s="335"/>
      <c r="L2" s="335"/>
      <c r="M2" s="335"/>
      <c r="N2" s="335"/>
    </row>
    <row r="3" spans="1:14" s="188" customFormat="1" ht="20.25" x14ac:dyDescent="0.2">
      <c r="A3" s="319">
        <v>2011</v>
      </c>
      <c r="B3" s="319"/>
      <c r="C3" s="319"/>
      <c r="D3" s="319"/>
      <c r="E3" s="319"/>
      <c r="F3" s="319"/>
      <c r="G3" s="319"/>
      <c r="H3" s="319"/>
      <c r="I3" s="319"/>
      <c r="J3" s="319"/>
      <c r="K3" s="319"/>
      <c r="L3" s="319"/>
      <c r="M3" s="319"/>
      <c r="N3" s="319"/>
    </row>
    <row r="4" spans="1:14" s="12" customFormat="1" ht="15.75" x14ac:dyDescent="0.2">
      <c r="A4" s="334" t="s">
        <v>134</v>
      </c>
      <c r="B4" s="334"/>
      <c r="C4" s="334"/>
      <c r="D4" s="334"/>
      <c r="E4" s="334"/>
      <c r="F4" s="334"/>
      <c r="G4" s="334"/>
      <c r="H4" s="334"/>
      <c r="I4" s="334"/>
      <c r="J4" s="334"/>
      <c r="K4" s="334"/>
      <c r="L4" s="334"/>
      <c r="M4" s="334"/>
      <c r="N4" s="334"/>
    </row>
    <row r="5" spans="1:14" s="189" customFormat="1" ht="21.95" customHeight="1" x14ac:dyDescent="0.2">
      <c r="A5" s="173" t="s">
        <v>510</v>
      </c>
      <c r="B5" s="173"/>
      <c r="C5" s="197"/>
      <c r="D5" s="317">
        <v>2011</v>
      </c>
      <c r="E5" s="317"/>
      <c r="F5" s="317"/>
      <c r="G5" s="317"/>
      <c r="H5" s="317"/>
      <c r="I5" s="317"/>
      <c r="J5" s="317"/>
      <c r="K5" s="317"/>
      <c r="L5" s="39"/>
      <c r="M5" s="314" t="s">
        <v>529</v>
      </c>
      <c r="N5" s="314"/>
    </row>
    <row r="6" spans="1:14" s="191" customFormat="1" ht="191.25" customHeight="1" x14ac:dyDescent="0.2">
      <c r="A6" s="321" t="s">
        <v>481</v>
      </c>
      <c r="B6" s="321"/>
      <c r="C6" s="99" t="s">
        <v>547</v>
      </c>
      <c r="D6" s="99" t="s">
        <v>536</v>
      </c>
      <c r="E6" s="99" t="s">
        <v>537</v>
      </c>
      <c r="F6" s="99" t="s">
        <v>538</v>
      </c>
      <c r="G6" s="99" t="s">
        <v>539</v>
      </c>
      <c r="H6" s="154" t="s">
        <v>495</v>
      </c>
      <c r="I6" s="99" t="s">
        <v>541</v>
      </c>
      <c r="J6" s="99" t="s">
        <v>542</v>
      </c>
      <c r="K6" s="99" t="s">
        <v>543</v>
      </c>
      <c r="L6" s="190" t="s">
        <v>544</v>
      </c>
      <c r="M6" s="311" t="s">
        <v>455</v>
      </c>
      <c r="N6" s="311"/>
    </row>
    <row r="7" spans="1:14" ht="24" customHeight="1" thickBot="1" x14ac:dyDescent="0.25">
      <c r="A7" s="74" t="s">
        <v>9</v>
      </c>
      <c r="B7" s="90" t="s">
        <v>10</v>
      </c>
      <c r="C7" s="218">
        <f>'260'!C6</f>
        <v>2182.85</v>
      </c>
      <c r="D7" s="218">
        <f>'260'!D6</f>
        <v>500.28</v>
      </c>
      <c r="E7" s="218">
        <f>'260'!E6</f>
        <v>835.27</v>
      </c>
      <c r="F7" s="218">
        <f>'260'!F6</f>
        <v>137.17000000000002</v>
      </c>
      <c r="G7" s="218">
        <f>'260'!G6</f>
        <v>1582.15</v>
      </c>
      <c r="H7" s="218">
        <f>'260'!H6</f>
        <v>300.71000000000004</v>
      </c>
      <c r="I7" s="218">
        <f>'260'!I6</f>
        <v>621.53</v>
      </c>
      <c r="J7" s="218">
        <f>'260'!J6</f>
        <v>753.66</v>
      </c>
      <c r="K7" s="218">
        <f>'260'!K6</f>
        <v>72.44</v>
      </c>
      <c r="L7" s="240">
        <f>SUM(C7:K7)</f>
        <v>6986.0599999999995</v>
      </c>
      <c r="M7" s="91" t="s">
        <v>11</v>
      </c>
      <c r="N7" s="92" t="s">
        <v>9</v>
      </c>
    </row>
    <row r="8" spans="1:14" ht="24" customHeight="1" thickTop="1" thickBot="1" x14ac:dyDescent="0.25">
      <c r="A8" s="66" t="s">
        <v>12</v>
      </c>
      <c r="B8" s="87" t="s">
        <v>13</v>
      </c>
      <c r="C8" s="219">
        <f>'260'!C17</f>
        <v>317.54000000000002</v>
      </c>
      <c r="D8" s="219">
        <f>'260'!D17</f>
        <v>10.1</v>
      </c>
      <c r="E8" s="219">
        <f>'260'!E17</f>
        <v>319.89</v>
      </c>
      <c r="F8" s="219">
        <f>'260'!F17</f>
        <v>57.480000000000004</v>
      </c>
      <c r="G8" s="219">
        <f>'260'!G17</f>
        <v>54.209999999999994</v>
      </c>
      <c r="H8" s="219">
        <f>'260'!H17</f>
        <v>8.33</v>
      </c>
      <c r="I8" s="219">
        <f>'260'!I17</f>
        <v>17.12</v>
      </c>
      <c r="J8" s="219">
        <f>'260'!J17</f>
        <v>9.82</v>
      </c>
      <c r="K8" s="219">
        <f>'260'!K17</f>
        <v>22.58</v>
      </c>
      <c r="L8" s="241">
        <f t="shared" ref="L8:L16" si="0">SUM(C8:K8)</f>
        <v>817.07000000000016</v>
      </c>
      <c r="M8" s="88" t="s">
        <v>14</v>
      </c>
      <c r="N8" s="89" t="s">
        <v>12</v>
      </c>
    </row>
    <row r="9" spans="1:14" ht="30" customHeight="1" thickTop="1" thickBot="1" x14ac:dyDescent="0.25">
      <c r="A9" s="62" t="s">
        <v>15</v>
      </c>
      <c r="B9" s="84" t="s">
        <v>16</v>
      </c>
      <c r="C9" s="220">
        <f>'260'!C20</f>
        <v>2002.37</v>
      </c>
      <c r="D9" s="220">
        <f>'260'!D20</f>
        <v>19.45</v>
      </c>
      <c r="E9" s="220">
        <f>'260'!E20</f>
        <v>1191.06</v>
      </c>
      <c r="F9" s="220">
        <f>'260'!F20</f>
        <v>11.52</v>
      </c>
      <c r="G9" s="220">
        <f>'260'!G20</f>
        <v>344.25000000000006</v>
      </c>
      <c r="H9" s="220">
        <f>'260'!H20</f>
        <v>36.31</v>
      </c>
      <c r="I9" s="220">
        <f>'260'!I20</f>
        <v>1326.2</v>
      </c>
      <c r="J9" s="220">
        <f>'260'!J20</f>
        <v>833.06</v>
      </c>
      <c r="K9" s="220">
        <f>'260'!K20</f>
        <v>21.55</v>
      </c>
      <c r="L9" s="242">
        <f t="shared" si="0"/>
        <v>5785.7699999999995</v>
      </c>
      <c r="M9" s="85" t="s">
        <v>17</v>
      </c>
      <c r="N9" s="86" t="s">
        <v>15</v>
      </c>
    </row>
    <row r="10" spans="1:14" ht="33" customHeight="1" thickTop="1" thickBot="1" x14ac:dyDescent="0.25">
      <c r="A10" s="66" t="s">
        <v>18</v>
      </c>
      <c r="B10" s="87" t="s">
        <v>408</v>
      </c>
      <c r="C10" s="219">
        <f>'260'!C30</f>
        <v>555.82000000000005</v>
      </c>
      <c r="D10" s="219">
        <f>'260'!D30</f>
        <v>5.37</v>
      </c>
      <c r="E10" s="219">
        <f>'260'!E30</f>
        <v>56.87</v>
      </c>
      <c r="F10" s="219">
        <f>'260'!F30</f>
        <v>7.7839999999999998</v>
      </c>
      <c r="G10" s="219">
        <f>'260'!G30</f>
        <v>123.41999999999999</v>
      </c>
      <c r="H10" s="219">
        <f>'260'!H30</f>
        <v>217.82400000000001</v>
      </c>
      <c r="I10" s="219">
        <f>'260'!I30</f>
        <v>0.54</v>
      </c>
      <c r="J10" s="219">
        <f>'260'!J30</f>
        <v>0.34</v>
      </c>
      <c r="K10" s="219">
        <f>'260'!K30</f>
        <v>0.42799999999999999</v>
      </c>
      <c r="L10" s="241">
        <f t="shared" si="0"/>
        <v>968.39599999999996</v>
      </c>
      <c r="M10" s="88" t="s">
        <v>19</v>
      </c>
      <c r="N10" s="89" t="s">
        <v>18</v>
      </c>
    </row>
    <row r="11" spans="1:14" ht="30" customHeight="1" thickTop="1" thickBot="1" x14ac:dyDescent="0.25">
      <c r="A11" s="62" t="s">
        <v>20</v>
      </c>
      <c r="B11" s="84" t="s">
        <v>21</v>
      </c>
      <c r="C11" s="220">
        <f>'260'!C34</f>
        <v>277.52999999999997</v>
      </c>
      <c r="D11" s="220">
        <f>'260'!D34</f>
        <v>24.53</v>
      </c>
      <c r="E11" s="220">
        <f>'260'!E34</f>
        <v>11.49</v>
      </c>
      <c r="F11" s="220">
        <f>'260'!F34</f>
        <v>0.01</v>
      </c>
      <c r="G11" s="220">
        <f>'260'!G34</f>
        <v>17.05</v>
      </c>
      <c r="H11" s="220">
        <f>'260'!H34</f>
        <v>1.01</v>
      </c>
      <c r="I11" s="220">
        <f>'260'!I34</f>
        <v>0.75</v>
      </c>
      <c r="J11" s="220">
        <f>'260'!J34</f>
        <v>0.18000000000000002</v>
      </c>
      <c r="K11" s="220">
        <f>'260'!K34</f>
        <v>0.01</v>
      </c>
      <c r="L11" s="242">
        <f t="shared" si="0"/>
        <v>332.55999999999995</v>
      </c>
      <c r="M11" s="85" t="s">
        <v>22</v>
      </c>
      <c r="N11" s="86" t="s">
        <v>20</v>
      </c>
    </row>
    <row r="12" spans="1:14" ht="24" customHeight="1" thickTop="1" thickBot="1" x14ac:dyDescent="0.25">
      <c r="A12" s="66" t="s">
        <v>23</v>
      </c>
      <c r="B12" s="87" t="s">
        <v>24</v>
      </c>
      <c r="C12" s="219">
        <f>'260'!C38</f>
        <v>1777.32</v>
      </c>
      <c r="D12" s="219">
        <f>'260'!D38</f>
        <v>128.82000000000002</v>
      </c>
      <c r="E12" s="219">
        <f>'260'!E38</f>
        <v>2636.5499999999997</v>
      </c>
      <c r="F12" s="219">
        <f>'260'!F38</f>
        <v>161.28</v>
      </c>
      <c r="G12" s="219">
        <f>'260'!G38</f>
        <v>955.15</v>
      </c>
      <c r="H12" s="219">
        <f>'260'!H38</f>
        <v>704.05</v>
      </c>
      <c r="I12" s="219">
        <f>'260'!I38</f>
        <v>137.48000000000002</v>
      </c>
      <c r="J12" s="219">
        <f>'260'!J38</f>
        <v>27.18</v>
      </c>
      <c r="K12" s="219">
        <f>'260'!K38</f>
        <v>34.81</v>
      </c>
      <c r="L12" s="241">
        <f t="shared" si="0"/>
        <v>6562.64</v>
      </c>
      <c r="M12" s="88" t="s">
        <v>25</v>
      </c>
      <c r="N12" s="89" t="s">
        <v>23</v>
      </c>
    </row>
    <row r="13" spans="1:14" ht="30" customHeight="1" thickTop="1" thickBot="1" x14ac:dyDescent="0.25">
      <c r="A13" s="62" t="s">
        <v>26</v>
      </c>
      <c r="B13" s="84" t="s">
        <v>27</v>
      </c>
      <c r="C13" s="220">
        <f>'260'!C48</f>
        <v>3708.84</v>
      </c>
      <c r="D13" s="220">
        <f>'260'!D48</f>
        <v>234.59000000000003</v>
      </c>
      <c r="E13" s="220">
        <f>'260'!E48</f>
        <v>3544.87</v>
      </c>
      <c r="F13" s="220">
        <f>'260'!F48</f>
        <v>567.96</v>
      </c>
      <c r="G13" s="220">
        <f>'260'!G48</f>
        <v>4851.84</v>
      </c>
      <c r="H13" s="220">
        <f>'260'!H48</f>
        <v>830.57999999999993</v>
      </c>
      <c r="I13" s="220">
        <f>'260'!I48</f>
        <v>375.53</v>
      </c>
      <c r="J13" s="220">
        <f>'260'!J48</f>
        <v>35.64</v>
      </c>
      <c r="K13" s="220">
        <f>'260'!K48</f>
        <v>50.01</v>
      </c>
      <c r="L13" s="242">
        <f t="shared" si="0"/>
        <v>14199.86</v>
      </c>
      <c r="M13" s="85" t="s">
        <v>28</v>
      </c>
      <c r="N13" s="86" t="s">
        <v>26</v>
      </c>
    </row>
    <row r="14" spans="1:14" ht="24" customHeight="1" thickTop="1" thickBot="1" x14ac:dyDescent="0.25">
      <c r="A14" s="66" t="s">
        <v>29</v>
      </c>
      <c r="B14" s="87" t="s">
        <v>281</v>
      </c>
      <c r="C14" s="219">
        <f>'260'!C58</f>
        <v>2073.4499999999998</v>
      </c>
      <c r="D14" s="219">
        <f>'260'!D58</f>
        <v>726.74</v>
      </c>
      <c r="E14" s="219">
        <f>'260'!E58</f>
        <v>12495.65</v>
      </c>
      <c r="F14" s="219">
        <f>'260'!F58</f>
        <v>482.65999999999997</v>
      </c>
      <c r="G14" s="219">
        <f>'260'!G58</f>
        <v>12134.03</v>
      </c>
      <c r="H14" s="219">
        <f>'260'!H58</f>
        <v>6505.0300000000007</v>
      </c>
      <c r="I14" s="219">
        <f>'260'!I58</f>
        <v>661.1400000000001</v>
      </c>
      <c r="J14" s="219">
        <f>'260'!J58</f>
        <v>253.26000000000002</v>
      </c>
      <c r="K14" s="219">
        <f>'260'!K58</f>
        <v>27.14</v>
      </c>
      <c r="L14" s="241">
        <f t="shared" si="0"/>
        <v>35359.1</v>
      </c>
      <c r="M14" s="88" t="s">
        <v>30</v>
      </c>
      <c r="N14" s="89" t="s">
        <v>29</v>
      </c>
    </row>
    <row r="15" spans="1:14" ht="24" customHeight="1" thickTop="1" thickBot="1" x14ac:dyDescent="0.25">
      <c r="A15" s="62" t="s">
        <v>31</v>
      </c>
      <c r="B15" s="84" t="s">
        <v>32</v>
      </c>
      <c r="C15" s="220">
        <f>'260'!C68</f>
        <v>1010.11</v>
      </c>
      <c r="D15" s="220">
        <f>'260'!D68</f>
        <v>217.51</v>
      </c>
      <c r="E15" s="220">
        <f>'260'!E68</f>
        <v>3186.9800000000005</v>
      </c>
      <c r="F15" s="220">
        <f>'260'!F68</f>
        <v>690.21</v>
      </c>
      <c r="G15" s="220">
        <f>'260'!G68</f>
        <v>3458.7499999999995</v>
      </c>
      <c r="H15" s="220">
        <f>'260'!H68</f>
        <v>711.1400000000001</v>
      </c>
      <c r="I15" s="220">
        <f>'260'!I68</f>
        <v>101.7</v>
      </c>
      <c r="J15" s="220">
        <f>'260'!J68</f>
        <v>29.47</v>
      </c>
      <c r="K15" s="220">
        <f>'260'!K68</f>
        <v>18.330000000000002</v>
      </c>
      <c r="L15" s="242">
        <f t="shared" si="0"/>
        <v>9424.1999999999989</v>
      </c>
      <c r="M15" s="85" t="s">
        <v>33</v>
      </c>
      <c r="N15" s="86" t="s">
        <v>31</v>
      </c>
    </row>
    <row r="16" spans="1:14" ht="30" customHeight="1" thickTop="1" x14ac:dyDescent="0.2">
      <c r="A16" s="70" t="s">
        <v>34</v>
      </c>
      <c r="B16" s="100" t="s">
        <v>35</v>
      </c>
      <c r="C16" s="221">
        <f>'260'!C77</f>
        <v>80.97</v>
      </c>
      <c r="D16" s="221">
        <f>'260'!D77</f>
        <v>4.0199999999999996</v>
      </c>
      <c r="E16" s="221">
        <f>'260'!E77</f>
        <v>2.4</v>
      </c>
      <c r="F16" s="221">
        <f>'260'!F77</f>
        <v>742.58</v>
      </c>
      <c r="G16" s="221">
        <f>'260'!G77</f>
        <v>17.010000000000002</v>
      </c>
      <c r="H16" s="221">
        <f>'260'!H77</f>
        <v>0.08</v>
      </c>
      <c r="I16" s="221">
        <f>'260'!I77</f>
        <v>0</v>
      </c>
      <c r="J16" s="221">
        <f>'260'!J77</f>
        <v>0</v>
      </c>
      <c r="K16" s="221">
        <f>'260'!K77</f>
        <v>10.45</v>
      </c>
      <c r="L16" s="243">
        <f t="shared" si="0"/>
        <v>857.5100000000001</v>
      </c>
      <c r="M16" s="101" t="s">
        <v>137</v>
      </c>
      <c r="N16" s="102" t="s">
        <v>34</v>
      </c>
    </row>
    <row r="17" spans="1:14" ht="30" customHeight="1" x14ac:dyDescent="0.2">
      <c r="A17" s="312" t="s">
        <v>454</v>
      </c>
      <c r="B17" s="312"/>
      <c r="C17" s="198">
        <f>SUM(C7:C16)</f>
        <v>13986.800000000001</v>
      </c>
      <c r="D17" s="198">
        <f t="shared" ref="D17:L17" si="1">SUM(D7:D16)</f>
        <v>1871.41</v>
      </c>
      <c r="E17" s="198">
        <f t="shared" si="1"/>
        <v>24281.030000000002</v>
      </c>
      <c r="F17" s="198">
        <f t="shared" si="1"/>
        <v>2858.654</v>
      </c>
      <c r="G17" s="198">
        <f t="shared" si="1"/>
        <v>23537.86</v>
      </c>
      <c r="H17" s="198">
        <f t="shared" si="1"/>
        <v>9315.0640000000003</v>
      </c>
      <c r="I17" s="198">
        <f t="shared" si="1"/>
        <v>3241.99</v>
      </c>
      <c r="J17" s="198">
        <f t="shared" si="1"/>
        <v>1942.6100000000001</v>
      </c>
      <c r="K17" s="198">
        <f t="shared" si="1"/>
        <v>257.74799999999999</v>
      </c>
      <c r="L17" s="198">
        <f t="shared" si="1"/>
        <v>81293.165999999997</v>
      </c>
      <c r="M17" s="318" t="s">
        <v>37</v>
      </c>
      <c r="N17" s="318"/>
    </row>
    <row r="18" spans="1:14" x14ac:dyDescent="0.2">
      <c r="G18" s="3"/>
    </row>
  </sheetData>
  <mergeCells count="10">
    <mergeCell ref="M17:N17"/>
    <mergeCell ref="A17:B17"/>
    <mergeCell ref="A6:B6"/>
    <mergeCell ref="M6:N6"/>
    <mergeCell ref="A1:N1"/>
    <mergeCell ref="D5:K5"/>
    <mergeCell ref="A2:N2"/>
    <mergeCell ref="A3:N3"/>
    <mergeCell ref="M5:N5"/>
    <mergeCell ref="A4:N4"/>
  </mergeCells>
  <phoneticPr fontId="12" type="noConversion"/>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85"/>
  <sheetViews>
    <sheetView rightToLeft="1" view="pageBreakPreview" topLeftCell="A68" zoomScaleNormal="100" zoomScaleSheetLayoutView="100" workbookViewId="0">
      <selection activeCell="C6" sqref="C6:L78"/>
    </sheetView>
  </sheetViews>
  <sheetFormatPr defaultRowHeight="14.25" x14ac:dyDescent="0.2"/>
  <cols>
    <col min="1" max="1" width="3.85546875" style="18" customWidth="1"/>
    <col min="2" max="2" width="35.7109375" style="13" customWidth="1"/>
    <col min="3" max="10" width="9.28515625" style="191" customWidth="1"/>
    <col min="11" max="11" width="14" style="191" bestFit="1" customWidth="1"/>
    <col min="12" max="12" width="15" style="191" bestFit="1" customWidth="1"/>
    <col min="13" max="13" width="35.7109375" style="5" customWidth="1"/>
    <col min="14" max="14" width="3.140625" style="192" customWidth="1"/>
    <col min="15" max="16384" width="9.140625" style="5"/>
  </cols>
  <sheetData>
    <row r="1" spans="1:14" s="1" customFormat="1" ht="20.25" x14ac:dyDescent="0.2">
      <c r="A1" s="335" t="s">
        <v>138</v>
      </c>
      <c r="B1" s="335"/>
      <c r="C1" s="335"/>
      <c r="D1" s="335"/>
      <c r="E1" s="335"/>
      <c r="F1" s="335"/>
      <c r="G1" s="335"/>
      <c r="H1" s="335"/>
      <c r="I1" s="335"/>
      <c r="J1" s="335"/>
      <c r="K1" s="335"/>
      <c r="L1" s="335"/>
      <c r="M1" s="335"/>
      <c r="N1" s="335"/>
    </row>
    <row r="2" spans="1:14" s="188" customFormat="1" ht="20.25" x14ac:dyDescent="0.2">
      <c r="A2" s="319">
        <v>2011</v>
      </c>
      <c r="B2" s="319"/>
      <c r="C2" s="319"/>
      <c r="D2" s="319"/>
      <c r="E2" s="319"/>
      <c r="F2" s="319"/>
      <c r="G2" s="319"/>
      <c r="H2" s="319"/>
      <c r="I2" s="319"/>
      <c r="J2" s="319"/>
      <c r="K2" s="319"/>
      <c r="L2" s="319"/>
      <c r="M2" s="319"/>
      <c r="N2" s="319"/>
    </row>
    <row r="3" spans="1:14" s="12" customFormat="1" ht="15.75" x14ac:dyDescent="0.2">
      <c r="A3" s="334" t="s">
        <v>139</v>
      </c>
      <c r="B3" s="334"/>
      <c r="C3" s="334"/>
      <c r="D3" s="334"/>
      <c r="E3" s="334"/>
      <c r="F3" s="334"/>
      <c r="G3" s="334"/>
      <c r="H3" s="334"/>
      <c r="I3" s="334"/>
      <c r="J3" s="334"/>
      <c r="K3" s="334"/>
      <c r="L3" s="334"/>
      <c r="M3" s="334"/>
      <c r="N3" s="334"/>
    </row>
    <row r="4" spans="1:14" s="189" customFormat="1" ht="21.95" customHeight="1" x14ac:dyDescent="0.2">
      <c r="A4" s="173" t="s">
        <v>511</v>
      </c>
      <c r="B4" s="173"/>
      <c r="C4" s="336">
        <v>2011</v>
      </c>
      <c r="D4" s="336"/>
      <c r="E4" s="336"/>
      <c r="F4" s="336"/>
      <c r="G4" s="336"/>
      <c r="H4" s="336"/>
      <c r="I4" s="336"/>
      <c r="J4" s="336"/>
      <c r="K4" s="336"/>
      <c r="L4" s="336"/>
      <c r="M4" s="314" t="s">
        <v>528</v>
      </c>
      <c r="N4" s="314"/>
    </row>
    <row r="5" spans="1:14" s="191" customFormat="1" ht="191.25" customHeight="1" x14ac:dyDescent="0.2">
      <c r="A5" s="321" t="s">
        <v>481</v>
      </c>
      <c r="B5" s="321"/>
      <c r="C5" s="99" t="s">
        <v>535</v>
      </c>
      <c r="D5" s="99" t="s">
        <v>536</v>
      </c>
      <c r="E5" s="99" t="s">
        <v>537</v>
      </c>
      <c r="F5" s="99" t="s">
        <v>538</v>
      </c>
      <c r="G5" s="99" t="s">
        <v>539</v>
      </c>
      <c r="H5" s="154" t="s">
        <v>540</v>
      </c>
      <c r="I5" s="99" t="s">
        <v>541</v>
      </c>
      <c r="J5" s="99" t="s">
        <v>542</v>
      </c>
      <c r="K5" s="99" t="s">
        <v>543</v>
      </c>
      <c r="L5" s="190" t="s">
        <v>544</v>
      </c>
      <c r="M5" s="311" t="s">
        <v>455</v>
      </c>
      <c r="N5" s="311"/>
    </row>
    <row r="6" spans="1:14" ht="24" customHeight="1" thickBot="1" x14ac:dyDescent="0.25">
      <c r="A6" s="74" t="s">
        <v>140</v>
      </c>
      <c r="B6" s="90" t="s">
        <v>10</v>
      </c>
      <c r="C6" s="244">
        <f>SUM(C7:C16)</f>
        <v>2182.85</v>
      </c>
      <c r="D6" s="244">
        <f t="shared" ref="D6:I6" si="0">SUM(D7:D16)</f>
        <v>500.28</v>
      </c>
      <c r="E6" s="244">
        <f t="shared" si="0"/>
        <v>835.27</v>
      </c>
      <c r="F6" s="244">
        <f t="shared" si="0"/>
        <v>137.17000000000002</v>
      </c>
      <c r="G6" s="244">
        <f t="shared" si="0"/>
        <v>1582.15</v>
      </c>
      <c r="H6" s="244">
        <f t="shared" si="0"/>
        <v>300.71000000000004</v>
      </c>
      <c r="I6" s="244">
        <f t="shared" si="0"/>
        <v>621.53</v>
      </c>
      <c r="J6" s="244">
        <f>SUM(J7:J16)</f>
        <v>753.66</v>
      </c>
      <c r="K6" s="244">
        <f>SUM(K7:K16)</f>
        <v>72.44</v>
      </c>
      <c r="L6" s="244">
        <f>SUM(C6:K6)</f>
        <v>6986.0599999999995</v>
      </c>
      <c r="M6" s="91" t="s">
        <v>11</v>
      </c>
      <c r="N6" s="92" t="s">
        <v>140</v>
      </c>
    </row>
    <row r="7" spans="1:14" ht="24" customHeight="1" thickTop="1" thickBot="1" x14ac:dyDescent="0.25">
      <c r="A7" s="66" t="s">
        <v>141</v>
      </c>
      <c r="B7" s="87" t="s">
        <v>142</v>
      </c>
      <c r="C7" s="229">
        <v>529.73</v>
      </c>
      <c r="D7" s="229">
        <v>128.44</v>
      </c>
      <c r="E7" s="229">
        <v>16.97</v>
      </c>
      <c r="F7" s="229">
        <v>0</v>
      </c>
      <c r="G7" s="229">
        <v>2.85</v>
      </c>
      <c r="H7" s="229">
        <v>0.42</v>
      </c>
      <c r="I7" s="229">
        <v>0.01</v>
      </c>
      <c r="J7" s="229">
        <v>268.08999999999997</v>
      </c>
      <c r="K7" s="229">
        <v>0.71</v>
      </c>
      <c r="L7" s="245">
        <f t="shared" ref="L7:L70" si="1">SUM(C7:K7)</f>
        <v>947.22</v>
      </c>
      <c r="M7" s="88" t="s">
        <v>143</v>
      </c>
      <c r="N7" s="89" t="s">
        <v>141</v>
      </c>
    </row>
    <row r="8" spans="1:14" ht="30" customHeight="1" thickTop="1" thickBot="1" x14ac:dyDescent="0.25">
      <c r="A8" s="62" t="s">
        <v>144</v>
      </c>
      <c r="B8" s="84" t="s">
        <v>145</v>
      </c>
      <c r="C8" s="230">
        <v>150.47</v>
      </c>
      <c r="D8" s="230">
        <v>29.69</v>
      </c>
      <c r="E8" s="230">
        <v>24.22</v>
      </c>
      <c r="F8" s="230">
        <v>0.13</v>
      </c>
      <c r="G8" s="230">
        <v>135.97999999999999</v>
      </c>
      <c r="H8" s="230">
        <v>116.45</v>
      </c>
      <c r="I8" s="230">
        <v>461.38</v>
      </c>
      <c r="J8" s="230">
        <v>282.8</v>
      </c>
      <c r="K8" s="230">
        <v>8.69</v>
      </c>
      <c r="L8" s="244">
        <f t="shared" si="1"/>
        <v>1209.81</v>
      </c>
      <c r="M8" s="85" t="s">
        <v>146</v>
      </c>
      <c r="N8" s="86" t="s">
        <v>144</v>
      </c>
    </row>
    <row r="9" spans="1:14" ht="33" customHeight="1" thickTop="1" thickBot="1" x14ac:dyDescent="0.25">
      <c r="A9" s="66" t="s">
        <v>147</v>
      </c>
      <c r="B9" s="87" t="s">
        <v>148</v>
      </c>
      <c r="C9" s="229">
        <v>548.24</v>
      </c>
      <c r="D9" s="229">
        <v>41.36</v>
      </c>
      <c r="E9" s="229">
        <v>224.93</v>
      </c>
      <c r="F9" s="229">
        <v>2.29</v>
      </c>
      <c r="G9" s="229">
        <v>44.5</v>
      </c>
      <c r="H9" s="229">
        <v>10.64</v>
      </c>
      <c r="I9" s="229">
        <v>16.54</v>
      </c>
      <c r="J9" s="229">
        <v>26.97</v>
      </c>
      <c r="K9" s="229">
        <v>0.09</v>
      </c>
      <c r="L9" s="245">
        <f t="shared" si="1"/>
        <v>915.56</v>
      </c>
      <c r="M9" s="88" t="s">
        <v>149</v>
      </c>
      <c r="N9" s="89" t="s">
        <v>147</v>
      </c>
    </row>
    <row r="10" spans="1:14" ht="30" customHeight="1" thickTop="1" thickBot="1" x14ac:dyDescent="0.25">
      <c r="A10" s="62" t="s">
        <v>150</v>
      </c>
      <c r="B10" s="84" t="s">
        <v>151</v>
      </c>
      <c r="C10" s="230">
        <v>88.84</v>
      </c>
      <c r="D10" s="230">
        <v>6.29</v>
      </c>
      <c r="E10" s="230">
        <v>16.73</v>
      </c>
      <c r="F10" s="230">
        <v>13.42</v>
      </c>
      <c r="G10" s="230">
        <v>114.31</v>
      </c>
      <c r="H10" s="230">
        <v>0.48</v>
      </c>
      <c r="I10" s="230">
        <v>2.6</v>
      </c>
      <c r="J10" s="230">
        <v>1.51</v>
      </c>
      <c r="K10" s="230">
        <v>0.08</v>
      </c>
      <c r="L10" s="244">
        <f t="shared" si="1"/>
        <v>244.26000000000002</v>
      </c>
      <c r="M10" s="85" t="s">
        <v>152</v>
      </c>
      <c r="N10" s="86" t="s">
        <v>150</v>
      </c>
    </row>
    <row r="11" spans="1:14" ht="24" customHeight="1" thickTop="1" thickBot="1" x14ac:dyDescent="0.25">
      <c r="A11" s="66" t="s">
        <v>153</v>
      </c>
      <c r="B11" s="87" t="s">
        <v>154</v>
      </c>
      <c r="C11" s="229">
        <v>231.26</v>
      </c>
      <c r="D11" s="229">
        <v>11.65</v>
      </c>
      <c r="E11" s="229">
        <v>118.28</v>
      </c>
      <c r="F11" s="229">
        <v>71.650000000000006</v>
      </c>
      <c r="G11" s="229">
        <v>648.27</v>
      </c>
      <c r="H11" s="229">
        <v>22.43</v>
      </c>
      <c r="I11" s="229">
        <v>66.48</v>
      </c>
      <c r="J11" s="229">
        <v>114.83</v>
      </c>
      <c r="K11" s="229">
        <v>1.0900000000000001</v>
      </c>
      <c r="L11" s="245">
        <f t="shared" si="1"/>
        <v>1285.94</v>
      </c>
      <c r="M11" s="88" t="s">
        <v>155</v>
      </c>
      <c r="N11" s="89" t="s">
        <v>153</v>
      </c>
    </row>
    <row r="12" spans="1:14" ht="30" customHeight="1" thickTop="1" thickBot="1" x14ac:dyDescent="0.25">
      <c r="A12" s="62" t="s">
        <v>156</v>
      </c>
      <c r="B12" s="84" t="s">
        <v>157</v>
      </c>
      <c r="C12" s="230">
        <v>257.39</v>
      </c>
      <c r="D12" s="230">
        <v>221.06</v>
      </c>
      <c r="E12" s="230">
        <v>131.5</v>
      </c>
      <c r="F12" s="230">
        <v>0.54</v>
      </c>
      <c r="G12" s="230">
        <v>392.1</v>
      </c>
      <c r="H12" s="230">
        <v>66.17</v>
      </c>
      <c r="I12" s="230">
        <v>35.14</v>
      </c>
      <c r="J12" s="230">
        <v>39.86</v>
      </c>
      <c r="K12" s="230">
        <v>46.51</v>
      </c>
      <c r="L12" s="244">
        <f t="shared" si="1"/>
        <v>1190.27</v>
      </c>
      <c r="M12" s="85" t="s">
        <v>158</v>
      </c>
      <c r="N12" s="86" t="s">
        <v>156</v>
      </c>
    </row>
    <row r="13" spans="1:14" ht="24" customHeight="1" thickTop="1" thickBot="1" x14ac:dyDescent="0.25">
      <c r="A13" s="66" t="s">
        <v>159</v>
      </c>
      <c r="B13" s="87" t="s">
        <v>160</v>
      </c>
      <c r="C13" s="229">
        <v>123.38</v>
      </c>
      <c r="D13" s="229">
        <v>5.83</v>
      </c>
      <c r="E13" s="229">
        <v>14.89</v>
      </c>
      <c r="F13" s="229">
        <v>3.88</v>
      </c>
      <c r="G13" s="229">
        <v>42.23</v>
      </c>
      <c r="H13" s="229">
        <v>4.9400000000000004</v>
      </c>
      <c r="I13" s="229">
        <v>0.88</v>
      </c>
      <c r="J13" s="229">
        <v>4.78</v>
      </c>
      <c r="K13" s="229">
        <v>0.62</v>
      </c>
      <c r="L13" s="245">
        <f t="shared" si="1"/>
        <v>201.43</v>
      </c>
      <c r="M13" s="88" t="s">
        <v>161</v>
      </c>
      <c r="N13" s="89" t="s">
        <v>159</v>
      </c>
    </row>
    <row r="14" spans="1:14" ht="24" customHeight="1" thickTop="1" thickBot="1" x14ac:dyDescent="0.25">
      <c r="A14" s="62" t="s">
        <v>162</v>
      </c>
      <c r="B14" s="84" t="s">
        <v>163</v>
      </c>
      <c r="C14" s="230">
        <v>133.52000000000001</v>
      </c>
      <c r="D14" s="230">
        <v>28.12</v>
      </c>
      <c r="E14" s="230">
        <v>108.66</v>
      </c>
      <c r="F14" s="230">
        <v>33.61</v>
      </c>
      <c r="G14" s="230">
        <v>97.96</v>
      </c>
      <c r="H14" s="230">
        <v>11.65</v>
      </c>
      <c r="I14" s="230">
        <v>36.07</v>
      </c>
      <c r="J14" s="230">
        <v>1.27</v>
      </c>
      <c r="K14" s="230">
        <v>3.86</v>
      </c>
      <c r="L14" s="244">
        <f t="shared" si="1"/>
        <v>454.71999999999997</v>
      </c>
      <c r="M14" s="85" t="s">
        <v>164</v>
      </c>
      <c r="N14" s="86" t="s">
        <v>162</v>
      </c>
    </row>
    <row r="15" spans="1:14" ht="24" customHeight="1" thickTop="1" thickBot="1" x14ac:dyDescent="0.25">
      <c r="A15" s="66" t="s">
        <v>165</v>
      </c>
      <c r="B15" s="87" t="s">
        <v>413</v>
      </c>
      <c r="C15" s="229">
        <v>25.3</v>
      </c>
      <c r="D15" s="229">
        <v>4.4400000000000004</v>
      </c>
      <c r="E15" s="229">
        <v>17.329999999999998</v>
      </c>
      <c r="F15" s="229">
        <v>0.35</v>
      </c>
      <c r="G15" s="229">
        <v>14.64</v>
      </c>
      <c r="H15" s="229">
        <v>11.39</v>
      </c>
      <c r="I15" s="229">
        <v>0.26</v>
      </c>
      <c r="J15" s="229">
        <v>10.67</v>
      </c>
      <c r="K15" s="229">
        <v>8.2899999999999991</v>
      </c>
      <c r="L15" s="245">
        <f t="shared" si="1"/>
        <v>92.670000000000016</v>
      </c>
      <c r="M15" s="88" t="s">
        <v>166</v>
      </c>
      <c r="N15" s="89" t="s">
        <v>165</v>
      </c>
    </row>
    <row r="16" spans="1:14" ht="24" customHeight="1" thickTop="1" thickBot="1" x14ac:dyDescent="0.25">
      <c r="A16" s="104" t="s">
        <v>167</v>
      </c>
      <c r="B16" s="105" t="s">
        <v>168</v>
      </c>
      <c r="C16" s="246">
        <v>94.72</v>
      </c>
      <c r="D16" s="246">
        <v>23.4</v>
      </c>
      <c r="E16" s="246">
        <v>161.76</v>
      </c>
      <c r="F16" s="246">
        <v>11.3</v>
      </c>
      <c r="G16" s="246">
        <v>89.31</v>
      </c>
      <c r="H16" s="246">
        <v>56.14</v>
      </c>
      <c r="I16" s="246">
        <v>2.17</v>
      </c>
      <c r="J16" s="246">
        <v>2.88</v>
      </c>
      <c r="K16" s="246">
        <v>2.5</v>
      </c>
      <c r="L16" s="244">
        <f t="shared" si="1"/>
        <v>444.18</v>
      </c>
      <c r="M16" s="106" t="s">
        <v>414</v>
      </c>
      <c r="N16" s="107" t="s">
        <v>167</v>
      </c>
    </row>
    <row r="17" spans="1:14" ht="24" customHeight="1" thickTop="1" thickBot="1" x14ac:dyDescent="0.25">
      <c r="A17" s="62" t="s">
        <v>169</v>
      </c>
      <c r="B17" s="84" t="s">
        <v>13</v>
      </c>
      <c r="C17" s="247">
        <f t="shared" ref="C17:I17" si="2">SUM(C18:C19)</f>
        <v>317.54000000000002</v>
      </c>
      <c r="D17" s="247">
        <f t="shared" si="2"/>
        <v>10.1</v>
      </c>
      <c r="E17" s="247">
        <f t="shared" si="2"/>
        <v>319.89</v>
      </c>
      <c r="F17" s="247">
        <f t="shared" si="2"/>
        <v>57.480000000000004</v>
      </c>
      <c r="G17" s="247">
        <f t="shared" si="2"/>
        <v>54.209999999999994</v>
      </c>
      <c r="H17" s="247">
        <f t="shared" si="2"/>
        <v>8.33</v>
      </c>
      <c r="I17" s="247">
        <f t="shared" si="2"/>
        <v>17.12</v>
      </c>
      <c r="J17" s="247">
        <f>SUM(J18:J19)</f>
        <v>9.82</v>
      </c>
      <c r="K17" s="247">
        <f>SUM(K18:K19)</f>
        <v>22.58</v>
      </c>
      <c r="L17" s="244">
        <f t="shared" si="1"/>
        <v>817.07000000000016</v>
      </c>
      <c r="M17" s="85" t="s">
        <v>170</v>
      </c>
      <c r="N17" s="86" t="s">
        <v>169</v>
      </c>
    </row>
    <row r="18" spans="1:14" ht="24" customHeight="1" thickTop="1" thickBot="1" x14ac:dyDescent="0.25">
      <c r="A18" s="66" t="s">
        <v>171</v>
      </c>
      <c r="B18" s="87" t="s">
        <v>172</v>
      </c>
      <c r="C18" s="229">
        <v>311.82</v>
      </c>
      <c r="D18" s="229">
        <v>8.07</v>
      </c>
      <c r="E18" s="229">
        <v>191.53</v>
      </c>
      <c r="F18" s="229">
        <v>2.4900000000000002</v>
      </c>
      <c r="G18" s="229">
        <v>19.55</v>
      </c>
      <c r="H18" s="229">
        <v>7.9</v>
      </c>
      <c r="I18" s="229">
        <v>10.050000000000001</v>
      </c>
      <c r="J18" s="229">
        <v>9.82</v>
      </c>
      <c r="K18" s="229">
        <v>3.9</v>
      </c>
      <c r="L18" s="245">
        <f t="shared" si="1"/>
        <v>565.12999999999988</v>
      </c>
      <c r="M18" s="88" t="s">
        <v>173</v>
      </c>
      <c r="N18" s="89" t="s">
        <v>171</v>
      </c>
    </row>
    <row r="19" spans="1:14" ht="24" customHeight="1" thickTop="1" thickBot="1" x14ac:dyDescent="0.25">
      <c r="A19" s="62" t="s">
        <v>174</v>
      </c>
      <c r="B19" s="84" t="s">
        <v>175</v>
      </c>
      <c r="C19" s="230">
        <v>5.72</v>
      </c>
      <c r="D19" s="230">
        <v>2.0299999999999998</v>
      </c>
      <c r="E19" s="230">
        <v>128.36000000000001</v>
      </c>
      <c r="F19" s="230">
        <v>54.99</v>
      </c>
      <c r="G19" s="230">
        <v>34.659999999999997</v>
      </c>
      <c r="H19" s="230">
        <v>0.43</v>
      </c>
      <c r="I19" s="230">
        <v>7.07</v>
      </c>
      <c r="J19" s="230">
        <v>0</v>
      </c>
      <c r="K19" s="230">
        <v>18.68</v>
      </c>
      <c r="L19" s="244">
        <f t="shared" si="1"/>
        <v>251.94000000000003</v>
      </c>
      <c r="M19" s="85" t="s">
        <v>176</v>
      </c>
      <c r="N19" s="86" t="s">
        <v>174</v>
      </c>
    </row>
    <row r="20" spans="1:14" ht="24" customHeight="1" thickTop="1" thickBot="1" x14ac:dyDescent="0.25">
      <c r="A20" s="66" t="s">
        <v>177</v>
      </c>
      <c r="B20" s="87" t="s">
        <v>16</v>
      </c>
      <c r="C20" s="245">
        <f t="shared" ref="C20:I20" si="3">SUM(C21:C29)</f>
        <v>2002.37</v>
      </c>
      <c r="D20" s="245">
        <f t="shared" si="3"/>
        <v>19.45</v>
      </c>
      <c r="E20" s="245">
        <f t="shared" si="3"/>
        <v>1191.06</v>
      </c>
      <c r="F20" s="245">
        <f t="shared" si="3"/>
        <v>11.52</v>
      </c>
      <c r="G20" s="245">
        <f t="shared" si="3"/>
        <v>344.25000000000006</v>
      </c>
      <c r="H20" s="245">
        <f t="shared" si="3"/>
        <v>36.31</v>
      </c>
      <c r="I20" s="245">
        <f t="shared" si="3"/>
        <v>1326.2</v>
      </c>
      <c r="J20" s="245">
        <f>SUM(J21:J29)</f>
        <v>833.06</v>
      </c>
      <c r="K20" s="245">
        <f>SUM(K21:K29)</f>
        <v>21.55</v>
      </c>
      <c r="L20" s="245">
        <f t="shared" si="1"/>
        <v>5785.7699999999995</v>
      </c>
      <c r="M20" s="88" t="s">
        <v>178</v>
      </c>
      <c r="N20" s="89" t="s">
        <v>177</v>
      </c>
    </row>
    <row r="21" spans="1:14" ht="24" customHeight="1" thickTop="1" thickBot="1" x14ac:dyDescent="0.25">
      <c r="A21" s="62" t="s">
        <v>179</v>
      </c>
      <c r="B21" s="84" t="s">
        <v>180</v>
      </c>
      <c r="C21" s="230">
        <v>0.05</v>
      </c>
      <c r="D21" s="230">
        <v>1.2</v>
      </c>
      <c r="E21" s="230">
        <v>0.28000000000000003</v>
      </c>
      <c r="F21" s="230">
        <v>0</v>
      </c>
      <c r="G21" s="230">
        <v>0.7</v>
      </c>
      <c r="H21" s="230">
        <v>0</v>
      </c>
      <c r="I21" s="230">
        <v>0.06</v>
      </c>
      <c r="J21" s="230">
        <v>0</v>
      </c>
      <c r="K21" s="230">
        <v>0</v>
      </c>
      <c r="L21" s="244">
        <f t="shared" si="1"/>
        <v>2.29</v>
      </c>
      <c r="M21" s="85" t="s">
        <v>181</v>
      </c>
      <c r="N21" s="86" t="s">
        <v>179</v>
      </c>
    </row>
    <row r="22" spans="1:14" ht="15.75" thickTop="1" thickBot="1" x14ac:dyDescent="0.25">
      <c r="A22" s="66" t="s">
        <v>182</v>
      </c>
      <c r="B22" s="87" t="s">
        <v>183</v>
      </c>
      <c r="C22" s="229">
        <v>8.23</v>
      </c>
      <c r="D22" s="229">
        <v>1.0900000000000001</v>
      </c>
      <c r="E22" s="229">
        <v>0.05</v>
      </c>
      <c r="F22" s="229">
        <v>0</v>
      </c>
      <c r="G22" s="229">
        <v>5.88</v>
      </c>
      <c r="H22" s="229">
        <v>1.08</v>
      </c>
      <c r="I22" s="229">
        <v>0.42</v>
      </c>
      <c r="J22" s="229">
        <v>7.0000000000000007E-2</v>
      </c>
      <c r="K22" s="229">
        <v>0.04</v>
      </c>
      <c r="L22" s="245">
        <f t="shared" si="1"/>
        <v>16.86</v>
      </c>
      <c r="M22" s="88" t="s">
        <v>415</v>
      </c>
      <c r="N22" s="89" t="s">
        <v>182</v>
      </c>
    </row>
    <row r="23" spans="1:14" ht="27" thickTop="1" thickBot="1" x14ac:dyDescent="0.25">
      <c r="A23" s="62" t="s">
        <v>184</v>
      </c>
      <c r="B23" s="84" t="s">
        <v>416</v>
      </c>
      <c r="C23" s="230">
        <v>6.31</v>
      </c>
      <c r="D23" s="230">
        <v>0.02</v>
      </c>
      <c r="E23" s="230">
        <v>16.63</v>
      </c>
      <c r="F23" s="230">
        <v>0.03</v>
      </c>
      <c r="G23" s="230">
        <v>6.69</v>
      </c>
      <c r="H23" s="230">
        <v>11.68</v>
      </c>
      <c r="I23" s="230">
        <v>0.01</v>
      </c>
      <c r="J23" s="230">
        <v>0.08</v>
      </c>
      <c r="K23" s="230">
        <v>0.01</v>
      </c>
      <c r="L23" s="244">
        <f t="shared" si="1"/>
        <v>41.459999999999994</v>
      </c>
      <c r="M23" s="85" t="s">
        <v>185</v>
      </c>
      <c r="N23" s="86" t="s">
        <v>184</v>
      </c>
    </row>
    <row r="24" spans="1:14" ht="24" customHeight="1" thickTop="1" thickBot="1" x14ac:dyDescent="0.25">
      <c r="A24" s="66" t="s">
        <v>186</v>
      </c>
      <c r="B24" s="87" t="s">
        <v>187</v>
      </c>
      <c r="C24" s="229">
        <v>11.33</v>
      </c>
      <c r="D24" s="229">
        <v>7.23</v>
      </c>
      <c r="E24" s="229">
        <v>107.05</v>
      </c>
      <c r="F24" s="229">
        <v>6.89</v>
      </c>
      <c r="G24" s="229">
        <v>86.56</v>
      </c>
      <c r="H24" s="229">
        <v>6.65</v>
      </c>
      <c r="I24" s="229">
        <v>14.11</v>
      </c>
      <c r="J24" s="229">
        <v>0.98</v>
      </c>
      <c r="K24" s="229">
        <v>12.27</v>
      </c>
      <c r="L24" s="245">
        <f t="shared" si="1"/>
        <v>253.07</v>
      </c>
      <c r="M24" s="88" t="s">
        <v>188</v>
      </c>
      <c r="N24" s="89" t="s">
        <v>186</v>
      </c>
    </row>
    <row r="25" spans="1:14" ht="24" customHeight="1" thickTop="1" thickBot="1" x14ac:dyDescent="0.25">
      <c r="A25" s="62" t="s">
        <v>189</v>
      </c>
      <c r="B25" s="84" t="s">
        <v>190</v>
      </c>
      <c r="C25" s="230">
        <v>1.19</v>
      </c>
      <c r="D25" s="230">
        <v>0.01</v>
      </c>
      <c r="E25" s="230">
        <v>2.04</v>
      </c>
      <c r="F25" s="230">
        <v>0.22</v>
      </c>
      <c r="G25" s="230">
        <v>0.54</v>
      </c>
      <c r="H25" s="230">
        <v>2.84</v>
      </c>
      <c r="I25" s="230">
        <v>1.02</v>
      </c>
      <c r="J25" s="230">
        <v>0</v>
      </c>
      <c r="K25" s="230">
        <v>0</v>
      </c>
      <c r="L25" s="244">
        <f t="shared" si="1"/>
        <v>7.8599999999999994</v>
      </c>
      <c r="M25" s="85" t="s">
        <v>191</v>
      </c>
      <c r="N25" s="86" t="s">
        <v>189</v>
      </c>
    </row>
    <row r="26" spans="1:14" ht="27" thickTop="1" thickBot="1" x14ac:dyDescent="0.25">
      <c r="A26" s="66" t="s">
        <v>192</v>
      </c>
      <c r="B26" s="87" t="s">
        <v>193</v>
      </c>
      <c r="C26" s="229">
        <v>3.15</v>
      </c>
      <c r="D26" s="229">
        <v>0.04</v>
      </c>
      <c r="E26" s="229">
        <v>1.51</v>
      </c>
      <c r="F26" s="229">
        <v>0</v>
      </c>
      <c r="G26" s="229">
        <v>13.12</v>
      </c>
      <c r="H26" s="229">
        <v>0.87</v>
      </c>
      <c r="I26" s="229">
        <v>0.02</v>
      </c>
      <c r="J26" s="229">
        <v>1.67</v>
      </c>
      <c r="K26" s="229">
        <v>0</v>
      </c>
      <c r="L26" s="245">
        <f t="shared" si="1"/>
        <v>20.380000000000003</v>
      </c>
      <c r="M26" s="88" t="s">
        <v>417</v>
      </c>
      <c r="N26" s="89" t="s">
        <v>192</v>
      </c>
    </row>
    <row r="27" spans="1:14" ht="35.25" thickTop="1" thickBot="1" x14ac:dyDescent="0.25">
      <c r="A27" s="62" t="s">
        <v>194</v>
      </c>
      <c r="B27" s="84" t="s">
        <v>195</v>
      </c>
      <c r="C27" s="230">
        <v>1024.8699999999999</v>
      </c>
      <c r="D27" s="230">
        <v>4.5999999999999996</v>
      </c>
      <c r="E27" s="230">
        <v>64.040000000000006</v>
      </c>
      <c r="F27" s="230">
        <v>4.33</v>
      </c>
      <c r="G27" s="230">
        <v>182.55</v>
      </c>
      <c r="H27" s="230">
        <v>5.86</v>
      </c>
      <c r="I27" s="230">
        <v>0.32</v>
      </c>
      <c r="J27" s="230">
        <v>0.68</v>
      </c>
      <c r="K27" s="230">
        <v>1.2</v>
      </c>
      <c r="L27" s="244">
        <f t="shared" si="1"/>
        <v>1288.4499999999996</v>
      </c>
      <c r="M27" s="85" t="s">
        <v>196</v>
      </c>
      <c r="N27" s="86" t="s">
        <v>194</v>
      </c>
    </row>
    <row r="28" spans="1:14" ht="24" customHeight="1" thickTop="1" thickBot="1" x14ac:dyDescent="0.25">
      <c r="A28" s="66" t="s">
        <v>197</v>
      </c>
      <c r="B28" s="87" t="s">
        <v>198</v>
      </c>
      <c r="C28" s="229">
        <v>928.12</v>
      </c>
      <c r="D28" s="229">
        <v>0</v>
      </c>
      <c r="E28" s="229">
        <v>980.66</v>
      </c>
      <c r="F28" s="229">
        <v>0</v>
      </c>
      <c r="G28" s="229">
        <v>28.28</v>
      </c>
      <c r="H28" s="229">
        <v>3.58</v>
      </c>
      <c r="I28" s="229">
        <v>1296.21</v>
      </c>
      <c r="J28" s="229">
        <v>828.29</v>
      </c>
      <c r="K28" s="229">
        <v>0.21</v>
      </c>
      <c r="L28" s="245">
        <f t="shared" si="1"/>
        <v>4065.35</v>
      </c>
      <c r="M28" s="88" t="s">
        <v>199</v>
      </c>
      <c r="N28" s="89" t="s">
        <v>197</v>
      </c>
    </row>
    <row r="29" spans="1:14" ht="27" thickTop="1" thickBot="1" x14ac:dyDescent="0.25">
      <c r="A29" s="104" t="s">
        <v>200</v>
      </c>
      <c r="B29" s="105" t="s">
        <v>201</v>
      </c>
      <c r="C29" s="246">
        <v>19.12</v>
      </c>
      <c r="D29" s="246">
        <v>5.26</v>
      </c>
      <c r="E29" s="246">
        <v>18.8</v>
      </c>
      <c r="F29" s="246">
        <v>0.05</v>
      </c>
      <c r="G29" s="246">
        <v>19.93</v>
      </c>
      <c r="H29" s="246">
        <v>3.75</v>
      </c>
      <c r="I29" s="246">
        <v>14.03</v>
      </c>
      <c r="J29" s="246">
        <v>1.29</v>
      </c>
      <c r="K29" s="246">
        <v>7.82</v>
      </c>
      <c r="L29" s="244">
        <f t="shared" si="1"/>
        <v>90.050000000000011</v>
      </c>
      <c r="M29" s="106" t="s">
        <v>393</v>
      </c>
      <c r="N29" s="107" t="s">
        <v>200</v>
      </c>
    </row>
    <row r="30" spans="1:14" ht="24" thickTop="1" thickBot="1" x14ac:dyDescent="0.25">
      <c r="A30" s="74" t="s">
        <v>202</v>
      </c>
      <c r="B30" s="90" t="s">
        <v>408</v>
      </c>
      <c r="C30" s="244">
        <f t="shared" ref="C30:I30" si="4">SUM(C31:C33)</f>
        <v>555.82000000000005</v>
      </c>
      <c r="D30" s="244">
        <f t="shared" si="4"/>
        <v>5.37</v>
      </c>
      <c r="E30" s="244">
        <f t="shared" si="4"/>
        <v>56.87</v>
      </c>
      <c r="F30" s="244">
        <f t="shared" si="4"/>
        <v>7.7839999999999998</v>
      </c>
      <c r="G30" s="244">
        <f t="shared" si="4"/>
        <v>123.41999999999999</v>
      </c>
      <c r="H30" s="244">
        <f t="shared" si="4"/>
        <v>217.82400000000001</v>
      </c>
      <c r="I30" s="244">
        <f t="shared" si="4"/>
        <v>0.54</v>
      </c>
      <c r="J30" s="244">
        <f>SUM(J31:J33)</f>
        <v>0.34</v>
      </c>
      <c r="K30" s="244">
        <f>SUM(K31:K33)</f>
        <v>0.42799999999999999</v>
      </c>
      <c r="L30" s="244">
        <f t="shared" si="1"/>
        <v>968.39599999999996</v>
      </c>
      <c r="M30" s="91" t="s">
        <v>203</v>
      </c>
      <c r="N30" s="92" t="s">
        <v>202</v>
      </c>
    </row>
    <row r="31" spans="1:14" ht="15.75" thickTop="1" thickBot="1" x14ac:dyDescent="0.25">
      <c r="A31" s="66" t="s">
        <v>204</v>
      </c>
      <c r="B31" s="87" t="s">
        <v>205</v>
      </c>
      <c r="C31" s="229">
        <v>1.64</v>
      </c>
      <c r="D31" s="229">
        <v>2.2400000000000002</v>
      </c>
      <c r="E31" s="229">
        <v>4.9400000000000004</v>
      </c>
      <c r="F31" s="229">
        <v>4.3999999999999997E-2</v>
      </c>
      <c r="G31" s="229">
        <v>4.9400000000000004</v>
      </c>
      <c r="H31" s="229">
        <v>4.3999999999999997E-2</v>
      </c>
      <c r="I31" s="229">
        <v>0</v>
      </c>
      <c r="J31" s="229">
        <v>0</v>
      </c>
      <c r="K31" s="229">
        <v>4.3999999999999997E-2</v>
      </c>
      <c r="L31" s="245">
        <f>SUM(C31:K31)</f>
        <v>13.892000000000003</v>
      </c>
      <c r="M31" s="88" t="s">
        <v>206</v>
      </c>
      <c r="N31" s="89" t="s">
        <v>204</v>
      </c>
    </row>
    <row r="32" spans="1:14" ht="24" thickTop="1" thickBot="1" x14ac:dyDescent="0.25">
      <c r="A32" s="62" t="s">
        <v>207</v>
      </c>
      <c r="B32" s="84" t="s">
        <v>208</v>
      </c>
      <c r="C32" s="230">
        <v>553.94000000000005</v>
      </c>
      <c r="D32" s="230">
        <v>2.59</v>
      </c>
      <c r="E32" s="230">
        <v>49.99</v>
      </c>
      <c r="F32" s="230">
        <v>7.74</v>
      </c>
      <c r="G32" s="230">
        <v>117.74</v>
      </c>
      <c r="H32" s="230">
        <v>217.44</v>
      </c>
      <c r="I32" s="230">
        <v>0.54</v>
      </c>
      <c r="J32" s="230">
        <v>0.34</v>
      </c>
      <c r="K32" s="230">
        <v>0.34</v>
      </c>
      <c r="L32" s="244">
        <f>SUM(C32:K32)</f>
        <v>950.66000000000008</v>
      </c>
      <c r="M32" s="85" t="s">
        <v>209</v>
      </c>
      <c r="N32" s="86" t="s">
        <v>207</v>
      </c>
    </row>
    <row r="33" spans="1:14" ht="15.75" thickTop="1" thickBot="1" x14ac:dyDescent="0.25">
      <c r="A33" s="66" t="s">
        <v>210</v>
      </c>
      <c r="B33" s="87" t="s">
        <v>211</v>
      </c>
      <c r="C33" s="229">
        <v>0.24</v>
      </c>
      <c r="D33" s="229">
        <v>0.54</v>
      </c>
      <c r="E33" s="229">
        <v>1.94</v>
      </c>
      <c r="F33" s="229">
        <v>0</v>
      </c>
      <c r="G33" s="229">
        <v>0.74</v>
      </c>
      <c r="H33" s="229">
        <v>0.34</v>
      </c>
      <c r="I33" s="229">
        <v>0</v>
      </c>
      <c r="J33" s="229">
        <v>0</v>
      </c>
      <c r="K33" s="229">
        <v>4.3999999999999997E-2</v>
      </c>
      <c r="L33" s="245">
        <f>SUM(C33:K33)</f>
        <v>3.8439999999999999</v>
      </c>
      <c r="M33" s="88" t="s">
        <v>212</v>
      </c>
      <c r="N33" s="89" t="s">
        <v>210</v>
      </c>
    </row>
    <row r="34" spans="1:14" ht="15.75" thickTop="1" thickBot="1" x14ac:dyDescent="0.25">
      <c r="A34" s="62" t="s">
        <v>213</v>
      </c>
      <c r="B34" s="84" t="s">
        <v>21</v>
      </c>
      <c r="C34" s="247">
        <f t="shared" ref="C34:I34" si="5">SUM(C35:C37)</f>
        <v>277.52999999999997</v>
      </c>
      <c r="D34" s="247">
        <f t="shared" si="5"/>
        <v>24.53</v>
      </c>
      <c r="E34" s="247">
        <f t="shared" si="5"/>
        <v>11.49</v>
      </c>
      <c r="F34" s="247">
        <f t="shared" si="5"/>
        <v>0.01</v>
      </c>
      <c r="G34" s="247">
        <f t="shared" si="5"/>
        <v>17.05</v>
      </c>
      <c r="H34" s="247">
        <f t="shared" si="5"/>
        <v>1.01</v>
      </c>
      <c r="I34" s="247">
        <f t="shared" si="5"/>
        <v>0.75</v>
      </c>
      <c r="J34" s="247">
        <f>SUM(J35:J37)</f>
        <v>0.18000000000000002</v>
      </c>
      <c r="K34" s="247">
        <f>SUM(K35:K37)</f>
        <v>0.01</v>
      </c>
      <c r="L34" s="244">
        <f t="shared" si="1"/>
        <v>332.55999999999995</v>
      </c>
      <c r="M34" s="85" t="s">
        <v>214</v>
      </c>
      <c r="N34" s="86" t="s">
        <v>213</v>
      </c>
    </row>
    <row r="35" spans="1:14" ht="15.75" thickTop="1" thickBot="1" x14ac:dyDescent="0.25">
      <c r="A35" s="66" t="s">
        <v>215</v>
      </c>
      <c r="B35" s="87" t="s">
        <v>216</v>
      </c>
      <c r="C35" s="229">
        <v>0</v>
      </c>
      <c r="D35" s="229">
        <v>0</v>
      </c>
      <c r="E35" s="229">
        <v>0</v>
      </c>
      <c r="F35" s="229">
        <v>0</v>
      </c>
      <c r="G35" s="229">
        <v>0.21</v>
      </c>
      <c r="H35" s="229">
        <v>0.11</v>
      </c>
      <c r="I35" s="229">
        <v>0</v>
      </c>
      <c r="J35" s="229">
        <v>0.17</v>
      </c>
      <c r="K35" s="229">
        <v>0</v>
      </c>
      <c r="L35" s="245">
        <f t="shared" si="1"/>
        <v>0.49</v>
      </c>
      <c r="M35" s="88" t="s">
        <v>217</v>
      </c>
      <c r="N35" s="89" t="s">
        <v>215</v>
      </c>
    </row>
    <row r="36" spans="1:14" ht="15.75" thickTop="1" thickBot="1" x14ac:dyDescent="0.25">
      <c r="A36" s="62" t="s">
        <v>218</v>
      </c>
      <c r="B36" s="84" t="s">
        <v>418</v>
      </c>
      <c r="C36" s="230">
        <v>66.55</v>
      </c>
      <c r="D36" s="230">
        <v>22.75</v>
      </c>
      <c r="E36" s="230">
        <v>10.93</v>
      </c>
      <c r="F36" s="230">
        <v>0.01</v>
      </c>
      <c r="G36" s="230">
        <v>13.88</v>
      </c>
      <c r="H36" s="230">
        <v>0.88</v>
      </c>
      <c r="I36" s="230">
        <v>0.75</v>
      </c>
      <c r="J36" s="230">
        <v>0.01</v>
      </c>
      <c r="K36" s="230">
        <v>0</v>
      </c>
      <c r="L36" s="244">
        <f t="shared" si="1"/>
        <v>115.75999999999999</v>
      </c>
      <c r="M36" s="85" t="s">
        <v>219</v>
      </c>
      <c r="N36" s="86" t="s">
        <v>218</v>
      </c>
    </row>
    <row r="37" spans="1:14" ht="35.25" thickTop="1" thickBot="1" x14ac:dyDescent="0.25">
      <c r="A37" s="66" t="s">
        <v>220</v>
      </c>
      <c r="B37" s="87" t="s">
        <v>221</v>
      </c>
      <c r="C37" s="229">
        <v>210.98</v>
      </c>
      <c r="D37" s="229">
        <v>1.78</v>
      </c>
      <c r="E37" s="229">
        <v>0.56000000000000005</v>
      </c>
      <c r="F37" s="229">
        <v>0</v>
      </c>
      <c r="G37" s="229">
        <v>2.96</v>
      </c>
      <c r="H37" s="229">
        <v>0.02</v>
      </c>
      <c r="I37" s="229">
        <v>0</v>
      </c>
      <c r="J37" s="229">
        <v>0</v>
      </c>
      <c r="K37" s="229">
        <v>0.01</v>
      </c>
      <c r="L37" s="245">
        <f t="shared" si="1"/>
        <v>216.31</v>
      </c>
      <c r="M37" s="88" t="s">
        <v>222</v>
      </c>
      <c r="N37" s="89" t="s">
        <v>220</v>
      </c>
    </row>
    <row r="38" spans="1:14" ht="15.75" thickTop="1" thickBot="1" x14ac:dyDescent="0.25">
      <c r="A38" s="62" t="s">
        <v>223</v>
      </c>
      <c r="B38" s="84" t="s">
        <v>224</v>
      </c>
      <c r="C38" s="247">
        <f t="shared" ref="C38:I38" si="6">SUM(C39:C47)</f>
        <v>1777.32</v>
      </c>
      <c r="D38" s="247">
        <f t="shared" si="6"/>
        <v>128.82000000000002</v>
      </c>
      <c r="E38" s="247">
        <f t="shared" si="6"/>
        <v>2636.5499999999997</v>
      </c>
      <c r="F38" s="247">
        <f t="shared" si="6"/>
        <v>161.28</v>
      </c>
      <c r="G38" s="247">
        <f t="shared" si="6"/>
        <v>955.15</v>
      </c>
      <c r="H38" s="247">
        <f t="shared" si="6"/>
        <v>704.05</v>
      </c>
      <c r="I38" s="247">
        <f t="shared" si="6"/>
        <v>137.48000000000002</v>
      </c>
      <c r="J38" s="247">
        <f>SUM(J39:J47)</f>
        <v>27.18</v>
      </c>
      <c r="K38" s="247">
        <f>SUM(K39:K47)</f>
        <v>34.81</v>
      </c>
      <c r="L38" s="244">
        <f t="shared" si="1"/>
        <v>6562.64</v>
      </c>
      <c r="M38" s="85" t="s">
        <v>395</v>
      </c>
      <c r="N38" s="86" t="s">
        <v>223</v>
      </c>
    </row>
    <row r="39" spans="1:14" ht="15.75" thickTop="1" thickBot="1" x14ac:dyDescent="0.25">
      <c r="A39" s="66" t="s">
        <v>225</v>
      </c>
      <c r="B39" s="87" t="s">
        <v>226</v>
      </c>
      <c r="C39" s="229">
        <v>88.85</v>
      </c>
      <c r="D39" s="229">
        <v>0.44</v>
      </c>
      <c r="E39" s="229">
        <v>59.98</v>
      </c>
      <c r="F39" s="229">
        <v>3.17</v>
      </c>
      <c r="G39" s="229">
        <v>125.52</v>
      </c>
      <c r="H39" s="229">
        <v>48.9</v>
      </c>
      <c r="I39" s="229">
        <v>0.75</v>
      </c>
      <c r="J39" s="229">
        <v>0.16</v>
      </c>
      <c r="K39" s="229">
        <v>2.48</v>
      </c>
      <c r="L39" s="245">
        <f t="shared" si="1"/>
        <v>330.25</v>
      </c>
      <c r="M39" s="88" t="s">
        <v>227</v>
      </c>
      <c r="N39" s="89" t="s">
        <v>225</v>
      </c>
    </row>
    <row r="40" spans="1:14" ht="15.75" thickTop="1" thickBot="1" x14ac:dyDescent="0.25">
      <c r="A40" s="62" t="s">
        <v>228</v>
      </c>
      <c r="B40" s="84" t="s">
        <v>229</v>
      </c>
      <c r="C40" s="230">
        <v>108.24</v>
      </c>
      <c r="D40" s="230">
        <v>9.26</v>
      </c>
      <c r="E40" s="230">
        <v>339.16</v>
      </c>
      <c r="F40" s="230">
        <v>5.75</v>
      </c>
      <c r="G40" s="230">
        <v>285.04000000000002</v>
      </c>
      <c r="H40" s="230">
        <v>62.44</v>
      </c>
      <c r="I40" s="230">
        <v>60.45</v>
      </c>
      <c r="J40" s="230">
        <v>5.18</v>
      </c>
      <c r="K40" s="230">
        <v>6.84</v>
      </c>
      <c r="L40" s="244">
        <f t="shared" si="1"/>
        <v>882.36000000000013</v>
      </c>
      <c r="M40" s="85" t="s">
        <v>230</v>
      </c>
      <c r="N40" s="86" t="s">
        <v>228</v>
      </c>
    </row>
    <row r="41" spans="1:14" ht="15.75" thickTop="1" thickBot="1" x14ac:dyDescent="0.25">
      <c r="A41" s="66" t="s">
        <v>231</v>
      </c>
      <c r="B41" s="87" t="s">
        <v>232</v>
      </c>
      <c r="C41" s="229">
        <v>253.71</v>
      </c>
      <c r="D41" s="229">
        <v>9.98</v>
      </c>
      <c r="E41" s="229">
        <v>129.83000000000001</v>
      </c>
      <c r="F41" s="229">
        <v>3.52</v>
      </c>
      <c r="G41" s="229">
        <v>19.7</v>
      </c>
      <c r="H41" s="229">
        <v>38.130000000000003</v>
      </c>
      <c r="I41" s="229">
        <v>3.96</v>
      </c>
      <c r="J41" s="229">
        <v>0.37</v>
      </c>
      <c r="K41" s="229">
        <v>0.35</v>
      </c>
      <c r="L41" s="245">
        <f t="shared" si="1"/>
        <v>459.54999999999995</v>
      </c>
      <c r="M41" s="88" t="s">
        <v>419</v>
      </c>
      <c r="N41" s="89" t="s">
        <v>231</v>
      </c>
    </row>
    <row r="42" spans="1:14" ht="15.75" thickTop="1" thickBot="1" x14ac:dyDescent="0.25">
      <c r="A42" s="62">
        <v>54</v>
      </c>
      <c r="B42" s="84" t="s">
        <v>234</v>
      </c>
      <c r="C42" s="230">
        <v>88.79</v>
      </c>
      <c r="D42" s="230">
        <v>42.27</v>
      </c>
      <c r="E42" s="230">
        <v>710.86</v>
      </c>
      <c r="F42" s="230">
        <v>102.63</v>
      </c>
      <c r="G42" s="230">
        <v>38.72</v>
      </c>
      <c r="H42" s="230">
        <v>150.72</v>
      </c>
      <c r="I42" s="230">
        <v>27.43</v>
      </c>
      <c r="J42" s="230">
        <v>9.2899999999999991</v>
      </c>
      <c r="K42" s="230">
        <v>1.95</v>
      </c>
      <c r="L42" s="244">
        <f t="shared" si="1"/>
        <v>1172.6600000000001</v>
      </c>
      <c r="M42" s="85" t="s">
        <v>235</v>
      </c>
      <c r="N42" s="86" t="s">
        <v>233</v>
      </c>
    </row>
    <row r="43" spans="1:14" ht="27" thickTop="1" thickBot="1" x14ac:dyDescent="0.25">
      <c r="A43" s="66" t="s">
        <v>236</v>
      </c>
      <c r="B43" s="87" t="s">
        <v>237</v>
      </c>
      <c r="C43" s="229">
        <v>384.36</v>
      </c>
      <c r="D43" s="229">
        <v>27.62</v>
      </c>
      <c r="E43" s="229">
        <v>542.1</v>
      </c>
      <c r="F43" s="229">
        <v>13.87</v>
      </c>
      <c r="G43" s="229">
        <v>137.5</v>
      </c>
      <c r="H43" s="229">
        <v>77.64</v>
      </c>
      <c r="I43" s="229">
        <v>23.71</v>
      </c>
      <c r="J43" s="229">
        <v>2.74</v>
      </c>
      <c r="K43" s="229">
        <v>1.85</v>
      </c>
      <c r="L43" s="245">
        <f t="shared" si="1"/>
        <v>1211.3900000000001</v>
      </c>
      <c r="M43" s="88" t="s">
        <v>545</v>
      </c>
      <c r="N43" s="89" t="s">
        <v>236</v>
      </c>
    </row>
    <row r="44" spans="1:14" ht="15.75" thickTop="1" thickBot="1" x14ac:dyDescent="0.25">
      <c r="A44" s="62" t="s">
        <v>238</v>
      </c>
      <c r="B44" s="84" t="s">
        <v>239</v>
      </c>
      <c r="C44" s="230">
        <v>4.45</v>
      </c>
      <c r="D44" s="230">
        <v>1.75</v>
      </c>
      <c r="E44" s="230">
        <v>1.58</v>
      </c>
      <c r="F44" s="230">
        <v>0.31</v>
      </c>
      <c r="G44" s="230">
        <v>0.18</v>
      </c>
      <c r="H44" s="230">
        <v>0.95</v>
      </c>
      <c r="I44" s="230">
        <v>0.02</v>
      </c>
      <c r="J44" s="230">
        <v>0.15</v>
      </c>
      <c r="K44" s="230">
        <v>0.01</v>
      </c>
      <c r="L44" s="244">
        <f t="shared" si="1"/>
        <v>9.3999999999999986</v>
      </c>
      <c r="M44" s="85" t="s">
        <v>240</v>
      </c>
      <c r="N44" s="86" t="s">
        <v>238</v>
      </c>
    </row>
    <row r="45" spans="1:14" ht="15.75" thickTop="1" thickBot="1" x14ac:dyDescent="0.25">
      <c r="A45" s="66" t="s">
        <v>241</v>
      </c>
      <c r="B45" s="87" t="s">
        <v>242</v>
      </c>
      <c r="C45" s="229">
        <v>366.5</v>
      </c>
      <c r="D45" s="229">
        <v>15.89</v>
      </c>
      <c r="E45" s="229">
        <v>85.01</v>
      </c>
      <c r="F45" s="229">
        <v>3.01</v>
      </c>
      <c r="G45" s="229">
        <v>110.35</v>
      </c>
      <c r="H45" s="229">
        <v>79.75</v>
      </c>
      <c r="I45" s="229">
        <v>3.99</v>
      </c>
      <c r="J45" s="229">
        <v>4.04</v>
      </c>
      <c r="K45" s="229">
        <v>0.15</v>
      </c>
      <c r="L45" s="245">
        <f t="shared" si="1"/>
        <v>668.68999999999994</v>
      </c>
      <c r="M45" s="88" t="s">
        <v>243</v>
      </c>
      <c r="N45" s="89" t="s">
        <v>241</v>
      </c>
    </row>
    <row r="46" spans="1:14" ht="15.75" thickTop="1" thickBot="1" x14ac:dyDescent="0.25">
      <c r="A46" s="104" t="s">
        <v>244</v>
      </c>
      <c r="B46" s="105" t="s">
        <v>245</v>
      </c>
      <c r="C46" s="246">
        <v>201.1</v>
      </c>
      <c r="D46" s="246">
        <v>9.15</v>
      </c>
      <c r="E46" s="246">
        <v>143.13</v>
      </c>
      <c r="F46" s="246">
        <v>20.78</v>
      </c>
      <c r="G46" s="246">
        <v>148.63</v>
      </c>
      <c r="H46" s="246">
        <v>45.65</v>
      </c>
      <c r="I46" s="246">
        <v>9.08</v>
      </c>
      <c r="J46" s="246">
        <v>3.89</v>
      </c>
      <c r="K46" s="246">
        <v>0.56000000000000005</v>
      </c>
      <c r="L46" s="244">
        <f t="shared" si="1"/>
        <v>581.96999999999991</v>
      </c>
      <c r="M46" s="106" t="s">
        <v>246</v>
      </c>
      <c r="N46" s="107" t="s">
        <v>244</v>
      </c>
    </row>
    <row r="47" spans="1:14" ht="15.75" thickTop="1" thickBot="1" x14ac:dyDescent="0.25">
      <c r="A47" s="74" t="s">
        <v>247</v>
      </c>
      <c r="B47" s="90" t="s">
        <v>248</v>
      </c>
      <c r="C47" s="228">
        <v>281.32</v>
      </c>
      <c r="D47" s="228">
        <v>12.46</v>
      </c>
      <c r="E47" s="228">
        <v>624.9</v>
      </c>
      <c r="F47" s="228">
        <v>8.24</v>
      </c>
      <c r="G47" s="228">
        <v>89.51</v>
      </c>
      <c r="H47" s="228">
        <v>199.87</v>
      </c>
      <c r="I47" s="228">
        <v>8.09</v>
      </c>
      <c r="J47" s="228">
        <v>1.36</v>
      </c>
      <c r="K47" s="228">
        <v>20.62</v>
      </c>
      <c r="L47" s="244">
        <f t="shared" si="1"/>
        <v>1246.3699999999997</v>
      </c>
      <c r="M47" s="91" t="s">
        <v>249</v>
      </c>
      <c r="N47" s="92" t="s">
        <v>247</v>
      </c>
    </row>
    <row r="48" spans="1:14" ht="27" thickTop="1" thickBot="1" x14ac:dyDescent="0.25">
      <c r="A48" s="66" t="s">
        <v>250</v>
      </c>
      <c r="B48" s="87" t="s">
        <v>251</v>
      </c>
      <c r="C48" s="245">
        <f t="shared" ref="C48:J48" si="7">SUM(C49:C57)</f>
        <v>3708.84</v>
      </c>
      <c r="D48" s="245">
        <f t="shared" si="7"/>
        <v>234.59000000000003</v>
      </c>
      <c r="E48" s="245">
        <f t="shared" si="7"/>
        <v>3544.87</v>
      </c>
      <c r="F48" s="245">
        <f t="shared" si="7"/>
        <v>567.96</v>
      </c>
      <c r="G48" s="245">
        <f t="shared" si="7"/>
        <v>4851.84</v>
      </c>
      <c r="H48" s="245">
        <f t="shared" si="7"/>
        <v>830.57999999999993</v>
      </c>
      <c r="I48" s="245">
        <f t="shared" si="7"/>
        <v>375.53</v>
      </c>
      <c r="J48" s="245">
        <f t="shared" si="7"/>
        <v>35.64</v>
      </c>
      <c r="K48" s="245">
        <f>SUM(K49:K57)</f>
        <v>50.01</v>
      </c>
      <c r="L48" s="245">
        <f t="shared" si="1"/>
        <v>14199.86</v>
      </c>
      <c r="M48" s="88" t="s">
        <v>252</v>
      </c>
      <c r="N48" s="89" t="s">
        <v>250</v>
      </c>
    </row>
    <row r="49" spans="1:14" ht="27" thickTop="1" thickBot="1" x14ac:dyDescent="0.25">
      <c r="A49" s="62" t="s">
        <v>253</v>
      </c>
      <c r="B49" s="84" t="s">
        <v>254</v>
      </c>
      <c r="C49" s="230">
        <v>0.25</v>
      </c>
      <c r="D49" s="230">
        <v>0.08</v>
      </c>
      <c r="E49" s="230">
        <v>4.3099999999999996</v>
      </c>
      <c r="F49" s="230">
        <v>0.01</v>
      </c>
      <c r="G49" s="230">
        <v>3.17</v>
      </c>
      <c r="H49" s="230">
        <v>0.24</v>
      </c>
      <c r="I49" s="230">
        <v>0.02</v>
      </c>
      <c r="J49" s="230">
        <v>0.08</v>
      </c>
      <c r="K49" s="230">
        <v>0</v>
      </c>
      <c r="L49" s="244">
        <f t="shared" si="1"/>
        <v>8.1599999999999984</v>
      </c>
      <c r="M49" s="85" t="s">
        <v>255</v>
      </c>
      <c r="N49" s="86" t="s">
        <v>253</v>
      </c>
    </row>
    <row r="50" spans="1:14" ht="15.75" thickTop="1" thickBot="1" x14ac:dyDescent="0.25">
      <c r="A50" s="66" t="s">
        <v>256</v>
      </c>
      <c r="B50" s="87" t="s">
        <v>257</v>
      </c>
      <c r="C50" s="229">
        <v>16.329999999999998</v>
      </c>
      <c r="D50" s="229">
        <v>7.51</v>
      </c>
      <c r="E50" s="229">
        <v>124.36</v>
      </c>
      <c r="F50" s="229">
        <v>10.82</v>
      </c>
      <c r="G50" s="229">
        <v>551.42999999999995</v>
      </c>
      <c r="H50" s="229">
        <v>29.66</v>
      </c>
      <c r="I50" s="229">
        <v>6.75</v>
      </c>
      <c r="J50" s="229">
        <v>3.06</v>
      </c>
      <c r="K50" s="229">
        <v>1.24</v>
      </c>
      <c r="L50" s="245">
        <f t="shared" si="1"/>
        <v>751.15999999999985</v>
      </c>
      <c r="M50" s="88" t="s">
        <v>258</v>
      </c>
      <c r="N50" s="89" t="s">
        <v>256</v>
      </c>
    </row>
    <row r="51" spans="1:14" ht="24" thickTop="1" thickBot="1" x14ac:dyDescent="0.25">
      <c r="A51" s="62" t="s">
        <v>259</v>
      </c>
      <c r="B51" s="84" t="s">
        <v>260</v>
      </c>
      <c r="C51" s="230">
        <v>49.11</v>
      </c>
      <c r="D51" s="230">
        <v>9.94</v>
      </c>
      <c r="E51" s="230">
        <v>124.98</v>
      </c>
      <c r="F51" s="230">
        <v>42.14</v>
      </c>
      <c r="G51" s="230">
        <v>287.38</v>
      </c>
      <c r="H51" s="230">
        <v>12.96</v>
      </c>
      <c r="I51" s="230">
        <v>16.72</v>
      </c>
      <c r="J51" s="230">
        <v>7.34</v>
      </c>
      <c r="K51" s="230">
        <v>3.82</v>
      </c>
      <c r="L51" s="244">
        <f t="shared" si="1"/>
        <v>554.3900000000001</v>
      </c>
      <c r="M51" s="85" t="s">
        <v>261</v>
      </c>
      <c r="N51" s="86" t="s">
        <v>259</v>
      </c>
    </row>
    <row r="52" spans="1:14" ht="24" thickTop="1" thickBot="1" x14ac:dyDescent="0.25">
      <c r="A52" s="66" t="s">
        <v>262</v>
      </c>
      <c r="B52" s="87" t="s">
        <v>263</v>
      </c>
      <c r="C52" s="229">
        <v>261.58999999999997</v>
      </c>
      <c r="D52" s="229">
        <v>13.56</v>
      </c>
      <c r="E52" s="229">
        <v>143.1</v>
      </c>
      <c r="F52" s="229">
        <v>6.08</v>
      </c>
      <c r="G52" s="229">
        <v>166.74</v>
      </c>
      <c r="H52" s="229">
        <v>15.62</v>
      </c>
      <c r="I52" s="229">
        <v>2.58</v>
      </c>
      <c r="J52" s="229">
        <v>1.03</v>
      </c>
      <c r="K52" s="229">
        <v>0.12</v>
      </c>
      <c r="L52" s="245">
        <f t="shared" si="1"/>
        <v>610.41999999999996</v>
      </c>
      <c r="M52" s="88" t="s">
        <v>264</v>
      </c>
      <c r="N52" s="89" t="s">
        <v>262</v>
      </c>
    </row>
    <row r="53" spans="1:14" ht="27" thickTop="1" thickBot="1" x14ac:dyDescent="0.25">
      <c r="A53" s="62" t="s">
        <v>265</v>
      </c>
      <c r="B53" s="84" t="s">
        <v>266</v>
      </c>
      <c r="C53" s="230">
        <v>93.14</v>
      </c>
      <c r="D53" s="230">
        <v>13.98</v>
      </c>
      <c r="E53" s="230">
        <v>118.85</v>
      </c>
      <c r="F53" s="230">
        <v>1.43</v>
      </c>
      <c r="G53" s="230">
        <v>448.56</v>
      </c>
      <c r="H53" s="230">
        <v>42</v>
      </c>
      <c r="I53" s="230">
        <v>1.85</v>
      </c>
      <c r="J53" s="230">
        <v>2.84</v>
      </c>
      <c r="K53" s="230">
        <v>1.57</v>
      </c>
      <c r="L53" s="244">
        <f t="shared" si="1"/>
        <v>724.22000000000014</v>
      </c>
      <c r="M53" s="85" t="s">
        <v>267</v>
      </c>
      <c r="N53" s="86" t="s">
        <v>265</v>
      </c>
    </row>
    <row r="54" spans="1:14" ht="27" thickTop="1" thickBot="1" x14ac:dyDescent="0.25">
      <c r="A54" s="66" t="s">
        <v>268</v>
      </c>
      <c r="B54" s="87" t="s">
        <v>269</v>
      </c>
      <c r="C54" s="229">
        <v>667.68</v>
      </c>
      <c r="D54" s="229">
        <v>88.78</v>
      </c>
      <c r="E54" s="229">
        <v>804.94</v>
      </c>
      <c r="F54" s="229">
        <v>23.46</v>
      </c>
      <c r="G54" s="229">
        <v>762.64</v>
      </c>
      <c r="H54" s="229">
        <v>127.92</v>
      </c>
      <c r="I54" s="229">
        <v>7.72</v>
      </c>
      <c r="J54" s="229">
        <v>2.82</v>
      </c>
      <c r="K54" s="229">
        <v>9.23</v>
      </c>
      <c r="L54" s="245">
        <f t="shared" si="1"/>
        <v>2495.19</v>
      </c>
      <c r="M54" s="88" t="s">
        <v>270</v>
      </c>
      <c r="N54" s="89" t="s">
        <v>268</v>
      </c>
    </row>
    <row r="55" spans="1:14" ht="15.75" thickTop="1" thickBot="1" x14ac:dyDescent="0.25">
      <c r="A55" s="62" t="s">
        <v>271</v>
      </c>
      <c r="B55" s="84" t="s">
        <v>272</v>
      </c>
      <c r="C55" s="230">
        <v>911.48</v>
      </c>
      <c r="D55" s="230">
        <v>3.43</v>
      </c>
      <c r="E55" s="230">
        <v>925.54</v>
      </c>
      <c r="F55" s="230">
        <v>138.94999999999999</v>
      </c>
      <c r="G55" s="230">
        <v>1169.69</v>
      </c>
      <c r="H55" s="230">
        <v>131.52000000000001</v>
      </c>
      <c r="I55" s="230">
        <v>169.43</v>
      </c>
      <c r="J55" s="230">
        <v>3.13</v>
      </c>
      <c r="K55" s="230">
        <v>17.57</v>
      </c>
      <c r="L55" s="244">
        <f t="shared" si="1"/>
        <v>3470.7400000000002</v>
      </c>
      <c r="M55" s="85" t="s">
        <v>273</v>
      </c>
      <c r="N55" s="86" t="s">
        <v>271</v>
      </c>
    </row>
    <row r="56" spans="1:14" ht="15.75" thickTop="1" thickBot="1" x14ac:dyDescent="0.25">
      <c r="A56" s="66" t="s">
        <v>274</v>
      </c>
      <c r="B56" s="87" t="s">
        <v>275</v>
      </c>
      <c r="C56" s="229">
        <v>518.37</v>
      </c>
      <c r="D56" s="229">
        <v>15.97</v>
      </c>
      <c r="E56" s="229">
        <v>143.88999999999999</v>
      </c>
      <c r="F56" s="229">
        <v>184.02</v>
      </c>
      <c r="G56" s="229">
        <v>223.17</v>
      </c>
      <c r="H56" s="229">
        <v>46.28</v>
      </c>
      <c r="I56" s="229">
        <v>3.64</v>
      </c>
      <c r="J56" s="229">
        <v>0.36</v>
      </c>
      <c r="K56" s="229">
        <v>14.45</v>
      </c>
      <c r="L56" s="245">
        <f t="shared" si="1"/>
        <v>1150.1500000000001</v>
      </c>
      <c r="M56" s="88" t="s">
        <v>276</v>
      </c>
      <c r="N56" s="89" t="s">
        <v>274</v>
      </c>
    </row>
    <row r="57" spans="1:14" ht="15.75" thickTop="1" thickBot="1" x14ac:dyDescent="0.25">
      <c r="A57" s="62" t="s">
        <v>277</v>
      </c>
      <c r="B57" s="84" t="s">
        <v>278</v>
      </c>
      <c r="C57" s="230">
        <v>1190.8900000000001</v>
      </c>
      <c r="D57" s="230">
        <v>81.34</v>
      </c>
      <c r="E57" s="230">
        <v>1154.9000000000001</v>
      </c>
      <c r="F57" s="230">
        <v>161.05000000000001</v>
      </c>
      <c r="G57" s="230">
        <v>1239.06</v>
      </c>
      <c r="H57" s="230">
        <v>424.38</v>
      </c>
      <c r="I57" s="230">
        <v>166.82</v>
      </c>
      <c r="J57" s="230">
        <v>14.98</v>
      </c>
      <c r="K57" s="230">
        <v>2.0099999999999998</v>
      </c>
      <c r="L57" s="244">
        <f t="shared" si="1"/>
        <v>4435.4299999999994</v>
      </c>
      <c r="M57" s="85" t="s">
        <v>279</v>
      </c>
      <c r="N57" s="86" t="s">
        <v>277</v>
      </c>
    </row>
    <row r="58" spans="1:14" ht="15.75" thickTop="1" thickBot="1" x14ac:dyDescent="0.25">
      <c r="A58" s="66" t="s">
        <v>280</v>
      </c>
      <c r="B58" s="87" t="s">
        <v>281</v>
      </c>
      <c r="C58" s="245">
        <f t="shared" ref="C58:J58" si="8">SUM(C59:C67)</f>
        <v>2073.4499999999998</v>
      </c>
      <c r="D58" s="245">
        <f t="shared" si="8"/>
        <v>726.74</v>
      </c>
      <c r="E58" s="245">
        <f t="shared" si="8"/>
        <v>12495.65</v>
      </c>
      <c r="F58" s="245">
        <f t="shared" si="8"/>
        <v>482.65999999999997</v>
      </c>
      <c r="G58" s="245">
        <f t="shared" si="8"/>
        <v>12134.03</v>
      </c>
      <c r="H58" s="245">
        <f t="shared" si="8"/>
        <v>6505.0300000000007</v>
      </c>
      <c r="I58" s="245">
        <f t="shared" si="8"/>
        <v>661.1400000000001</v>
      </c>
      <c r="J58" s="245">
        <f t="shared" si="8"/>
        <v>253.26000000000002</v>
      </c>
      <c r="K58" s="245">
        <f>SUM(K59:K67)</f>
        <v>27.14</v>
      </c>
      <c r="L58" s="245">
        <f t="shared" si="1"/>
        <v>35359.1</v>
      </c>
      <c r="M58" s="88" t="s">
        <v>282</v>
      </c>
      <c r="N58" s="89" t="s">
        <v>280</v>
      </c>
    </row>
    <row r="59" spans="1:14" ht="15.75" thickTop="1" thickBot="1" x14ac:dyDescent="0.25">
      <c r="A59" s="62" t="s">
        <v>283</v>
      </c>
      <c r="B59" s="84" t="s">
        <v>284</v>
      </c>
      <c r="C59" s="230">
        <v>109.68</v>
      </c>
      <c r="D59" s="230">
        <v>48.17</v>
      </c>
      <c r="E59" s="230">
        <v>1032.54</v>
      </c>
      <c r="F59" s="230">
        <v>32.15</v>
      </c>
      <c r="G59" s="230">
        <v>245.38</v>
      </c>
      <c r="H59" s="230">
        <v>499.64</v>
      </c>
      <c r="I59" s="230">
        <v>21.06</v>
      </c>
      <c r="J59" s="230">
        <v>3.83</v>
      </c>
      <c r="K59" s="230">
        <v>0.36</v>
      </c>
      <c r="L59" s="244">
        <f t="shared" si="1"/>
        <v>1992.8099999999997</v>
      </c>
      <c r="M59" s="85" t="s">
        <v>285</v>
      </c>
      <c r="N59" s="86" t="s">
        <v>283</v>
      </c>
    </row>
    <row r="60" spans="1:14" ht="24" thickTop="1" thickBot="1" x14ac:dyDescent="0.25">
      <c r="A60" s="66" t="s">
        <v>286</v>
      </c>
      <c r="B60" s="87" t="s">
        <v>287</v>
      </c>
      <c r="C60" s="229">
        <v>55.29</v>
      </c>
      <c r="D60" s="229">
        <v>7.03</v>
      </c>
      <c r="E60" s="229">
        <v>1358.14</v>
      </c>
      <c r="F60" s="229">
        <v>36.880000000000003</v>
      </c>
      <c r="G60" s="229">
        <v>967.14</v>
      </c>
      <c r="H60" s="229">
        <v>524.16999999999996</v>
      </c>
      <c r="I60" s="229">
        <v>73.59</v>
      </c>
      <c r="J60" s="229">
        <v>11.72</v>
      </c>
      <c r="K60" s="229">
        <v>1.33</v>
      </c>
      <c r="L60" s="245">
        <f t="shared" si="1"/>
        <v>3035.29</v>
      </c>
      <c r="M60" s="88" t="s">
        <v>288</v>
      </c>
      <c r="N60" s="89" t="s">
        <v>286</v>
      </c>
    </row>
    <row r="61" spans="1:14" ht="15.75" thickTop="1" thickBot="1" x14ac:dyDescent="0.25">
      <c r="A61" s="62" t="s">
        <v>289</v>
      </c>
      <c r="B61" s="84" t="s">
        <v>290</v>
      </c>
      <c r="C61" s="230">
        <v>3.32</v>
      </c>
      <c r="D61" s="230">
        <v>0.89</v>
      </c>
      <c r="E61" s="230">
        <v>99.83</v>
      </c>
      <c r="F61" s="230">
        <v>3.73</v>
      </c>
      <c r="G61" s="230">
        <v>92.66</v>
      </c>
      <c r="H61" s="230">
        <v>25.4</v>
      </c>
      <c r="I61" s="230">
        <v>4.58</v>
      </c>
      <c r="J61" s="230">
        <v>2.08</v>
      </c>
      <c r="K61" s="230">
        <v>0.4</v>
      </c>
      <c r="L61" s="244">
        <f t="shared" si="1"/>
        <v>232.89000000000004</v>
      </c>
      <c r="M61" s="85" t="s">
        <v>291</v>
      </c>
      <c r="N61" s="86" t="s">
        <v>289</v>
      </c>
    </row>
    <row r="62" spans="1:14" ht="27" thickTop="1" thickBot="1" x14ac:dyDescent="0.25">
      <c r="A62" s="110" t="s">
        <v>292</v>
      </c>
      <c r="B62" s="111" t="s">
        <v>293</v>
      </c>
      <c r="C62" s="248">
        <v>284.72000000000003</v>
      </c>
      <c r="D62" s="248">
        <v>57.04</v>
      </c>
      <c r="E62" s="248">
        <v>3046.45</v>
      </c>
      <c r="F62" s="248">
        <v>73.83</v>
      </c>
      <c r="G62" s="248">
        <v>1718.13</v>
      </c>
      <c r="H62" s="248">
        <v>867.94</v>
      </c>
      <c r="I62" s="248">
        <v>89.37</v>
      </c>
      <c r="J62" s="248">
        <v>29.88</v>
      </c>
      <c r="K62" s="248">
        <v>14.55</v>
      </c>
      <c r="L62" s="245">
        <f t="shared" si="1"/>
        <v>6181.9100000000008</v>
      </c>
      <c r="M62" s="112" t="s">
        <v>294</v>
      </c>
      <c r="N62" s="113" t="s">
        <v>292</v>
      </c>
    </row>
    <row r="63" spans="1:14" ht="24" thickTop="1" thickBot="1" x14ac:dyDescent="0.25">
      <c r="A63" s="74" t="s">
        <v>295</v>
      </c>
      <c r="B63" s="90" t="s">
        <v>296</v>
      </c>
      <c r="C63" s="228">
        <v>11.51</v>
      </c>
      <c r="D63" s="228">
        <v>0.52</v>
      </c>
      <c r="E63" s="228">
        <v>298.94</v>
      </c>
      <c r="F63" s="228">
        <v>5.39</v>
      </c>
      <c r="G63" s="228">
        <v>1193.7</v>
      </c>
      <c r="H63" s="228">
        <v>153.46</v>
      </c>
      <c r="I63" s="228">
        <v>60.91</v>
      </c>
      <c r="J63" s="228">
        <v>0.39</v>
      </c>
      <c r="K63" s="228">
        <v>0.06</v>
      </c>
      <c r="L63" s="244">
        <f t="shared" si="1"/>
        <v>1724.88</v>
      </c>
      <c r="M63" s="91" t="s">
        <v>428</v>
      </c>
      <c r="N63" s="92" t="s">
        <v>295</v>
      </c>
    </row>
    <row r="64" spans="1:14" ht="27" thickTop="1" thickBot="1" x14ac:dyDescent="0.25">
      <c r="A64" s="66" t="s">
        <v>297</v>
      </c>
      <c r="B64" s="87" t="s">
        <v>298</v>
      </c>
      <c r="C64" s="229">
        <v>11.81</v>
      </c>
      <c r="D64" s="229">
        <v>1.03</v>
      </c>
      <c r="E64" s="229">
        <v>746.42</v>
      </c>
      <c r="F64" s="229">
        <v>11.79</v>
      </c>
      <c r="G64" s="229">
        <v>1560.19</v>
      </c>
      <c r="H64" s="229">
        <v>152.38</v>
      </c>
      <c r="I64" s="229">
        <v>49.55</v>
      </c>
      <c r="J64" s="229">
        <v>1.1399999999999999</v>
      </c>
      <c r="K64" s="229">
        <v>1.1399999999999999</v>
      </c>
      <c r="L64" s="245">
        <f t="shared" si="1"/>
        <v>2535.4499999999998</v>
      </c>
      <c r="M64" s="88" t="s">
        <v>299</v>
      </c>
      <c r="N64" s="89" t="s">
        <v>297</v>
      </c>
    </row>
    <row r="65" spans="1:14" ht="27" thickTop="1" thickBot="1" x14ac:dyDescent="0.25">
      <c r="A65" s="62" t="s">
        <v>300</v>
      </c>
      <c r="B65" s="84" t="s">
        <v>301</v>
      </c>
      <c r="C65" s="230">
        <v>1386.05</v>
      </c>
      <c r="D65" s="230">
        <v>567.38</v>
      </c>
      <c r="E65" s="230">
        <v>2248.85</v>
      </c>
      <c r="F65" s="230">
        <v>294.94</v>
      </c>
      <c r="G65" s="230">
        <v>1649.51</v>
      </c>
      <c r="H65" s="230">
        <v>457.64</v>
      </c>
      <c r="I65" s="230">
        <v>68.2</v>
      </c>
      <c r="J65" s="230">
        <v>25.48</v>
      </c>
      <c r="K65" s="230">
        <v>4.34</v>
      </c>
      <c r="L65" s="244">
        <f t="shared" si="1"/>
        <v>6702.3899999999994</v>
      </c>
      <c r="M65" s="85" t="s">
        <v>302</v>
      </c>
      <c r="N65" s="86" t="s">
        <v>300</v>
      </c>
    </row>
    <row r="66" spans="1:14" ht="21.75" customHeight="1" thickTop="1" thickBot="1" x14ac:dyDescent="0.25">
      <c r="A66" s="66" t="s">
        <v>303</v>
      </c>
      <c r="B66" s="87" t="s">
        <v>304</v>
      </c>
      <c r="C66" s="229">
        <v>131.44</v>
      </c>
      <c r="D66" s="229">
        <v>41.44</v>
      </c>
      <c r="E66" s="229">
        <v>2299.63</v>
      </c>
      <c r="F66" s="229">
        <v>3.95</v>
      </c>
      <c r="G66" s="229">
        <v>4404.88</v>
      </c>
      <c r="H66" s="229">
        <v>1110.5999999999999</v>
      </c>
      <c r="I66" s="229">
        <v>272.16000000000003</v>
      </c>
      <c r="J66" s="229">
        <v>169.94</v>
      </c>
      <c r="K66" s="229">
        <v>4.3899999999999997</v>
      </c>
      <c r="L66" s="245">
        <f t="shared" si="1"/>
        <v>8438.43</v>
      </c>
      <c r="M66" s="88" t="s">
        <v>305</v>
      </c>
      <c r="N66" s="89" t="s">
        <v>303</v>
      </c>
    </row>
    <row r="67" spans="1:14" ht="15.75" customHeight="1" thickTop="1" thickBot="1" x14ac:dyDescent="0.25">
      <c r="A67" s="62" t="s">
        <v>306</v>
      </c>
      <c r="B67" s="84" t="s">
        <v>307</v>
      </c>
      <c r="C67" s="230">
        <v>79.63</v>
      </c>
      <c r="D67" s="230">
        <v>3.24</v>
      </c>
      <c r="E67" s="230">
        <v>1364.85</v>
      </c>
      <c r="F67" s="230">
        <v>20</v>
      </c>
      <c r="G67" s="230">
        <v>302.44</v>
      </c>
      <c r="H67" s="230">
        <v>2713.8</v>
      </c>
      <c r="I67" s="230">
        <v>21.72</v>
      </c>
      <c r="J67" s="230">
        <v>8.8000000000000007</v>
      </c>
      <c r="K67" s="230">
        <v>0.56999999999999995</v>
      </c>
      <c r="L67" s="244">
        <f t="shared" si="1"/>
        <v>4515.05</v>
      </c>
      <c r="M67" s="85" t="s">
        <v>308</v>
      </c>
      <c r="N67" s="86" t="s">
        <v>306</v>
      </c>
    </row>
    <row r="68" spans="1:14" ht="15.75" customHeight="1" thickTop="1" thickBot="1" x14ac:dyDescent="0.25">
      <c r="A68" s="66" t="s">
        <v>309</v>
      </c>
      <c r="B68" s="87" t="s">
        <v>32</v>
      </c>
      <c r="C68" s="245">
        <f t="shared" ref="C68:J68" si="9">SUM(C69:C76)</f>
        <v>1010.11</v>
      </c>
      <c r="D68" s="245">
        <f t="shared" si="9"/>
        <v>217.51</v>
      </c>
      <c r="E68" s="245">
        <f t="shared" si="9"/>
        <v>3186.9800000000005</v>
      </c>
      <c r="F68" s="245">
        <f t="shared" si="9"/>
        <v>690.21</v>
      </c>
      <c r="G68" s="245">
        <f t="shared" si="9"/>
        <v>3458.7499999999995</v>
      </c>
      <c r="H68" s="245">
        <f t="shared" si="9"/>
        <v>711.1400000000001</v>
      </c>
      <c r="I68" s="245">
        <f t="shared" si="9"/>
        <v>101.7</v>
      </c>
      <c r="J68" s="245">
        <f t="shared" si="9"/>
        <v>29.47</v>
      </c>
      <c r="K68" s="245">
        <f>SUM(K69:K76)</f>
        <v>18.330000000000002</v>
      </c>
      <c r="L68" s="245">
        <f t="shared" si="1"/>
        <v>9424.1999999999989</v>
      </c>
      <c r="M68" s="88" t="s">
        <v>310</v>
      </c>
      <c r="N68" s="89" t="s">
        <v>309</v>
      </c>
    </row>
    <row r="69" spans="1:14" ht="28.5" customHeight="1" thickTop="1" thickBot="1" x14ac:dyDescent="0.25">
      <c r="A69" s="62" t="s">
        <v>311</v>
      </c>
      <c r="B69" s="84" t="s">
        <v>312</v>
      </c>
      <c r="C69" s="230">
        <v>82.14</v>
      </c>
      <c r="D69" s="230">
        <v>18.850000000000001</v>
      </c>
      <c r="E69" s="230">
        <v>416.98</v>
      </c>
      <c r="F69" s="230">
        <v>5.07</v>
      </c>
      <c r="G69" s="230">
        <v>178.45</v>
      </c>
      <c r="H69" s="230">
        <v>70.34</v>
      </c>
      <c r="I69" s="230">
        <v>2.64</v>
      </c>
      <c r="J69" s="230">
        <v>7.05</v>
      </c>
      <c r="K69" s="230">
        <v>0.28000000000000003</v>
      </c>
      <c r="L69" s="244">
        <f t="shared" si="1"/>
        <v>781.8</v>
      </c>
      <c r="M69" s="85" t="s">
        <v>313</v>
      </c>
      <c r="N69" s="86" t="s">
        <v>311</v>
      </c>
    </row>
    <row r="70" spans="1:14" ht="15.75" thickTop="1" thickBot="1" x14ac:dyDescent="0.25">
      <c r="A70" s="66" t="s">
        <v>314</v>
      </c>
      <c r="B70" s="87" t="s">
        <v>315</v>
      </c>
      <c r="C70" s="229">
        <v>250.99</v>
      </c>
      <c r="D70" s="229">
        <v>66.150000000000006</v>
      </c>
      <c r="E70" s="229">
        <v>549.9</v>
      </c>
      <c r="F70" s="229">
        <v>4.5199999999999996</v>
      </c>
      <c r="G70" s="229">
        <v>650.1</v>
      </c>
      <c r="H70" s="229">
        <v>76.84</v>
      </c>
      <c r="I70" s="229">
        <v>14</v>
      </c>
      <c r="J70" s="229">
        <v>0.76</v>
      </c>
      <c r="K70" s="229">
        <v>1.5</v>
      </c>
      <c r="L70" s="245">
        <f t="shared" si="1"/>
        <v>1614.7599999999998</v>
      </c>
      <c r="M70" s="88" t="s">
        <v>420</v>
      </c>
      <c r="N70" s="89" t="s">
        <v>314</v>
      </c>
    </row>
    <row r="71" spans="1:14" ht="26.25" customHeight="1" thickTop="1" thickBot="1" x14ac:dyDescent="0.25">
      <c r="A71" s="62" t="s">
        <v>316</v>
      </c>
      <c r="B71" s="84" t="s">
        <v>421</v>
      </c>
      <c r="C71" s="230">
        <v>1.81</v>
      </c>
      <c r="D71" s="230">
        <v>1.43</v>
      </c>
      <c r="E71" s="230">
        <v>106.5</v>
      </c>
      <c r="F71" s="230">
        <v>0.56999999999999995</v>
      </c>
      <c r="G71" s="230">
        <v>178.59</v>
      </c>
      <c r="H71" s="230">
        <v>2.58</v>
      </c>
      <c r="I71" s="230">
        <v>1.1399999999999999</v>
      </c>
      <c r="J71" s="230">
        <v>0.12</v>
      </c>
      <c r="K71" s="230">
        <v>0.26</v>
      </c>
      <c r="L71" s="244">
        <f t="shared" ref="L71:L77" si="10">SUM(C71:K71)</f>
        <v>292.99999999999994</v>
      </c>
      <c r="M71" s="85" t="s">
        <v>317</v>
      </c>
      <c r="N71" s="86" t="s">
        <v>316</v>
      </c>
    </row>
    <row r="72" spans="1:14" ht="24" thickTop="1" thickBot="1" x14ac:dyDescent="0.25">
      <c r="A72" s="66" t="s">
        <v>318</v>
      </c>
      <c r="B72" s="87" t="s">
        <v>319</v>
      </c>
      <c r="C72" s="229">
        <v>45.8</v>
      </c>
      <c r="D72" s="229">
        <v>63.94</v>
      </c>
      <c r="E72" s="229">
        <v>293.5</v>
      </c>
      <c r="F72" s="229">
        <v>5.45</v>
      </c>
      <c r="G72" s="229">
        <v>982.25</v>
      </c>
      <c r="H72" s="229">
        <v>23.03</v>
      </c>
      <c r="I72" s="229">
        <v>11.76</v>
      </c>
      <c r="J72" s="229">
        <v>0.56999999999999995</v>
      </c>
      <c r="K72" s="229">
        <v>7.99</v>
      </c>
      <c r="L72" s="245">
        <f t="shared" si="10"/>
        <v>1434.29</v>
      </c>
      <c r="M72" s="88" t="s">
        <v>320</v>
      </c>
      <c r="N72" s="89" t="s">
        <v>318</v>
      </c>
    </row>
    <row r="73" spans="1:14" ht="15.75" thickTop="1" thickBot="1" x14ac:dyDescent="0.25">
      <c r="A73" s="62" t="s">
        <v>321</v>
      </c>
      <c r="B73" s="84" t="s">
        <v>322</v>
      </c>
      <c r="C73" s="230">
        <v>8.57</v>
      </c>
      <c r="D73" s="230">
        <v>3.6</v>
      </c>
      <c r="E73" s="230">
        <v>109.81</v>
      </c>
      <c r="F73" s="230">
        <v>0.36</v>
      </c>
      <c r="G73" s="230">
        <v>215.18</v>
      </c>
      <c r="H73" s="230">
        <v>1.94</v>
      </c>
      <c r="I73" s="230">
        <v>6.89</v>
      </c>
      <c r="J73" s="230">
        <v>0.03</v>
      </c>
      <c r="K73" s="230">
        <v>0.16</v>
      </c>
      <c r="L73" s="244">
        <f t="shared" si="10"/>
        <v>346.53999999999996</v>
      </c>
      <c r="M73" s="85" t="s">
        <v>323</v>
      </c>
      <c r="N73" s="86" t="s">
        <v>321</v>
      </c>
    </row>
    <row r="74" spans="1:14" ht="34.5" customHeight="1" thickTop="1" thickBot="1" x14ac:dyDescent="0.25">
      <c r="A74" s="66">
        <v>87</v>
      </c>
      <c r="B74" s="87" t="s">
        <v>324</v>
      </c>
      <c r="C74" s="229">
        <v>22.67</v>
      </c>
      <c r="D74" s="229">
        <v>2.14</v>
      </c>
      <c r="E74" s="229">
        <v>557.29</v>
      </c>
      <c r="F74" s="229">
        <v>54.94</v>
      </c>
      <c r="G74" s="229">
        <v>117.83</v>
      </c>
      <c r="H74" s="229">
        <v>312.60000000000002</v>
      </c>
      <c r="I74" s="229">
        <v>43.76</v>
      </c>
      <c r="J74" s="229">
        <v>11.1</v>
      </c>
      <c r="K74" s="229">
        <v>3.9</v>
      </c>
      <c r="L74" s="245">
        <f t="shared" si="10"/>
        <v>1126.23</v>
      </c>
      <c r="M74" s="88" t="s">
        <v>325</v>
      </c>
      <c r="N74" s="89" t="s">
        <v>326</v>
      </c>
    </row>
    <row r="75" spans="1:14" ht="34.5" customHeight="1" thickTop="1" thickBot="1" x14ac:dyDescent="0.25">
      <c r="A75" s="62">
        <v>88</v>
      </c>
      <c r="B75" s="84" t="s">
        <v>327</v>
      </c>
      <c r="C75" s="230">
        <v>25.75</v>
      </c>
      <c r="D75" s="230">
        <v>5.35</v>
      </c>
      <c r="E75" s="230">
        <v>126.32</v>
      </c>
      <c r="F75" s="230">
        <v>547.86</v>
      </c>
      <c r="G75" s="230">
        <v>169.5</v>
      </c>
      <c r="H75" s="230">
        <v>51.58</v>
      </c>
      <c r="I75" s="230">
        <v>2.15</v>
      </c>
      <c r="J75" s="230">
        <v>0.34</v>
      </c>
      <c r="K75" s="230">
        <v>3.02</v>
      </c>
      <c r="L75" s="244">
        <f t="shared" si="10"/>
        <v>931.87</v>
      </c>
      <c r="M75" s="85" t="s">
        <v>328</v>
      </c>
      <c r="N75" s="86" t="s">
        <v>329</v>
      </c>
    </row>
    <row r="76" spans="1:14" ht="28.5" customHeight="1" thickTop="1" thickBot="1" x14ac:dyDescent="0.25">
      <c r="A76" s="66">
        <v>89</v>
      </c>
      <c r="B76" s="87" t="s">
        <v>330</v>
      </c>
      <c r="C76" s="229">
        <v>572.38</v>
      </c>
      <c r="D76" s="229">
        <v>56.05</v>
      </c>
      <c r="E76" s="229">
        <v>1026.68</v>
      </c>
      <c r="F76" s="229">
        <v>71.44</v>
      </c>
      <c r="G76" s="229">
        <v>966.85</v>
      </c>
      <c r="H76" s="229">
        <v>172.23</v>
      </c>
      <c r="I76" s="229">
        <v>19.36</v>
      </c>
      <c r="J76" s="229">
        <v>9.5</v>
      </c>
      <c r="K76" s="229">
        <v>1.22</v>
      </c>
      <c r="L76" s="245">
        <f t="shared" si="10"/>
        <v>2895.71</v>
      </c>
      <c r="M76" s="88" t="s">
        <v>422</v>
      </c>
      <c r="N76" s="89" t="s">
        <v>331</v>
      </c>
    </row>
    <row r="77" spans="1:14" ht="29.25" customHeight="1" thickTop="1" x14ac:dyDescent="0.2">
      <c r="A77" s="93" t="s">
        <v>332</v>
      </c>
      <c r="B77" s="94" t="s">
        <v>35</v>
      </c>
      <c r="C77" s="249">
        <v>80.97</v>
      </c>
      <c r="D77" s="249">
        <v>4.0199999999999996</v>
      </c>
      <c r="E77" s="249">
        <v>2.4</v>
      </c>
      <c r="F77" s="249">
        <v>742.58</v>
      </c>
      <c r="G77" s="249">
        <v>17.010000000000002</v>
      </c>
      <c r="H77" s="249">
        <v>0.08</v>
      </c>
      <c r="I77" s="249">
        <v>0</v>
      </c>
      <c r="J77" s="249">
        <v>0</v>
      </c>
      <c r="K77" s="249">
        <v>10.45</v>
      </c>
      <c r="L77" s="250">
        <f t="shared" si="10"/>
        <v>857.5100000000001</v>
      </c>
      <c r="M77" s="95" t="s">
        <v>429</v>
      </c>
      <c r="N77" s="96" t="s">
        <v>332</v>
      </c>
    </row>
    <row r="78" spans="1:14" ht="22.5" customHeight="1" x14ac:dyDescent="0.2">
      <c r="A78" s="328" t="s">
        <v>136</v>
      </c>
      <c r="B78" s="328" t="s">
        <v>333</v>
      </c>
      <c r="C78" s="251">
        <f>C6+C17+C20+C30+C34+C38+C48+C58+C68+C77</f>
        <v>13986.800000000001</v>
      </c>
      <c r="D78" s="251">
        <f t="shared" ref="D78:L78" si="11">D6+D17+D20+D30+D34+D38+D48+D58+D68+D77</f>
        <v>1871.41</v>
      </c>
      <c r="E78" s="251">
        <f t="shared" si="11"/>
        <v>24281.030000000002</v>
      </c>
      <c r="F78" s="251">
        <f t="shared" si="11"/>
        <v>2858.654</v>
      </c>
      <c r="G78" s="251">
        <f t="shared" si="11"/>
        <v>23537.86</v>
      </c>
      <c r="H78" s="251">
        <f t="shared" si="11"/>
        <v>9315.0640000000003</v>
      </c>
      <c r="I78" s="251">
        <f t="shared" si="11"/>
        <v>3241.99</v>
      </c>
      <c r="J78" s="251">
        <f t="shared" si="11"/>
        <v>1942.6100000000001</v>
      </c>
      <c r="K78" s="251">
        <f t="shared" si="11"/>
        <v>257.74799999999999</v>
      </c>
      <c r="L78" s="251">
        <f t="shared" si="11"/>
        <v>81293.165999999997</v>
      </c>
      <c r="M78" s="329" t="s">
        <v>546</v>
      </c>
      <c r="N78" s="329"/>
    </row>
    <row r="79" spans="1:14" x14ac:dyDescent="0.2">
      <c r="A79" s="108"/>
      <c r="B79" s="109"/>
    </row>
    <row r="80" spans="1:14" x14ac:dyDescent="0.2">
      <c r="A80" s="108"/>
      <c r="B80" s="109"/>
    </row>
    <row r="81" spans="1:12" x14ac:dyDescent="0.2">
      <c r="A81" s="108"/>
      <c r="B81" s="109"/>
      <c r="K81" s="193"/>
      <c r="L81" s="194"/>
    </row>
    <row r="82" spans="1:12" x14ac:dyDescent="0.2">
      <c r="A82" s="108"/>
      <c r="B82" s="109"/>
      <c r="L82" s="195"/>
    </row>
    <row r="83" spans="1:12" x14ac:dyDescent="0.2">
      <c r="A83" s="108"/>
      <c r="B83" s="109"/>
      <c r="L83" s="195"/>
    </row>
    <row r="84" spans="1:12" x14ac:dyDescent="0.2">
      <c r="L84" s="193"/>
    </row>
    <row r="85" spans="1:12" x14ac:dyDescent="0.2">
      <c r="L85" s="195"/>
    </row>
  </sheetData>
  <mergeCells count="9">
    <mergeCell ref="A1:N1"/>
    <mergeCell ref="A3:N3"/>
    <mergeCell ref="M4:N4"/>
    <mergeCell ref="A78:B78"/>
    <mergeCell ref="M78:N78"/>
    <mergeCell ref="A5:B5"/>
    <mergeCell ref="M5:N5"/>
    <mergeCell ref="A2:N2"/>
    <mergeCell ref="C4:L4"/>
  </mergeCells>
  <phoneticPr fontId="12" type="noConversion"/>
  <printOptions horizontalCentered="1" verticalCentered="1"/>
  <pageMargins left="0" right="0" top="0" bottom="0" header="0" footer="0.23622047244094491"/>
  <pageSetup paperSize="9" scale="80" orientation="landscape" r:id="rId1"/>
  <headerFooter alignWithMargins="0"/>
  <rowBreaks count="4" manualBreakCount="4">
    <brk id="16" max="13" man="1"/>
    <brk id="29" max="13" man="1"/>
    <brk id="46" max="13" man="1"/>
    <brk id="62" max="1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8"/>
  <sheetViews>
    <sheetView rightToLeft="1" view="pageBreakPreview" zoomScaleNormal="100" zoomScaleSheetLayoutView="100" workbookViewId="0">
      <selection activeCell="B8" sqref="B8:F11"/>
    </sheetView>
  </sheetViews>
  <sheetFormatPr defaultRowHeight="14.25" x14ac:dyDescent="0.2"/>
  <cols>
    <col min="1" max="1" width="26.7109375" style="5" customWidth="1"/>
    <col min="2" max="6" width="11.7109375" style="21" customWidth="1"/>
    <col min="7" max="7" width="26.7109375" style="5" customWidth="1"/>
    <col min="8" max="8" width="9.140625" style="5"/>
    <col min="9" max="9" width="18.42578125" style="5" bestFit="1" customWidth="1"/>
    <col min="10" max="10" width="17.7109375" style="5" bestFit="1" customWidth="1"/>
    <col min="11" max="11" width="15.7109375" style="5" bestFit="1" customWidth="1"/>
    <col min="12" max="16384" width="9.140625" style="5"/>
  </cols>
  <sheetData>
    <row r="1" spans="1:14" s="196" customFormat="1" ht="21.75" customHeight="1" x14ac:dyDescent="0.2">
      <c r="A1" s="315"/>
      <c r="B1" s="316"/>
      <c r="C1" s="316"/>
      <c r="D1" s="316"/>
      <c r="E1" s="316"/>
      <c r="F1" s="316"/>
      <c r="G1" s="316"/>
      <c r="H1" s="217"/>
      <c r="I1" s="217"/>
      <c r="J1" s="217"/>
      <c r="K1" s="217"/>
      <c r="L1" s="217"/>
      <c r="M1" s="217"/>
      <c r="N1" s="217"/>
    </row>
    <row r="2" spans="1:14" s="1" customFormat="1" ht="20.100000000000001" customHeight="1" x14ac:dyDescent="0.2">
      <c r="A2" s="335" t="s">
        <v>334</v>
      </c>
      <c r="B2" s="335"/>
      <c r="C2" s="335"/>
      <c r="D2" s="335"/>
      <c r="E2" s="335"/>
      <c r="F2" s="335"/>
      <c r="G2" s="335"/>
    </row>
    <row r="3" spans="1:14" s="1" customFormat="1" ht="20.100000000000001" customHeight="1" x14ac:dyDescent="0.2">
      <c r="A3" s="319" t="s">
        <v>531</v>
      </c>
      <c r="B3" s="319"/>
      <c r="C3" s="319"/>
      <c r="D3" s="319"/>
      <c r="E3" s="319"/>
      <c r="F3" s="319"/>
      <c r="G3" s="319"/>
    </row>
    <row r="4" spans="1:14" s="12" customFormat="1" ht="20.100000000000001" customHeight="1" x14ac:dyDescent="0.2">
      <c r="A4" s="334" t="s">
        <v>335</v>
      </c>
      <c r="B4" s="334"/>
      <c r="C4" s="334"/>
      <c r="D4" s="334"/>
      <c r="E4" s="334"/>
      <c r="F4" s="334"/>
      <c r="G4" s="334"/>
    </row>
    <row r="5" spans="1:14" s="12" customFormat="1" ht="20.100000000000001" customHeight="1" x14ac:dyDescent="0.2">
      <c r="A5" s="334" t="s">
        <v>531</v>
      </c>
      <c r="B5" s="334"/>
      <c r="C5" s="334"/>
      <c r="D5" s="334"/>
      <c r="E5" s="334"/>
      <c r="F5" s="334"/>
      <c r="G5" s="334"/>
    </row>
    <row r="6" spans="1:14" ht="20.25" customHeight="1" x14ac:dyDescent="0.2">
      <c r="A6" s="313" t="s">
        <v>512</v>
      </c>
      <c r="B6" s="313"/>
      <c r="G6" s="114" t="s">
        <v>527</v>
      </c>
      <c r="I6" s="223" t="s">
        <v>496</v>
      </c>
      <c r="J6" s="223"/>
    </row>
    <row r="7" spans="1:14" ht="56.25" customHeight="1" x14ac:dyDescent="0.2">
      <c r="A7" s="175" t="s">
        <v>460</v>
      </c>
      <c r="B7" s="117">
        <v>2007</v>
      </c>
      <c r="C7" s="117">
        <v>2008</v>
      </c>
      <c r="D7" s="117">
        <v>2009</v>
      </c>
      <c r="E7" s="117">
        <v>2010</v>
      </c>
      <c r="F7" s="117">
        <v>2011</v>
      </c>
      <c r="G7" s="172" t="s">
        <v>461</v>
      </c>
      <c r="I7" s="223">
        <v>1</v>
      </c>
      <c r="J7" s="224">
        <v>3609170824.6139984</v>
      </c>
      <c r="K7" s="155">
        <f>J7/1000</f>
        <v>3609170.8246139986</v>
      </c>
    </row>
    <row r="8" spans="1:14" ht="31.5" customHeight="1" thickBot="1" x14ac:dyDescent="0.25">
      <c r="A8" s="75" t="s">
        <v>336</v>
      </c>
      <c r="B8" s="228">
        <v>3131.9</v>
      </c>
      <c r="C8" s="228">
        <v>4143.2</v>
      </c>
      <c r="D8" s="228">
        <v>3609.2</v>
      </c>
      <c r="E8" s="228">
        <v>5219.8999999999996</v>
      </c>
      <c r="F8" s="228">
        <v>8618</v>
      </c>
      <c r="G8" s="76" t="s">
        <v>337</v>
      </c>
      <c r="I8" s="223">
        <v>2</v>
      </c>
      <c r="J8" s="224">
        <v>5021962206.0060091</v>
      </c>
      <c r="K8" s="155">
        <f>J8/1000</f>
        <v>5021962.2060060091</v>
      </c>
    </row>
    <row r="9" spans="1:14" ht="31.5" customHeight="1" thickTop="1" thickBot="1" x14ac:dyDescent="0.25">
      <c r="A9" s="67" t="s">
        <v>338</v>
      </c>
      <c r="B9" s="229">
        <v>4264</v>
      </c>
      <c r="C9" s="229">
        <v>6583.1</v>
      </c>
      <c r="D9" s="229">
        <v>5022</v>
      </c>
      <c r="E9" s="229">
        <v>6744.4</v>
      </c>
      <c r="F9" s="229">
        <v>5283.8</v>
      </c>
      <c r="G9" s="68" t="s">
        <v>339</v>
      </c>
      <c r="I9" s="223">
        <v>3</v>
      </c>
      <c r="J9" s="224">
        <v>82084757628.502502</v>
      </c>
      <c r="K9" s="155">
        <f>J9/1000</f>
        <v>82084757.628502503</v>
      </c>
    </row>
    <row r="10" spans="1:14" ht="31.5" customHeight="1" thickTop="1" x14ac:dyDescent="0.2">
      <c r="A10" s="115" t="s">
        <v>340</v>
      </c>
      <c r="B10" s="252">
        <v>77887.7</v>
      </c>
      <c r="C10" s="252">
        <v>90829.9</v>
      </c>
      <c r="D10" s="252">
        <v>82084.800000000003</v>
      </c>
      <c r="E10" s="252">
        <v>72628.7</v>
      </c>
      <c r="F10" s="252">
        <v>67391.399999999994</v>
      </c>
      <c r="G10" s="116" t="s">
        <v>341</v>
      </c>
      <c r="I10" s="223" t="s">
        <v>497</v>
      </c>
      <c r="J10" s="224">
        <v>90715890659.122513</v>
      </c>
      <c r="K10" s="155">
        <f>J10/1000</f>
        <v>90715890.659122512</v>
      </c>
    </row>
    <row r="11" spans="1:14" ht="31.5" customHeight="1" x14ac:dyDescent="0.2">
      <c r="A11" s="118" t="s">
        <v>454</v>
      </c>
      <c r="B11" s="253">
        <f>SUM(B8:B10)</f>
        <v>85283.599999999991</v>
      </c>
      <c r="C11" s="253">
        <f>SUM(C8:C10)</f>
        <v>101556.2</v>
      </c>
      <c r="D11" s="253">
        <f>SUM(D8:D10)</f>
        <v>90716</v>
      </c>
      <c r="E11" s="253">
        <f>SUM(E8:E10)</f>
        <v>84593</v>
      </c>
      <c r="F11" s="253">
        <f>SUM(F8:F10)</f>
        <v>81293.2</v>
      </c>
      <c r="G11" s="176" t="s">
        <v>37</v>
      </c>
    </row>
    <row r="13" spans="1:14" x14ac:dyDescent="0.2">
      <c r="B13" s="14">
        <f>B8/$B$11*100</f>
        <v>3.6723355955893053</v>
      </c>
      <c r="C13" s="14">
        <f>C8/$C$11*100</f>
        <v>4.0797115291828563</v>
      </c>
      <c r="D13" s="14">
        <f>D8/$D$11*100</f>
        <v>3.9785704837073945</v>
      </c>
      <c r="E13" s="14">
        <f>E8/$E$11*100</f>
        <v>6.1706051328124074</v>
      </c>
      <c r="F13" s="14">
        <f>F8/$F$11*100</f>
        <v>10.601132690065098</v>
      </c>
    </row>
    <row r="14" spans="1:14" x14ac:dyDescent="0.2">
      <c r="B14" s="14">
        <f>B9/$B$11*100</f>
        <v>4.9997889394912978</v>
      </c>
      <c r="C14" s="14">
        <f>C9/$C$11*100</f>
        <v>6.4822236357799916</v>
      </c>
      <c r="D14" s="14">
        <f>D9/$D$11*100</f>
        <v>5.535958375589753</v>
      </c>
      <c r="E14" s="14">
        <f>E9/$E$11*100</f>
        <v>7.9727637038525643</v>
      </c>
      <c r="F14" s="14">
        <f>F9/$F$11*100</f>
        <v>6.4996826302814998</v>
      </c>
    </row>
    <row r="15" spans="1:14" x14ac:dyDescent="0.2">
      <c r="B15" s="14">
        <f>B10/$B$11*100</f>
        <v>91.327875464919401</v>
      </c>
      <c r="C15" s="14">
        <f>C10/$C$11*100</f>
        <v>89.438064835037139</v>
      </c>
      <c r="D15" s="14">
        <f>D10/$D$11*100</f>
        <v>90.485471140702856</v>
      </c>
      <c r="E15" s="14">
        <f>E10/$E$11*100</f>
        <v>85.856631163335024</v>
      </c>
      <c r="F15" s="14">
        <f>F10/$F$11*100</f>
        <v>82.899184679653402</v>
      </c>
    </row>
    <row r="16" spans="1:14" x14ac:dyDescent="0.2">
      <c r="B16" s="14">
        <f>B11/$B$11*100</f>
        <v>100</v>
      </c>
      <c r="C16" s="14">
        <f>C11/$C$11*100</f>
        <v>100</v>
      </c>
      <c r="D16" s="14">
        <f>D11/$D$11*100</f>
        <v>100</v>
      </c>
      <c r="E16" s="14">
        <f>E11/$E$11*100</f>
        <v>100</v>
      </c>
      <c r="F16" s="14">
        <f>F11/$F$11*100</f>
        <v>100</v>
      </c>
    </row>
    <row r="18" spans="2:6" x14ac:dyDescent="0.2">
      <c r="B18" s="30"/>
      <c r="C18" s="30"/>
      <c r="D18" s="30"/>
      <c r="E18" s="30"/>
      <c r="F18" s="30"/>
    </row>
  </sheetData>
  <customSheetViews>
    <customSheetView guid="{0FAC0244-EA19-11D4-BED2-0000C068ECF6}" showPageBreaks="1" showRuler="0" topLeftCell="C8">
      <selection activeCell="F7" sqref="F7"/>
      <pageMargins left="1.1811023622047245" right="1.1811023622047245" top="1.5748031496062993" bottom="0.78740157480314965" header="0.51181102362204722" footer="0.51181102362204722"/>
      <printOptions horizontalCentered="1"/>
      <pageSetup paperSize="9" orientation="landscape" r:id="rId1"/>
      <headerFooter alignWithMargins="0"/>
    </customSheetView>
  </customSheetViews>
  <mergeCells count="6">
    <mergeCell ref="A6:B6"/>
    <mergeCell ref="A4:G4"/>
    <mergeCell ref="A1:G1"/>
    <mergeCell ref="A2:G2"/>
    <mergeCell ref="A3:G3"/>
    <mergeCell ref="A5:G5"/>
  </mergeCells>
  <phoneticPr fontId="12" type="noConversion"/>
  <printOptions horizontalCentered="1"/>
  <pageMargins left="1.1811023622047245" right="1.1811023622047245" top="1.5748031496062993" bottom="0.78740157480314965" header="0.51181102362204722" footer="0.51181102362204722"/>
  <pageSetup paperSize="9" orientation="landscape" r:id="rId2"/>
  <headerFooter alignWithMargins="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9"/>
  <sheetViews>
    <sheetView rightToLeft="1" view="pageBreakPreview" topLeftCell="A4" zoomScaleNormal="100" zoomScaleSheetLayoutView="100" workbookViewId="0">
      <selection activeCell="B8" sqref="B8:F11"/>
    </sheetView>
  </sheetViews>
  <sheetFormatPr defaultRowHeight="14.25" x14ac:dyDescent="0.2"/>
  <cols>
    <col min="1" max="1" width="26.7109375" style="5" customWidth="1"/>
    <col min="2" max="6" width="11.7109375" style="21" customWidth="1"/>
    <col min="7" max="7" width="26.7109375" style="5" customWidth="1"/>
    <col min="8" max="8" width="9.140625" style="5"/>
    <col min="9" max="9" width="18.42578125" style="5" bestFit="1" customWidth="1"/>
    <col min="10" max="10" width="17.7109375" style="5" bestFit="1" customWidth="1"/>
    <col min="11" max="11" width="15.7109375" style="5" bestFit="1" customWidth="1"/>
    <col min="12" max="16384" width="9.140625" style="5"/>
  </cols>
  <sheetData>
    <row r="1" spans="1:14" s="196" customFormat="1" ht="27" customHeight="1" x14ac:dyDescent="0.2">
      <c r="A1" s="315"/>
      <c r="B1" s="316"/>
      <c r="C1" s="316"/>
      <c r="D1" s="316"/>
      <c r="E1" s="316"/>
      <c r="F1" s="316"/>
      <c r="G1" s="316"/>
      <c r="H1" s="217"/>
      <c r="I1" s="217"/>
      <c r="J1" s="217"/>
      <c r="K1" s="217"/>
      <c r="L1" s="217"/>
      <c r="M1" s="217"/>
      <c r="N1" s="217"/>
    </row>
    <row r="2" spans="1:14" s="1" customFormat="1" ht="20.100000000000001" customHeight="1" x14ac:dyDescent="0.2">
      <c r="A2" s="335" t="s">
        <v>342</v>
      </c>
      <c r="B2" s="335"/>
      <c r="C2" s="335"/>
      <c r="D2" s="335"/>
      <c r="E2" s="335"/>
      <c r="F2" s="335"/>
      <c r="G2" s="335"/>
    </row>
    <row r="3" spans="1:14" s="1" customFormat="1" ht="20.100000000000001" customHeight="1" x14ac:dyDescent="0.2">
      <c r="A3" s="319" t="s">
        <v>531</v>
      </c>
      <c r="B3" s="319"/>
      <c r="C3" s="319"/>
      <c r="D3" s="319"/>
      <c r="E3" s="319"/>
      <c r="F3" s="319"/>
      <c r="G3" s="319"/>
    </row>
    <row r="4" spans="1:14" s="12" customFormat="1" ht="20.100000000000001" customHeight="1" x14ac:dyDescent="0.2">
      <c r="A4" s="334" t="s">
        <v>343</v>
      </c>
      <c r="B4" s="334"/>
      <c r="C4" s="334"/>
      <c r="D4" s="334"/>
      <c r="E4" s="334"/>
      <c r="F4" s="334"/>
      <c r="G4" s="334"/>
    </row>
    <row r="5" spans="1:14" s="12" customFormat="1" ht="20.100000000000001" customHeight="1" x14ac:dyDescent="0.2">
      <c r="A5" s="334" t="s">
        <v>531</v>
      </c>
      <c r="B5" s="334"/>
      <c r="C5" s="334"/>
      <c r="D5" s="334"/>
      <c r="E5" s="334"/>
      <c r="F5" s="334"/>
      <c r="G5" s="334"/>
    </row>
    <row r="6" spans="1:14" ht="20.25" customHeight="1" x14ac:dyDescent="0.2">
      <c r="A6" s="313" t="s">
        <v>513</v>
      </c>
      <c r="B6" s="313"/>
      <c r="G6" s="114" t="s">
        <v>526</v>
      </c>
    </row>
    <row r="7" spans="1:14" ht="56.25" customHeight="1" x14ac:dyDescent="0.2">
      <c r="A7" s="175" t="s">
        <v>463</v>
      </c>
      <c r="B7" s="117">
        <v>2007</v>
      </c>
      <c r="C7" s="117">
        <v>2008</v>
      </c>
      <c r="D7" s="117">
        <v>2009</v>
      </c>
      <c r="E7" s="117">
        <v>2010</v>
      </c>
      <c r="F7" s="117">
        <v>2011</v>
      </c>
      <c r="G7" s="172" t="s">
        <v>462</v>
      </c>
      <c r="I7" s="223"/>
      <c r="J7" s="224"/>
      <c r="K7" s="155">
        <f>J7/1000</f>
        <v>0</v>
      </c>
    </row>
    <row r="8" spans="1:14" ht="31.5" customHeight="1" thickBot="1" x14ac:dyDescent="0.25">
      <c r="A8" s="75" t="s">
        <v>344</v>
      </c>
      <c r="B8" s="228">
        <v>11280.1</v>
      </c>
      <c r="C8" s="228">
        <v>13879.2</v>
      </c>
      <c r="D8" s="228">
        <v>14187.9</v>
      </c>
      <c r="E8" s="228">
        <v>16570.599999999999</v>
      </c>
      <c r="F8" s="228">
        <v>18134.099999999999</v>
      </c>
      <c r="G8" s="76" t="s">
        <v>345</v>
      </c>
      <c r="I8" s="223"/>
      <c r="J8" s="224">
        <v>44443983899.245956</v>
      </c>
      <c r="K8" s="156">
        <f>J8/1000</f>
        <v>44443983.899245955</v>
      </c>
    </row>
    <row r="9" spans="1:14" ht="31.5" customHeight="1" thickTop="1" thickBot="1" x14ac:dyDescent="0.25">
      <c r="A9" s="67" t="s">
        <v>346</v>
      </c>
      <c r="B9" s="229">
        <v>27612.799999999999</v>
      </c>
      <c r="C9" s="229">
        <v>34755.300000000003</v>
      </c>
      <c r="D9" s="229">
        <v>32084</v>
      </c>
      <c r="E9" s="229">
        <v>32973.4</v>
      </c>
      <c r="F9" s="229">
        <v>33261.1</v>
      </c>
      <c r="G9" s="68" t="s">
        <v>347</v>
      </c>
      <c r="I9" s="223"/>
      <c r="J9" s="224">
        <v>32083989986.855274</v>
      </c>
      <c r="K9" s="156">
        <f>J9/1000</f>
        <v>32083989.986855276</v>
      </c>
    </row>
    <row r="10" spans="1:14" ht="31.5" customHeight="1" thickTop="1" x14ac:dyDescent="0.2">
      <c r="A10" s="115" t="s">
        <v>348</v>
      </c>
      <c r="B10" s="252">
        <v>46390.7</v>
      </c>
      <c r="C10" s="252">
        <v>52921.8</v>
      </c>
      <c r="D10" s="252">
        <v>44444</v>
      </c>
      <c r="E10" s="252">
        <v>35049</v>
      </c>
      <c r="F10" s="252">
        <v>29898</v>
      </c>
      <c r="G10" s="116" t="s">
        <v>349</v>
      </c>
      <c r="I10" s="223"/>
      <c r="J10" s="224">
        <v>14187916773.023373</v>
      </c>
      <c r="K10" s="156">
        <f>J10/1000</f>
        <v>14187916.773023373</v>
      </c>
    </row>
    <row r="11" spans="1:14" ht="31.5" customHeight="1" x14ac:dyDescent="0.2">
      <c r="A11" s="118" t="s">
        <v>432</v>
      </c>
      <c r="B11" s="253">
        <f>SUM(B8:B10)</f>
        <v>85283.6</v>
      </c>
      <c r="C11" s="253">
        <f>SUM(C8:C10)</f>
        <v>101556.3</v>
      </c>
      <c r="D11" s="253">
        <f>SUM(D8:D10)</f>
        <v>90715.9</v>
      </c>
      <c r="E11" s="253">
        <f>SUM(E8:E10)</f>
        <v>84593</v>
      </c>
      <c r="F11" s="253">
        <f>SUM(F8:F10)</f>
        <v>81293.2</v>
      </c>
      <c r="G11" s="176" t="s">
        <v>37</v>
      </c>
      <c r="I11" s="223"/>
      <c r="J11" s="224">
        <v>90715890659.124603</v>
      </c>
      <c r="K11" s="156">
        <f>J11/1000</f>
        <v>90715890.659124598</v>
      </c>
    </row>
    <row r="12" spans="1:14" x14ac:dyDescent="0.2">
      <c r="I12" s="225"/>
    </row>
    <row r="13" spans="1:14" x14ac:dyDescent="0.2">
      <c r="B13" s="14">
        <f>B8/$B$11*100</f>
        <v>13.226575801209142</v>
      </c>
      <c r="C13" s="14">
        <f>C8/$C$11*100</f>
        <v>13.666508133911929</v>
      </c>
      <c r="D13" s="14">
        <f>D8/$D$11*100</f>
        <v>15.63992640760881</v>
      </c>
      <c r="E13" s="14">
        <f>E8/$E$11*100</f>
        <v>19.588618443606443</v>
      </c>
      <c r="F13" s="14">
        <f>F8/$F$11*100</f>
        <v>22.307031830460602</v>
      </c>
    </row>
    <row r="14" spans="1:14" x14ac:dyDescent="0.2">
      <c r="B14" s="14">
        <f>B9/$B$11*100</f>
        <v>32.377620081703867</v>
      </c>
      <c r="C14" s="14">
        <f>C9/$C$11*100</f>
        <v>34.222692240658631</v>
      </c>
      <c r="D14" s="14">
        <f>D9/$D$11*100</f>
        <v>35.367559600907896</v>
      </c>
      <c r="E14" s="14">
        <f>E9/$E$11*100</f>
        <v>38.97887532065301</v>
      </c>
      <c r="F14" s="14">
        <f>F9/$F$11*100</f>
        <v>40.9149842791279</v>
      </c>
      <c r="I14" s="31"/>
    </row>
    <row r="15" spans="1:14" x14ac:dyDescent="0.2">
      <c r="B15" s="14">
        <f>B10/$B$11*100</f>
        <v>54.395804117086989</v>
      </c>
      <c r="C15" s="14">
        <f>C10/$C$11*100</f>
        <v>52.110799625429436</v>
      </c>
      <c r="D15" s="14">
        <f>D10/$D$11*100</f>
        <v>48.992513991483307</v>
      </c>
      <c r="E15" s="14">
        <f>E10/$E$11*100</f>
        <v>41.432506235740547</v>
      </c>
      <c r="F15" s="14">
        <f>F10/$F$11*100</f>
        <v>36.777983890411498</v>
      </c>
    </row>
    <row r="16" spans="1:14" x14ac:dyDescent="0.2">
      <c r="B16" s="14">
        <f>B11/$B$11*100</f>
        <v>100</v>
      </c>
      <c r="C16" s="14">
        <f>C11/$C$11*100</f>
        <v>100</v>
      </c>
      <c r="D16" s="14">
        <f>D11/$D$11*100</f>
        <v>100</v>
      </c>
      <c r="E16" s="14">
        <f>E11/$E$11*100</f>
        <v>100</v>
      </c>
      <c r="F16" s="14">
        <f>F11/$F$11*100</f>
        <v>100</v>
      </c>
    </row>
    <row r="17" spans="2:6" x14ac:dyDescent="0.2">
      <c r="B17" s="14"/>
      <c r="C17" s="14"/>
      <c r="D17" s="14"/>
      <c r="E17" s="14"/>
      <c r="F17" s="14"/>
    </row>
    <row r="18" spans="2:6" x14ac:dyDescent="0.2">
      <c r="B18" s="14"/>
      <c r="C18" s="14"/>
      <c r="D18" s="14"/>
      <c r="E18" s="14"/>
      <c r="F18" s="14"/>
    </row>
    <row r="19" spans="2:6" x14ac:dyDescent="0.2">
      <c r="B19" s="14"/>
      <c r="C19" s="14"/>
      <c r="D19" s="14"/>
      <c r="E19" s="14"/>
      <c r="F19" s="14"/>
    </row>
  </sheetData>
  <customSheetViews>
    <customSheetView guid="{0FAC0244-EA19-11D4-BED2-0000C068ECF6}" showPageBreaks="1" showRuler="0" topLeftCell="C1">
      <selection activeCell="C6" sqref="C6:G10"/>
      <pageMargins left="1.1811023622047245" right="1.1811023622047245" top="1.5748031496062993" bottom="0.39370078740157483" header="0.51181102362204722" footer="0.51181102362204722"/>
      <printOptions horizontalCentered="1"/>
      <pageSetup paperSize="9" orientation="landscape" r:id="rId1"/>
      <headerFooter alignWithMargins="0"/>
    </customSheetView>
  </customSheetViews>
  <mergeCells count="6">
    <mergeCell ref="A1:G1"/>
    <mergeCell ref="A2:G2"/>
    <mergeCell ref="A6:B6"/>
    <mergeCell ref="A3:G3"/>
    <mergeCell ref="A5:G5"/>
    <mergeCell ref="A4:G4"/>
  </mergeCells>
  <phoneticPr fontId="12" type="noConversion"/>
  <printOptions horizontalCentered="1"/>
  <pageMargins left="1.1811023622047245" right="1.1811023622047245" top="1.5748031496062993" bottom="0.39370078740157483" header="0.51181102362204722" footer="0.51181102362204722"/>
  <pageSetup paperSize="9"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السابع (التجارة الخارجية)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السابع (التجارة الخارجية) 2011</Description_Ar>
    <Enabled xmlns="1b323878-974e-4c19-bf08-965c80d4ad54">true</Enabled>
    <PublishingDate xmlns="1b323878-974e-4c19-bf08-965c80d4ad54">2016-10-30T07:17:13+00:00</PublishingDate>
    <CategoryDescription xmlns="http://schemas.microsoft.com/sharepoint.v3">Annual Statistical Abstract_ chapter 7 (Foreign Trade) 2011</CategoryDescription>
  </documentManagement>
</p:properti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0AB2DE-B2C0-4C63-8ED1-B46CC6ED6E9B}"/>
</file>

<file path=customXml/itemProps2.xml><?xml version="1.0" encoding="utf-8"?>
<ds:datastoreItem xmlns:ds="http://schemas.openxmlformats.org/officeDocument/2006/customXml" ds:itemID="{75AD44E3-6D0C-471D-BF11-CB0005C5231C}"/>
</file>

<file path=customXml/itemProps3.xml><?xml version="1.0" encoding="utf-8"?>
<ds:datastoreItem xmlns:ds="http://schemas.openxmlformats.org/officeDocument/2006/customXml" ds:itemID="{9EF12CB2-6D8B-4E5F-A7B3-45D50BAA599B}"/>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20</vt:i4>
      </vt:variant>
    </vt:vector>
  </HeadingPairs>
  <TitlesOfParts>
    <vt:vector size="36" baseType="lpstr">
      <vt:lpstr>المقدمة</vt:lpstr>
      <vt:lpstr>التقديم</vt:lpstr>
      <vt:lpstr>257</vt:lpstr>
      <vt:lpstr>Gr_47</vt:lpstr>
      <vt:lpstr>258</vt:lpstr>
      <vt:lpstr>259</vt:lpstr>
      <vt:lpstr>260</vt:lpstr>
      <vt:lpstr>261</vt:lpstr>
      <vt:lpstr>262</vt:lpstr>
      <vt:lpstr>263</vt:lpstr>
      <vt:lpstr>264</vt:lpstr>
      <vt:lpstr>Gr_48</vt:lpstr>
      <vt:lpstr>265</vt:lpstr>
      <vt:lpstr>266</vt:lpstr>
      <vt:lpstr>267</vt:lpstr>
      <vt:lpstr>268</vt:lpstr>
      <vt:lpstr>'257'!Print_Area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'268'!Print_Area</vt:lpstr>
      <vt:lpstr>Gr_47!Print_Area</vt:lpstr>
      <vt:lpstr>Gr_48!Print_Area</vt:lpstr>
      <vt:lpstr>التقديم!Print_Area</vt:lpstr>
      <vt:lpstr>المقدمة!Print_Area</vt:lpstr>
      <vt:lpstr>'258'!Print_Titles</vt:lpstr>
      <vt:lpstr>'260'!Print_Titles</vt:lpstr>
      <vt:lpstr>'263'!Print_Titles</vt:lpstr>
      <vt:lpstr>'265'!Print_Titles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7 (Foreign Trade) 2011</dc:title>
  <dc:creator>Mr. Sabir</dc:creator>
  <cp:lastModifiedBy>Doaa Mohamed Al Sheeb</cp:lastModifiedBy>
  <cp:lastPrinted>2013-03-13T04:18:37Z</cp:lastPrinted>
  <dcterms:created xsi:type="dcterms:W3CDTF">1997-12-18T08:48:05Z</dcterms:created>
  <dcterms:modified xsi:type="dcterms:W3CDTF">2013-11-19T05:43:25Z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7 (Foreign Trade) 2011</vt:lpwstr>
  </property>
  <property fmtid="{D5CDD505-2E9C-101B-9397-08002B2CF9AE}" pid="5" name="Hashtags">
    <vt:lpwstr>58;#StatisticalAbstract|c2f418c2-a295-4bd1-af99-d5d586494613</vt:lpwstr>
  </property>
</Properties>
</file>