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charts/chart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3.xml" ContentType="application/vnd.openxmlformats-officedocument.drawingml.chart+xml"/>
  <Override PartName="/xl/drawings/drawing15.xml" ContentType="application/vnd.openxmlformats-officedocument.drawingml.chartshapes+xml"/>
  <Override PartName="/xl/charts/chart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Economy_and_Business/"/>
    </mc:Choice>
  </mc:AlternateContent>
  <xr:revisionPtr revIDLastSave="0" documentId="11_B695FECDA41A9F97DBEB04C59CE6FCF57B179AC3" xr6:coauthVersionLast="47" xr6:coauthVersionMax="47" xr10:uidLastSave="{00000000-0000-0000-0000-000000000000}"/>
  <bookViews>
    <workbookView xWindow="1740" yWindow="1740" windowWidth="16920" windowHeight="10450" tabRatio="717" xr2:uid="{00000000-000D-0000-FFFF-FFFF00000000}"/>
  </bookViews>
  <sheets>
    <sheet name="المقدمة" sheetId="30" r:id="rId1"/>
    <sheet name="التقديم" sheetId="2" r:id="rId2"/>
    <sheet name="56" sheetId="53" r:id="rId3"/>
    <sheet name="57" sheetId="54" r:id="rId4"/>
    <sheet name="58" sheetId="55" r:id="rId5"/>
    <sheet name="Gr_30" sheetId="56" r:id="rId6"/>
    <sheet name="59" sheetId="57" r:id="rId7"/>
    <sheet name="60" sheetId="58" r:id="rId8"/>
    <sheet name="61" sheetId="59" r:id="rId9"/>
    <sheet name="62" sheetId="47" r:id="rId10"/>
    <sheet name="63" sheetId="48" r:id="rId11"/>
    <sheet name="64" sheetId="60" r:id="rId12"/>
    <sheet name="Gr_31" sheetId="34" r:id="rId13"/>
    <sheet name="65" sheetId="15" r:id="rId14"/>
    <sheet name="66" sheetId="61" r:id="rId15"/>
    <sheet name="67" sheetId="62" r:id="rId16"/>
    <sheet name="68" sheetId="63" r:id="rId17"/>
  </sheets>
  <definedNames>
    <definedName name="_xlnm.Print_Area" localSheetId="2">'56'!$A$1:$I$18</definedName>
    <definedName name="_xlnm.Print_Area" localSheetId="3">'57'!$A$1:$N$67</definedName>
    <definedName name="_xlnm.Print_Area" localSheetId="4">'58'!$A$1:$N$18</definedName>
    <definedName name="_xlnm.Print_Area" localSheetId="6">'59'!$A$1:$N$79</definedName>
    <definedName name="_xlnm.Print_Area" localSheetId="7">'60'!$A$1:$G$12</definedName>
    <definedName name="_xlnm.Print_Area" localSheetId="8">'61'!$A$1:$G$12</definedName>
    <definedName name="_xlnm.Print_Area" localSheetId="9">'62'!$A$1:$I$18</definedName>
    <definedName name="_xlnm.Print_Area" localSheetId="10">'63'!$A$1:$N$69</definedName>
    <definedName name="_xlnm.Print_Area" localSheetId="11">'64'!$A$1:$N$19</definedName>
    <definedName name="_xlnm.Print_Area" localSheetId="13">'65'!$A$1:$N$17</definedName>
    <definedName name="_xlnm.Print_Area" localSheetId="14">'66'!$A$1:$N$80</definedName>
    <definedName name="_xlnm.Print_Area" localSheetId="15">'67'!$A$1:$L$13</definedName>
    <definedName name="_xlnm.Print_Area" localSheetId="16">'68'!$A$1:$L$13</definedName>
    <definedName name="_xlnm.Print_Area" localSheetId="5">Gr_30!$A$1:$B$30</definedName>
    <definedName name="_xlnm.Print_Area" localSheetId="12">Gr_31!$A$1:$F$30</definedName>
    <definedName name="_xlnm.Print_Area" localSheetId="1">التقديم!$A$1:$C$10</definedName>
    <definedName name="_xlnm.Print_Area" localSheetId="0">المقدمة!$A$1:$A$30</definedName>
    <definedName name="_xlnm.Print_Titles" localSheetId="3">'57'!$1:$8</definedName>
    <definedName name="_xlnm.Print_Titles" localSheetId="6">'59'!$1:$5</definedName>
    <definedName name="_xlnm.Print_Titles" localSheetId="10">'63'!$1:$7</definedName>
    <definedName name="_xlnm.Print_Titles" localSheetId="14">'66'!$1:$5</definedName>
  </definedNames>
  <calcPr calcId="191029"/>
  <customWorkbookViews>
    <customWorkbookView name="DMD - Personal View" guid="{0FAC0244-EA19-11D4-BED2-0000C068ECF6}" mergeInterval="0" personalView="1" maximized="1" windowWidth="636" windowHeight="318" tabRatio="601"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 i="54" l="1"/>
  <c r="F17" i="53"/>
  <c r="J21" i="54" l="1"/>
  <c r="J12" i="54"/>
  <c r="J13" i="54"/>
  <c r="J14" i="54"/>
  <c r="J15" i="54"/>
  <c r="J16" i="54"/>
  <c r="J17" i="54"/>
  <c r="J18" i="54"/>
  <c r="J19" i="54"/>
  <c r="J20" i="54"/>
  <c r="J22" i="54"/>
  <c r="J23" i="54"/>
  <c r="J24" i="54"/>
  <c r="J25" i="54"/>
  <c r="J26" i="54"/>
  <c r="J27" i="54"/>
  <c r="J28" i="54"/>
  <c r="J29" i="54"/>
  <c r="J30" i="54"/>
  <c r="J31" i="54"/>
  <c r="J32" i="54"/>
  <c r="J33" i="54"/>
  <c r="J34" i="54"/>
  <c r="J35" i="54"/>
  <c r="J36" i="54"/>
  <c r="J37" i="54"/>
  <c r="J38" i="54"/>
  <c r="J39" i="54"/>
  <c r="J40" i="54"/>
  <c r="J41" i="54"/>
  <c r="J42" i="54"/>
  <c r="J43" i="54"/>
  <c r="J44" i="54"/>
  <c r="J45" i="54"/>
  <c r="J46" i="54"/>
  <c r="J47" i="54"/>
  <c r="J48" i="54"/>
  <c r="J49" i="54"/>
  <c r="J50" i="54"/>
  <c r="J51" i="54"/>
  <c r="J52" i="54"/>
  <c r="J53" i="54"/>
  <c r="J54" i="54"/>
  <c r="J55" i="54"/>
  <c r="J56" i="54"/>
  <c r="J57" i="54"/>
  <c r="J58" i="54"/>
  <c r="J59" i="54"/>
  <c r="J60" i="54"/>
  <c r="J61" i="54"/>
  <c r="J62" i="54"/>
  <c r="J63" i="54"/>
  <c r="J64" i="54"/>
  <c r="J11" i="54"/>
  <c r="J10" i="54"/>
  <c r="J9" i="54"/>
  <c r="K78" i="61" l="1"/>
  <c r="C78" i="61" l="1"/>
  <c r="C17" i="60"/>
  <c r="B11" i="58"/>
  <c r="C17" i="53"/>
  <c r="D17" i="55"/>
  <c r="E17" i="55"/>
  <c r="F17" i="55"/>
  <c r="G17" i="55"/>
  <c r="H17" i="55"/>
  <c r="I17" i="55"/>
  <c r="J17" i="55"/>
  <c r="K17" i="55"/>
  <c r="C17" i="55"/>
  <c r="L12" i="55"/>
  <c r="G17" i="53"/>
  <c r="L13" i="60" l="1"/>
  <c r="D17" i="60"/>
  <c r="E17" i="60"/>
  <c r="F17" i="60"/>
  <c r="G17" i="60"/>
  <c r="H17" i="60"/>
  <c r="I17" i="60"/>
  <c r="J17" i="60"/>
  <c r="K17" i="60"/>
  <c r="D78" i="61"/>
  <c r="E78" i="61"/>
  <c r="F78" i="61"/>
  <c r="G78" i="61"/>
  <c r="H78" i="61"/>
  <c r="I78" i="61"/>
  <c r="J78" i="61"/>
  <c r="K8" i="48" l="1"/>
  <c r="G8" i="48"/>
  <c r="I8" i="48"/>
  <c r="E8" i="48"/>
  <c r="C8" i="48"/>
  <c r="C67" i="48" s="1"/>
  <c r="D67" i="48" s="1"/>
  <c r="J16" i="15"/>
  <c r="L7" i="15"/>
  <c r="L8" i="15"/>
  <c r="L9" i="15"/>
  <c r="L10" i="15"/>
  <c r="L11" i="15"/>
  <c r="L12" i="15"/>
  <c r="L13" i="15"/>
  <c r="L14" i="15"/>
  <c r="L15" i="15"/>
  <c r="L6" i="15"/>
  <c r="D16" i="15"/>
  <c r="E16" i="15"/>
  <c r="F16" i="15"/>
  <c r="G16" i="15"/>
  <c r="H16" i="15"/>
  <c r="I16" i="15"/>
  <c r="K16" i="15"/>
  <c r="C16" i="15"/>
  <c r="L16" i="15" l="1"/>
  <c r="L10" i="60"/>
  <c r="L11" i="60"/>
  <c r="L12" i="60"/>
  <c r="L14" i="60"/>
  <c r="L15" i="60"/>
  <c r="L16" i="60"/>
  <c r="L8" i="60"/>
  <c r="L9" i="60"/>
  <c r="L7" i="60"/>
  <c r="D22" i="48"/>
  <c r="B32" i="34" l="1"/>
  <c r="L17" i="60"/>
  <c r="D36" i="48"/>
  <c r="D8" i="48"/>
  <c r="D18" i="48"/>
  <c r="D65" i="48"/>
  <c r="D64" i="48"/>
  <c r="D63" i="48"/>
  <c r="D15" i="48"/>
  <c r="D51" i="48"/>
  <c r="D50" i="48"/>
  <c r="D32" i="48"/>
  <c r="D47" i="48"/>
  <c r="D62" i="48"/>
  <c r="D46" i="48"/>
  <c r="D30" i="48"/>
  <c r="D14" i="48"/>
  <c r="D17" i="48"/>
  <c r="D16" i="48"/>
  <c r="D31" i="48"/>
  <c r="D61" i="48"/>
  <c r="D45" i="48"/>
  <c r="D29" i="48"/>
  <c r="D13" i="48"/>
  <c r="D43" i="48"/>
  <c r="D53" i="48"/>
  <c r="D37" i="48"/>
  <c r="D21" i="48"/>
  <c r="D52" i="48"/>
  <c r="D20" i="48"/>
  <c r="D19" i="48"/>
  <c r="D66" i="48"/>
  <c r="D49" i="48"/>
  <c r="D48" i="48"/>
  <c r="D60" i="48"/>
  <c r="D28" i="48"/>
  <c r="D27" i="48"/>
  <c r="D42" i="48"/>
  <c r="D10" i="48"/>
  <c r="D41" i="48"/>
  <c r="D55" i="48"/>
  <c r="D23" i="48"/>
  <c r="D35" i="48"/>
  <c r="D34" i="48"/>
  <c r="D33" i="48"/>
  <c r="D44" i="48"/>
  <c r="D12" i="48"/>
  <c r="D59" i="48"/>
  <c r="D11" i="48"/>
  <c r="D58" i="48"/>
  <c r="D26" i="48"/>
  <c r="D57" i="48"/>
  <c r="D25" i="48"/>
  <c r="D9" i="48"/>
  <c r="D56" i="48"/>
  <c r="D40" i="48"/>
  <c r="D24" i="48"/>
  <c r="D39" i="48"/>
  <c r="D54" i="48"/>
  <c r="D38" i="48"/>
  <c r="C78" i="57" l="1"/>
  <c r="L7" i="55"/>
  <c r="K66" i="54"/>
  <c r="C66" i="54"/>
  <c r="I67" i="48" l="1"/>
  <c r="J43" i="48" l="1"/>
  <c r="J24" i="48"/>
  <c r="J9" i="48"/>
  <c r="J11" i="48"/>
  <c r="J12" i="48"/>
  <c r="J28" i="48"/>
  <c r="J44" i="48"/>
  <c r="J60" i="48"/>
  <c r="J14" i="48"/>
  <c r="J30" i="48"/>
  <c r="J62" i="48"/>
  <c r="J31" i="48"/>
  <c r="J47" i="48"/>
  <c r="J63" i="48"/>
  <c r="J32" i="48"/>
  <c r="J33" i="48"/>
  <c r="J34" i="48"/>
  <c r="J50" i="48"/>
  <c r="J51" i="48"/>
  <c r="J13" i="48"/>
  <c r="J29" i="48"/>
  <c r="J45" i="48"/>
  <c r="J61" i="48"/>
  <c r="J46" i="48"/>
  <c r="J15" i="48"/>
  <c r="J48" i="48"/>
  <c r="J64" i="48"/>
  <c r="J49" i="48"/>
  <c r="J65" i="48"/>
  <c r="J18" i="48"/>
  <c r="J66" i="48"/>
  <c r="J19" i="48"/>
  <c r="J8" i="48"/>
  <c r="J16" i="48"/>
  <c r="J17" i="48"/>
  <c r="J35" i="48"/>
  <c r="J20" i="48"/>
  <c r="J36" i="48"/>
  <c r="J52" i="48"/>
  <c r="J37" i="48"/>
  <c r="J53" i="48"/>
  <c r="J22" i="48"/>
  <c r="J38" i="48"/>
  <c r="J54" i="48"/>
  <c r="J23" i="48"/>
  <c r="J39" i="48"/>
  <c r="J55" i="48"/>
  <c r="J40" i="48"/>
  <c r="J56" i="48"/>
  <c r="J25" i="48"/>
  <c r="J41" i="48"/>
  <c r="J26" i="48"/>
  <c r="J42" i="48"/>
  <c r="J58" i="48"/>
  <c r="J27" i="48"/>
  <c r="J21" i="48"/>
  <c r="J57" i="48"/>
  <c r="J10" i="48"/>
  <c r="J59" i="48"/>
  <c r="G66" i="54"/>
  <c r="L69" i="61" l="1"/>
  <c r="L70" i="61"/>
  <c r="L71" i="61"/>
  <c r="L72" i="61"/>
  <c r="L73" i="61"/>
  <c r="L74" i="61"/>
  <c r="L75" i="61"/>
  <c r="L76" i="61"/>
  <c r="L35" i="61"/>
  <c r="L36" i="61"/>
  <c r="L37" i="61"/>
  <c r="E67" i="48" l="1"/>
  <c r="G67" i="48"/>
  <c r="J67" i="48"/>
  <c r="K67" i="48"/>
  <c r="F67" i="48" l="1"/>
  <c r="F22" i="48"/>
  <c r="F38" i="48"/>
  <c r="F54" i="48"/>
  <c r="F23" i="48"/>
  <c r="F39" i="48"/>
  <c r="F55" i="48"/>
  <c r="F8" i="48"/>
  <c r="F24" i="48"/>
  <c r="F40" i="48"/>
  <c r="F56" i="48"/>
  <c r="F9" i="48"/>
  <c r="F25" i="48"/>
  <c r="F41" i="48"/>
  <c r="F57" i="48"/>
  <c r="F10" i="48"/>
  <c r="F26" i="48"/>
  <c r="F42" i="48"/>
  <c r="F58" i="48"/>
  <c r="F11" i="48"/>
  <c r="F27" i="48"/>
  <c r="F43" i="48"/>
  <c r="F59" i="48"/>
  <c r="F13" i="48"/>
  <c r="F45" i="48"/>
  <c r="F30" i="48"/>
  <c r="F62" i="48"/>
  <c r="F15" i="48"/>
  <c r="F47" i="48"/>
  <c r="F16" i="48"/>
  <c r="F48" i="48"/>
  <c r="F33" i="48"/>
  <c r="F49" i="48"/>
  <c r="F65" i="48"/>
  <c r="F34" i="48"/>
  <c r="F50" i="48"/>
  <c r="F12" i="48"/>
  <c r="F28" i="48"/>
  <c r="F44" i="48"/>
  <c r="F60" i="48"/>
  <c r="F29" i="48"/>
  <c r="F61" i="48"/>
  <c r="F46" i="48"/>
  <c r="F31" i="48"/>
  <c r="F63" i="48"/>
  <c r="F32" i="48"/>
  <c r="F64" i="48"/>
  <c r="F17" i="48"/>
  <c r="F18" i="48"/>
  <c r="F66" i="48"/>
  <c r="F14" i="48"/>
  <c r="F19" i="48"/>
  <c r="F35" i="48"/>
  <c r="F51" i="48"/>
  <c r="F20" i="48"/>
  <c r="F36" i="48"/>
  <c r="F52" i="48"/>
  <c r="F21" i="48"/>
  <c r="F37" i="48"/>
  <c r="F53" i="48"/>
  <c r="H67" i="48"/>
  <c r="H24" i="48"/>
  <c r="H40" i="48"/>
  <c r="H56" i="48"/>
  <c r="H10" i="48"/>
  <c r="H58" i="48"/>
  <c r="H11" i="48"/>
  <c r="H63" i="48"/>
  <c r="H37" i="48"/>
  <c r="H9" i="48"/>
  <c r="H25" i="48"/>
  <c r="H41" i="48"/>
  <c r="H57" i="48"/>
  <c r="H26" i="48"/>
  <c r="H42" i="48"/>
  <c r="H27" i="48"/>
  <c r="H43" i="48"/>
  <c r="H59" i="48"/>
  <c r="H36" i="48"/>
  <c r="H53" i="48"/>
  <c r="H38" i="48"/>
  <c r="H12" i="48"/>
  <c r="H28" i="48"/>
  <c r="H44" i="48"/>
  <c r="H60" i="48"/>
  <c r="H61" i="48"/>
  <c r="H14" i="48"/>
  <c r="H46" i="48"/>
  <c r="H62" i="48"/>
  <c r="H31" i="48"/>
  <c r="H47" i="48"/>
  <c r="H8" i="48"/>
  <c r="H23" i="48"/>
  <c r="H13" i="48"/>
  <c r="H29" i="48"/>
  <c r="H45" i="48"/>
  <c r="H30" i="48"/>
  <c r="H15" i="48"/>
  <c r="H39" i="48"/>
  <c r="H16" i="48"/>
  <c r="H32" i="48"/>
  <c r="H48" i="48"/>
  <c r="H64" i="48"/>
  <c r="H35" i="48"/>
  <c r="H21" i="48"/>
  <c r="H54" i="48"/>
  <c r="H55" i="48"/>
  <c r="H17" i="48"/>
  <c r="H33" i="48"/>
  <c r="H49" i="48"/>
  <c r="H65" i="48"/>
  <c r="H18" i="48"/>
  <c r="H34" i="48"/>
  <c r="H50" i="48"/>
  <c r="H66" i="48"/>
  <c r="H19" i="48"/>
  <c r="H51" i="48"/>
  <c r="H52" i="48"/>
  <c r="H20" i="48"/>
  <c r="H22" i="48"/>
  <c r="L67" i="48"/>
  <c r="L22" i="48"/>
  <c r="L38" i="48"/>
  <c r="L54" i="48"/>
  <c r="L23" i="48"/>
  <c r="L39" i="48"/>
  <c r="L55" i="48"/>
  <c r="L24" i="48"/>
  <c r="L40" i="48"/>
  <c r="L56" i="48"/>
  <c r="L15" i="48"/>
  <c r="L25" i="48"/>
  <c r="L41" i="48"/>
  <c r="L57" i="48"/>
  <c r="L9" i="48"/>
  <c r="L26" i="48"/>
  <c r="L42" i="48"/>
  <c r="L58" i="48"/>
  <c r="L10" i="48"/>
  <c r="L27" i="48"/>
  <c r="L43" i="48"/>
  <c r="L59" i="48"/>
  <c r="L11" i="48"/>
  <c r="L28" i="48"/>
  <c r="L44" i="48"/>
  <c r="L60" i="48"/>
  <c r="L21" i="48"/>
  <c r="L12" i="48"/>
  <c r="L29" i="48"/>
  <c r="L45" i="48"/>
  <c r="L61" i="48"/>
  <c r="L37" i="48"/>
  <c r="L13" i="48"/>
  <c r="L30" i="48"/>
  <c r="L46" i="48"/>
  <c r="L62" i="48"/>
  <c r="L14" i="48"/>
  <c r="L31" i="48"/>
  <c r="L47" i="48"/>
  <c r="L63" i="48"/>
  <c r="L16" i="48"/>
  <c r="L32" i="48"/>
  <c r="L48" i="48"/>
  <c r="L64" i="48"/>
  <c r="L17" i="48"/>
  <c r="L33" i="48"/>
  <c r="L49" i="48"/>
  <c r="L65" i="48"/>
  <c r="L18" i="48"/>
  <c r="L34" i="48"/>
  <c r="L50" i="48"/>
  <c r="L66" i="48"/>
  <c r="L35" i="48"/>
  <c r="L51" i="48"/>
  <c r="L8" i="48"/>
  <c r="L36" i="48"/>
  <c r="L52" i="48"/>
  <c r="L53" i="48"/>
  <c r="L19" i="48"/>
  <c r="L20" i="48"/>
  <c r="L66" i="54"/>
  <c r="F11" i="59" l="1"/>
  <c r="L34" i="57"/>
  <c r="E66" i="54" l="1"/>
  <c r="E17" i="53"/>
  <c r="D17" i="53"/>
  <c r="L68" i="61" l="1"/>
  <c r="L67" i="61"/>
  <c r="L66" i="61"/>
  <c r="L65" i="61"/>
  <c r="L64" i="61"/>
  <c r="L63" i="61"/>
  <c r="L62" i="61"/>
  <c r="L61" i="61"/>
  <c r="L60" i="61"/>
  <c r="L59" i="61"/>
  <c r="L58" i="61"/>
  <c r="L57" i="61"/>
  <c r="L56" i="61"/>
  <c r="L55" i="61"/>
  <c r="L54" i="61"/>
  <c r="L53" i="61"/>
  <c r="L52" i="61"/>
  <c r="L51" i="61"/>
  <c r="L50" i="61"/>
  <c r="L49" i="61"/>
  <c r="L48" i="61"/>
  <c r="L47" i="61"/>
  <c r="L46" i="61"/>
  <c r="L45" i="61"/>
  <c r="L44" i="61"/>
  <c r="L43" i="61"/>
  <c r="L42" i="61"/>
  <c r="L41" i="61"/>
  <c r="L40" i="61"/>
  <c r="L39" i="61"/>
  <c r="L38" i="61"/>
  <c r="L34" i="61"/>
  <c r="L33" i="61"/>
  <c r="L32" i="61"/>
  <c r="L31" i="61"/>
  <c r="L30" i="61"/>
  <c r="L29" i="61"/>
  <c r="L28" i="61"/>
  <c r="L27" i="61"/>
  <c r="L26" i="61"/>
  <c r="L25" i="61"/>
  <c r="L24" i="61"/>
  <c r="L23" i="61"/>
  <c r="L22" i="61"/>
  <c r="L21" i="61"/>
  <c r="L20" i="61"/>
  <c r="L19" i="61"/>
  <c r="L18" i="61"/>
  <c r="L17" i="61"/>
  <c r="L16" i="61"/>
  <c r="L15" i="61"/>
  <c r="L14" i="61"/>
  <c r="L13" i="61"/>
  <c r="L12" i="61"/>
  <c r="L11" i="61"/>
  <c r="L10" i="61"/>
  <c r="L9" i="61"/>
  <c r="L8" i="61"/>
  <c r="L7" i="61"/>
  <c r="L6" i="61"/>
  <c r="L16" i="55"/>
  <c r="L15" i="55"/>
  <c r="L14" i="55"/>
  <c r="L13" i="55"/>
  <c r="L11" i="55"/>
  <c r="L10" i="55"/>
  <c r="L9" i="55"/>
  <c r="L8" i="55"/>
  <c r="K78" i="57"/>
  <c r="J78" i="57"/>
  <c r="I78" i="57"/>
  <c r="H78" i="57"/>
  <c r="G78" i="57"/>
  <c r="F78" i="57"/>
  <c r="E78" i="57"/>
  <c r="D78" i="57"/>
  <c r="L77" i="57"/>
  <c r="L78" i="57" s="1"/>
  <c r="L76" i="57"/>
  <c r="L75" i="57"/>
  <c r="L74" i="57"/>
  <c r="L73" i="57"/>
  <c r="L72" i="57"/>
  <c r="L71" i="57"/>
  <c r="L70" i="57"/>
  <c r="L69" i="57"/>
  <c r="L68" i="57"/>
  <c r="L67" i="57"/>
  <c r="L66" i="57"/>
  <c r="L65" i="57"/>
  <c r="L64" i="57"/>
  <c r="L63" i="57"/>
  <c r="L62" i="57"/>
  <c r="L61" i="57"/>
  <c r="L60" i="57"/>
  <c r="L59" i="57"/>
  <c r="L58" i="57"/>
  <c r="L57" i="57"/>
  <c r="L56" i="57"/>
  <c r="L55" i="57"/>
  <c r="L54" i="57"/>
  <c r="L53" i="57"/>
  <c r="L52" i="57"/>
  <c r="L51" i="57"/>
  <c r="L50" i="57"/>
  <c r="L49" i="57"/>
  <c r="L48" i="57"/>
  <c r="L47" i="57"/>
  <c r="L46" i="57"/>
  <c r="L45" i="57"/>
  <c r="L44" i="57"/>
  <c r="L43" i="57"/>
  <c r="L42" i="57"/>
  <c r="L41" i="57"/>
  <c r="L40" i="57"/>
  <c r="L39" i="57"/>
  <c r="L38" i="57"/>
  <c r="L37" i="57"/>
  <c r="L36" i="57"/>
  <c r="L35" i="57"/>
  <c r="L33" i="57"/>
  <c r="L32" i="57"/>
  <c r="L31" i="57"/>
  <c r="L30" i="57"/>
  <c r="L29" i="57"/>
  <c r="L28" i="57"/>
  <c r="L27" i="57"/>
  <c r="L26" i="57"/>
  <c r="L25" i="57"/>
  <c r="L24" i="57"/>
  <c r="L23" i="57"/>
  <c r="L22" i="57"/>
  <c r="L21" i="57"/>
  <c r="L20" i="57"/>
  <c r="L19" i="57"/>
  <c r="L18" i="57"/>
  <c r="L17" i="57"/>
  <c r="L16" i="57"/>
  <c r="L15" i="57"/>
  <c r="L14" i="57"/>
  <c r="L13" i="57"/>
  <c r="L12" i="57"/>
  <c r="L11" i="57"/>
  <c r="L10" i="57"/>
  <c r="L9" i="57"/>
  <c r="L8" i="57"/>
  <c r="L7" i="57"/>
  <c r="L6" i="57"/>
  <c r="F11" i="58"/>
  <c r="E11" i="58"/>
  <c r="D11" i="58"/>
  <c r="C11" i="58"/>
  <c r="E11" i="59"/>
  <c r="D11" i="59"/>
  <c r="C11" i="59"/>
  <c r="B11" i="59"/>
  <c r="L78" i="61" l="1"/>
  <c r="L17" i="55"/>
  <c r="B33" i="56"/>
  <c r="B36" i="34"/>
  <c r="B32" i="56"/>
  <c r="B41" i="34"/>
  <c r="B39" i="34"/>
  <c r="B34" i="34"/>
  <c r="B33" i="34"/>
  <c r="B38" i="34" l="1"/>
  <c r="B37" i="34" l="1"/>
  <c r="B35" i="34"/>
  <c r="B40" i="34"/>
  <c r="K7" i="59"/>
  <c r="B35" i="56"/>
  <c r="B36" i="56"/>
  <c r="B37" i="56"/>
  <c r="B38" i="56"/>
  <c r="B39" i="56"/>
  <c r="B40" i="56"/>
  <c r="B41" i="56"/>
  <c r="B34" i="56" l="1"/>
  <c r="B42" i="56" s="1"/>
  <c r="E16" i="34" l="1"/>
  <c r="D16" i="34"/>
  <c r="C16" i="34"/>
  <c r="B42" i="34" l="1"/>
</calcChain>
</file>

<file path=xl/sharedStrings.xml><?xml version="1.0" encoding="utf-8"?>
<sst xmlns="http://schemas.openxmlformats.org/spreadsheetml/2006/main" count="1313" uniqueCount="588">
  <si>
    <t>(0)</t>
  </si>
  <si>
    <t>الأغذية والحيوانات الحية</t>
  </si>
  <si>
    <t>Food and live animals</t>
  </si>
  <si>
    <t>(1)</t>
  </si>
  <si>
    <t>المشروبات والتبغ</t>
  </si>
  <si>
    <t>Beverages and tobacco</t>
  </si>
  <si>
    <t>(2)</t>
  </si>
  <si>
    <t>مواد خام غير معدة للأكل باستثناء المحروقات</t>
  </si>
  <si>
    <t>Crude materials, inedible except fuels</t>
  </si>
  <si>
    <t>(3)</t>
  </si>
  <si>
    <t>Mineral fuels, Lubricants and related materials</t>
  </si>
  <si>
    <t>(4)</t>
  </si>
  <si>
    <t>الزيوت والشحوم والشموع الحيوانية والنباتية المنشأ</t>
  </si>
  <si>
    <t>Animal and vegetable oils, fats and waxes</t>
  </si>
  <si>
    <t>(5)</t>
  </si>
  <si>
    <t>المواد الكيماوية والمنتجات المرتبطة بها</t>
  </si>
  <si>
    <t>Chemicals and related products</t>
  </si>
  <si>
    <t>(6)</t>
  </si>
  <si>
    <t>البضائع المصنوعة مصنفة في معظم الأحيان حسب المادة</t>
  </si>
  <si>
    <t>Manufactured goods classified chiefly by materials</t>
  </si>
  <si>
    <t>(7)</t>
  </si>
  <si>
    <t>Machinery and transport equipment</t>
  </si>
  <si>
    <t>(8)</t>
  </si>
  <si>
    <t>مصنوعات متنوعة</t>
  </si>
  <si>
    <t>Miscellaneous manufactured goods</t>
  </si>
  <si>
    <t>(9)</t>
  </si>
  <si>
    <t>أصناف ومعاملات غير مصنفة في مكان آخر</t>
  </si>
  <si>
    <t>Commodities and transactions not classified in the SITC</t>
  </si>
  <si>
    <t xml:space="preserve">Total  </t>
  </si>
  <si>
    <t>المجموع</t>
  </si>
  <si>
    <t>Commodities and transactions not classified elsewhere in the SITC</t>
  </si>
  <si>
    <t>0</t>
  </si>
  <si>
    <t>00</t>
  </si>
  <si>
    <t>الحيوانات الحية</t>
  </si>
  <si>
    <t>Live Animals</t>
  </si>
  <si>
    <t>01</t>
  </si>
  <si>
    <t>اللحوم ومستحضراتها</t>
  </si>
  <si>
    <t>Meat and meat preparations</t>
  </si>
  <si>
    <t>02</t>
  </si>
  <si>
    <t>منتجات الألبان والبيض</t>
  </si>
  <si>
    <t>Dairy products and eggs</t>
  </si>
  <si>
    <t>03</t>
  </si>
  <si>
    <t>أسماك ذوات قشور وحيوانات رخوة ومستحضراتها</t>
  </si>
  <si>
    <t>Fish crustaceans and molluscs and preparations thereof</t>
  </si>
  <si>
    <t>04</t>
  </si>
  <si>
    <t>الحبوب ومستحضراتها</t>
  </si>
  <si>
    <t>Cereal and cereal preparations</t>
  </si>
  <si>
    <t>05</t>
  </si>
  <si>
    <t>الخضار والفاكهة</t>
  </si>
  <si>
    <t>Vegetables and fruits</t>
  </si>
  <si>
    <t>06</t>
  </si>
  <si>
    <t>السكر والمصنوعات السكرية والعسل</t>
  </si>
  <si>
    <t>Sugar, Sugar preparations and honey</t>
  </si>
  <si>
    <t>07</t>
  </si>
  <si>
    <t>البن والشاي والكاكاو والتوابل ومستحضراتها</t>
  </si>
  <si>
    <t>Coffee, tea, coca, spices, and preparations thereof</t>
  </si>
  <si>
    <t>08</t>
  </si>
  <si>
    <t>Feeding stuff for animals (except unmilled cereals)</t>
  </si>
  <si>
    <t>09</t>
  </si>
  <si>
    <t>منتجات ومحضرات متنوعة صالحة للأكل</t>
  </si>
  <si>
    <t>1</t>
  </si>
  <si>
    <t>Beverages and Tobacco</t>
  </si>
  <si>
    <t>11</t>
  </si>
  <si>
    <t>المشروبات</t>
  </si>
  <si>
    <t>Beverages</t>
  </si>
  <si>
    <t>12</t>
  </si>
  <si>
    <t>التبغ ومصنوعاته</t>
  </si>
  <si>
    <t xml:space="preserve">Tobacco and Tobacco Products </t>
  </si>
  <si>
    <t>2</t>
  </si>
  <si>
    <t>Crude Materials, Inedible, Except Fuels</t>
  </si>
  <si>
    <t>21</t>
  </si>
  <si>
    <t>جلود وجلود الفراء الخام</t>
  </si>
  <si>
    <t>Hides, skins and fur skins, raw</t>
  </si>
  <si>
    <t>22</t>
  </si>
  <si>
    <t>الحبوب الزيتية والمكسرات التي تستخرج منها الزيوت</t>
  </si>
  <si>
    <t>23</t>
  </si>
  <si>
    <t>Crude rubber (including synthetic and reclaimed)</t>
  </si>
  <si>
    <t>24</t>
  </si>
  <si>
    <t>الأخشاب والفلين</t>
  </si>
  <si>
    <t>Cork and wood</t>
  </si>
  <si>
    <t>25</t>
  </si>
  <si>
    <t>عجائن الورق ونفاياته</t>
  </si>
  <si>
    <t>Pulp and waste paper</t>
  </si>
  <si>
    <t>26</t>
  </si>
  <si>
    <t>ألياف النسيج وفضلاتها (غير مغزولة الى خيط ومصنوعة نسيجاً)</t>
  </si>
  <si>
    <t>27</t>
  </si>
  <si>
    <t>الأسمدة الطبيعية والمعادن الخام (باستثناء الفحم والبترول والاحجار الكريمة)</t>
  </si>
  <si>
    <t>Crude fertilizers and crude minerals (excluding coal, petroleum and precious stones)</t>
  </si>
  <si>
    <t>28</t>
  </si>
  <si>
    <t>خامات المعادن وفضلاتها</t>
  </si>
  <si>
    <t>Metalliferous ores and metal scrap</t>
  </si>
  <si>
    <t>29</t>
  </si>
  <si>
    <t xml:space="preserve">مواد خام من أصل نباتي أو حيواني غير داخلة في مكان آخر </t>
  </si>
  <si>
    <t>3</t>
  </si>
  <si>
    <t>Mineral Fuel, Lubricants and related Materials</t>
  </si>
  <si>
    <t>32</t>
  </si>
  <si>
    <t>الفحم الحجري وفحم الكوك والفحم المكتل</t>
  </si>
  <si>
    <t>Coal, coke and briquettes</t>
  </si>
  <si>
    <t>33</t>
  </si>
  <si>
    <t>البترول والمنتجات البترولية والمواد المتصلة بالبترول</t>
  </si>
  <si>
    <t>Petroleum, Petroleum products and related materials</t>
  </si>
  <si>
    <t>34</t>
  </si>
  <si>
    <t>غاز طبيعي وغاز مصنع</t>
  </si>
  <si>
    <t>Gas, natural and manufactured</t>
  </si>
  <si>
    <t>4</t>
  </si>
  <si>
    <t>Animal and Vegetable Oils, Fats and Waxes</t>
  </si>
  <si>
    <t>41</t>
  </si>
  <si>
    <t>زيوت ودهون حيوانية</t>
  </si>
  <si>
    <t>Animal Oils and fats</t>
  </si>
  <si>
    <t>42</t>
  </si>
  <si>
    <t>fixed vegetable oils and fats</t>
  </si>
  <si>
    <t>43</t>
  </si>
  <si>
    <t>زيوت وشحوم حيوانية ونباتية المنشأ مصنعة والشموع النباتية والحيوانية المنشأ</t>
  </si>
  <si>
    <t>Animal and Vegetable Oils, Fats, Processed, Waxes of animal or Vegetable origin</t>
  </si>
  <si>
    <t>5</t>
  </si>
  <si>
    <t>51</t>
  </si>
  <si>
    <t>منتجات كيماوية عضوية</t>
  </si>
  <si>
    <t>Organic chemicals</t>
  </si>
  <si>
    <t>52</t>
  </si>
  <si>
    <t xml:space="preserve">منتجات كيماوية غير عضوية </t>
  </si>
  <si>
    <t>Inorganic chemicals</t>
  </si>
  <si>
    <t>53</t>
  </si>
  <si>
    <t>مواد الصباغة والدباغة والتلوين</t>
  </si>
  <si>
    <t>54</t>
  </si>
  <si>
    <t>محضرات طبية وصيدلانية</t>
  </si>
  <si>
    <t>Medical and pharmaceutical products</t>
  </si>
  <si>
    <t>55</t>
  </si>
  <si>
    <t>الزيوت العطرية الطيارة ومحضرات عطور وزينة وتنظيف</t>
  </si>
  <si>
    <t>56</t>
  </si>
  <si>
    <t>الأسمدة المصنوعة</t>
  </si>
  <si>
    <t>Fertilizers, manufactured</t>
  </si>
  <si>
    <t>57</t>
  </si>
  <si>
    <t>اللدائن في أشكال أولية</t>
  </si>
  <si>
    <t>Plastics in Primary Forms</t>
  </si>
  <si>
    <t>58</t>
  </si>
  <si>
    <t>اللدائن في أشكال غير أولية</t>
  </si>
  <si>
    <t>Plastics in Non-Primary Forms</t>
  </si>
  <si>
    <t>59</t>
  </si>
  <si>
    <t>المواد والمنتجات الكيماوية غير المذكورة في مكان آخر</t>
  </si>
  <si>
    <t>Chemical materials &amp; products N.E.S.</t>
  </si>
  <si>
    <t>6</t>
  </si>
  <si>
    <t>Manufactured Goods, Classified Chiefly by Material</t>
  </si>
  <si>
    <t>61</t>
  </si>
  <si>
    <t>جلود مدبوغة ومصنوعات جلدية غير مصنفة في مكان آخر وجلود الفراء</t>
  </si>
  <si>
    <t>Leather, leather manufactures, N.E.S. and dressed fur Skins</t>
  </si>
  <si>
    <t>62</t>
  </si>
  <si>
    <t>مصنوعات مطاط غير مذكورة أو داخله في مكان آخر</t>
  </si>
  <si>
    <t>Rubber manufactures N.E.S.</t>
  </si>
  <si>
    <t>63</t>
  </si>
  <si>
    <t>مصنوعات خشب وفلين باستثناء الأثاث</t>
  </si>
  <si>
    <t>Cork and wood manufacture excluding furniture</t>
  </si>
  <si>
    <t>64</t>
  </si>
  <si>
    <t>الورق والورق المقوى ومصنوعات عجائن الورق</t>
  </si>
  <si>
    <t>Paper prepared &amp; articles of paper pulp or paper board</t>
  </si>
  <si>
    <t>65</t>
  </si>
  <si>
    <t>الغزل والمنسوجات والمصنوعات منها غير المذكورة في مكان آخر</t>
  </si>
  <si>
    <t>Textile yarn, fabrics, made up articles N.E.S. and related products</t>
  </si>
  <si>
    <t>66</t>
  </si>
  <si>
    <t>مصنوعات من مواد معدنية طبيعية غير المذكورة في مكان آخر</t>
  </si>
  <si>
    <t>Non-metallic minerals manufactures N.E.S.</t>
  </si>
  <si>
    <t>67</t>
  </si>
  <si>
    <t>حديد وصلب (فولاذ)</t>
  </si>
  <si>
    <t>Iron and Steel</t>
  </si>
  <si>
    <t>68</t>
  </si>
  <si>
    <t>معادن غير حديدية</t>
  </si>
  <si>
    <t>Non - ferrous metal</t>
  </si>
  <si>
    <t>69</t>
  </si>
  <si>
    <t>مصنوعات معادن غير مذكورة أو داخلة في مكان آخر</t>
  </si>
  <si>
    <t>Manufacture of metal N.E.S.</t>
  </si>
  <si>
    <t>7</t>
  </si>
  <si>
    <t>الماكينات والآلات ومعدات النقل</t>
  </si>
  <si>
    <t>Machinery and Transport Equipment</t>
  </si>
  <si>
    <t>71</t>
  </si>
  <si>
    <t>مولدات للحركة وآلات وأجهزة محركة</t>
  </si>
  <si>
    <t>Power generating machinery &amp; equipment</t>
  </si>
  <si>
    <t>72</t>
  </si>
  <si>
    <t>آلات متخصصة لصناعات معينة</t>
  </si>
  <si>
    <t>Machinery specialized for particular industries</t>
  </si>
  <si>
    <t>73</t>
  </si>
  <si>
    <t>آلات لشغل المعادن وآلات وأجهزة لحام</t>
  </si>
  <si>
    <t>Metal working machinery</t>
  </si>
  <si>
    <t>74</t>
  </si>
  <si>
    <t>آلات وأجهزة عامة للصناعة غير مذكورة في مكان آخر وأجزاؤها</t>
  </si>
  <si>
    <t>General industrial machinery &amp; equipment, N.E.S. and machine parts, N.E.S.</t>
  </si>
  <si>
    <t>75</t>
  </si>
  <si>
    <t>آلات وأجهزة للتجهيزات المكتبية</t>
  </si>
  <si>
    <t>76</t>
  </si>
  <si>
    <t>أجهزة المواصلات السلكية واللاسلكية وأجهزة تسجيل اذاعة صوتية</t>
  </si>
  <si>
    <t>Telecommunication &amp; sound recording and producing apparatus</t>
  </si>
  <si>
    <t>77</t>
  </si>
  <si>
    <t>آلات وأجهزة كهربائية غير مذكورة في مكان آخر وأجزاؤها</t>
  </si>
  <si>
    <t>Electrical machinery apparatus and appliances, N.E.S. and parts thereof</t>
  </si>
  <si>
    <t>78</t>
  </si>
  <si>
    <t>عربات النقل البري</t>
  </si>
  <si>
    <t>Road vehicles (including air cushion vehicles)</t>
  </si>
  <si>
    <t>79</t>
  </si>
  <si>
    <t>معدات النقل الأخرى</t>
  </si>
  <si>
    <t>Other transport equipment</t>
  </si>
  <si>
    <t>8</t>
  </si>
  <si>
    <t>Miscellaneous Manufactured Articles</t>
  </si>
  <si>
    <t>81</t>
  </si>
  <si>
    <t xml:space="preserve">أجهزة وأصناف صحية للتدفئة والانارة واجزاؤها غير المذكورة في مكان آخر </t>
  </si>
  <si>
    <t>Sanitary, plumping, heating and lighting fixtures and fittings, N.E.S</t>
  </si>
  <si>
    <t>82</t>
  </si>
  <si>
    <t>الأثاث وأجزاؤه</t>
  </si>
  <si>
    <t>83</t>
  </si>
  <si>
    <t>Travel goods, handbags and similar containers</t>
  </si>
  <si>
    <t>84</t>
  </si>
  <si>
    <t>ألبسة وتوابعها</t>
  </si>
  <si>
    <t>Articles of apparel and clothing accessories</t>
  </si>
  <si>
    <t>85</t>
  </si>
  <si>
    <t>أحذية</t>
  </si>
  <si>
    <t>Footwear</t>
  </si>
  <si>
    <t>أجهزة مهنية أو علمية أو ضابطة وأجهزة للبصريات</t>
  </si>
  <si>
    <t>Professional, scientific &amp; controlling instruments and apparatus, N.E.S.</t>
  </si>
  <si>
    <t>87</t>
  </si>
  <si>
    <t>أدوات وأجهزة ومنتجات البصريات والفوتوغرافيا والسينما والساعات</t>
  </si>
  <si>
    <t>Photographic apparatus equipment &amp; supplies &amp; optical goods, N.E.S. watches and clocks</t>
  </si>
  <si>
    <t>88</t>
  </si>
  <si>
    <t>مصنوعات متنوعة غير داخلة ولا مذكورة في مكان آخر</t>
  </si>
  <si>
    <t>89</t>
  </si>
  <si>
    <t>9</t>
  </si>
  <si>
    <t xml:space="preserve">الإجمالي  </t>
  </si>
  <si>
    <t>IMPORTS BY NATURE OF ITEMS</t>
  </si>
  <si>
    <t>المواد الخام</t>
  </si>
  <si>
    <t>المواد نصف المصنوعة</t>
  </si>
  <si>
    <t>المواد المصنوعة</t>
  </si>
  <si>
    <t>IMPORTS BY UTILIZATION OF ITEMS</t>
  </si>
  <si>
    <t>استهلاك نهائي</t>
  </si>
  <si>
    <t>استهلاك وسيط</t>
  </si>
  <si>
    <t>أصول ثابتة (رأسمالية)</t>
  </si>
  <si>
    <t>Crude animal and vegetable materials N.E.S.</t>
  </si>
  <si>
    <t>Chemicals and Related Products N.E.S.</t>
  </si>
  <si>
    <t>EXPORTS AND RE-EXPORTS BY NATURE OF ITEMS</t>
  </si>
  <si>
    <t>طبيعة المواد</t>
  </si>
  <si>
    <t>EXPORTS AND RE-EXPORTS BY UTILIZATION OF ITEMS</t>
  </si>
  <si>
    <t>الوقود المعدني ومواد التشحيم والمواد المشابهة</t>
  </si>
  <si>
    <t>علف الحيوانات باستثناء الحبوب غير المطحونة</t>
  </si>
  <si>
    <t>Miscellaneous edible products and preparations</t>
  </si>
  <si>
    <t>Oil seeds and oleaginous fruit</t>
  </si>
  <si>
    <t>المطاط الخام(طبيعي أو تركيبي أو مجدد وإبداله ونفاياته)</t>
  </si>
  <si>
    <t>Textile fibers and their wastes</t>
  </si>
  <si>
    <t>زيوت نباتية المنشأ سائلة أو جامدة خام أو مصفاة</t>
  </si>
  <si>
    <t>Dyeing, training &amp; coloring materials</t>
  </si>
  <si>
    <t>Furniture and parts thereof</t>
  </si>
  <si>
    <t>لوازم السفر ، حقائب يدوية والأوعية المماثلة لها</t>
  </si>
  <si>
    <t>Miscellaneous manufactured articles, N.E.S</t>
  </si>
  <si>
    <t>الصادرات والمعاد تصديره حسب طبيعة المواد</t>
  </si>
  <si>
    <t>استخدام المواد</t>
  </si>
  <si>
    <t>الصادرات والمعاد تصديره حسب استخدام المواد</t>
  </si>
  <si>
    <t>Office machinery's &amp; automatic data processing equipment</t>
  </si>
  <si>
    <t>Commodities and Transactions not Classified Elsewhere in the SITC.</t>
  </si>
  <si>
    <r>
      <t>المجموع</t>
    </r>
    <r>
      <rPr>
        <sz val="11"/>
        <rFont val="Arial"/>
        <family val="2"/>
      </rPr>
      <t xml:space="preserve">  </t>
    </r>
  </si>
  <si>
    <t xml:space="preserve">المجموع  </t>
  </si>
  <si>
    <t xml:space="preserve">                         Blocks of Countries
  Sitc R-3 Sections</t>
  </si>
  <si>
    <t xml:space="preserve">                                 السنة  
طبيعة المواد</t>
  </si>
  <si>
    <t xml:space="preserve">                          السنة
  استخدام المواد</t>
  </si>
  <si>
    <t>الأغذية والحيوانات الحية
Food and live animals</t>
  </si>
  <si>
    <t>المشروبات والتبغ
Beverages and tobacco</t>
  </si>
  <si>
    <t>المواد الكيماوية والمنتجات المرتبطة بها
Chemicals and related products</t>
  </si>
  <si>
    <t>أصناف ومعاملات غير مصنفة في مكان آخر
Commodities and transactions
not classified in the SITC</t>
  </si>
  <si>
    <t>مصنوعات متنوعة
Miscellaneous manufactured
goods</t>
  </si>
  <si>
    <t>الماكينات والآلات ومعدات النقل
Machinery and transport
equipment</t>
  </si>
  <si>
    <t>البضائع المصنوعة مصنفة
في معظم الأحيان حسب المادة
Manufactured goods classified 
chiefly by materials</t>
  </si>
  <si>
    <t>الزيوت والشحوم والشموع
الحيوانية والنباتية المنشأ
Animal and vegetable oils,
fats and waxes</t>
  </si>
  <si>
    <t>الوقود المعدني ومواد التشحيم
والمواد المشابهة
Mineral fuels, Lubricants
and related materials</t>
  </si>
  <si>
    <t>مواد خام غير معدة للأكل
باستثناء المحروقات
Crude materials, inedible
except fuels</t>
  </si>
  <si>
    <t>المستوردات</t>
  </si>
  <si>
    <t>الصادرات</t>
  </si>
  <si>
    <t xml:space="preserve">                     مجموعة البلدان
 الأقسام
 الرئيسية للتصنيف الدولي المعدل (3)</t>
  </si>
  <si>
    <t xml:space="preserve">                     مجموعة البلدان
 الأقسام
 الرئيسية للتصنيف الدولي المعدل (3)</t>
  </si>
  <si>
    <t xml:space="preserve">
</t>
  </si>
  <si>
    <t>مصادر البيانات :</t>
  </si>
  <si>
    <r>
      <t>بلدان مجلس التعاون لدول الخليج العربية</t>
    </r>
    <r>
      <rPr>
        <b/>
        <sz val="11"/>
        <rFont val="Arial"/>
        <family val="2"/>
      </rPr>
      <t xml:space="preserve">  
</t>
    </r>
    <r>
      <rPr>
        <sz val="8"/>
        <rFont val="Arial"/>
        <family val="2"/>
      </rPr>
      <t>G.C.C.</t>
    </r>
  </si>
  <si>
    <r>
      <t>بقية البلدان العربية</t>
    </r>
    <r>
      <rPr>
        <b/>
        <sz val="11"/>
        <rFont val="Arial"/>
        <family val="2"/>
      </rPr>
      <t xml:space="preserve">
</t>
    </r>
    <r>
      <rPr>
        <sz val="8"/>
        <rFont val="Arial"/>
        <family val="2"/>
      </rPr>
      <t>Other Arab Countries</t>
    </r>
  </si>
  <si>
    <r>
      <t>بلدان الاتحاد الأوروبي</t>
    </r>
    <r>
      <rPr>
        <b/>
        <sz val="11"/>
        <rFont val="Arial"/>
        <family val="2"/>
      </rPr>
      <t xml:space="preserve">
</t>
    </r>
    <r>
      <rPr>
        <sz val="8"/>
        <rFont val="Arial"/>
        <family val="2"/>
      </rPr>
      <t>Countries of the European Union</t>
    </r>
  </si>
  <si>
    <r>
      <t>بلدان أوروبية أخرى</t>
    </r>
    <r>
      <rPr>
        <b/>
        <sz val="11"/>
        <rFont val="Arial"/>
        <family val="2"/>
      </rPr>
      <t xml:space="preserve">
</t>
    </r>
    <r>
      <rPr>
        <sz val="8"/>
        <rFont val="Arial"/>
        <family val="2"/>
      </rPr>
      <t>Other European countries</t>
    </r>
  </si>
  <si>
    <r>
      <t>البلدان الأسيوية عدا البلدان العربية</t>
    </r>
    <r>
      <rPr>
        <b/>
        <sz val="11"/>
        <rFont val="Arial"/>
        <family val="2"/>
      </rPr>
      <t xml:space="preserve">
</t>
    </r>
    <r>
      <rPr>
        <sz val="8"/>
        <rFont val="Arial"/>
        <family val="2"/>
      </rPr>
      <t>Asia (Except Arab Countries)</t>
    </r>
  </si>
  <si>
    <r>
      <t>بلدان أمريكية أخرى</t>
    </r>
    <r>
      <rPr>
        <b/>
        <sz val="11"/>
        <rFont val="Arial"/>
        <family val="2"/>
      </rPr>
      <t xml:space="preserve">
</t>
    </r>
    <r>
      <rPr>
        <sz val="8"/>
        <rFont val="Arial"/>
        <family val="2"/>
      </rPr>
      <t>Other American Countries</t>
    </r>
  </si>
  <si>
    <r>
      <t xml:space="preserve">المجموع
</t>
    </r>
    <r>
      <rPr>
        <b/>
        <sz val="8"/>
        <rFont val="Arial"/>
        <family val="2"/>
      </rPr>
      <t>Total</t>
    </r>
  </si>
  <si>
    <r>
      <t xml:space="preserve">Essential oils &amp; perfume materials, toilet, </t>
    </r>
    <r>
      <rPr>
        <sz val="8"/>
        <rFont val="Arial"/>
        <family val="2"/>
      </rPr>
      <t>polishing &amp; cleansing preparations</t>
    </r>
  </si>
  <si>
    <r>
      <t>بلدان مجلس التعاون لدول الخليج العربية</t>
    </r>
    <r>
      <rPr>
        <b/>
        <sz val="11"/>
        <rFont val="Arial"/>
        <family val="2"/>
      </rPr>
      <t xml:space="preserve">  
</t>
    </r>
    <r>
      <rPr>
        <sz val="10"/>
        <rFont val="Arial"/>
        <family val="2"/>
      </rPr>
      <t>G.C.C.</t>
    </r>
  </si>
  <si>
    <t>الصادرات Exports</t>
  </si>
  <si>
    <t xml:space="preserve">قد تختلف المجاميع في حدود ± 2 بسبب عمليات التقريب </t>
  </si>
  <si>
    <r>
      <t>أفريقيا وبلدان أخرى عدا البلدان العربية</t>
    </r>
    <r>
      <rPr>
        <b/>
        <sz val="11"/>
        <rFont val="Arial"/>
        <family val="2"/>
      </rPr>
      <t xml:space="preserve">
</t>
    </r>
    <r>
      <rPr>
        <sz val="8"/>
        <rFont val="Arial"/>
        <family val="2"/>
      </rPr>
      <t>Africa &amp; Other Countries (Except Arab Countries)</t>
    </r>
  </si>
  <si>
    <r>
      <t>Total</t>
    </r>
    <r>
      <rPr>
        <sz val="9"/>
        <rFont val="Arial"/>
        <family val="2"/>
      </rPr>
      <t xml:space="preserve">  </t>
    </r>
  </si>
  <si>
    <t>Photographic apparatus equipment &amp; supplies &amp; optical goods, watches and clocks</t>
  </si>
  <si>
    <t>Office machinery &amp; automatic data processing equipment</t>
  </si>
  <si>
    <t>Non-metallic minerals manufacture N.E.S.</t>
  </si>
  <si>
    <t>Leather, leather manufacture, N.E.S. and dressed fur skins</t>
  </si>
  <si>
    <t>Animal oils and fats</t>
  </si>
  <si>
    <t>Coffee, tea, cocoa, spices, and preparations thereof</t>
  </si>
  <si>
    <t>Sugar, sugar preparations and honey</t>
  </si>
  <si>
    <t xml:space="preserve">                       مجموعة البلدان
 الأقسام
 الرئيسية للتصنيف الدولي المعدل (3)</t>
  </si>
  <si>
    <t xml:space="preserve">                                                          السنة
  الأقسام الرئيسية
   للتصنيف الدولي المعدل (3)</t>
  </si>
  <si>
    <t>Commodities and transactions n.c.e.</t>
  </si>
  <si>
    <t xml:space="preserve">                                      السنة
  البلدان</t>
  </si>
  <si>
    <t xml:space="preserve">                                             Year
  Countries</t>
  </si>
  <si>
    <t>%</t>
  </si>
  <si>
    <t>1.</t>
  </si>
  <si>
    <t>البلدان العربية</t>
  </si>
  <si>
    <t>Arab Countries</t>
  </si>
  <si>
    <t>أ - بلدان مجلس التعاون الخليجي</t>
  </si>
  <si>
    <t>a. G.C.C</t>
  </si>
  <si>
    <t>الامارات العربية المتحدة</t>
  </si>
  <si>
    <t>United Arab Emirates</t>
  </si>
  <si>
    <t>المملكة العربية السعودية</t>
  </si>
  <si>
    <t>Saudi Arabia</t>
  </si>
  <si>
    <t>دولة الكويت</t>
  </si>
  <si>
    <t>Kuwait</t>
  </si>
  <si>
    <t>دولة البحرين</t>
  </si>
  <si>
    <t>Bahrain</t>
  </si>
  <si>
    <t>سلطنة عمان</t>
  </si>
  <si>
    <t>Sultanate of Oman</t>
  </si>
  <si>
    <t>ب - بلدان عربية أخرى</t>
  </si>
  <si>
    <t>b. Other Arab Countries</t>
  </si>
  <si>
    <t>لبنان</t>
  </si>
  <si>
    <t>Lebanon</t>
  </si>
  <si>
    <t>الأردن</t>
  </si>
  <si>
    <t>Jordan</t>
  </si>
  <si>
    <t>أخرى</t>
  </si>
  <si>
    <t>Other</t>
  </si>
  <si>
    <t>2.</t>
  </si>
  <si>
    <t>دول الإتحاد الأوروبي</t>
  </si>
  <si>
    <t>Countries of The European Union</t>
  </si>
  <si>
    <t>Italy</t>
  </si>
  <si>
    <t>المملكة المتحدة</t>
  </si>
  <si>
    <t>United Kingdom</t>
  </si>
  <si>
    <t>فرنسا</t>
  </si>
  <si>
    <t>France</t>
  </si>
  <si>
    <t>هولندا</t>
  </si>
  <si>
    <t>Netherlands</t>
  </si>
  <si>
    <t>بلجيكا</t>
  </si>
  <si>
    <t>Belgium</t>
  </si>
  <si>
    <t>اسبانيا</t>
  </si>
  <si>
    <t>Spain</t>
  </si>
  <si>
    <t>السويد</t>
  </si>
  <si>
    <t>النمسا</t>
  </si>
  <si>
    <t>المجر</t>
  </si>
  <si>
    <t>التشيك</t>
  </si>
  <si>
    <t>البرتغال</t>
  </si>
  <si>
    <t>Portugal</t>
  </si>
  <si>
    <t>3.</t>
  </si>
  <si>
    <t>بلدان أوروبية أخرى</t>
  </si>
  <si>
    <t>Other European Countries</t>
  </si>
  <si>
    <t>سويسرا</t>
  </si>
  <si>
    <t>Switzerland</t>
  </si>
  <si>
    <t>4.</t>
  </si>
  <si>
    <t>الولايات المتحدة الامريكية</t>
  </si>
  <si>
    <t>United States of America</t>
  </si>
  <si>
    <t>البرازيل</t>
  </si>
  <si>
    <t>Brazil</t>
  </si>
  <si>
    <t>5.</t>
  </si>
  <si>
    <t>البلدان الأسيوية عدا البلاد العربية</t>
  </si>
  <si>
    <t>Asian Countries-Except Arab Countries</t>
  </si>
  <si>
    <t>اليابان</t>
  </si>
  <si>
    <t>Japan</t>
  </si>
  <si>
    <t>كوريا الجنوبية</t>
  </si>
  <si>
    <t>South Korea</t>
  </si>
  <si>
    <t>الهند</t>
  </si>
  <si>
    <t>India</t>
  </si>
  <si>
    <t>تايلاند</t>
  </si>
  <si>
    <t>Thailand</t>
  </si>
  <si>
    <t>تركيا</t>
  </si>
  <si>
    <t>Turkey</t>
  </si>
  <si>
    <t>سنغافورة</t>
  </si>
  <si>
    <t>Singapore</t>
  </si>
  <si>
    <t>تايوان</t>
  </si>
  <si>
    <t>Taiwan</t>
  </si>
  <si>
    <t>6.</t>
  </si>
  <si>
    <t>الدول المحيطية</t>
  </si>
  <si>
    <t>Oceania</t>
  </si>
  <si>
    <t>أستراليا</t>
  </si>
  <si>
    <t>Australia</t>
  </si>
  <si>
    <t>نيوزيلندا</t>
  </si>
  <si>
    <t>New Zealand</t>
  </si>
  <si>
    <t>بلدان محيطية أخرى</t>
  </si>
  <si>
    <t>Other Oceania</t>
  </si>
  <si>
    <t>7.</t>
  </si>
  <si>
    <t>افريقيا عدا البلاد العربية</t>
  </si>
  <si>
    <t>8.</t>
  </si>
  <si>
    <t xml:space="preserve">قد تختلف المجاميع في حدود ±2 بسبب عمليات التقريب </t>
  </si>
  <si>
    <t>(1) Not including Re-exports.</t>
  </si>
  <si>
    <t>(1) لا تشمل إعادة التصدير</t>
  </si>
  <si>
    <t>دول محيطية أخرى</t>
  </si>
  <si>
    <t>New Caledonia</t>
  </si>
  <si>
    <t>نيوكاليدونيا</t>
  </si>
  <si>
    <t>Mexico</t>
  </si>
  <si>
    <t>المكسيك</t>
  </si>
  <si>
    <t>Other American Countries</t>
  </si>
  <si>
    <t>دول أمريكية أخرى</t>
  </si>
  <si>
    <t>Other Asian Countries</t>
  </si>
  <si>
    <t>دول أسيوية أخرى</t>
  </si>
  <si>
    <t>Asian Countries (Except Arab Countries)</t>
  </si>
  <si>
    <t>الدول الأسيوية (عدا البلاد العربية)</t>
  </si>
  <si>
    <t>Ukraine</t>
  </si>
  <si>
    <t>بقية الدول العربية</t>
  </si>
  <si>
    <t>ب - بقية البلدان العربية</t>
  </si>
  <si>
    <t>a. G.C.C.</t>
  </si>
  <si>
    <r>
      <t xml:space="preserve">EXPORTS BY COUNTRIES OF DESTINATION </t>
    </r>
    <r>
      <rPr>
        <b/>
        <vertAlign val="superscript"/>
        <sz val="12"/>
        <rFont val="Arial"/>
        <family val="2"/>
      </rPr>
      <t>(1)</t>
    </r>
  </si>
  <si>
    <r>
      <t xml:space="preserve">الصادرات حسب بلدان المقصد </t>
    </r>
    <r>
      <rPr>
        <b/>
        <vertAlign val="superscript"/>
        <sz val="16"/>
        <rFont val="Arial"/>
        <family val="2"/>
      </rPr>
      <t>(1)</t>
    </r>
  </si>
  <si>
    <t>الكويت</t>
  </si>
  <si>
    <t>السعودية</t>
  </si>
  <si>
    <t>البحرين</t>
  </si>
  <si>
    <t>المغرب</t>
  </si>
  <si>
    <t>العراق</t>
  </si>
  <si>
    <t>الجزائر</t>
  </si>
  <si>
    <t>ايطاليا</t>
  </si>
  <si>
    <t>المانيا</t>
  </si>
  <si>
    <t>روسيا الا تحادية</t>
  </si>
  <si>
    <t>اوكرانيا</t>
  </si>
  <si>
    <t>أفريقيا وبلدان أخرى عدا البلدان العربية</t>
  </si>
  <si>
    <t>Africa &amp; Other Countries (Except Arab Countries)</t>
  </si>
  <si>
    <t>الصين</t>
  </si>
  <si>
    <t>اندونيسيا</t>
  </si>
  <si>
    <t>ماليزيا</t>
  </si>
  <si>
    <t>استراليا</t>
  </si>
  <si>
    <t>فيجي</t>
  </si>
  <si>
    <t>Morocco</t>
  </si>
  <si>
    <t>Iraq</t>
  </si>
  <si>
    <t>Algeria</t>
  </si>
  <si>
    <t>Russia</t>
  </si>
  <si>
    <t>China</t>
  </si>
  <si>
    <t>Indonesia</t>
  </si>
  <si>
    <t>Argentina</t>
  </si>
  <si>
    <t>Fiji</t>
  </si>
  <si>
    <r>
      <t>الدول المحيطية</t>
    </r>
    <r>
      <rPr>
        <b/>
        <sz val="11"/>
        <rFont val="Arial"/>
        <family val="2"/>
      </rPr>
      <t xml:space="preserve">
</t>
    </r>
    <r>
      <rPr>
        <sz val="8"/>
        <rFont val="Arial"/>
        <family val="2"/>
      </rPr>
      <t>Oceania</t>
    </r>
  </si>
  <si>
    <r>
      <rPr>
        <b/>
        <sz val="8"/>
        <rFont val="Arial"/>
        <family val="2"/>
      </rPr>
      <t>الولايات المتحدة الامريكية</t>
    </r>
    <r>
      <rPr>
        <b/>
        <sz val="11"/>
        <rFont val="Arial"/>
        <family val="2"/>
      </rPr>
      <t xml:space="preserve">
</t>
    </r>
    <r>
      <rPr>
        <sz val="8"/>
        <rFont val="Arial"/>
        <family val="2"/>
      </rPr>
      <t>United States of America</t>
    </r>
  </si>
  <si>
    <r>
      <rPr>
        <b/>
        <sz val="11"/>
        <rFont val="Arial"/>
        <family val="2"/>
      </rPr>
      <t xml:space="preserve">الدول المحيطية
</t>
    </r>
    <r>
      <rPr>
        <sz val="8"/>
        <rFont val="Arial"/>
        <family val="2"/>
      </rPr>
      <t>Oceania</t>
    </r>
  </si>
  <si>
    <r>
      <t>ا</t>
    </r>
    <r>
      <rPr>
        <b/>
        <sz val="8"/>
        <rFont val="Arial"/>
        <family val="2"/>
      </rPr>
      <t>لولايات المتحدة الامريكية</t>
    </r>
    <r>
      <rPr>
        <b/>
        <sz val="11"/>
        <rFont val="Arial"/>
        <family val="2"/>
      </rPr>
      <t xml:space="preserve">
</t>
    </r>
    <r>
      <rPr>
        <sz val="8"/>
        <rFont val="Arial"/>
        <family val="2"/>
      </rPr>
      <t>United States of America</t>
    </r>
  </si>
  <si>
    <r>
      <t xml:space="preserve">    </t>
    </r>
    <r>
      <rPr>
        <b/>
        <sz val="8"/>
        <rFont val="Arial"/>
        <family val="2"/>
      </rPr>
      <t xml:space="preserve">الولايات المتحدة الامريكية </t>
    </r>
    <r>
      <rPr>
        <b/>
        <sz val="11"/>
        <rFont val="Arial"/>
        <family val="2"/>
      </rPr>
      <t xml:space="preserve">
</t>
    </r>
    <r>
      <rPr>
        <sz val="8"/>
        <rFont val="Arial"/>
        <family val="2"/>
      </rPr>
      <t xml:space="preserve">United States of America </t>
    </r>
  </si>
  <si>
    <t>المستوردات حسب بلدان المنشأ</t>
  </si>
  <si>
    <t>IMPORTS BY COUNTRIES OF ORIGIN</t>
  </si>
  <si>
    <t>المستوردات حسب طبيعة المواد</t>
  </si>
  <si>
    <t>المستوردات حسب استخدام المواد</t>
  </si>
  <si>
    <r>
      <t xml:space="preserve">قيمة  </t>
    </r>
    <r>
      <rPr>
        <b/>
        <sz val="8"/>
        <rFont val="Arial"/>
        <family val="2"/>
      </rPr>
      <t>Value</t>
    </r>
  </si>
  <si>
    <t>Mineral fuels, lubricants and related materials</t>
  </si>
  <si>
    <t xml:space="preserve">                                                                       Year
  Sitc R-3 Sections</t>
  </si>
  <si>
    <t>VIETNAM</t>
  </si>
  <si>
    <t>فيتنام</t>
  </si>
  <si>
    <t>MALAYSIA</t>
  </si>
  <si>
    <t>THAILAND</t>
  </si>
  <si>
    <t>TURKEY</t>
  </si>
  <si>
    <t>SOUTH KOREA</t>
  </si>
  <si>
    <t>INDIA</t>
  </si>
  <si>
    <t>JAPAN</t>
  </si>
  <si>
    <t>CHINA</t>
  </si>
  <si>
    <t>RUSSIA</t>
  </si>
  <si>
    <t>SWITZERLAND</t>
  </si>
  <si>
    <t>ROMANIA</t>
  </si>
  <si>
    <t>رومانيا</t>
  </si>
  <si>
    <t>DENMARK</t>
  </si>
  <si>
    <t>الدنمارك</t>
  </si>
  <si>
    <t>HUNGARY</t>
  </si>
  <si>
    <t>POLAND</t>
  </si>
  <si>
    <t>بولندا</t>
  </si>
  <si>
    <t>IRELAND</t>
  </si>
  <si>
    <t>ايرلندا</t>
  </si>
  <si>
    <t>CZECH</t>
  </si>
  <si>
    <t>AUSTRIA</t>
  </si>
  <si>
    <t>SWEDEN</t>
  </si>
  <si>
    <t>SPAIN</t>
  </si>
  <si>
    <t>NETHERLANDS</t>
  </si>
  <si>
    <t>FRANCE</t>
  </si>
  <si>
    <t>ITALY</t>
  </si>
  <si>
    <t>UNITED KINGDOM</t>
  </si>
  <si>
    <t>GERMANY</t>
  </si>
  <si>
    <r>
      <t>United States Of America
ا</t>
    </r>
    <r>
      <rPr>
        <b/>
        <sz val="8"/>
        <rFont val="Arial"/>
        <family val="2"/>
      </rPr>
      <t>لولايات المتحدة الأمريكية</t>
    </r>
  </si>
  <si>
    <t>Finished Products</t>
  </si>
  <si>
    <t>Semi - Finished Products</t>
  </si>
  <si>
    <t>Raw Materials</t>
  </si>
  <si>
    <t xml:space="preserve">                                Year  
  Nature of Items</t>
  </si>
  <si>
    <t>Fixed Assets (Capital)</t>
  </si>
  <si>
    <t>Intermediate Consumption</t>
  </si>
  <si>
    <t>Final Consumption</t>
  </si>
  <si>
    <t xml:space="preserve">                                         Year
   Item Utilization</t>
  </si>
  <si>
    <r>
      <t xml:space="preserve">  </t>
    </r>
    <r>
      <rPr>
        <b/>
        <sz val="8"/>
        <rFont val="Arial"/>
        <family val="2"/>
      </rPr>
      <t xml:space="preserve">  الولايات المتحدة الامريكية </t>
    </r>
    <r>
      <rPr>
        <b/>
        <sz val="11"/>
        <rFont val="Arial"/>
        <family val="2"/>
      </rPr>
      <t xml:space="preserve">
</t>
    </r>
    <r>
      <rPr>
        <sz val="8"/>
        <rFont val="Arial"/>
        <family val="2"/>
      </rPr>
      <t>United States of America</t>
    </r>
  </si>
  <si>
    <t>إعادة التصدير Re-exports</t>
  </si>
  <si>
    <t>Nature of Items</t>
  </si>
  <si>
    <t>Utilization of Items</t>
  </si>
  <si>
    <r>
      <t>Intermediate</t>
    </r>
    <r>
      <rPr>
        <sz val="11"/>
        <rFont val="Arial"/>
        <family val="2"/>
      </rPr>
      <t xml:space="preserve"> </t>
    </r>
    <r>
      <rPr>
        <sz val="10"/>
        <rFont val="Arial"/>
        <family val="2"/>
      </rPr>
      <t>Consumption</t>
    </r>
  </si>
  <si>
    <t xml:space="preserve">Data sources: </t>
  </si>
  <si>
    <t>Distribution by international blocks is meant to show the broad geographical distribution of countries of origin for imports and countries of destination for exports and re-exports</t>
  </si>
  <si>
    <t>Imports include all items whether for the local market use or re-export. Values are given in Million Qatari Riyals based on C.I.F. for imports and F.O.B. for exports and re-exports</t>
  </si>
  <si>
    <t>It also gives the values of imports, exports and re-exports classified by nature  of items and final use</t>
  </si>
  <si>
    <t>Differences in totals between ± 2 are due to rounding</t>
  </si>
  <si>
    <t>* Exports not Including Re-Exports</t>
  </si>
  <si>
    <t>* الصادرات لا تشمل إعادة التصدير</t>
  </si>
  <si>
    <t>* لا تشمل إعادة التصدير</t>
  </si>
  <si>
    <t>* Not including Re-exports.</t>
  </si>
  <si>
    <t>Poland</t>
  </si>
  <si>
    <t>باكستان</t>
  </si>
  <si>
    <t>Pakistan</t>
  </si>
  <si>
    <t>بيرو</t>
  </si>
  <si>
    <t>Pero</t>
  </si>
  <si>
    <t>Canada</t>
  </si>
  <si>
    <t>كندا</t>
  </si>
  <si>
    <t>SINGAPORE</t>
  </si>
  <si>
    <t xml:space="preserve">                             مجموعة البلدان
 الأقسام
 الرئيسية للتصنيف الدولي المعدل (3)</t>
  </si>
  <si>
    <t xml:space="preserve">                                                                        Year
  Sitc R-3 Sections </t>
  </si>
  <si>
    <t>جدول (56) ( الوحدة : مليون ريال قطري)</t>
  </si>
  <si>
    <t>جدول (57) ( الوحدة : مليون ريال قطري)</t>
  </si>
  <si>
    <t>TABLE (57) (Unit :Million Q.R)</t>
  </si>
  <si>
    <t>TABLE (59) (Unit :Million Q.R)</t>
  </si>
  <si>
    <t>مواد خام غير صالحة للأكل باستثناء الوقود</t>
  </si>
  <si>
    <t xml:space="preserve">الوقود المعدني وزيوت التشحيم والمواد المشابهة </t>
  </si>
  <si>
    <t>زيوت ودهون وشموع حيوانية ونباتية</t>
  </si>
  <si>
    <t xml:space="preserve"> المواد الكيماوية ومنتجاتها غير المذكورة </t>
  </si>
  <si>
    <t> السلع المصنعة والمصنفة أساساً حسب المادة</t>
  </si>
  <si>
    <t xml:space="preserve"> الآلات ومعدات النقل </t>
  </si>
  <si>
    <t xml:space="preserve"> السلع والمعاملات غير المصنفة في التنصيف الموحد </t>
  </si>
  <si>
    <t xml:space="preserve">كما يتضمن بيانات تعكس توزيع كلاً من الصادرات والمعاد تصديره والواردات حسب طبيعة المواد واستخدامها النهائي </t>
  </si>
  <si>
    <t xml:space="preserve">وتغطي بيانات الاستيراد السلع المستوردة بهدف الإستهلاك أو الإستخدام المحلي بالاضافة إلى تلك السلع التي استوردت بقصد إعادة تصديرها أما قيم السلع فهي مقدرة بالمليون ريال قطري وعلى أساس سيف للواردات وفوب للصادرات وإعادة التصدير </t>
  </si>
  <si>
    <t xml:space="preserve">التصنيف السلعي المتبع في عرض بيانات التجارة الخارجية هو التعديل الرابع لتصنيف التجارة الخارجية  الصادر عن الأمم المتحدة </t>
  </si>
  <si>
    <t xml:space="preserve">والمقصود بتوزيع السلع حسب الكتل الدولية إظهار التوزيع الجغرافي لبلدان المنشأ للمستوردات وبلدان المقصد لكل من الصادرات وإعادة التصدير </t>
  </si>
  <si>
    <t>Commodity classification is based on the Standard International Trade Classification of the U.N. Revision 4 (SITC-R4)</t>
  </si>
  <si>
    <t>المستوردات حسب الأقسام الرئيسية للتصنيف الدولي - تنقيح 4</t>
  </si>
  <si>
    <t xml:space="preserve">المستوردات حسب الكتل الدولية وأقسام التصنيف الدولي - تنقيح 4 </t>
  </si>
  <si>
    <t xml:space="preserve">IMPORTS BY INTERNATIONAL BLOCKS AND S.I.T.C. R4 SECTIONS </t>
  </si>
  <si>
    <t>المستوردات حسب الكتل الدولية وأقسام وفصول التصنيف الدولي - تنقيح 4</t>
  </si>
  <si>
    <t xml:space="preserve"> IMPORTS BY INTERNATIONAL BLOCKS AND SITC R-4 SECTIONS AND DIVISIONS </t>
  </si>
  <si>
    <t>الصادرات* حسب الأقسام الرئيسية للتصنيف الدولي - تنقيح 4</t>
  </si>
  <si>
    <t xml:space="preserve">المواد الكيماوية ومنتجاتها غير المذكورة  </t>
  </si>
  <si>
    <t>السلع المصنعة والمصنفة أساساً حسب المادة</t>
  </si>
  <si>
    <t xml:space="preserve">الآلات ومعدات النقل </t>
  </si>
  <si>
    <t>السلع والمعاملات غير المصنفة في التنصيف الموحد</t>
  </si>
  <si>
    <t>الصادرات* حسب الكتل الدولية  وأقسام التصنيف الدولي - تنقيح 4</t>
  </si>
  <si>
    <t xml:space="preserve">EXPORTS BY INTERNATIONAL BLOCKS AND S.I.T.C. R4 SECTIONS </t>
  </si>
  <si>
    <t>السلع المعاد تصديرها حسب الكتل الدولية وأقسام للتصنيف الدولي - تنقيح 4</t>
  </si>
  <si>
    <t xml:space="preserve">RE-EXPORTS BY INTERNATIONAL BLOCKS AND S.I.T.C. R-4 SECTIONS </t>
  </si>
  <si>
    <t>الصادرات حسب الكتل الدولية وأقسام وفصول التصنيف الدولي - تنقيح 4</t>
  </si>
  <si>
    <t xml:space="preserve"> EXPORTS BY INTERNATIONAL BLOCKS AND SITC  R-4 SECTIONS AND DIVISIONS </t>
  </si>
  <si>
    <t>Foreign Merchandise
Trade Statistics</t>
  </si>
  <si>
    <t>إحصاءات
التجارة الخارجية السلعية</t>
  </si>
  <si>
    <t>TABLE (60) (Unit :Million Q.R)</t>
  </si>
  <si>
    <t>جدول (60) ( الوحدة : مليون ريال قطري)</t>
  </si>
  <si>
    <t>TABLE (61) (Unit :Million Q.R)</t>
  </si>
  <si>
    <t>جدول (61) ( الوحدة : مليون ريال قطري)</t>
  </si>
  <si>
    <t>جدول (62) ( الوحدة : مليون ريال قطري)</t>
  </si>
  <si>
    <t>TABLE (63) (Unit :Million Q.R)</t>
  </si>
  <si>
    <t>جدول (63) ( الوحدة : مليون ريال قطري)</t>
  </si>
  <si>
    <t>TABLE (64) (Unit :Million Q.R)</t>
  </si>
  <si>
    <t>جدول (64) ( الوحدة : مليون ريال قطري)</t>
  </si>
  <si>
    <t>Marroco</t>
  </si>
  <si>
    <t>اليونان</t>
  </si>
  <si>
    <t xml:space="preserve"> BELGIUM</t>
  </si>
  <si>
    <t>GREECE</t>
  </si>
  <si>
    <t>ايران</t>
  </si>
  <si>
    <t>IRAN</t>
  </si>
  <si>
    <t>جيبوتي</t>
  </si>
  <si>
    <t>Djbouti</t>
  </si>
  <si>
    <t>Greece</t>
  </si>
  <si>
    <t>هونج كونج</t>
  </si>
  <si>
    <t>بنجلا دش</t>
  </si>
  <si>
    <t>Bangaladish</t>
  </si>
  <si>
    <t>Hongkong</t>
  </si>
  <si>
    <t>كوستاريكا</t>
  </si>
  <si>
    <t>الأرجنتين</t>
  </si>
  <si>
    <t>Costarica</t>
  </si>
  <si>
    <t>جدول (68) ( الوحدة : مليون ريال قطري)</t>
  </si>
  <si>
    <t>TABLE (68) (Unit :Million Q.R)</t>
  </si>
  <si>
    <t>جدول (67) ( الوحدة : مليون ريال قطري)</t>
  </si>
  <si>
    <t>TABLE (67) (Unit :Million Q.R)</t>
  </si>
  <si>
    <t>جدول (66) ( الوحدة : مليون ريال قطري)</t>
  </si>
  <si>
    <t>TABLE (66) (Unit :Million Q.R)</t>
  </si>
  <si>
    <t>جدول (65) ( الوحدة : مليون ريال قطري)</t>
  </si>
  <si>
    <t xml:space="preserve">                  مجموعة البلدان
 الأقسام
 الرئيسية للتصنيف الدولي المعدل (3)</t>
  </si>
  <si>
    <t>Graph (31) شكل</t>
  </si>
  <si>
    <t>TABLE (62) (Unit :Million QR.)</t>
  </si>
  <si>
    <t>جدول (59)( الوحدة : مليون ريال قطري)</t>
  </si>
  <si>
    <t>Graph (30) شكل</t>
  </si>
  <si>
    <t>جدول (58) (الوحدة : مليون ريال قطري)</t>
  </si>
  <si>
    <t>TABLE (58) (Unit :Million Q.R)</t>
  </si>
  <si>
    <t>TABLE (56) (Unit :Million QR.)</t>
  </si>
  <si>
    <t>المستوردات حسب الأقسام الرئيسية للتصنيف الدولي - تنقيح 4
2021</t>
  </si>
  <si>
    <t>IMPORTS BY MAIN SECTIONS OF THE SITC R-4
2021</t>
  </si>
  <si>
    <t>2017-2021</t>
  </si>
  <si>
    <t>EXPORTS* BY MAIN SECTIONS OF THE SITC R-4
2017- 2021</t>
  </si>
  <si>
    <t>2017 - 2021</t>
  </si>
  <si>
    <t>2017 -2021</t>
  </si>
  <si>
    <t>الصادرات حسب الأقسام الرئيسية للتصنيف الدولي - تنقيح 4
2021</t>
  </si>
  <si>
    <t>EXPORTS BY MAIN SECTIONS OF THE SITC R-4
2021</t>
  </si>
  <si>
    <t>IMPORTS BY MAIN SECTIONS OF THE SITC R-4
2017 - 2021</t>
  </si>
  <si>
    <t xml:space="preserve">يشمل هذا الفصل على بيانات تتعلق بقيم السلع المستوردة والمصدرة والمعاد تصديرها في دولة قطر خلال العام 2021 وذلك حسب مجموعات السلع ومجموعات البلدان </t>
  </si>
  <si>
    <t>This chapter presents the values of imported, exported and re-exported commodities for the State of Qatar during the year 2021 classified by commodity groups and international blocks</t>
  </si>
  <si>
    <t>التصاريح الجمركية لعام 2021 وشركات التصدير والتي عولجت بياناتها آليا من قبل جهاز التخطيط والإحصاء</t>
  </si>
  <si>
    <t>The customs declaration formsand Export companies for 2021 that have been processed by the Planning and Statistics Authority</t>
  </si>
  <si>
    <t>مراجع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</si>
</sst>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_-* #,##0.0_-;_-* #,##0.0\-;_-* &quot;-&quot;?_-;_-@_-"/>
    <numFmt numFmtId="167" formatCode="_-* #,##0.0_-;_-* #,##0.0\-;_-* &quot;-&quot;??_-;_-@_-"/>
    <numFmt numFmtId="168" formatCode="#,##0.0_ ;\-#,##0.0\ "/>
    <numFmt numFmtId="169" formatCode="#,##0_ ;\-#,##0\ "/>
    <numFmt numFmtId="170" formatCode="_-* #,##0_-;_-* #,##0\-;_-* &quot;-&quot;??_-;_-@_-"/>
  </numFmts>
  <fonts count="47">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2"/>
      <name val="Arial"/>
      <family val="2"/>
      <charset val="178"/>
    </font>
    <font>
      <b/>
      <sz val="11"/>
      <name val="Arial"/>
      <family val="2"/>
      <charset val="178"/>
    </font>
    <font>
      <sz val="10"/>
      <name val="Arial"/>
      <family val="2"/>
      <charset val="178"/>
    </font>
    <font>
      <sz val="11"/>
      <name val="Arial"/>
      <family val="2"/>
    </font>
    <font>
      <b/>
      <sz val="14"/>
      <name val="Arial"/>
      <family val="2"/>
    </font>
    <font>
      <b/>
      <sz val="12"/>
      <name val="Arial"/>
      <family val="2"/>
    </font>
    <font>
      <sz val="8"/>
      <name val="Arial"/>
      <family val="2"/>
      <charset val="178"/>
    </font>
    <font>
      <sz val="8"/>
      <name val="Arial"/>
      <family val="2"/>
    </font>
    <font>
      <b/>
      <sz val="14"/>
      <color indexed="12"/>
      <name val="Arial"/>
      <family val="2"/>
    </font>
    <font>
      <b/>
      <sz val="12"/>
      <color indexed="12"/>
      <name val="Arial"/>
      <family val="2"/>
    </font>
    <font>
      <b/>
      <sz val="9"/>
      <name val="Arial"/>
      <family val="2"/>
    </font>
    <font>
      <b/>
      <sz val="8"/>
      <name val="Arial"/>
      <family val="2"/>
    </font>
    <font>
      <b/>
      <sz val="10"/>
      <color indexed="10"/>
      <name val="Arial"/>
      <family val="2"/>
      <charset val="178"/>
    </font>
    <font>
      <b/>
      <sz val="8"/>
      <color indexed="10"/>
      <name val="Arial"/>
      <family val="2"/>
    </font>
    <font>
      <b/>
      <sz val="12"/>
      <color indexed="10"/>
      <name val="Arial"/>
      <family val="2"/>
      <charset val="178"/>
    </font>
    <font>
      <b/>
      <sz val="10"/>
      <name val="Arial"/>
      <family val="2"/>
    </font>
    <font>
      <sz val="10"/>
      <color indexed="12"/>
      <name val="Arial"/>
      <family val="2"/>
    </font>
    <font>
      <sz val="9"/>
      <name val="Arial"/>
      <family val="2"/>
    </font>
    <font>
      <sz val="12"/>
      <name val="Arial"/>
      <family val="2"/>
    </font>
    <font>
      <b/>
      <sz val="11"/>
      <color indexed="25"/>
      <name val="Arial"/>
      <family val="2"/>
    </font>
    <font>
      <b/>
      <sz val="14"/>
      <color indexed="25"/>
      <name val="Arial"/>
      <family val="2"/>
    </font>
    <font>
      <b/>
      <sz val="12"/>
      <color indexed="25"/>
      <name val="Arial"/>
      <family val="2"/>
    </font>
    <font>
      <sz val="11"/>
      <color indexed="8"/>
      <name val="Arial"/>
      <family val="2"/>
    </font>
    <font>
      <sz val="8"/>
      <name val="Arial"/>
      <family val="2"/>
    </font>
    <font>
      <b/>
      <sz val="16"/>
      <name val="Arial"/>
      <family val="2"/>
    </font>
    <font>
      <sz val="14"/>
      <name val="Arial"/>
      <family val="2"/>
    </font>
    <font>
      <sz val="12"/>
      <color indexed="8"/>
      <name val="Arial"/>
      <family val="2"/>
    </font>
    <font>
      <b/>
      <sz val="11"/>
      <name val="Arial"/>
      <family val="2"/>
    </font>
    <font>
      <b/>
      <vertAlign val="superscript"/>
      <sz val="12"/>
      <name val="Arial"/>
      <family val="2"/>
    </font>
    <font>
      <b/>
      <vertAlign val="superscript"/>
      <sz val="16"/>
      <name val="Arial"/>
      <family val="2"/>
    </font>
    <font>
      <b/>
      <sz val="12"/>
      <color theme="9" tint="-0.249977111117893"/>
      <name val="Arial"/>
      <family val="2"/>
    </font>
    <font>
      <sz val="10"/>
      <name val="Sakkal Majalla"/>
    </font>
    <font>
      <b/>
      <sz val="12"/>
      <name val="Sakkal Majalla"/>
    </font>
    <font>
      <sz val="10"/>
      <color rgb="FF0000CC"/>
      <name val="Arial"/>
      <family val="2"/>
    </font>
    <font>
      <b/>
      <sz val="48"/>
      <color rgb="FF0000CC"/>
      <name val="AGA Arabesque Desktop"/>
      <charset val="2"/>
    </font>
    <font>
      <b/>
      <sz val="24"/>
      <color rgb="FF0000CC"/>
      <name val="Arial"/>
      <family val="2"/>
    </font>
    <font>
      <b/>
      <sz val="14"/>
      <color rgb="FF0000CC"/>
      <name val="Arial Black"/>
      <family val="2"/>
    </font>
    <font>
      <sz val="12"/>
      <name val="Arial Black"/>
      <family val="2"/>
    </font>
    <font>
      <b/>
      <sz val="16"/>
      <name val="Sultan bold"/>
      <charset val="178"/>
    </font>
    <font>
      <sz val="10"/>
      <color theme="1"/>
      <name val="Arial"/>
      <family val="2"/>
    </font>
    <font>
      <b/>
      <sz val="10"/>
      <color theme="1"/>
      <name val="Arial"/>
      <family val="2"/>
    </font>
    <font>
      <sz val="11"/>
      <color rgb="FFFF0000"/>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3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diagonal/>
    </border>
    <border diagonalUp="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diagonalUp="1">
      <left style="thick">
        <color theme="0"/>
      </left>
      <right/>
      <top style="thin">
        <color indexed="64"/>
      </top>
      <bottom style="thin">
        <color indexed="64"/>
      </bottom>
      <diagonal style="thick">
        <color theme="0"/>
      </diagonal>
    </border>
    <border diagonalUp="1">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diagonalDown="1">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diagonal/>
    </border>
    <border>
      <left style="thick">
        <color theme="0"/>
      </left>
      <right style="thick">
        <color theme="0"/>
      </right>
      <top/>
      <bottom style="thin">
        <color theme="1"/>
      </bottom>
      <diagonal/>
    </border>
    <border>
      <left style="thick">
        <color theme="0"/>
      </left>
      <right style="thick">
        <color theme="0"/>
      </right>
      <top style="thick">
        <color theme="0"/>
      </top>
      <bottom style="thin">
        <color theme="1"/>
      </bottom>
      <diagonal/>
    </border>
  </borders>
  <cellStyleXfs count="44">
    <xf numFmtId="0" fontId="0" fillId="0" borderId="0"/>
    <xf numFmtId="164" fontId="4" fillId="0" borderId="0" applyFont="0" applyFill="0" applyBorder="0" applyAlignment="0" applyProtection="0"/>
    <xf numFmtId="0" fontId="13" fillId="0" borderId="0" applyAlignment="0">
      <alignment horizontal="centerContinuous" vertical="center"/>
    </xf>
    <xf numFmtId="0" fontId="14" fillId="0" borderId="0" applyAlignment="0">
      <alignment horizontal="centerContinuous" vertical="center"/>
    </xf>
    <xf numFmtId="0" fontId="10" fillId="2" borderId="1">
      <alignment horizontal="right" vertical="center" wrapText="1"/>
    </xf>
    <xf numFmtId="1" fontId="15" fillId="2" borderId="2">
      <alignment horizontal="left" vertical="center" wrapText="1"/>
    </xf>
    <xf numFmtId="1" fontId="5" fillId="2" borderId="3">
      <alignment horizontal="center" vertical="center"/>
    </xf>
    <xf numFmtId="0" fontId="6" fillId="2" borderId="3">
      <alignment horizontal="center" vertical="center" wrapText="1"/>
    </xf>
    <xf numFmtId="0" fontId="16" fillId="2" borderId="3">
      <alignment horizontal="center" vertical="center" wrapText="1"/>
    </xf>
    <xf numFmtId="0" fontId="4" fillId="0" borderId="0">
      <alignment horizontal="center" vertical="center" readingOrder="2"/>
    </xf>
    <xf numFmtId="0" fontId="11" fillId="0" borderId="0">
      <alignment horizontal="left" vertical="center"/>
    </xf>
    <xf numFmtId="0" fontId="4" fillId="0" borderId="0"/>
    <xf numFmtId="0" fontId="4" fillId="0" borderId="0"/>
    <xf numFmtId="0" fontId="17" fillId="0" borderId="0">
      <alignment horizontal="right" vertical="center"/>
    </xf>
    <xf numFmtId="0" fontId="18" fillId="0" borderId="0">
      <alignment horizontal="left" vertical="center"/>
    </xf>
    <xf numFmtId="0" fontId="10" fillId="0" borderId="0">
      <alignment horizontal="right" vertical="center"/>
    </xf>
    <xf numFmtId="0" fontId="4" fillId="0" borderId="0">
      <alignment horizontal="left" vertical="center"/>
    </xf>
    <xf numFmtId="0" fontId="19" fillId="2" borderId="3" applyAlignment="0">
      <alignment horizontal="center" vertical="center"/>
    </xf>
    <xf numFmtId="0" fontId="17" fillId="0" borderId="4">
      <alignment horizontal="right" vertical="center" indent="1"/>
    </xf>
    <xf numFmtId="0" fontId="10"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3" fillId="0" borderId="0"/>
    <xf numFmtId="164" fontId="3"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438">
    <xf numFmtId="0" fontId="0" fillId="0" borderId="0" xfId="0"/>
    <xf numFmtId="0" fontId="9"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justify" vertical="center"/>
    </xf>
    <xf numFmtId="0" fontId="8" fillId="0" borderId="0" xfId="0" applyFont="1" applyAlignment="1">
      <alignment vertical="center"/>
    </xf>
    <xf numFmtId="1" fontId="8" fillId="0" borderId="0" xfId="0" applyNumberFormat="1" applyFont="1" applyAlignment="1">
      <alignment vertical="center"/>
    </xf>
    <xf numFmtId="0" fontId="10" fillId="0" borderId="0" xfId="0" applyFont="1" applyAlignment="1">
      <alignment vertical="center"/>
    </xf>
    <xf numFmtId="0" fontId="8" fillId="0" borderId="0" xfId="0" applyFont="1" applyAlignment="1">
      <alignment vertical="center" readingOrder="2"/>
    </xf>
    <xf numFmtId="165" fontId="8" fillId="0" borderId="0" xfId="0" applyNumberFormat="1" applyFont="1" applyAlignment="1">
      <alignment horizontal="right" vertical="center"/>
    </xf>
    <xf numFmtId="0" fontId="8" fillId="0" borderId="0" xfId="0" applyFont="1" applyAlignment="1">
      <alignment horizontal="center" vertical="center" readingOrder="2"/>
    </xf>
    <xf numFmtId="0" fontId="8" fillId="0" borderId="0" xfId="0" applyFont="1" applyAlignment="1">
      <alignment horizontal="right" vertical="center"/>
    </xf>
    <xf numFmtId="0" fontId="4" fillId="0" borderId="0" xfId="16">
      <alignment horizontal="left" vertical="center"/>
    </xf>
    <xf numFmtId="0" fontId="21" fillId="0" borderId="0" xfId="0" applyFont="1"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readingOrder="1"/>
    </xf>
    <xf numFmtId="0" fontId="20" fillId="0" borderId="0" xfId="0" applyFont="1" applyAlignment="1">
      <alignment horizontal="centerContinuous" vertical="center"/>
    </xf>
    <xf numFmtId="0" fontId="4" fillId="0" borderId="0" xfId="11"/>
    <xf numFmtId="0" fontId="24" fillId="0" borderId="0" xfId="11" applyFont="1" applyAlignment="1">
      <alignment vertical="center" wrapText="1" readingOrder="1"/>
    </xf>
    <xf numFmtId="0" fontId="27" fillId="0" borderId="0" xfId="11" applyFont="1" applyAlignment="1">
      <alignment vertical="center"/>
    </xf>
    <xf numFmtId="0" fontId="20" fillId="0" borderId="0" xfId="0" applyFont="1" applyAlignment="1">
      <alignment horizontal="center"/>
    </xf>
    <xf numFmtId="0" fontId="4" fillId="0" borderId="0" xfId="0" applyFont="1" applyAlignment="1">
      <alignment vertical="center"/>
    </xf>
    <xf numFmtId="0" fontId="9" fillId="0" borderId="0" xfId="0" applyFont="1" applyAlignment="1">
      <alignment vertical="top"/>
    </xf>
    <xf numFmtId="0" fontId="30" fillId="0" borderId="0" xfId="0" applyFont="1" applyAlignment="1">
      <alignment vertical="top"/>
    </xf>
    <xf numFmtId="0" fontId="20" fillId="4" borderId="8" xfId="19" applyFont="1" applyFill="1" applyBorder="1">
      <alignment horizontal="right" vertical="center" wrapText="1" indent="1" readingOrder="2"/>
    </xf>
    <xf numFmtId="0" fontId="12" fillId="4" borderId="8" xfId="21" applyFont="1" applyFill="1" applyBorder="1">
      <alignment horizontal="left" vertical="center" wrapText="1" indent="1"/>
    </xf>
    <xf numFmtId="0" fontId="20" fillId="3" borderId="10" xfId="19" applyFont="1" applyFill="1" applyBorder="1">
      <alignment horizontal="right" vertical="center" wrapText="1" indent="1" readingOrder="2"/>
    </xf>
    <xf numFmtId="0" fontId="12" fillId="3" borderId="10" xfId="21" applyFont="1" applyFill="1" applyBorder="1">
      <alignment horizontal="left" vertical="center" wrapText="1" indent="1"/>
    </xf>
    <xf numFmtId="0" fontId="20" fillId="4" borderId="13" xfId="7" applyFont="1" applyFill="1" applyBorder="1" applyAlignment="1">
      <alignment horizontal="center" vertical="center" textRotation="90" wrapText="1" readingOrder="1"/>
    </xf>
    <xf numFmtId="0" fontId="20" fillId="4" borderId="9" xfId="19" applyFont="1" applyFill="1" applyBorder="1" applyAlignment="1">
      <alignment horizontal="right" vertical="center" wrapText="1" readingOrder="2"/>
    </xf>
    <xf numFmtId="0" fontId="16" fillId="4" borderId="9" xfId="21" applyFont="1" applyFill="1" applyBorder="1" applyAlignment="1">
      <alignment horizontal="left" vertical="center" wrapText="1"/>
    </xf>
    <xf numFmtId="0" fontId="16" fillId="4" borderId="9" xfId="21" applyFont="1" applyFill="1" applyBorder="1" applyAlignment="1">
      <alignment horizontal="center" vertical="center" wrapText="1"/>
    </xf>
    <xf numFmtId="0" fontId="20" fillId="3" borderId="12" xfId="19" applyFont="1" applyFill="1" applyBorder="1" applyAlignment="1">
      <alignment horizontal="center" vertical="center" wrapText="1" readingOrder="2"/>
    </xf>
    <xf numFmtId="0" fontId="20" fillId="3" borderId="12" xfId="19" applyFont="1" applyFill="1" applyBorder="1" applyAlignment="1">
      <alignment horizontal="right" vertical="center" wrapText="1" readingOrder="2"/>
    </xf>
    <xf numFmtId="0" fontId="16" fillId="3" borderId="12" xfId="21" applyFont="1" applyFill="1" applyBorder="1" applyAlignment="1">
      <alignment horizontal="left" vertical="center" wrapText="1"/>
    </xf>
    <xf numFmtId="0" fontId="16" fillId="3" borderId="12" xfId="21" applyFont="1" applyFill="1" applyBorder="1" applyAlignment="1">
      <alignment horizontal="center" vertical="center" wrapText="1"/>
    </xf>
    <xf numFmtId="0" fontId="4" fillId="0" borderId="0" xfId="0" applyFont="1" applyAlignment="1">
      <alignment horizontal="center" vertical="center" readingOrder="2"/>
    </xf>
    <xf numFmtId="0" fontId="4" fillId="0" borderId="0" xfId="0" applyFont="1" applyAlignment="1">
      <alignment vertical="center" readingOrder="2"/>
    </xf>
    <xf numFmtId="0" fontId="20" fillId="4" borderId="12" xfId="19" applyFont="1" applyFill="1" applyBorder="1" applyAlignment="1">
      <alignment horizontal="center" vertical="center" wrapText="1" readingOrder="2"/>
    </xf>
    <xf numFmtId="0" fontId="20" fillId="4" borderId="12" xfId="19" applyFont="1" applyFill="1" applyBorder="1" applyAlignment="1">
      <alignment horizontal="right" vertical="center" wrapText="1" readingOrder="2"/>
    </xf>
    <xf numFmtId="0" fontId="16" fillId="4" borderId="12" xfId="21" applyFont="1" applyFill="1" applyBorder="1" applyAlignment="1">
      <alignment horizontal="left" vertical="center" wrapText="1"/>
    </xf>
    <xf numFmtId="0" fontId="16" fillId="4" borderId="12" xfId="21" applyFont="1" applyFill="1" applyBorder="1" applyAlignment="1">
      <alignment horizontal="center" vertical="center" wrapText="1"/>
    </xf>
    <xf numFmtId="0" fontId="20" fillId="0" borderId="0" xfId="16" applyFont="1">
      <alignment horizontal="left" vertical="center"/>
    </xf>
    <xf numFmtId="0" fontId="20" fillId="3" borderId="9" xfId="19" applyFont="1" applyFill="1" applyBorder="1">
      <alignment horizontal="right" vertical="center" wrapText="1" indent="1" readingOrder="2"/>
    </xf>
    <xf numFmtId="0" fontId="12" fillId="3" borderId="9" xfId="21" applyFont="1" applyFill="1" applyBorder="1">
      <alignment horizontal="left" vertical="center" wrapText="1" indent="1"/>
    </xf>
    <xf numFmtId="0" fontId="20" fillId="4" borderId="13" xfId="17" applyFont="1" applyFill="1" applyBorder="1" applyAlignment="1">
      <alignment horizontal="center" vertical="center"/>
    </xf>
    <xf numFmtId="0" fontId="26" fillId="0" borderId="0" xfId="11" applyFont="1" applyAlignment="1">
      <alignment vertical="center" wrapText="1" readingOrder="1"/>
    </xf>
    <xf numFmtId="0" fontId="31" fillId="0" borderId="0" xfId="11" applyFont="1" applyAlignment="1">
      <alignment vertical="center"/>
    </xf>
    <xf numFmtId="0" fontId="24" fillId="0" borderId="0" xfId="11" applyFont="1" applyAlignment="1">
      <alignment vertical="center" wrapText="1" readingOrder="2"/>
    </xf>
    <xf numFmtId="0" fontId="27" fillId="0" borderId="0" xfId="11" applyFont="1" applyAlignment="1">
      <alignment vertical="center" readingOrder="2"/>
    </xf>
    <xf numFmtId="0" fontId="23" fillId="0" borderId="0" xfId="0" applyFont="1" applyAlignment="1">
      <alignment horizontal="right" vertical="center"/>
    </xf>
    <xf numFmtId="0" fontId="12" fillId="4" borderId="13" xfId="7" applyFont="1" applyFill="1" applyBorder="1" applyAlignment="1">
      <alignment horizontal="center" vertical="center" textRotation="90" wrapText="1" readingOrder="1"/>
    </xf>
    <xf numFmtId="164" fontId="8" fillId="0" borderId="0" xfId="0" applyNumberFormat="1" applyFont="1" applyAlignment="1">
      <alignment vertical="center"/>
    </xf>
    <xf numFmtId="164" fontId="8" fillId="0" borderId="0" xfId="1" applyFont="1" applyAlignment="1">
      <alignment vertical="center"/>
    </xf>
    <xf numFmtId="0" fontId="20" fillId="3" borderId="17" xfId="19" applyFont="1" applyFill="1" applyBorder="1" applyAlignment="1">
      <alignment horizontal="center" vertical="center" wrapText="1" readingOrder="2"/>
    </xf>
    <xf numFmtId="0" fontId="9" fillId="0" borderId="0" xfId="0" applyFont="1" applyAlignment="1">
      <alignment vertical="center" readingOrder="2"/>
    </xf>
    <xf numFmtId="0" fontId="10" fillId="4" borderId="13" xfId="17" applyFont="1" applyFill="1" applyBorder="1" applyAlignment="1">
      <alignment horizontal="center" vertical="center" textRotation="90" wrapText="1" readingOrder="1"/>
    </xf>
    <xf numFmtId="0" fontId="20" fillId="0" borderId="0" xfId="0" applyFont="1" applyAlignment="1">
      <alignment horizontal="center" vertical="center"/>
    </xf>
    <xf numFmtId="0" fontId="22" fillId="0" borderId="0" xfId="0" applyFont="1" applyAlignment="1">
      <alignment vertical="center"/>
    </xf>
    <xf numFmtId="164" fontId="20" fillId="0" borderId="0" xfId="1" applyFont="1" applyAlignment="1">
      <alignment horizontal="center" vertical="center"/>
    </xf>
    <xf numFmtId="1" fontId="20" fillId="0" borderId="0" xfId="0" applyNumberFormat="1" applyFont="1" applyAlignment="1">
      <alignment horizontal="center" vertical="center"/>
    </xf>
    <xf numFmtId="0" fontId="8" fillId="0" borderId="0" xfId="11" applyFont="1" applyAlignment="1">
      <alignment vertical="center"/>
    </xf>
    <xf numFmtId="0" fontId="20" fillId="0" borderId="0" xfId="0" applyFont="1" applyAlignment="1">
      <alignment horizontal="right" vertical="center"/>
    </xf>
    <xf numFmtId="0" fontId="32" fillId="0" borderId="0" xfId="11" applyFont="1" applyAlignment="1">
      <alignment vertical="center" wrapText="1" readingOrder="1"/>
    </xf>
    <xf numFmtId="0" fontId="4" fillId="0" borderId="0" xfId="0" applyFont="1"/>
    <xf numFmtId="164" fontId="4" fillId="0" borderId="0" xfId="1" applyFont="1"/>
    <xf numFmtId="0" fontId="20" fillId="3" borderId="17" xfId="19" applyFont="1" applyFill="1" applyBorder="1" applyAlignment="1">
      <alignment horizontal="right" vertical="center" wrapText="1" readingOrder="2"/>
    </xf>
    <xf numFmtId="0" fontId="16" fillId="3" borderId="17" xfId="21" applyFont="1" applyFill="1" applyBorder="1" applyAlignment="1">
      <alignment horizontal="left" vertical="center" wrapText="1"/>
    </xf>
    <xf numFmtId="0" fontId="16" fillId="3" borderId="17" xfId="21" applyFont="1" applyFill="1" applyBorder="1" applyAlignment="1">
      <alignment horizontal="center" vertical="center" wrapText="1"/>
    </xf>
    <xf numFmtId="0" fontId="9" fillId="0" borderId="0" xfId="2" applyFont="1" applyAlignment="1">
      <alignment horizontal="center" vertical="center"/>
    </xf>
    <xf numFmtId="0" fontId="9" fillId="0" borderId="0" xfId="2" applyFont="1" applyAlignment="1">
      <alignment vertical="center" readingOrder="2"/>
    </xf>
    <xf numFmtId="0" fontId="10" fillId="0" borderId="0" xfId="3" applyFont="1" applyAlignment="1">
      <alignment vertical="center"/>
    </xf>
    <xf numFmtId="0" fontId="10" fillId="0" borderId="7" xfId="15" applyBorder="1" applyAlignment="1">
      <alignment vertical="center"/>
    </xf>
    <xf numFmtId="0" fontId="4" fillId="0" borderId="0" xfId="11" applyAlignment="1">
      <alignment horizontal="center" vertical="center"/>
    </xf>
    <xf numFmtId="0" fontId="21" fillId="0" borderId="0" xfId="11" applyFont="1" applyAlignment="1">
      <alignment vertical="center"/>
    </xf>
    <xf numFmtId="0" fontId="9" fillId="0" borderId="0" xfId="11" applyFont="1" applyAlignment="1">
      <alignment vertical="top"/>
    </xf>
    <xf numFmtId="0" fontId="20" fillId="3" borderId="8" xfId="19" applyFont="1" applyFill="1" applyBorder="1" applyAlignment="1">
      <alignment horizontal="center" vertical="center" wrapText="1" readingOrder="2"/>
    </xf>
    <xf numFmtId="0" fontId="20" fillId="4" borderId="8" xfId="19" applyFont="1" applyFill="1" applyBorder="1" applyAlignment="1">
      <alignment horizontal="center" vertical="center" wrapText="1" readingOrder="2"/>
    </xf>
    <xf numFmtId="0" fontId="20" fillId="4" borderId="9" xfId="19" applyFont="1" applyFill="1" applyBorder="1" applyAlignment="1">
      <alignment horizontal="center" vertical="center" wrapText="1" readingOrder="2"/>
    </xf>
    <xf numFmtId="0" fontId="20" fillId="3" borderId="10" xfId="19" applyFont="1" applyFill="1" applyBorder="1" applyAlignment="1">
      <alignment horizontal="center" vertical="center" wrapText="1" readingOrder="2"/>
    </xf>
    <xf numFmtId="0" fontId="20" fillId="3" borderId="8" xfId="19" applyFont="1" applyFill="1" applyBorder="1" applyAlignment="1">
      <alignment horizontal="right" vertical="center" wrapText="1" readingOrder="2"/>
    </xf>
    <xf numFmtId="0" fontId="16" fillId="3" borderId="8" xfId="21" applyFont="1" applyFill="1" applyBorder="1" applyAlignment="1">
      <alignment horizontal="left" vertical="center" wrapText="1"/>
    </xf>
    <xf numFmtId="0" fontId="16" fillId="3" borderId="8" xfId="21" applyFont="1" applyFill="1" applyBorder="1" applyAlignment="1">
      <alignment horizontal="center" vertical="center" wrapText="1"/>
    </xf>
    <xf numFmtId="0" fontId="20" fillId="4" borderId="8" xfId="19" applyFont="1" applyFill="1" applyBorder="1" applyAlignment="1">
      <alignment horizontal="right" vertical="center" wrapText="1" readingOrder="2"/>
    </xf>
    <xf numFmtId="0" fontId="16" fillId="4" borderId="8" xfId="21" applyFont="1" applyFill="1" applyBorder="1" applyAlignment="1">
      <alignment horizontal="left" vertical="center" wrapText="1"/>
    </xf>
    <xf numFmtId="0" fontId="16" fillId="4" borderId="8" xfId="21" applyFont="1" applyFill="1" applyBorder="1" applyAlignment="1">
      <alignment horizontal="center" vertical="center" wrapText="1"/>
    </xf>
    <xf numFmtId="0" fontId="20" fillId="3" borderId="10" xfId="19" applyFont="1" applyFill="1" applyBorder="1" applyAlignment="1">
      <alignment horizontal="right" vertical="center" wrapText="1" readingOrder="2"/>
    </xf>
    <xf numFmtId="0" fontId="16" fillId="3" borderId="10" xfId="21" applyFont="1" applyFill="1" applyBorder="1" applyAlignment="1">
      <alignment horizontal="left" vertical="center" wrapText="1"/>
    </xf>
    <xf numFmtId="0" fontId="16" fillId="3" borderId="10" xfId="21" applyFont="1" applyFill="1" applyBorder="1" applyAlignment="1">
      <alignment horizontal="center" vertical="center" wrapText="1"/>
    </xf>
    <xf numFmtId="0" fontId="8" fillId="4" borderId="13" xfId="7" applyFont="1" applyFill="1" applyBorder="1">
      <alignment horizontal="center" vertical="center" wrapText="1"/>
    </xf>
    <xf numFmtId="0" fontId="4" fillId="4" borderId="11" xfId="7" applyFont="1" applyFill="1" applyBorder="1">
      <alignment horizontal="center" vertical="center" wrapText="1"/>
    </xf>
    <xf numFmtId="0" fontId="12" fillId="0" borderId="0" xfId="0" applyFont="1" applyAlignment="1">
      <alignment horizontal="left" vertical="center"/>
    </xf>
    <xf numFmtId="0" fontId="8" fillId="0" borderId="20" xfId="0" applyFont="1" applyBorder="1" applyAlignment="1">
      <alignment vertical="center" readingOrder="2"/>
    </xf>
    <xf numFmtId="0" fontId="12" fillId="0" borderId="0" xfId="0" applyFont="1" applyAlignment="1">
      <alignment vertical="center"/>
    </xf>
    <xf numFmtId="168" fontId="4" fillId="4" borderId="8" xfId="1" applyNumberFormat="1" applyFont="1" applyFill="1" applyBorder="1" applyAlignment="1">
      <alignment horizontal="right" vertical="center"/>
    </xf>
    <xf numFmtId="168" fontId="4" fillId="3" borderId="8" xfId="1" applyNumberFormat="1" applyFont="1" applyFill="1" applyBorder="1" applyAlignment="1">
      <alignment horizontal="right" vertical="center"/>
    </xf>
    <xf numFmtId="1" fontId="0" fillId="0" borderId="0" xfId="0" applyNumberFormat="1" applyAlignment="1">
      <alignment horizontal="center"/>
    </xf>
    <xf numFmtId="0" fontId="20" fillId="0" borderId="0" xfId="0" applyFont="1" applyAlignment="1">
      <alignment vertical="center"/>
    </xf>
    <xf numFmtId="0" fontId="10" fillId="0" borderId="0" xfId="15">
      <alignment horizontal="right" vertical="center"/>
    </xf>
    <xf numFmtId="169" fontId="20" fillId="3" borderId="10" xfId="1" applyNumberFormat="1" applyFont="1" applyFill="1" applyBorder="1" applyAlignment="1">
      <alignment horizontal="right" vertical="center"/>
    </xf>
    <xf numFmtId="169" fontId="20" fillId="3" borderId="8" xfId="1" applyNumberFormat="1" applyFont="1" applyFill="1" applyBorder="1" applyAlignment="1">
      <alignment horizontal="right" vertical="center"/>
    </xf>
    <xf numFmtId="169" fontId="20" fillId="4" borderId="8" xfId="1" applyNumberFormat="1" applyFont="1" applyFill="1" applyBorder="1" applyAlignment="1">
      <alignment horizontal="right" vertical="center"/>
    </xf>
    <xf numFmtId="0" fontId="4" fillId="4" borderId="13" xfId="7" applyFont="1" applyFill="1" applyBorder="1">
      <alignment horizontal="center" vertical="center" wrapText="1"/>
    </xf>
    <xf numFmtId="0" fontId="12" fillId="3" borderId="10" xfId="21" applyFont="1" applyFill="1" applyBorder="1" applyAlignment="1">
      <alignment horizontal="center" vertical="center" wrapText="1"/>
    </xf>
    <xf numFmtId="0" fontId="12" fillId="4" borderId="8" xfId="21" applyFont="1" applyFill="1" applyBorder="1" applyAlignment="1">
      <alignment horizontal="center" vertical="center" wrapText="1"/>
    </xf>
    <xf numFmtId="0" fontId="20" fillId="3" borderId="8" xfId="19" applyFont="1" applyFill="1" applyBorder="1">
      <alignment horizontal="right" vertical="center" wrapText="1" indent="1" readingOrder="2"/>
    </xf>
    <xf numFmtId="0" fontId="12" fillId="3" borderId="8" xfId="21" applyFont="1" applyFill="1" applyBorder="1">
      <alignment horizontal="left" vertical="center" wrapText="1" indent="1"/>
    </xf>
    <xf numFmtId="0" fontId="12" fillId="3" borderId="8" xfId="21" applyFont="1" applyFill="1" applyBorder="1" applyAlignment="1">
      <alignment horizontal="center" vertical="center" wrapText="1"/>
    </xf>
    <xf numFmtId="0" fontId="20" fillId="4" borderId="9" xfId="19" applyFont="1" applyFill="1" applyBorder="1">
      <alignment horizontal="right" vertical="center" wrapText="1" indent="1" readingOrder="2"/>
    </xf>
    <xf numFmtId="0" fontId="12" fillId="4" borderId="9" xfId="21" applyFont="1" applyFill="1" applyBorder="1">
      <alignment horizontal="left" vertical="center" wrapText="1" indent="1"/>
    </xf>
    <xf numFmtId="0" fontId="12" fillId="4" borderId="9" xfId="21" applyFont="1" applyFill="1" applyBorder="1" applyAlignment="1">
      <alignment horizontal="center" vertical="center" wrapText="1"/>
    </xf>
    <xf numFmtId="0" fontId="12" fillId="0" borderId="0" xfId="0" applyFont="1" applyAlignment="1">
      <alignment horizontal="right" vertical="center" readingOrder="2"/>
    </xf>
    <xf numFmtId="0" fontId="12" fillId="0" borderId="0" xfId="0" applyFont="1" applyAlignment="1">
      <alignment horizontal="left" vertical="center" readingOrder="1"/>
    </xf>
    <xf numFmtId="0" fontId="8" fillId="0" borderId="0" xfId="0" applyFont="1" applyAlignment="1">
      <alignment horizontal="center" vertical="center"/>
    </xf>
    <xf numFmtId="165" fontId="8" fillId="0" borderId="0" xfId="0" applyNumberFormat="1" applyFont="1" applyAlignment="1">
      <alignment vertical="center" readingOrder="1"/>
    </xf>
    <xf numFmtId="0" fontId="32" fillId="4" borderId="11" xfId="7" applyFont="1" applyFill="1" applyBorder="1">
      <alignment horizontal="center" vertical="center" wrapText="1"/>
    </xf>
    <xf numFmtId="165" fontId="4" fillId="3" borderId="8" xfId="20" applyNumberFormat="1" applyFont="1" applyFill="1" applyBorder="1" applyAlignment="1">
      <alignment horizontal="right" vertical="center"/>
    </xf>
    <xf numFmtId="165" fontId="4" fillId="4" borderId="8" xfId="20" applyNumberFormat="1" applyFont="1" applyFill="1" applyBorder="1" applyAlignment="1">
      <alignment horizontal="right" vertical="center"/>
    </xf>
    <xf numFmtId="0" fontId="20" fillId="0" borderId="8" xfId="19" applyFont="1" applyFill="1" applyBorder="1">
      <alignment horizontal="right" vertical="center" wrapText="1" indent="1" readingOrder="2"/>
    </xf>
    <xf numFmtId="165" fontId="4" fillId="0" borderId="8" xfId="20" applyNumberFormat="1" applyFont="1" applyBorder="1" applyAlignment="1">
      <alignment horizontal="right" vertical="center"/>
    </xf>
    <xf numFmtId="0" fontId="12" fillId="0" borderId="8" xfId="21" applyFont="1" applyFill="1" applyBorder="1">
      <alignment horizontal="left" vertical="center" wrapText="1" indent="1"/>
    </xf>
    <xf numFmtId="0" fontId="20" fillId="4" borderId="12" xfId="19" applyFont="1" applyFill="1" applyBorder="1">
      <alignment horizontal="right" vertical="center" wrapText="1" indent="1" readingOrder="2"/>
    </xf>
    <xf numFmtId="165" fontId="4" fillId="4" borderId="12" xfId="20" applyNumberFormat="1" applyFont="1" applyFill="1" applyBorder="1" applyAlignment="1">
      <alignment horizontal="right" vertical="center"/>
    </xf>
    <xf numFmtId="0" fontId="12" fillId="4" borderId="12" xfId="21" applyFont="1" applyFill="1" applyBorder="1">
      <alignment horizontal="left" vertical="center" wrapText="1" indent="1"/>
    </xf>
    <xf numFmtId="0" fontId="20" fillId="0" borderId="17" xfId="19" applyFont="1" applyFill="1" applyBorder="1" applyAlignment="1">
      <alignment horizontal="center" vertical="center" wrapText="1" readingOrder="2"/>
    </xf>
    <xf numFmtId="0" fontId="20" fillId="0" borderId="17" xfId="19" applyFont="1" applyFill="1" applyBorder="1" applyAlignment="1">
      <alignment horizontal="right" vertical="center" wrapText="1" readingOrder="2"/>
    </xf>
    <xf numFmtId="0" fontId="16" fillId="0" borderId="17" xfId="21" applyFont="1" applyFill="1" applyBorder="1" applyAlignment="1">
      <alignment horizontal="left" vertical="center" wrapText="1"/>
    </xf>
    <xf numFmtId="0" fontId="16" fillId="0" borderId="17" xfId="21" applyFont="1" applyFill="1" applyBorder="1" applyAlignment="1">
      <alignment horizontal="center" vertical="center" wrapText="1"/>
    </xf>
    <xf numFmtId="0" fontId="20" fillId="0" borderId="8" xfId="19" applyFont="1" applyFill="1" applyBorder="1" applyAlignment="1">
      <alignment horizontal="center" vertical="center" wrapText="1" readingOrder="2"/>
    </xf>
    <xf numFmtId="165" fontId="8" fillId="0" borderId="0" xfId="0" applyNumberFormat="1" applyFont="1" applyAlignment="1">
      <alignment horizontal="center" vertical="center"/>
    </xf>
    <xf numFmtId="0" fontId="16" fillId="0" borderId="0" xfId="14" applyFont="1" applyAlignment="1">
      <alignment vertical="center"/>
    </xf>
    <xf numFmtId="0" fontId="4" fillId="0" borderId="0" xfId="7" applyFont="1" applyFill="1" applyBorder="1">
      <alignment horizontal="center" vertical="center" wrapText="1"/>
    </xf>
    <xf numFmtId="0" fontId="20" fillId="0" borderId="0" xfId="13" applyFont="1" applyAlignment="1">
      <alignment vertical="center" readingOrder="2"/>
    </xf>
    <xf numFmtId="0" fontId="15" fillId="0" borderId="0" xfId="13" applyFont="1" applyAlignment="1">
      <alignment vertical="center" readingOrder="2"/>
    </xf>
    <xf numFmtId="0" fontId="8" fillId="3" borderId="0" xfId="0" applyFont="1" applyFill="1" applyAlignment="1">
      <alignment vertical="center"/>
    </xf>
    <xf numFmtId="1" fontId="4" fillId="3" borderId="8" xfId="20" applyNumberFormat="1" applyFont="1" applyFill="1" applyBorder="1">
      <alignment horizontal="right" vertical="center" indent="1"/>
    </xf>
    <xf numFmtId="0" fontId="20" fillId="4" borderId="10" xfId="19" applyFont="1" applyFill="1" applyBorder="1">
      <alignment horizontal="right" vertical="center" wrapText="1" indent="1" readingOrder="2"/>
    </xf>
    <xf numFmtId="165" fontId="32" fillId="4" borderId="11" xfId="7" applyNumberFormat="1" applyFont="1" applyFill="1" applyBorder="1">
      <alignment horizontal="center" vertical="center" wrapText="1"/>
    </xf>
    <xf numFmtId="0" fontId="32" fillId="0" borderId="7" xfId="15" applyFont="1" applyBorder="1">
      <alignment horizontal="right" vertical="center"/>
    </xf>
    <xf numFmtId="0" fontId="16" fillId="4" borderId="10" xfId="21" applyFont="1" applyFill="1" applyBorder="1">
      <alignment horizontal="left" vertical="center" wrapText="1" indent="1"/>
    </xf>
    <xf numFmtId="0" fontId="16" fillId="4" borderId="8" xfId="21" applyFont="1" applyFill="1" applyBorder="1">
      <alignment horizontal="left" vertical="center" wrapText="1" indent="1"/>
    </xf>
    <xf numFmtId="0" fontId="12" fillId="4" borderId="26" xfId="21" applyFont="1" applyFill="1" applyBorder="1">
      <alignment horizontal="left" vertical="center" wrapText="1" indent="1"/>
    </xf>
    <xf numFmtId="165" fontId="20" fillId="3" borderId="10" xfId="20" applyNumberFormat="1" applyFont="1" applyFill="1" applyBorder="1" applyAlignment="1">
      <alignment horizontal="center" vertical="center"/>
    </xf>
    <xf numFmtId="0" fontId="16" fillId="3" borderId="8" xfId="21" applyFont="1" applyFill="1" applyBorder="1">
      <alignment horizontal="left" vertical="center" wrapText="1" indent="1"/>
    </xf>
    <xf numFmtId="165" fontId="20" fillId="0" borderId="18" xfId="17" applyNumberFormat="1" applyFont="1" applyFill="1" applyBorder="1" applyAlignment="1">
      <alignment horizontal="right" vertical="center"/>
    </xf>
    <xf numFmtId="0" fontId="4" fillId="3" borderId="8" xfId="19" applyFont="1" applyFill="1" applyBorder="1">
      <alignment horizontal="right" vertical="center" wrapText="1" indent="1" readingOrder="2"/>
    </xf>
    <xf numFmtId="165" fontId="20" fillId="3" borderId="8" xfId="20" applyNumberFormat="1" applyFont="1" applyFill="1" applyBorder="1" applyAlignment="1">
      <alignment horizontal="right" vertical="center"/>
    </xf>
    <xf numFmtId="0" fontId="4" fillId="4" borderId="8" xfId="19" applyFont="1" applyFill="1" applyBorder="1">
      <alignment horizontal="right" vertical="center" wrapText="1" indent="1" readingOrder="2"/>
    </xf>
    <xf numFmtId="165" fontId="20" fillId="3" borderId="10" xfId="20" applyNumberFormat="1" applyFont="1" applyFill="1" applyBorder="1" applyAlignment="1">
      <alignment horizontal="right" vertical="center"/>
    </xf>
    <xf numFmtId="165" fontId="20" fillId="4" borderId="8" xfId="1" applyNumberFormat="1" applyFont="1" applyFill="1" applyBorder="1" applyAlignment="1">
      <alignment horizontal="right" vertical="center"/>
    </xf>
    <xf numFmtId="165" fontId="20" fillId="0" borderId="17" xfId="20" applyNumberFormat="1" applyFont="1" applyBorder="1" applyAlignment="1">
      <alignment horizontal="right" vertical="center"/>
    </xf>
    <xf numFmtId="165" fontId="20" fillId="4" borderId="8" xfId="20" applyNumberFormat="1" applyFont="1" applyFill="1" applyBorder="1" applyAlignment="1">
      <alignment horizontal="right" vertical="center"/>
    </xf>
    <xf numFmtId="0" fontId="4" fillId="4" borderId="12" xfId="19" applyFont="1" applyFill="1" applyBorder="1">
      <alignment horizontal="right" vertical="center" wrapText="1" indent="1" readingOrder="2"/>
    </xf>
    <xf numFmtId="0" fontId="15" fillId="3" borderId="10" xfId="19" applyFont="1" applyFill="1" applyBorder="1" applyAlignment="1">
      <alignment horizontal="center" vertical="center" wrapText="1" readingOrder="2"/>
    </xf>
    <xf numFmtId="0" fontId="15" fillId="3" borderId="8" xfId="19" applyFont="1" applyFill="1" applyBorder="1" applyAlignment="1">
      <alignment horizontal="center" vertical="center" wrapText="1" readingOrder="2"/>
    </xf>
    <xf numFmtId="0" fontId="15" fillId="3" borderId="8" xfId="19" applyFont="1" applyFill="1" applyBorder="1">
      <alignment horizontal="right" vertical="center" wrapText="1" indent="1" readingOrder="2"/>
    </xf>
    <xf numFmtId="0" fontId="15" fillId="4" borderId="8" xfId="19" applyFont="1" applyFill="1" applyBorder="1">
      <alignment horizontal="right" vertical="center" wrapText="1" indent="1" readingOrder="2"/>
    </xf>
    <xf numFmtId="0" fontId="15" fillId="4" borderId="8" xfId="19" applyFont="1" applyFill="1" applyBorder="1" applyAlignment="1">
      <alignment horizontal="right" vertical="center" wrapText="1" readingOrder="2"/>
    </xf>
    <xf numFmtId="0" fontId="15" fillId="3" borderId="10" xfId="19" applyFont="1" applyFill="1" applyBorder="1" applyAlignment="1">
      <alignment horizontal="right" vertical="center" wrapText="1" readingOrder="2"/>
    </xf>
    <xf numFmtId="170" fontId="4" fillId="3" borderId="10" xfId="1" applyNumberFormat="1" applyFont="1" applyFill="1" applyBorder="1" applyAlignment="1">
      <alignment horizontal="right" vertical="center"/>
    </xf>
    <xf numFmtId="170" fontId="4" fillId="4" borderId="8" xfId="1" applyNumberFormat="1" applyFont="1" applyFill="1" applyBorder="1" applyAlignment="1">
      <alignment horizontal="right" vertical="center"/>
    </xf>
    <xf numFmtId="170" fontId="4" fillId="3" borderId="8" xfId="1" applyNumberFormat="1" applyFont="1" applyFill="1" applyBorder="1" applyAlignment="1">
      <alignment horizontal="right" vertical="center"/>
    </xf>
    <xf numFmtId="170" fontId="4" fillId="4" borderId="9" xfId="1" applyNumberFormat="1" applyFont="1" applyFill="1" applyBorder="1" applyAlignment="1">
      <alignment horizontal="right" vertical="center"/>
    </xf>
    <xf numFmtId="170" fontId="20" fillId="3" borderId="13" xfId="1" applyNumberFormat="1" applyFont="1" applyFill="1" applyBorder="1" applyAlignment="1">
      <alignment horizontal="right" vertical="center"/>
    </xf>
    <xf numFmtId="169" fontId="4" fillId="4" borderId="8" xfId="1" applyNumberFormat="1" applyFont="1" applyFill="1" applyBorder="1" applyAlignment="1">
      <alignment horizontal="right" vertical="center"/>
    </xf>
    <xf numFmtId="169" fontId="4" fillId="3" borderId="8" xfId="1" applyNumberFormat="1" applyFont="1" applyFill="1" applyBorder="1" applyAlignment="1">
      <alignment horizontal="right" vertical="center"/>
    </xf>
    <xf numFmtId="169" fontId="4" fillId="3" borderId="12" xfId="1" applyNumberFormat="1" applyFont="1" applyFill="1" applyBorder="1" applyAlignment="1">
      <alignment horizontal="right" vertical="center"/>
    </xf>
    <xf numFmtId="169" fontId="4" fillId="3" borderId="10" xfId="1" applyNumberFormat="1" applyFont="1" applyFill="1" applyBorder="1" applyAlignment="1">
      <alignment horizontal="right" vertical="center"/>
    </xf>
    <xf numFmtId="169" fontId="4" fillId="4" borderId="12" xfId="1" applyNumberFormat="1" applyFont="1" applyFill="1" applyBorder="1" applyAlignment="1">
      <alignment horizontal="right" vertical="center"/>
    </xf>
    <xf numFmtId="1" fontId="20" fillId="3" borderId="10" xfId="20" applyNumberFormat="1" applyFont="1" applyFill="1" applyBorder="1" applyAlignment="1">
      <alignment vertical="center"/>
    </xf>
    <xf numFmtId="170" fontId="20" fillId="0" borderId="0" xfId="0" applyNumberFormat="1" applyFont="1" applyAlignment="1">
      <alignment horizontal="center" vertical="center"/>
    </xf>
    <xf numFmtId="170" fontId="20" fillId="3" borderId="13" xfId="1" applyNumberFormat="1" applyFont="1" applyFill="1" applyBorder="1" applyAlignment="1">
      <alignment horizontal="right" vertical="center" indent="1"/>
    </xf>
    <xf numFmtId="170" fontId="0" fillId="0" borderId="0" xfId="1" applyNumberFormat="1" applyFont="1"/>
    <xf numFmtId="170" fontId="8" fillId="0" borderId="0" xfId="1" applyNumberFormat="1" applyFont="1" applyAlignment="1">
      <alignment horizontal="right" vertical="center"/>
    </xf>
    <xf numFmtId="170" fontId="0" fillId="0" borderId="0" xfId="1" applyNumberFormat="1" applyFont="1" applyBorder="1"/>
    <xf numFmtId="170" fontId="4" fillId="3" borderId="8" xfId="1" applyNumberFormat="1" applyFont="1" applyFill="1" applyBorder="1" applyAlignment="1">
      <alignment horizontal="center" vertical="center"/>
    </xf>
    <xf numFmtId="170" fontId="4" fillId="4" borderId="9" xfId="1" applyNumberFormat="1" applyFont="1" applyFill="1" applyBorder="1" applyAlignment="1">
      <alignment horizontal="right" vertical="center" indent="1"/>
    </xf>
    <xf numFmtId="170" fontId="4" fillId="0" borderId="0" xfId="1" applyNumberFormat="1"/>
    <xf numFmtId="170" fontId="20" fillId="4" borderId="8" xfId="1" applyNumberFormat="1" applyFont="1" applyFill="1" applyBorder="1" applyAlignment="1">
      <alignment horizontal="center" vertical="center"/>
    </xf>
    <xf numFmtId="170" fontId="4" fillId="3" borderId="10" xfId="1" applyNumberFormat="1" applyFont="1" applyFill="1" applyBorder="1" applyAlignment="1">
      <alignment horizontal="center" vertical="center"/>
    </xf>
    <xf numFmtId="170" fontId="4" fillId="4" borderId="8" xfId="1" applyNumberFormat="1" applyFont="1" applyFill="1" applyBorder="1" applyAlignment="1">
      <alignment horizontal="center" vertical="center"/>
    </xf>
    <xf numFmtId="170" fontId="4" fillId="3" borderId="10" xfId="1" applyNumberFormat="1" applyFont="1" applyFill="1" applyBorder="1" applyAlignment="1">
      <alignment horizontal="right" vertical="center" indent="1"/>
    </xf>
    <xf numFmtId="170" fontId="4" fillId="4" borderId="8" xfId="1" applyNumberFormat="1" applyFont="1" applyFill="1" applyBorder="1" applyAlignment="1">
      <alignment horizontal="right" vertical="center" indent="1"/>
    </xf>
    <xf numFmtId="170" fontId="20" fillId="3" borderId="10" xfId="1" applyNumberFormat="1" applyFont="1" applyFill="1" applyBorder="1" applyAlignment="1">
      <alignment horizontal="center" vertical="center"/>
    </xf>
    <xf numFmtId="170" fontId="4" fillId="3" borderId="8" xfId="1" applyNumberFormat="1" applyFont="1" applyFill="1" applyBorder="1" applyAlignment="1">
      <alignment horizontal="right" vertical="center" indent="1"/>
    </xf>
    <xf numFmtId="170" fontId="9" fillId="0" borderId="0" xfId="1" applyNumberFormat="1" applyFont="1" applyAlignment="1">
      <alignment vertical="top"/>
    </xf>
    <xf numFmtId="170" fontId="4" fillId="0" borderId="0" xfId="1" applyNumberFormat="1" applyFont="1" applyBorder="1" applyAlignment="1">
      <alignment vertical="center"/>
    </xf>
    <xf numFmtId="170" fontId="8" fillId="0" borderId="0" xfId="1" applyNumberFormat="1" applyFont="1" applyAlignment="1">
      <alignment vertical="center"/>
    </xf>
    <xf numFmtId="170" fontId="20" fillId="4" borderId="9" xfId="1" applyNumberFormat="1" applyFont="1" applyFill="1" applyBorder="1" applyAlignment="1">
      <alignment horizontal="center" vertical="center"/>
    </xf>
    <xf numFmtId="170" fontId="30" fillId="0" borderId="0" xfId="1" applyNumberFormat="1" applyFont="1" applyAlignment="1">
      <alignment vertical="top"/>
    </xf>
    <xf numFmtId="0" fontId="20" fillId="4" borderId="14" xfId="4" applyFont="1" applyFill="1" applyBorder="1">
      <alignment horizontal="right" vertical="center" wrapText="1"/>
    </xf>
    <xf numFmtId="1" fontId="16" fillId="4" borderId="15" xfId="5" applyFont="1" applyFill="1" applyBorder="1">
      <alignment horizontal="left" vertical="center" wrapText="1"/>
    </xf>
    <xf numFmtId="0" fontId="4" fillId="0" borderId="0" xfId="0" applyFont="1" applyAlignment="1">
      <alignment horizontal="right" vertical="center" readingOrder="2"/>
    </xf>
    <xf numFmtId="0" fontId="10" fillId="0" borderId="0" xfId="0" applyFont="1" applyAlignment="1">
      <alignment horizontal="center" vertical="center"/>
    </xf>
    <xf numFmtId="0" fontId="10" fillId="0" borderId="0" xfId="3" applyFont="1" applyAlignment="1">
      <alignment horizontal="center" vertical="center"/>
    </xf>
    <xf numFmtId="167" fontId="20" fillId="3" borderId="10" xfId="1" applyNumberFormat="1" applyFont="1" applyFill="1" applyBorder="1" applyAlignment="1">
      <alignment horizontal="center" vertical="center"/>
    </xf>
    <xf numFmtId="169" fontId="20" fillId="0" borderId="0" xfId="0" applyNumberFormat="1" applyFont="1" applyAlignment="1">
      <alignment horizontal="center" vertical="center"/>
    </xf>
    <xf numFmtId="170" fontId="20" fillId="4" borderId="13" xfId="1" applyNumberFormat="1" applyFont="1" applyFill="1" applyBorder="1" applyAlignment="1">
      <alignment vertical="center"/>
    </xf>
    <xf numFmtId="0" fontId="20" fillId="0" borderId="8" xfId="19" applyFont="1" applyFill="1" applyBorder="1" applyAlignment="1">
      <alignment horizontal="right" vertical="center" wrapText="1" readingOrder="2"/>
    </xf>
    <xf numFmtId="170" fontId="4" fillId="0" borderId="0" xfId="11" applyNumberFormat="1"/>
    <xf numFmtId="170" fontId="8" fillId="0" borderId="0" xfId="0" applyNumberFormat="1" applyFont="1" applyAlignment="1">
      <alignment horizontal="right" vertical="center"/>
    </xf>
    <xf numFmtId="170" fontId="20" fillId="3" borderId="10" xfId="1" applyNumberFormat="1" applyFont="1" applyFill="1" applyBorder="1" applyAlignment="1">
      <alignment horizontal="right" vertical="center"/>
    </xf>
    <xf numFmtId="170" fontId="20" fillId="4" borderId="8" xfId="1" applyNumberFormat="1" applyFont="1" applyFill="1" applyBorder="1" applyAlignment="1">
      <alignment vertical="center"/>
    </xf>
    <xf numFmtId="170" fontId="4" fillId="3" borderId="8" xfId="1" applyNumberFormat="1" applyFont="1" applyFill="1" applyBorder="1" applyAlignment="1">
      <alignment vertical="center"/>
    </xf>
    <xf numFmtId="170" fontId="4" fillId="4" borderId="8" xfId="1" applyNumberFormat="1" applyFont="1" applyFill="1" applyBorder="1" applyAlignment="1">
      <alignment vertical="center"/>
    </xf>
    <xf numFmtId="170" fontId="4" fillId="0" borderId="8" xfId="1" applyNumberFormat="1" applyFont="1" applyFill="1" applyBorder="1" applyAlignment="1">
      <alignment vertical="center"/>
    </xf>
    <xf numFmtId="170" fontId="20" fillId="3" borderId="8" xfId="1" applyNumberFormat="1" applyFont="1" applyFill="1" applyBorder="1" applyAlignment="1">
      <alignment vertical="center"/>
    </xf>
    <xf numFmtId="170" fontId="4" fillId="4" borderId="12" xfId="1" applyNumberFormat="1" applyFont="1" applyFill="1" applyBorder="1" applyAlignment="1">
      <alignment vertical="center"/>
    </xf>
    <xf numFmtId="170" fontId="20" fillId="0" borderId="17" xfId="1" applyNumberFormat="1" applyFont="1" applyFill="1" applyBorder="1" applyAlignment="1">
      <alignment vertical="center"/>
    </xf>
    <xf numFmtId="170" fontId="20" fillId="3" borderId="8" xfId="1" applyNumberFormat="1" applyFont="1" applyFill="1" applyBorder="1" applyAlignment="1">
      <alignment horizontal="right" vertical="center"/>
    </xf>
    <xf numFmtId="170" fontId="20" fillId="4" borderId="8" xfId="1" applyNumberFormat="1" applyFont="1" applyFill="1" applyBorder="1" applyAlignment="1">
      <alignment horizontal="right" vertical="center"/>
    </xf>
    <xf numFmtId="170" fontId="20" fillId="0" borderId="13" xfId="1" applyNumberFormat="1" applyFont="1" applyFill="1" applyBorder="1" applyAlignment="1">
      <alignment vertical="center"/>
    </xf>
    <xf numFmtId="170" fontId="8" fillId="0" borderId="0" xfId="0" applyNumberFormat="1" applyFont="1" applyAlignment="1">
      <alignment vertical="center" readingOrder="2"/>
    </xf>
    <xf numFmtId="170" fontId="4" fillId="3" borderId="9" xfId="1" applyNumberFormat="1" applyFont="1" applyFill="1" applyBorder="1" applyAlignment="1">
      <alignment horizontal="right" vertical="center" indent="1"/>
    </xf>
    <xf numFmtId="170" fontId="20" fillId="4" borderId="13" xfId="1" applyNumberFormat="1" applyFont="1" applyFill="1" applyBorder="1" applyAlignment="1">
      <alignment horizontal="right" vertical="center" indent="1"/>
    </xf>
    <xf numFmtId="170" fontId="8" fillId="0" borderId="0" xfId="1" applyNumberFormat="1" applyFont="1" applyAlignment="1">
      <alignment vertical="center" readingOrder="2"/>
    </xf>
    <xf numFmtId="170" fontId="8" fillId="0" borderId="0" xfId="0" applyNumberFormat="1" applyFont="1" applyAlignment="1">
      <alignment vertical="center"/>
    </xf>
    <xf numFmtId="170" fontId="4" fillId="0" borderId="20" xfId="0" applyNumberFormat="1" applyFont="1" applyBorder="1" applyAlignment="1">
      <alignment vertical="center"/>
    </xf>
    <xf numFmtId="0" fontId="20" fillId="0" borderId="16" xfId="19" applyFont="1" applyFill="1" applyBorder="1" applyAlignment="1">
      <alignment horizontal="center" vertical="center" wrapText="1" readingOrder="2"/>
    </xf>
    <xf numFmtId="0" fontId="20" fillId="0" borderId="16" xfId="19" applyFont="1" applyFill="1" applyBorder="1" applyAlignment="1">
      <alignment horizontal="right" vertical="center" wrapText="1" readingOrder="2"/>
    </xf>
    <xf numFmtId="170" fontId="4" fillId="0" borderId="16" xfId="1" applyNumberFormat="1" applyFont="1" applyFill="1" applyBorder="1" applyAlignment="1">
      <alignment vertical="center"/>
    </xf>
    <xf numFmtId="165" fontId="4" fillId="0" borderId="16" xfId="20" applyNumberFormat="1" applyFont="1" applyBorder="1" applyAlignment="1">
      <alignment horizontal="right" vertical="center"/>
    </xf>
    <xf numFmtId="0" fontId="16" fillId="0" borderId="16" xfId="21" applyFont="1" applyFill="1" applyBorder="1" applyAlignment="1">
      <alignment horizontal="left" vertical="center" wrapText="1"/>
    </xf>
    <xf numFmtId="0" fontId="16" fillId="0" borderId="16" xfId="21" applyFont="1" applyFill="1" applyBorder="1" applyAlignment="1">
      <alignment horizontal="center" vertical="center" wrapText="1"/>
    </xf>
    <xf numFmtId="170" fontId="20" fillId="4" borderId="12" xfId="1" applyNumberFormat="1" applyFont="1" applyFill="1" applyBorder="1" applyAlignment="1">
      <alignment vertical="center"/>
    </xf>
    <xf numFmtId="165" fontId="20" fillId="4" borderId="12" xfId="20" applyNumberFormat="1" applyFont="1" applyFill="1" applyBorder="1" applyAlignment="1">
      <alignment horizontal="right" vertical="center"/>
    </xf>
    <xf numFmtId="0" fontId="16" fillId="3" borderId="10" xfId="21" applyFont="1" applyFill="1" applyBorder="1">
      <alignment horizontal="left" vertical="center" wrapText="1" indent="1"/>
    </xf>
    <xf numFmtId="170" fontId="20" fillId="4" borderId="0" xfId="1" applyNumberFormat="1" applyFont="1" applyFill="1"/>
    <xf numFmtId="165" fontId="20" fillId="4" borderId="0" xfId="0" applyNumberFormat="1" applyFont="1" applyFill="1"/>
    <xf numFmtId="170" fontId="20" fillId="4" borderId="9" xfId="1" applyNumberFormat="1" applyFont="1" applyFill="1" applyBorder="1" applyAlignment="1">
      <alignment horizontal="right" vertical="center"/>
    </xf>
    <xf numFmtId="169" fontId="20" fillId="4" borderId="13" xfId="1" applyNumberFormat="1" applyFont="1" applyFill="1" applyBorder="1" applyAlignment="1">
      <alignment horizontal="right" vertical="center"/>
    </xf>
    <xf numFmtId="167" fontId="20" fillId="4" borderId="10" xfId="1" applyNumberFormat="1" applyFont="1" applyFill="1" applyBorder="1" applyAlignment="1">
      <alignment horizontal="center" vertical="center"/>
    </xf>
    <xf numFmtId="165" fontId="20" fillId="4" borderId="10" xfId="20" applyNumberFormat="1" applyFont="1" applyFill="1" applyBorder="1" applyAlignment="1">
      <alignment horizontal="center" vertical="center"/>
    </xf>
    <xf numFmtId="167" fontId="4" fillId="3" borderId="10" xfId="1" applyNumberFormat="1" applyFont="1" applyFill="1" applyBorder="1" applyAlignment="1">
      <alignment horizontal="center" vertical="center"/>
    </xf>
    <xf numFmtId="165" fontId="4" fillId="3" borderId="10" xfId="20" applyNumberFormat="1" applyFont="1" applyFill="1" applyBorder="1" applyAlignment="1">
      <alignment horizontal="center" vertical="center"/>
    </xf>
    <xf numFmtId="167" fontId="4" fillId="4" borderId="10" xfId="1" applyNumberFormat="1" applyFont="1" applyFill="1" applyBorder="1" applyAlignment="1">
      <alignment horizontal="center" vertical="center"/>
    </xf>
    <xf numFmtId="165" fontId="4" fillId="4" borderId="10" xfId="20" applyNumberFormat="1" applyFont="1" applyFill="1" applyBorder="1" applyAlignment="1">
      <alignment horizontal="center" vertical="center"/>
    </xf>
    <xf numFmtId="167" fontId="4" fillId="4" borderId="10" xfId="1" applyNumberFormat="1" applyFont="1" applyFill="1" applyBorder="1" applyAlignment="1">
      <alignment horizontal="right" vertical="center"/>
    </xf>
    <xf numFmtId="167" fontId="4" fillId="3" borderId="10" xfId="1" applyNumberFormat="1" applyFont="1" applyFill="1" applyBorder="1" applyAlignment="1">
      <alignment horizontal="right" vertical="center"/>
    </xf>
    <xf numFmtId="170" fontId="4" fillId="4" borderId="25" xfId="1" applyNumberFormat="1" applyFont="1" applyFill="1" applyBorder="1" applyAlignment="1">
      <alignment horizontal="right" vertical="center"/>
    </xf>
    <xf numFmtId="170" fontId="20" fillId="4" borderId="10" xfId="1" applyNumberFormat="1" applyFont="1" applyFill="1" applyBorder="1" applyAlignment="1">
      <alignment horizontal="center" vertical="center"/>
    </xf>
    <xf numFmtId="170" fontId="4" fillId="4" borderId="12" xfId="1" applyNumberFormat="1" applyFont="1" applyFill="1" applyBorder="1" applyAlignment="1">
      <alignment horizontal="center" vertical="center"/>
    </xf>
    <xf numFmtId="167" fontId="4" fillId="3" borderId="8" xfId="1" applyNumberFormat="1" applyFont="1" applyFill="1" applyBorder="1" applyAlignment="1">
      <alignment horizontal="center" vertical="center"/>
    </xf>
    <xf numFmtId="167" fontId="20" fillId="4" borderId="16" xfId="1" applyNumberFormat="1" applyFont="1" applyFill="1" applyBorder="1" applyAlignment="1">
      <alignment horizontal="center" vertical="center"/>
    </xf>
    <xf numFmtId="0" fontId="16" fillId="4" borderId="9" xfId="21" applyFont="1" applyFill="1" applyBorder="1">
      <alignment horizontal="left" vertical="center" wrapText="1" indent="1"/>
    </xf>
    <xf numFmtId="170" fontId="20" fillId="0" borderId="13" xfId="1" applyNumberFormat="1" applyFont="1" applyFill="1" applyBorder="1" applyAlignment="1">
      <alignment horizontal="center" vertical="center"/>
    </xf>
    <xf numFmtId="167" fontId="20" fillId="3" borderId="13" xfId="1" applyNumberFormat="1" applyFont="1" applyFill="1" applyBorder="1" applyAlignment="1">
      <alignment horizontal="center" vertical="center"/>
    </xf>
    <xf numFmtId="0" fontId="20" fillId="4" borderId="10" xfId="19" applyFont="1" applyFill="1" applyBorder="1" applyAlignment="1">
      <alignment horizontal="center" vertical="center" wrapText="1" readingOrder="2"/>
    </xf>
    <xf numFmtId="0" fontId="15" fillId="4" borderId="10" xfId="19" applyFont="1" applyFill="1" applyBorder="1" applyAlignment="1">
      <alignment horizontal="right" vertical="center" wrapText="1" readingOrder="2"/>
    </xf>
    <xf numFmtId="0" fontId="16" fillId="4" borderId="10" xfId="21" applyFont="1" applyFill="1" applyBorder="1" applyAlignment="1">
      <alignment horizontal="left" vertical="center" wrapText="1"/>
    </xf>
    <xf numFmtId="0" fontId="16" fillId="4" borderId="10" xfId="21" applyFont="1" applyFill="1" applyBorder="1" applyAlignment="1">
      <alignment horizontal="center" vertical="center" wrapText="1"/>
    </xf>
    <xf numFmtId="167" fontId="4" fillId="4" borderId="12" xfId="1" applyNumberFormat="1" applyFont="1" applyFill="1" applyBorder="1" applyAlignment="1">
      <alignment horizontal="center" vertical="center"/>
    </xf>
    <xf numFmtId="170" fontId="20" fillId="4" borderId="13" xfId="1" applyNumberFormat="1" applyFont="1" applyFill="1" applyBorder="1" applyAlignment="1">
      <alignment horizontal="right" vertical="center"/>
    </xf>
    <xf numFmtId="170" fontId="3" fillId="0" borderId="0" xfId="25" applyNumberFormat="1" applyFont="1"/>
    <xf numFmtId="167" fontId="4" fillId="4" borderId="8" xfId="1" applyNumberFormat="1" applyFont="1" applyFill="1" applyBorder="1" applyAlignment="1">
      <alignment vertical="center"/>
    </xf>
    <xf numFmtId="0" fontId="22" fillId="0" borderId="20" xfId="0" applyFont="1" applyBorder="1" applyAlignment="1">
      <alignment horizontal="left" vertical="center"/>
    </xf>
    <xf numFmtId="168" fontId="20" fillId="0" borderId="0" xfId="0" applyNumberFormat="1" applyFont="1" applyAlignment="1">
      <alignment horizontal="center" vertical="center"/>
    </xf>
    <xf numFmtId="167" fontId="20" fillId="0" borderId="0" xfId="1" applyNumberFormat="1" applyFont="1" applyAlignment="1">
      <alignment horizontal="center" vertical="center"/>
    </xf>
    <xf numFmtId="170" fontId="20" fillId="0" borderId="0" xfId="1" applyNumberFormat="1" applyFont="1" applyAlignment="1">
      <alignment horizontal="center" vertical="center"/>
    </xf>
    <xf numFmtId="168" fontId="20" fillId="0" borderId="0" xfId="0" applyNumberFormat="1" applyFont="1" applyAlignment="1">
      <alignment vertical="center"/>
    </xf>
    <xf numFmtId="164" fontId="20" fillId="0" borderId="0" xfId="1" applyFont="1" applyAlignment="1">
      <alignment vertical="center"/>
    </xf>
    <xf numFmtId="164" fontId="20" fillId="0" borderId="0" xfId="0" applyNumberFormat="1" applyFont="1" applyAlignment="1">
      <alignment vertical="center"/>
    </xf>
    <xf numFmtId="166" fontId="20" fillId="0" borderId="0" xfId="0" applyNumberFormat="1" applyFont="1" applyAlignment="1">
      <alignment vertical="center"/>
    </xf>
    <xf numFmtId="164" fontId="8" fillId="0" borderId="0" xfId="1" applyFont="1" applyAlignment="1">
      <alignment vertical="center" readingOrder="2"/>
    </xf>
    <xf numFmtId="165" fontId="32" fillId="4" borderId="11" xfId="7" applyNumberFormat="1" applyFont="1" applyFill="1" applyBorder="1" applyAlignment="1">
      <alignment horizontal="center" vertical="center" wrapText="1" readingOrder="1"/>
    </xf>
    <xf numFmtId="0" fontId="22" fillId="0" borderId="20" xfId="0" applyFont="1" applyBorder="1" applyAlignment="1">
      <alignment vertical="center"/>
    </xf>
    <xf numFmtId="169" fontId="20" fillId="0" borderId="0" xfId="0" applyNumberFormat="1" applyFont="1" applyAlignment="1">
      <alignment horizontal="left" vertical="center"/>
    </xf>
    <xf numFmtId="0" fontId="16" fillId="0" borderId="10" xfId="21" applyFont="1" applyFill="1" applyBorder="1">
      <alignment horizontal="left" vertical="center" wrapText="1" indent="1"/>
    </xf>
    <xf numFmtId="170" fontId="23" fillId="0" borderId="0" xfId="1" applyNumberFormat="1" applyFont="1" applyAlignment="1">
      <alignment horizontal="right" vertical="center"/>
    </xf>
    <xf numFmtId="169" fontId="20" fillId="3" borderId="12" xfId="1" applyNumberFormat="1" applyFont="1" applyFill="1" applyBorder="1" applyAlignment="1">
      <alignment horizontal="right" vertical="center"/>
    </xf>
    <xf numFmtId="167" fontId="8" fillId="0" borderId="0" xfId="1" applyNumberFormat="1" applyFont="1" applyAlignment="1">
      <alignment horizontal="right" vertical="center"/>
    </xf>
    <xf numFmtId="170" fontId="4" fillId="0" borderId="0" xfId="1" applyNumberFormat="1" applyFont="1" applyFill="1" applyBorder="1" applyAlignment="1">
      <alignment horizontal="center" vertical="center" wrapText="1"/>
    </xf>
    <xf numFmtId="170" fontId="32" fillId="3" borderId="13" xfId="1" applyNumberFormat="1" applyFont="1" applyFill="1" applyBorder="1" applyAlignment="1">
      <alignment horizontal="right" vertical="center" indent="1"/>
    </xf>
    <xf numFmtId="0" fontId="36" fillId="0" borderId="0" xfId="11" applyFont="1"/>
    <xf numFmtId="0" fontId="37" fillId="0" borderId="0" xfId="11" applyFont="1" applyAlignment="1">
      <alignment horizontal="right" vertical="top" wrapText="1" readingOrder="2"/>
    </xf>
    <xf numFmtId="0" fontId="22" fillId="0" borderId="0" xfId="11" applyFont="1" applyAlignment="1">
      <alignment horizontal="left" vertical="top" wrapText="1"/>
    </xf>
    <xf numFmtId="170" fontId="22" fillId="0" borderId="0" xfId="1" applyNumberFormat="1" applyFont="1" applyBorder="1" applyAlignment="1">
      <alignment horizontal="left" vertical="center"/>
    </xf>
    <xf numFmtId="170" fontId="22" fillId="0" borderId="0" xfId="1" applyNumberFormat="1" applyFont="1" applyBorder="1" applyAlignment="1">
      <alignment vertical="center"/>
    </xf>
    <xf numFmtId="0" fontId="22" fillId="0" borderId="0" xfId="0" applyFont="1" applyAlignment="1">
      <alignment horizontal="justify" vertical="center"/>
    </xf>
    <xf numFmtId="0" fontId="0" fillId="3" borderId="0" xfId="0" applyFill="1" applyAlignment="1">
      <alignment horizontal="center"/>
    </xf>
    <xf numFmtId="170" fontId="4" fillId="4" borderId="10" xfId="1" applyNumberFormat="1" applyFont="1" applyFill="1" applyBorder="1" applyAlignment="1">
      <alignment horizontal="right" vertical="center"/>
    </xf>
    <xf numFmtId="0" fontId="16" fillId="4" borderId="13" xfId="17" applyFont="1" applyFill="1" applyBorder="1" applyAlignment="1">
      <alignment horizontal="center" vertical="center"/>
    </xf>
    <xf numFmtId="0" fontId="4" fillId="0" borderId="0" xfId="11" applyAlignment="1">
      <alignment horizontal="left" vertical="top" wrapText="1"/>
    </xf>
    <xf numFmtId="0" fontId="20" fillId="0" borderId="10" xfId="19" applyFont="1" applyFill="1" applyBorder="1" applyAlignment="1">
      <alignment horizontal="right" vertical="center" wrapText="1" readingOrder="2"/>
    </xf>
    <xf numFmtId="169" fontId="32" fillId="4" borderId="13" xfId="1" applyNumberFormat="1" applyFont="1" applyFill="1" applyBorder="1" applyAlignment="1">
      <alignment horizontal="center" vertical="center"/>
    </xf>
    <xf numFmtId="170" fontId="0" fillId="0" borderId="16" xfId="1" applyNumberFormat="1" applyFont="1" applyBorder="1" applyAlignment="1">
      <alignment horizontal="center" vertical="center"/>
    </xf>
    <xf numFmtId="170" fontId="0" fillId="0" borderId="31" xfId="1" applyNumberFormat="1" applyFont="1" applyBorder="1" applyAlignment="1">
      <alignment horizontal="center" vertical="center"/>
    </xf>
    <xf numFmtId="170" fontId="0" fillId="4" borderId="16" xfId="1" applyNumberFormat="1" applyFont="1" applyFill="1" applyBorder="1" applyAlignment="1">
      <alignment vertical="center"/>
    </xf>
    <xf numFmtId="170" fontId="0" fillId="0" borderId="16" xfId="1" applyNumberFormat="1" applyFont="1" applyBorder="1" applyAlignment="1">
      <alignment vertical="center"/>
    </xf>
    <xf numFmtId="170" fontId="0" fillId="0" borderId="11" xfId="1" applyNumberFormat="1" applyFont="1" applyBorder="1" applyAlignment="1">
      <alignment vertical="center"/>
    </xf>
    <xf numFmtId="170" fontId="0" fillId="4" borderId="16" xfId="1" applyNumberFormat="1" applyFont="1" applyFill="1" applyBorder="1" applyAlignment="1">
      <alignment horizontal="center" vertical="center"/>
    </xf>
    <xf numFmtId="0" fontId="38" fillId="0" borderId="0" xfId="11" applyFont="1"/>
    <xf numFmtId="0" fontId="39" fillId="0" borderId="0" xfId="11" applyFont="1" applyAlignment="1">
      <alignment horizontal="center" vertical="top" wrapText="1"/>
    </xf>
    <xf numFmtId="0" fontId="38" fillId="0" borderId="0" xfId="11" applyFont="1" applyAlignment="1">
      <alignment vertical="center"/>
    </xf>
    <xf numFmtId="0" fontId="40" fillId="0" borderId="0" xfId="11" applyFont="1" applyAlignment="1">
      <alignment horizontal="center" vertical="center" wrapText="1"/>
    </xf>
    <xf numFmtId="0" fontId="41" fillId="0" borderId="0" xfId="11" applyFont="1" applyAlignment="1">
      <alignment horizontal="center" vertical="center" wrapText="1"/>
    </xf>
    <xf numFmtId="170" fontId="38" fillId="0" borderId="0" xfId="1" applyNumberFormat="1" applyFont="1"/>
    <xf numFmtId="0" fontId="9" fillId="0" borderId="0" xfId="11" applyFont="1" applyAlignment="1">
      <alignment vertical="center" wrapText="1" readingOrder="1"/>
    </xf>
    <xf numFmtId="0" fontId="25" fillId="0" borderId="0" xfId="11" applyFont="1" applyAlignment="1">
      <alignment vertical="center" wrapText="1" readingOrder="1"/>
    </xf>
    <xf numFmtId="0" fontId="42" fillId="0" borderId="0" xfId="11" applyFont="1" applyAlignment="1">
      <alignment horizontal="center" vertical="center" wrapText="1"/>
    </xf>
    <xf numFmtId="0" fontId="43" fillId="0" borderId="0" xfId="11" applyFont="1" applyAlignment="1">
      <alignment horizontal="center" vertical="center" wrapText="1"/>
    </xf>
    <xf numFmtId="0" fontId="16" fillId="0" borderId="8" xfId="21" applyFont="1" applyFill="1" applyBorder="1">
      <alignment horizontal="left" vertical="center" wrapText="1" indent="1"/>
    </xf>
    <xf numFmtId="0" fontId="16" fillId="4" borderId="12" xfId="21" applyFont="1" applyFill="1" applyBorder="1">
      <alignment horizontal="left" vertical="center" wrapText="1" indent="1"/>
    </xf>
    <xf numFmtId="170" fontId="20" fillId="0" borderId="13" xfId="1" applyNumberFormat="1" applyFont="1" applyFill="1" applyBorder="1" applyAlignment="1">
      <alignment horizontal="right" vertical="center" indent="1"/>
    </xf>
    <xf numFmtId="167" fontId="8" fillId="3" borderId="0" xfId="1" applyNumberFormat="1" applyFont="1" applyFill="1" applyAlignment="1">
      <alignment vertical="center"/>
    </xf>
    <xf numFmtId="167" fontId="8" fillId="3" borderId="0" xfId="0" applyNumberFormat="1" applyFont="1" applyFill="1" applyAlignment="1">
      <alignment vertical="center"/>
    </xf>
    <xf numFmtId="0" fontId="20" fillId="3" borderId="17" xfId="19" applyFont="1" applyFill="1" applyBorder="1">
      <alignment horizontal="right" vertical="center" wrapText="1" indent="1" readingOrder="2"/>
    </xf>
    <xf numFmtId="170" fontId="0" fillId="0" borderId="31" xfId="1" applyNumberFormat="1" applyFont="1" applyBorder="1" applyAlignment="1">
      <alignment vertical="center"/>
    </xf>
    <xf numFmtId="170" fontId="0" fillId="4" borderId="11" xfId="1" applyNumberFormat="1" applyFont="1" applyFill="1" applyBorder="1" applyAlignment="1">
      <alignment vertical="center"/>
    </xf>
    <xf numFmtId="170" fontId="44" fillId="0" borderId="31" xfId="29" applyNumberFormat="1" applyFont="1" applyBorder="1" applyAlignment="1">
      <alignment vertical="center"/>
    </xf>
    <xf numFmtId="170" fontId="44" fillId="4" borderId="16" xfId="29" applyNumberFormat="1" applyFont="1" applyFill="1" applyBorder="1" applyAlignment="1">
      <alignment vertical="center"/>
    </xf>
    <xf numFmtId="170" fontId="44" fillId="0" borderId="16" xfId="29" applyNumberFormat="1" applyFont="1" applyBorder="1" applyAlignment="1">
      <alignment vertical="center"/>
    </xf>
    <xf numFmtId="170" fontId="44" fillId="4" borderId="11" xfId="29" applyNumberFormat="1" applyFont="1" applyFill="1" applyBorder="1" applyAlignment="1">
      <alignment vertical="center"/>
    </xf>
    <xf numFmtId="167" fontId="44" fillId="0" borderId="31" xfId="29" applyNumberFormat="1" applyFont="1" applyBorder="1" applyAlignment="1">
      <alignment vertical="center"/>
    </xf>
    <xf numFmtId="167" fontId="44" fillId="4" borderId="16" xfId="29" applyNumberFormat="1" applyFont="1" applyFill="1" applyBorder="1" applyAlignment="1">
      <alignment vertical="center"/>
    </xf>
    <xf numFmtId="167" fontId="44" fillId="0" borderId="16" xfId="29" applyNumberFormat="1" applyFont="1" applyBorder="1" applyAlignment="1">
      <alignment vertical="center"/>
    </xf>
    <xf numFmtId="167" fontId="44" fillId="4" borderId="11" xfId="29" applyNumberFormat="1" applyFont="1" applyFill="1" applyBorder="1" applyAlignment="1">
      <alignment vertical="center"/>
    </xf>
    <xf numFmtId="170" fontId="45" fillId="0" borderId="31" xfId="29" applyNumberFormat="1" applyFont="1" applyBorder="1" applyAlignment="1">
      <alignment vertical="center"/>
    </xf>
    <xf numFmtId="170" fontId="45" fillId="0" borderId="31" xfId="1" applyNumberFormat="1" applyFont="1" applyBorder="1" applyAlignment="1">
      <alignment vertical="center"/>
    </xf>
    <xf numFmtId="167" fontId="4" fillId="4" borderId="16" xfId="1" applyNumberFormat="1" applyFont="1" applyFill="1" applyBorder="1" applyAlignment="1">
      <alignment vertical="center"/>
    </xf>
    <xf numFmtId="170" fontId="4" fillId="4" borderId="16" xfId="1" applyNumberFormat="1" applyFont="1" applyFill="1" applyBorder="1" applyAlignment="1">
      <alignment vertical="center"/>
    </xf>
    <xf numFmtId="167" fontId="4" fillId="0" borderId="16" xfId="1" applyNumberFormat="1" applyFont="1" applyBorder="1" applyAlignment="1">
      <alignment vertical="center"/>
    </xf>
    <xf numFmtId="170" fontId="4" fillId="0" borderId="16" xfId="1" applyNumberFormat="1" applyFont="1" applyBorder="1" applyAlignment="1">
      <alignment vertical="center"/>
    </xf>
    <xf numFmtId="167" fontId="45" fillId="0" borderId="16" xfId="1" applyNumberFormat="1" applyFont="1" applyBorder="1" applyAlignment="1">
      <alignment vertical="center"/>
    </xf>
    <xf numFmtId="167" fontId="20" fillId="4" borderId="16" xfId="1" applyNumberFormat="1" applyFont="1" applyFill="1" applyBorder="1" applyAlignment="1">
      <alignment vertical="center"/>
    </xf>
    <xf numFmtId="170" fontId="20" fillId="4" borderId="16" xfId="1" applyNumberFormat="1" applyFont="1" applyFill="1" applyBorder="1" applyAlignment="1">
      <alignment vertical="center"/>
    </xf>
    <xf numFmtId="170" fontId="45" fillId="0" borderId="16" xfId="29" applyNumberFormat="1" applyFont="1" applyBorder="1" applyAlignment="1">
      <alignment vertical="center"/>
    </xf>
    <xf numFmtId="170" fontId="45" fillId="0" borderId="16" xfId="1" applyNumberFormat="1" applyFont="1" applyBorder="1" applyAlignment="1">
      <alignment vertical="center"/>
    </xf>
    <xf numFmtId="164" fontId="45" fillId="0" borderId="16" xfId="1" applyFont="1" applyBorder="1" applyAlignment="1">
      <alignment vertical="center"/>
    </xf>
    <xf numFmtId="164" fontId="4" fillId="4" borderId="16" xfId="1" applyFont="1" applyFill="1" applyBorder="1" applyAlignment="1">
      <alignment vertical="center"/>
    </xf>
    <xf numFmtId="164" fontId="4" fillId="0" borderId="16" xfId="1" applyFont="1" applyBorder="1" applyAlignment="1">
      <alignment vertical="center"/>
    </xf>
    <xf numFmtId="170" fontId="45" fillId="0" borderId="11" xfId="29" applyNumberFormat="1" applyFont="1" applyBorder="1" applyAlignment="1">
      <alignment vertical="center"/>
    </xf>
    <xf numFmtId="170" fontId="45" fillId="0" borderId="11" xfId="1" applyNumberFormat="1" applyFont="1" applyBorder="1" applyAlignment="1">
      <alignment vertical="center"/>
    </xf>
    <xf numFmtId="0" fontId="20" fillId="3" borderId="33" xfId="19" applyFont="1" applyFill="1" applyBorder="1" applyAlignment="1">
      <alignment horizontal="center" vertical="center" wrapText="1" readingOrder="2"/>
    </xf>
    <xf numFmtId="0" fontId="20" fillId="3" borderId="33" xfId="19" applyFont="1" applyFill="1" applyBorder="1" applyAlignment="1">
      <alignment horizontal="right" vertical="center" wrapText="1" readingOrder="2"/>
    </xf>
    <xf numFmtId="167" fontId="4" fillId="0" borderId="32" xfId="1" applyNumberFormat="1" applyFont="1" applyBorder="1" applyAlignment="1">
      <alignment vertical="center"/>
    </xf>
    <xf numFmtId="170" fontId="4" fillId="0" borderId="32" xfId="1" applyNumberFormat="1" applyFont="1" applyBorder="1" applyAlignment="1">
      <alignment vertical="center"/>
    </xf>
    <xf numFmtId="0" fontId="16" fillId="3" borderId="33" xfId="21" applyFont="1" applyFill="1" applyBorder="1" applyAlignment="1">
      <alignment horizontal="left" vertical="center" wrapText="1"/>
    </xf>
    <xf numFmtId="0" fontId="16" fillId="3" borderId="33" xfId="21" applyFont="1" applyFill="1" applyBorder="1" applyAlignment="1">
      <alignment horizontal="center" vertical="center" wrapText="1"/>
    </xf>
    <xf numFmtId="0" fontId="20" fillId="4" borderId="33" xfId="19" applyFont="1" applyFill="1" applyBorder="1" applyAlignment="1">
      <alignment horizontal="center" vertical="center" wrapText="1" readingOrder="2"/>
    </xf>
    <xf numFmtId="0" fontId="20" fillId="4" borderId="33" xfId="19" applyFont="1" applyFill="1" applyBorder="1" applyAlignment="1">
      <alignment horizontal="right" vertical="center" wrapText="1" readingOrder="2"/>
    </xf>
    <xf numFmtId="167" fontId="4" fillId="4" borderId="32" xfId="1" applyNumberFormat="1" applyFont="1" applyFill="1" applyBorder="1" applyAlignment="1">
      <alignment vertical="center"/>
    </xf>
    <xf numFmtId="170" fontId="4" fillId="4" borderId="32" xfId="1" applyNumberFormat="1" applyFont="1" applyFill="1" applyBorder="1" applyAlignment="1">
      <alignment vertical="center"/>
    </xf>
    <xf numFmtId="0" fontId="16" fillId="4" borderId="33" xfId="21" applyFont="1" applyFill="1" applyBorder="1" applyAlignment="1">
      <alignment horizontal="left" vertical="center" wrapText="1"/>
    </xf>
    <xf numFmtId="0" fontId="16" fillId="4" borderId="33" xfId="21" applyFont="1" applyFill="1" applyBorder="1" applyAlignment="1">
      <alignment horizontal="center" vertical="center" wrapText="1"/>
    </xf>
    <xf numFmtId="0" fontId="4" fillId="4" borderId="18" xfId="7" applyFont="1" applyFill="1" applyBorder="1">
      <alignment horizontal="center" vertical="center" wrapText="1"/>
    </xf>
    <xf numFmtId="0" fontId="4" fillId="4" borderId="19" xfId="7" applyFont="1" applyFill="1" applyBorder="1">
      <alignment horizontal="center" vertical="center" wrapText="1"/>
    </xf>
    <xf numFmtId="0" fontId="20" fillId="4" borderId="18" xfId="7" applyFont="1" applyFill="1" applyBorder="1">
      <alignment horizontal="center" vertical="center" wrapText="1"/>
    </xf>
    <xf numFmtId="0" fontId="20" fillId="4" borderId="19" xfId="7" applyFont="1" applyFill="1" applyBorder="1">
      <alignment horizontal="center" vertical="center" wrapText="1"/>
    </xf>
    <xf numFmtId="167" fontId="20" fillId="4" borderId="12" xfId="1" applyNumberFormat="1" applyFont="1" applyFill="1" applyBorder="1" applyAlignment="1">
      <alignment horizontal="right" vertical="center"/>
    </xf>
    <xf numFmtId="170" fontId="0" fillId="0" borderId="0" xfId="0" applyNumberFormat="1"/>
    <xf numFmtId="170" fontId="7" fillId="0" borderId="0" xfId="1" applyNumberFormat="1" applyFont="1" applyAlignment="1">
      <alignment horizontal="center"/>
    </xf>
    <xf numFmtId="170" fontId="4" fillId="0" borderId="4" xfId="1" applyNumberFormat="1" applyFont="1" applyBorder="1" applyAlignment="1">
      <alignment horizontal="right" vertical="center"/>
    </xf>
    <xf numFmtId="170" fontId="8" fillId="0" borderId="0" xfId="1" applyNumberFormat="1" applyFont="1" applyAlignment="1">
      <alignment vertical="center" readingOrder="1"/>
    </xf>
    <xf numFmtId="170" fontId="8" fillId="0" borderId="0" xfId="1" applyNumberFormat="1" applyFont="1" applyFill="1" applyAlignment="1">
      <alignment vertical="center"/>
    </xf>
    <xf numFmtId="170" fontId="8" fillId="3" borderId="0" xfId="1" applyNumberFormat="1" applyFont="1" applyFill="1" applyAlignment="1">
      <alignment vertical="center"/>
    </xf>
    <xf numFmtId="0" fontId="46" fillId="3" borderId="0" xfId="0" applyFont="1" applyFill="1" applyAlignment="1">
      <alignment vertical="center"/>
    </xf>
    <xf numFmtId="170" fontId="46" fillId="3" borderId="0" xfId="1" applyNumberFormat="1" applyFont="1" applyFill="1" applyAlignment="1">
      <alignment vertical="center"/>
    </xf>
    <xf numFmtId="170" fontId="46" fillId="0" borderId="0" xfId="1" applyNumberFormat="1" applyFont="1" applyAlignment="1">
      <alignment vertical="center"/>
    </xf>
    <xf numFmtId="170" fontId="46" fillId="0" borderId="0" xfId="0" applyNumberFormat="1" applyFont="1" applyAlignment="1">
      <alignment vertical="center"/>
    </xf>
    <xf numFmtId="0" fontId="46" fillId="0" borderId="0" xfId="0" applyFont="1" applyAlignment="1">
      <alignment vertical="center"/>
    </xf>
    <xf numFmtId="3" fontId="8" fillId="0" borderId="0" xfId="0" applyNumberFormat="1" applyFont="1" applyAlignment="1">
      <alignment vertical="center"/>
    </xf>
    <xf numFmtId="0" fontId="20" fillId="4" borderId="14" xfId="4" applyFont="1" applyFill="1" applyBorder="1">
      <alignment horizontal="right" vertical="center" wrapText="1"/>
    </xf>
    <xf numFmtId="1" fontId="16" fillId="4" borderId="15" xfId="5" applyFont="1" applyFill="1" applyBorder="1">
      <alignment horizontal="left" vertical="center" wrapText="1"/>
    </xf>
    <xf numFmtId="0" fontId="20" fillId="3" borderId="13" xfId="17" applyFont="1" applyFill="1" applyBorder="1" applyAlignment="1">
      <alignment horizontal="center" vertical="center" readingOrder="2"/>
    </xf>
    <xf numFmtId="0" fontId="16" fillId="3" borderId="13" xfId="17" applyFont="1" applyFill="1" applyBorder="1" applyAlignment="1">
      <alignment horizontal="center" vertical="center"/>
    </xf>
    <xf numFmtId="0" fontId="4" fillId="0" borderId="0" xfId="0" applyFont="1" applyAlignment="1">
      <alignment horizontal="right" vertical="center" readingOrder="2"/>
    </xf>
    <xf numFmtId="0" fontId="29" fillId="0" borderId="0" xfId="2" applyFont="1" applyAlignment="1">
      <alignment horizontal="center" vertical="center" readingOrder="2"/>
    </xf>
    <xf numFmtId="0" fontId="10" fillId="0" borderId="0" xfId="3" applyFont="1" applyAlignment="1">
      <alignment horizontal="center" vertical="center" wrapText="1" readingOrder="1"/>
    </xf>
    <xf numFmtId="0" fontId="10" fillId="0" borderId="0" xfId="3" applyFont="1" applyAlignment="1">
      <alignment horizontal="center" vertical="center" readingOrder="1"/>
    </xf>
    <xf numFmtId="0" fontId="10" fillId="0" borderId="0" xfId="15">
      <alignment horizontal="right" vertical="center"/>
    </xf>
    <xf numFmtId="0" fontId="10" fillId="0" borderId="0" xfId="0" applyFont="1" applyAlignment="1">
      <alignment horizontal="center" vertical="center"/>
    </xf>
    <xf numFmtId="0" fontId="20" fillId="0" borderId="0" xfId="16" applyFont="1">
      <alignment horizontal="left" vertical="center"/>
    </xf>
    <xf numFmtId="1" fontId="16" fillId="4" borderId="22" xfId="5" applyFont="1" applyFill="1" applyBorder="1">
      <alignment horizontal="left" vertical="center" wrapText="1"/>
    </xf>
    <xf numFmtId="1" fontId="16" fillId="4" borderId="24" xfId="5" applyFont="1" applyFill="1" applyBorder="1">
      <alignment horizontal="left" vertical="center" wrapText="1"/>
    </xf>
    <xf numFmtId="0" fontId="32" fillId="0" borderId="18" xfId="17" applyFont="1" applyFill="1" applyBorder="1" applyAlignment="1">
      <alignment horizontal="center" vertical="center" readingOrder="2"/>
    </xf>
    <xf numFmtId="0" fontId="32" fillId="0" borderId="19" xfId="17" applyFont="1" applyFill="1" applyBorder="1" applyAlignment="1">
      <alignment horizontal="center" vertical="center" readingOrder="2"/>
    </xf>
    <xf numFmtId="0" fontId="32" fillId="0" borderId="18" xfId="17" applyFont="1" applyFill="1" applyBorder="1" applyAlignment="1">
      <alignment horizontal="center" vertical="center"/>
    </xf>
    <xf numFmtId="0" fontId="32" fillId="0" borderId="19" xfId="17" applyFont="1" applyFill="1" applyBorder="1" applyAlignment="1">
      <alignment horizontal="center" vertical="center"/>
    </xf>
    <xf numFmtId="0" fontId="4" fillId="4" borderId="18" xfId="7" applyFont="1" applyFill="1" applyBorder="1">
      <alignment horizontal="center" vertical="center" wrapText="1"/>
    </xf>
    <xf numFmtId="0" fontId="4" fillId="4" borderId="19" xfId="7" applyFont="1" applyFill="1" applyBorder="1">
      <alignment horizontal="center" vertical="center" wrapText="1"/>
    </xf>
    <xf numFmtId="0" fontId="20" fillId="4" borderId="21" xfId="4" applyFont="1" applyFill="1" applyBorder="1">
      <alignment horizontal="right" vertical="center" wrapText="1"/>
    </xf>
    <xf numFmtId="0" fontId="20" fillId="4" borderId="23" xfId="4" applyFont="1" applyFill="1" applyBorder="1">
      <alignment horizontal="right" vertical="center" wrapText="1"/>
    </xf>
    <xf numFmtId="0" fontId="10" fillId="0" borderId="0" xfId="3" applyFont="1" applyAlignment="1">
      <alignment horizontal="center" vertical="center" readingOrder="2"/>
    </xf>
    <xf numFmtId="0" fontId="10" fillId="0" borderId="0" xfId="3" applyFont="1" applyAlignment="1">
      <alignment horizontal="center" vertical="center"/>
    </xf>
    <xf numFmtId="0" fontId="29" fillId="0" borderId="0" xfId="2" applyFont="1" applyAlignment="1">
      <alignment horizontal="center" vertical="center"/>
    </xf>
    <xf numFmtId="0" fontId="8" fillId="0" borderId="20" xfId="0" applyFont="1" applyBorder="1" applyAlignment="1">
      <alignment horizontal="right" vertical="center" readingOrder="2"/>
    </xf>
    <xf numFmtId="0" fontId="20" fillId="4" borderId="27" xfId="4" applyFont="1" applyFill="1" applyBorder="1">
      <alignment horizontal="right" vertical="center" wrapText="1"/>
    </xf>
    <xf numFmtId="0" fontId="20" fillId="4" borderId="28" xfId="4" applyFont="1" applyFill="1" applyBorder="1">
      <alignment horizontal="right" vertical="center" wrapText="1"/>
    </xf>
    <xf numFmtId="0" fontId="29" fillId="0" borderId="0" xfId="11" applyFont="1" applyAlignment="1">
      <alignment horizontal="center" vertical="center" wrapText="1" readingOrder="2"/>
    </xf>
    <xf numFmtId="0" fontId="10" fillId="0" borderId="0" xfId="11" applyFont="1" applyAlignment="1">
      <alignment horizontal="center" vertical="center" wrapText="1" readingOrder="1"/>
    </xf>
    <xf numFmtId="0" fontId="20" fillId="0" borderId="0" xfId="0" applyFont="1" applyAlignment="1">
      <alignment horizontal="center"/>
    </xf>
    <xf numFmtId="0" fontId="32" fillId="4" borderId="18" xfId="19" applyFont="1" applyFill="1" applyBorder="1" applyAlignment="1">
      <alignment horizontal="center" vertical="center" wrapText="1" readingOrder="2"/>
    </xf>
    <xf numFmtId="0" fontId="32" fillId="4" borderId="19" xfId="19" applyFont="1" applyFill="1" applyBorder="1" applyAlignment="1">
      <alignment horizontal="center" vertical="center" wrapText="1" readingOrder="2"/>
    </xf>
    <xf numFmtId="0" fontId="20" fillId="4" borderId="18" xfId="21" applyFont="1" applyFill="1" applyBorder="1" applyAlignment="1">
      <alignment horizontal="center" vertical="center" wrapText="1"/>
    </xf>
    <xf numFmtId="0" fontId="20" fillId="4" borderId="19" xfId="21" applyFont="1" applyFill="1" applyBorder="1" applyAlignment="1">
      <alignment horizontal="center" vertical="center" wrapText="1"/>
    </xf>
    <xf numFmtId="0" fontId="10" fillId="0" borderId="7" xfId="0" applyFont="1" applyBorder="1" applyAlignment="1">
      <alignment horizontal="center" vertical="center"/>
    </xf>
    <xf numFmtId="1" fontId="16" fillId="4" borderId="29" xfId="5" applyFont="1" applyFill="1" applyBorder="1">
      <alignment horizontal="left" vertical="center" wrapText="1"/>
    </xf>
    <xf numFmtId="1" fontId="16" fillId="4" borderId="30" xfId="5" applyFont="1" applyFill="1" applyBorder="1">
      <alignment horizontal="left" vertical="center" wrapText="1"/>
    </xf>
    <xf numFmtId="0" fontId="22" fillId="0" borderId="0" xfId="0" applyFont="1" applyAlignment="1">
      <alignment horizontal="left" vertical="center"/>
    </xf>
    <xf numFmtId="0" fontId="9" fillId="0" borderId="0" xfId="3" applyFont="1" applyAlignment="1">
      <alignment horizontal="center" vertical="center" wrapText="1" readingOrder="1"/>
    </xf>
    <xf numFmtId="0" fontId="9" fillId="0" borderId="0" xfId="3" applyFont="1" applyAlignment="1">
      <alignment horizontal="center" vertical="center" readingOrder="1"/>
    </xf>
    <xf numFmtId="0" fontId="20" fillId="0" borderId="0" xfId="15" applyFont="1">
      <alignment horizontal="right" vertical="center"/>
    </xf>
    <xf numFmtId="0" fontId="35" fillId="5" borderId="7" xfId="0" applyFont="1" applyFill="1" applyBorder="1" applyAlignment="1">
      <alignment horizontal="center" vertical="center"/>
    </xf>
    <xf numFmtId="0" fontId="10" fillId="5" borderId="7" xfId="0" applyFont="1" applyFill="1" applyBorder="1" applyAlignment="1">
      <alignment horizontal="center" vertical="center"/>
    </xf>
    <xf numFmtId="0" fontId="20" fillId="0" borderId="7" xfId="15" applyFont="1" applyBorder="1" applyAlignment="1">
      <alignment horizontal="center" vertical="center"/>
    </xf>
    <xf numFmtId="0" fontId="20" fillId="0" borderId="7" xfId="16" applyFont="1" applyBorder="1">
      <alignment horizontal="left" vertical="center"/>
    </xf>
    <xf numFmtId="0" fontId="10" fillId="0" borderId="0" xfId="2" applyFont="1" applyAlignment="1">
      <alignment horizontal="center" vertical="center" readingOrder="1"/>
    </xf>
    <xf numFmtId="0" fontId="9" fillId="0" borderId="0" xfId="2" applyFont="1" applyAlignment="1">
      <alignment horizontal="center" vertical="center" readingOrder="1"/>
    </xf>
    <xf numFmtId="0" fontId="16" fillId="0" borderId="0" xfId="14" applyFont="1">
      <alignment horizontal="left" vertical="center"/>
    </xf>
    <xf numFmtId="0" fontId="15" fillId="0" borderId="0" xfId="13" applyFont="1" applyAlignment="1">
      <alignment horizontal="right" vertical="center" readingOrder="2"/>
    </xf>
    <xf numFmtId="0" fontId="20" fillId="0" borderId="18" xfId="21" applyFont="1" applyFill="1" applyBorder="1" applyAlignment="1">
      <alignment horizontal="center" vertical="center" wrapText="1"/>
    </xf>
    <xf numFmtId="0" fontId="20" fillId="0" borderId="19" xfId="21" applyFont="1" applyFill="1" applyBorder="1" applyAlignment="1">
      <alignment horizontal="center" vertical="center" wrapText="1"/>
    </xf>
    <xf numFmtId="0" fontId="20" fillId="0" borderId="18" xfId="19" applyFont="1" applyFill="1" applyBorder="1" applyAlignment="1">
      <alignment horizontal="center" vertical="center" wrapText="1" readingOrder="2"/>
    </xf>
    <xf numFmtId="0" fontId="20" fillId="0" borderId="19" xfId="19" applyFont="1" applyFill="1" applyBorder="1" applyAlignment="1">
      <alignment horizontal="center" vertical="center" wrapText="1" readingOrder="2"/>
    </xf>
    <xf numFmtId="0" fontId="20" fillId="4" borderId="18" xfId="7" applyFont="1" applyFill="1" applyBorder="1">
      <alignment horizontal="center" vertical="center" wrapText="1"/>
    </xf>
    <xf numFmtId="0" fontId="20" fillId="4" borderId="19" xfId="7" applyFont="1" applyFill="1" applyBorder="1">
      <alignment horizontal="center" vertical="center" wrapText="1"/>
    </xf>
    <xf numFmtId="0" fontId="22" fillId="0" borderId="0" xfId="13" applyFont="1" applyAlignment="1">
      <alignment horizontal="right" vertical="center" readingOrder="2"/>
    </xf>
    <xf numFmtId="0" fontId="12" fillId="0" borderId="0" xfId="14" applyFont="1">
      <alignment horizontal="left" vertical="center"/>
    </xf>
    <xf numFmtId="0" fontId="0" fillId="0" borderId="0" xfId="0" applyAlignment="1">
      <alignment horizontal="center" wrapText="1"/>
    </xf>
    <xf numFmtId="0" fontId="0" fillId="0" borderId="0" xfId="0" applyAlignment="1">
      <alignment horizontal="center"/>
    </xf>
    <xf numFmtId="0" fontId="25" fillId="0" borderId="0" xfId="11" applyFont="1" applyAlignment="1">
      <alignment horizontal="center" vertical="center" wrapText="1" readingOrder="1"/>
    </xf>
    <xf numFmtId="0" fontId="24" fillId="0" borderId="0" xfId="11" applyFont="1" applyAlignment="1">
      <alignment horizontal="center" vertical="center" wrapText="1" readingOrder="1"/>
    </xf>
    <xf numFmtId="0" fontId="8" fillId="0" borderId="0" xfId="13" applyFont="1" applyAlignment="1">
      <alignment horizontal="right" vertical="center" readingOrder="2"/>
    </xf>
    <xf numFmtId="0" fontId="8" fillId="0" borderId="0" xfId="14" applyFont="1">
      <alignment horizontal="left" vertical="center"/>
    </xf>
    <xf numFmtId="0" fontId="20" fillId="4" borderId="13" xfId="17" applyFont="1" applyFill="1" applyBorder="1" applyAlignment="1">
      <alignment horizontal="center" vertical="center" readingOrder="2"/>
    </xf>
    <xf numFmtId="0" fontId="16" fillId="4" borderId="13" xfId="17" applyFont="1" applyFill="1" applyBorder="1" applyAlignment="1">
      <alignment horizontal="center" vertical="center"/>
    </xf>
    <xf numFmtId="0" fontId="4" fillId="0" borderId="20" xfId="0" applyFont="1" applyBorder="1" applyAlignment="1">
      <alignment horizontal="right" vertical="center"/>
    </xf>
    <xf numFmtId="0" fontId="20" fillId="4" borderId="13" xfId="7" applyFont="1" applyFill="1" applyBorder="1">
      <alignment horizontal="center" vertical="center" wrapText="1"/>
    </xf>
    <xf numFmtId="0" fontId="16" fillId="4" borderId="17" xfId="7" applyFont="1" applyFill="1" applyBorder="1">
      <alignment horizontal="center" vertical="center" wrapText="1"/>
    </xf>
    <xf numFmtId="0" fontId="16" fillId="4" borderId="12" xfId="7" applyFont="1" applyFill="1" applyBorder="1">
      <alignment horizontal="center" vertical="center" wrapText="1"/>
    </xf>
    <xf numFmtId="0" fontId="9" fillId="0" borderId="0" xfId="11" applyFont="1" applyAlignment="1">
      <alignment horizontal="center" vertical="center" wrapText="1" readingOrder="1"/>
    </xf>
    <xf numFmtId="0" fontId="32" fillId="0" borderId="0" xfId="11" applyFont="1" applyAlignment="1">
      <alignment horizontal="center" vertical="center" wrapText="1" readingOrder="1"/>
    </xf>
    <xf numFmtId="0" fontId="10" fillId="0" borderId="0" xfId="2" applyFont="1" applyAlignment="1">
      <alignment horizontal="center" vertical="center"/>
    </xf>
    <xf numFmtId="1" fontId="20" fillId="4" borderId="17" xfId="6" applyFont="1" applyFill="1" applyBorder="1">
      <alignment horizontal="center" vertical="center"/>
    </xf>
    <xf numFmtId="1" fontId="20" fillId="4" borderId="12" xfId="6" applyFont="1" applyFill="1" applyBorder="1">
      <alignment horizontal="center" vertical="center"/>
    </xf>
    <xf numFmtId="0" fontId="22" fillId="0" borderId="20" xfId="0" applyFont="1" applyBorder="1" applyAlignment="1">
      <alignment horizontal="center" vertical="center"/>
    </xf>
  </cellXfs>
  <cellStyles count="44">
    <cellStyle name="Comma" xfId="1" builtinId="3"/>
    <cellStyle name="Comma 2" xfId="25" xr:uid="{00000000-0005-0000-0000-000001000000}"/>
    <cellStyle name="Comma 2 2" xfId="39" xr:uid="{00000000-0005-0000-0000-000002000000}"/>
    <cellStyle name="Comma 2 3" xfId="31" xr:uid="{00000000-0005-0000-0000-000003000000}"/>
    <cellStyle name="Comma 3" xfId="29" xr:uid="{00000000-0005-0000-0000-000004000000}"/>
    <cellStyle name="Comma 3 2" xfId="43" xr:uid="{00000000-0005-0000-0000-000005000000}"/>
    <cellStyle name="Comma 3 3" xfId="35" xr:uid="{00000000-0005-0000-0000-000006000000}"/>
    <cellStyle name="Comma 4" xfId="37" xr:uid="{00000000-0005-0000-0000-000007000000}"/>
    <cellStyle name="H1" xfId="2" xr:uid="{00000000-0005-0000-0000-000008000000}"/>
    <cellStyle name="H2" xfId="3" xr:uid="{00000000-0005-0000-0000-000009000000}"/>
    <cellStyle name="had" xfId="4" xr:uid="{00000000-0005-0000-0000-00000A000000}"/>
    <cellStyle name="had0" xfId="5" xr:uid="{00000000-0005-0000-0000-00000B000000}"/>
    <cellStyle name="Had1" xfId="6" xr:uid="{00000000-0005-0000-0000-00000C000000}"/>
    <cellStyle name="Had2" xfId="7" xr:uid="{00000000-0005-0000-0000-00000D000000}"/>
    <cellStyle name="Had3" xfId="8" xr:uid="{00000000-0005-0000-0000-00000E000000}"/>
    <cellStyle name="inxa" xfId="9" xr:uid="{00000000-0005-0000-0000-00000F000000}"/>
    <cellStyle name="inxe" xfId="10" xr:uid="{00000000-0005-0000-0000-000010000000}"/>
    <cellStyle name="Normal" xfId="0" builtinId="0"/>
    <cellStyle name="Normal 2" xfId="11" xr:uid="{00000000-0005-0000-0000-000012000000}"/>
    <cellStyle name="Normal 3" xfId="12" xr:uid="{00000000-0005-0000-0000-000013000000}"/>
    <cellStyle name="Normal 3 2" xfId="27" xr:uid="{00000000-0005-0000-0000-000014000000}"/>
    <cellStyle name="Normal 3 2 2" xfId="41" xr:uid="{00000000-0005-0000-0000-000015000000}"/>
    <cellStyle name="Normal 3 2 3" xfId="33" xr:uid="{00000000-0005-0000-0000-000016000000}"/>
    <cellStyle name="Normal 4" xfId="24" xr:uid="{00000000-0005-0000-0000-000017000000}"/>
    <cellStyle name="Normal 4 2" xfId="28" xr:uid="{00000000-0005-0000-0000-000018000000}"/>
    <cellStyle name="Normal 4 2 2" xfId="42" xr:uid="{00000000-0005-0000-0000-000019000000}"/>
    <cellStyle name="Normal 4 2 3" xfId="34" xr:uid="{00000000-0005-0000-0000-00001A000000}"/>
    <cellStyle name="Normal 4 3" xfId="38" xr:uid="{00000000-0005-0000-0000-00001B000000}"/>
    <cellStyle name="Normal 4 4" xfId="30" xr:uid="{00000000-0005-0000-0000-00001C000000}"/>
    <cellStyle name="Normal 5" xfId="26" xr:uid="{00000000-0005-0000-0000-00001D000000}"/>
    <cellStyle name="Normal 5 2" xfId="40" xr:uid="{00000000-0005-0000-0000-00001E000000}"/>
    <cellStyle name="Normal 5 3" xfId="32" xr:uid="{00000000-0005-0000-0000-00001F000000}"/>
    <cellStyle name="Normal 6" xfId="36" xr:uid="{00000000-0005-0000-0000-000020000000}"/>
    <cellStyle name="NotA" xfId="13" xr:uid="{00000000-0005-0000-0000-000021000000}"/>
    <cellStyle name="Note" xfId="14" builtinId="10" customBuiltin="1"/>
    <cellStyle name="T1" xfId="15" xr:uid="{00000000-0005-0000-0000-000023000000}"/>
    <cellStyle name="T2" xfId="16" xr:uid="{00000000-0005-0000-0000-000024000000}"/>
    <cellStyle name="Total" xfId="17" builtinId="25" customBuiltin="1"/>
    <cellStyle name="Total1" xfId="18" xr:uid="{00000000-0005-0000-0000-000026000000}"/>
    <cellStyle name="TXT1" xfId="19" xr:uid="{00000000-0005-0000-0000-000027000000}"/>
    <cellStyle name="TXT2" xfId="20" xr:uid="{00000000-0005-0000-0000-000028000000}"/>
    <cellStyle name="TXT3" xfId="21" xr:uid="{00000000-0005-0000-0000-000029000000}"/>
    <cellStyle name="TXT4" xfId="22" xr:uid="{00000000-0005-0000-0000-00002A000000}"/>
    <cellStyle name="TXT5" xfId="23" xr:uid="{00000000-0005-0000-0000-00002B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32348285010154704"/>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c:ext xmlns:c16="http://schemas.microsoft.com/office/drawing/2014/chart" uri="{C3380CC4-5D6E-409C-BE32-E72D297353CC}">
                <c16:uniqueId val="{00000001-9F37-4AE5-8FF6-B1C6C4A6A0B8}"/>
              </c:ext>
            </c:extLst>
          </c:dPt>
          <c:dLbls>
            <c:dLbl>
              <c:idx val="0"/>
              <c:layout>
                <c:manualLayout>
                  <c:x val="5.7054899387576725E-3"/>
                  <c:y val="6.40686158287264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37-4AE5-8FF6-B1C6C4A6A0B8}"/>
                </c:ext>
              </c:extLst>
            </c:dLbl>
            <c:dLbl>
              <c:idx val="1"/>
              <c:layout>
                <c:manualLayout>
                  <c:x val="8.0894575678040655E-3"/>
                  <c:y val="4.4111126362770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37-4AE5-8FF6-B1C6C4A6A0B8}"/>
                </c:ext>
              </c:extLst>
            </c:dLbl>
            <c:dLbl>
              <c:idx val="2"/>
              <c:layout>
                <c:manualLayout>
                  <c:x val="6.3067585301837484E-3"/>
                  <c:y val="4.084505284699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37-4AE5-8FF6-B1C6C4A6A0B8}"/>
                </c:ext>
              </c:extLst>
            </c:dLbl>
            <c:dLbl>
              <c:idx val="3"/>
              <c:layout>
                <c:manualLayout>
                  <c:x val="4.5239501312335974E-3"/>
                  <c:y val="-5.99922632491854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37-4AE5-8FF6-B1C6C4A6A0B8}"/>
                </c:ext>
              </c:extLst>
            </c:dLbl>
            <c:dLbl>
              <c:idx val="4"/>
              <c:layout>
                <c:manualLayout>
                  <c:x val="6.9079177602799332E-3"/>
                  <c:y val="-2.69654882680080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37-4AE5-8FF6-B1C6C4A6A0B8}"/>
                </c:ext>
              </c:extLst>
            </c:dLbl>
            <c:dLbl>
              <c:idx val="5"/>
              <c:layout>
                <c:manualLayout>
                  <c:x val="5.1251093613298394E-3"/>
                  <c:y val="-1.3129182940881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37-4AE5-8FF6-B1C6C4A6A0B8}"/>
                </c:ext>
              </c:extLst>
            </c:dLbl>
            <c:dLbl>
              <c:idx val="6"/>
              <c:layout>
                <c:manualLayout>
                  <c:x val="5.4257436570429047E-3"/>
                  <c:y val="3.46889285432034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37-4AE5-8FF6-B1C6C4A6A0B8}"/>
                </c:ext>
              </c:extLst>
            </c:dLbl>
            <c:dLbl>
              <c:idx val="7"/>
              <c:layout>
                <c:manualLayout>
                  <c:x val="5.7263779527559708E-3"/>
                  <c:y val="6.429239926625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37-4AE5-8FF6-B1C6C4A6A0B8}"/>
                </c:ext>
              </c:extLst>
            </c:dLbl>
            <c:dLbl>
              <c:idx val="8"/>
              <c:layout>
                <c:manualLayout>
                  <c:x val="1.1235236220472459E-2"/>
                  <c:y val="3.00635162284585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37-4AE5-8FF6-B1C6C4A6A0B8}"/>
                </c:ext>
              </c:extLst>
            </c:dLbl>
            <c:dLbl>
              <c:idx val="9"/>
              <c:layout>
                <c:manualLayout>
                  <c:x val="8.4108705161854841E-3"/>
                  <c:y val="-2.65578530100539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37-4AE5-8FF6-B1C6C4A6A0B8}"/>
                </c:ext>
              </c:extLst>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9F37-4AE5-8FF6-B1C6C4A6A0B8}"/>
            </c:ext>
          </c:extLst>
        </c:ser>
        <c:dLbls>
          <c:showLegendKey val="0"/>
          <c:showVal val="0"/>
          <c:showCatName val="0"/>
          <c:showSerName val="0"/>
          <c:showPercent val="0"/>
          <c:showBubbleSize val="0"/>
        </c:dLbls>
        <c:gapWidth val="150"/>
        <c:shape val="box"/>
        <c:axId val="108849792"/>
        <c:axId val="176337664"/>
        <c:axId val="0"/>
      </c:bar3DChart>
      <c:catAx>
        <c:axId val="108849792"/>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ar-QA"/>
          </a:p>
        </c:txPr>
        <c:crossAx val="176337664"/>
        <c:crosses val="autoZero"/>
        <c:auto val="1"/>
        <c:lblAlgn val="ctr"/>
        <c:lblOffset val="100"/>
        <c:tickLblSkip val="1"/>
        <c:tickMarkSkip val="1"/>
        <c:noMultiLvlLbl val="0"/>
      </c:catAx>
      <c:valAx>
        <c:axId val="17633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ar-QA"/>
          </a:p>
        </c:txPr>
        <c:crossAx val="108849792"/>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6.4956248592896337E-2"/>
          <c:y val="7.9724409448818881E-2"/>
          <c:w val="0.92528101961631537"/>
          <c:h val="0.58295138020860293"/>
        </c:manualLayout>
      </c:layout>
      <c:barChart>
        <c:barDir val="col"/>
        <c:grouping val="clustered"/>
        <c:varyColors val="0"/>
        <c:ser>
          <c:idx val="0"/>
          <c:order val="0"/>
          <c:invertIfNegative val="0"/>
          <c:dPt>
            <c:idx val="0"/>
            <c:invertIfNegative val="0"/>
            <c:bubble3D val="0"/>
            <c:spPr>
              <a:solidFill>
                <a:srgbClr val="000080"/>
              </a:solidFill>
              <a:ln w="25400">
                <a:noFill/>
              </a:ln>
            </c:spPr>
            <c:extLst>
              <c:ext xmlns:c16="http://schemas.microsoft.com/office/drawing/2014/chart" uri="{C3380CC4-5D6E-409C-BE32-E72D297353CC}">
                <c16:uniqueId val="{00000001-183F-4F39-9113-C7EEE68B731A}"/>
              </c:ext>
            </c:extLst>
          </c:dPt>
          <c:dPt>
            <c:idx val="1"/>
            <c:invertIfNegative val="0"/>
            <c:bubble3D val="0"/>
            <c:spPr>
              <a:solidFill>
                <a:srgbClr val="C0C0FF"/>
              </a:solidFill>
              <a:ln w="25400">
                <a:noFill/>
              </a:ln>
            </c:spPr>
            <c:extLst>
              <c:ext xmlns:c16="http://schemas.microsoft.com/office/drawing/2014/chart" uri="{C3380CC4-5D6E-409C-BE32-E72D297353CC}">
                <c16:uniqueId val="{00000003-183F-4F39-9113-C7EEE68B731A}"/>
              </c:ext>
            </c:extLst>
          </c:dPt>
          <c:dPt>
            <c:idx val="2"/>
            <c:invertIfNegative val="0"/>
            <c:bubble3D val="0"/>
            <c:spPr>
              <a:solidFill>
                <a:srgbClr val="0080C0"/>
              </a:solidFill>
              <a:ln w="25400">
                <a:noFill/>
              </a:ln>
            </c:spPr>
            <c:extLst>
              <c:ext xmlns:c16="http://schemas.microsoft.com/office/drawing/2014/chart" uri="{C3380CC4-5D6E-409C-BE32-E72D297353CC}">
                <c16:uniqueId val="{00000005-183F-4F39-9113-C7EEE68B731A}"/>
              </c:ext>
            </c:extLst>
          </c:dPt>
          <c:dPt>
            <c:idx val="3"/>
            <c:invertIfNegative val="0"/>
            <c:bubble3D val="0"/>
            <c:spPr>
              <a:solidFill>
                <a:srgbClr val="FF8080"/>
              </a:solidFill>
              <a:ln w="25400">
                <a:noFill/>
              </a:ln>
            </c:spPr>
            <c:extLst>
              <c:ext xmlns:c16="http://schemas.microsoft.com/office/drawing/2014/chart" uri="{C3380CC4-5D6E-409C-BE32-E72D297353CC}">
                <c16:uniqueId val="{00000007-183F-4F39-9113-C7EEE68B731A}"/>
              </c:ext>
            </c:extLst>
          </c:dPt>
          <c:dPt>
            <c:idx val="5"/>
            <c:invertIfNegative val="0"/>
            <c:bubble3D val="0"/>
            <c:spPr>
              <a:solidFill>
                <a:srgbClr val="600080"/>
              </a:solidFill>
              <a:ln w="25400">
                <a:noFill/>
              </a:ln>
            </c:spPr>
            <c:extLst>
              <c:ext xmlns:c16="http://schemas.microsoft.com/office/drawing/2014/chart" uri="{C3380CC4-5D6E-409C-BE32-E72D297353CC}">
                <c16:uniqueId val="{00000009-183F-4F39-9113-C7EEE68B731A}"/>
              </c:ext>
            </c:extLst>
          </c:dPt>
          <c:dPt>
            <c:idx val="6"/>
            <c:invertIfNegative val="0"/>
            <c:bubble3D val="0"/>
            <c:spPr>
              <a:solidFill>
                <a:srgbClr val="A0E0E0"/>
              </a:solidFill>
              <a:ln w="25400">
                <a:noFill/>
              </a:ln>
            </c:spPr>
            <c:extLst>
              <c:ext xmlns:c16="http://schemas.microsoft.com/office/drawing/2014/chart" uri="{C3380CC4-5D6E-409C-BE32-E72D297353CC}">
                <c16:uniqueId val="{0000000B-183F-4F39-9113-C7EEE68B731A}"/>
              </c:ext>
            </c:extLst>
          </c:dPt>
          <c:dPt>
            <c:idx val="7"/>
            <c:invertIfNegative val="0"/>
            <c:bubble3D val="0"/>
            <c:spPr>
              <a:solidFill>
                <a:srgbClr val="FFFFC0"/>
              </a:solidFill>
              <a:ln w="25400">
                <a:noFill/>
              </a:ln>
            </c:spPr>
            <c:extLst>
              <c:ext xmlns:c16="http://schemas.microsoft.com/office/drawing/2014/chart" uri="{C3380CC4-5D6E-409C-BE32-E72D297353CC}">
                <c16:uniqueId val="{0000000D-183F-4F39-9113-C7EEE68B731A}"/>
              </c:ext>
            </c:extLst>
          </c:dPt>
          <c:dPt>
            <c:idx val="8"/>
            <c:invertIfNegative val="0"/>
            <c:bubble3D val="0"/>
            <c:spPr>
              <a:solidFill>
                <a:srgbClr val="802060"/>
              </a:solidFill>
              <a:ln w="25400">
                <a:noFill/>
              </a:ln>
            </c:spPr>
            <c:extLst>
              <c:ext xmlns:c16="http://schemas.microsoft.com/office/drawing/2014/chart" uri="{C3380CC4-5D6E-409C-BE32-E72D297353CC}">
                <c16:uniqueId val="{0000000F-183F-4F39-9113-C7EEE68B731A}"/>
              </c:ext>
            </c:extLst>
          </c:dPt>
          <c:dPt>
            <c:idx val="9"/>
            <c:invertIfNegative val="0"/>
            <c:bubble3D val="0"/>
            <c:spPr>
              <a:solidFill>
                <a:srgbClr val="8080FF"/>
              </a:solidFill>
              <a:ln w="25400">
                <a:noFill/>
              </a:ln>
            </c:spPr>
            <c:extLst>
              <c:ext xmlns:c16="http://schemas.microsoft.com/office/drawing/2014/chart" uri="{C3380CC4-5D6E-409C-BE32-E72D297353CC}">
                <c16:uniqueId val="{00000011-183F-4F39-9113-C7EEE68B731A}"/>
              </c:ext>
            </c:extLst>
          </c:dPt>
          <c:dLbls>
            <c:spPr>
              <a:noFill/>
              <a:ln w="25400">
                <a:noFill/>
              </a:ln>
            </c:spPr>
            <c:txPr>
              <a:bodyPr rot="-5400000" vert="horz"/>
              <a:lstStyle/>
              <a:p>
                <a:pPr algn="ctr">
                  <a:defRPr sz="1000" b="1" i="0" u="none" strike="noStrike" baseline="0">
                    <a:solidFill>
                      <a:srgbClr val="000000"/>
                    </a:solidFill>
                    <a:latin typeface="Arial"/>
                    <a:ea typeface="Arial"/>
                    <a:cs typeface="Arial"/>
                  </a:defRPr>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Gr_30!$A$32:$A$41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Gr_30!$B$32:$B$41</c:f>
              <c:numCache>
                <c:formatCode>_-* #,##0_-;_-* #,##0\-;_-* "-"??_-;_-@_-</c:formatCode>
                <c:ptCount val="10"/>
                <c:pt idx="0">
                  <c:v>10537.43813281401</c:v>
                </c:pt>
                <c:pt idx="1">
                  <c:v>481.76632315799975</c:v>
                </c:pt>
                <c:pt idx="2">
                  <c:v>3946.0101846959997</c:v>
                </c:pt>
                <c:pt idx="3">
                  <c:v>1044.8008978700002</c:v>
                </c:pt>
                <c:pt idx="4">
                  <c:v>396.01723075299992</c:v>
                </c:pt>
                <c:pt idx="5">
                  <c:v>10558.016570426998</c:v>
                </c:pt>
                <c:pt idx="6">
                  <c:v>15733.749303784933</c:v>
                </c:pt>
                <c:pt idx="7">
                  <c:v>39519.079094953879</c:v>
                </c:pt>
                <c:pt idx="8">
                  <c:v>17909.599842742049</c:v>
                </c:pt>
                <c:pt idx="9">
                  <c:v>1740.3924110699998</c:v>
                </c:pt>
              </c:numCache>
            </c:numRef>
          </c:val>
          <c:extLst>
            <c:ext xmlns:c16="http://schemas.microsoft.com/office/drawing/2014/chart" uri="{C3380CC4-5D6E-409C-BE32-E72D297353CC}">
              <c16:uniqueId val="{00000012-183F-4F39-9113-C7EEE68B731A}"/>
            </c:ext>
          </c:extLst>
        </c:ser>
        <c:dLbls>
          <c:showLegendKey val="0"/>
          <c:showVal val="0"/>
          <c:showCatName val="0"/>
          <c:showSerName val="0"/>
          <c:showPercent val="0"/>
          <c:showBubbleSize val="0"/>
        </c:dLbls>
        <c:gapWidth val="52"/>
        <c:axId val="108966272"/>
        <c:axId val="108967808"/>
      </c:barChart>
      <c:catAx>
        <c:axId val="108966272"/>
        <c:scaling>
          <c:orientation val="minMax"/>
        </c:scaling>
        <c:delete val="0"/>
        <c:axPos val="b"/>
        <c:numFmt formatCode="General" sourceLinked="1"/>
        <c:majorTickMark val="out"/>
        <c:minorTickMark val="none"/>
        <c:tickLblPos val="nextTo"/>
        <c:txPr>
          <a:bodyPr rot="-5400000" vert="horz"/>
          <a:lstStyle/>
          <a:p>
            <a:pPr>
              <a:defRPr sz="900" b="1" i="0" u="none" strike="noStrike" baseline="0">
                <a:solidFill>
                  <a:srgbClr val="000000"/>
                </a:solidFill>
                <a:latin typeface="Arial"/>
                <a:ea typeface="Arial"/>
                <a:cs typeface="Arial"/>
              </a:defRPr>
            </a:pPr>
            <a:endParaRPr lang="ar-QA"/>
          </a:p>
        </c:txPr>
        <c:crossAx val="108967808"/>
        <c:crosses val="autoZero"/>
        <c:auto val="1"/>
        <c:lblAlgn val="ctr"/>
        <c:lblOffset val="100"/>
        <c:noMultiLvlLbl val="0"/>
      </c:catAx>
      <c:valAx>
        <c:axId val="108967808"/>
        <c:scaling>
          <c:orientation val="minMax"/>
        </c:scaling>
        <c:delete val="0"/>
        <c:axPos val="l"/>
        <c:title>
          <c:tx>
            <c:rich>
              <a:bodyPr rot="0" vert="horz"/>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1.2309442522772467E-3"/>
              <c:y val="1.5302779055680223E-3"/>
            </c:manualLayout>
          </c:layout>
          <c:overlay val="0"/>
          <c:spPr>
            <a:noFill/>
            <a:ln w="25400">
              <a:noFill/>
            </a:ln>
          </c:spPr>
        </c:title>
        <c:numFmt formatCode="_-* #,##0_-;_-* #,##0\-;_-* &quot;-&quot;??_-;_-@_-" sourceLinked="1"/>
        <c:majorTickMark val="out"/>
        <c:minorTickMark val="none"/>
        <c:tickLblPos val="nextTo"/>
        <c:txPr>
          <a:bodyPr rot="0" vert="horz"/>
          <a:lstStyle/>
          <a:p>
            <a:pPr>
              <a:defRPr sz="800" b="1" i="0" u="none" strike="noStrike" baseline="0">
                <a:solidFill>
                  <a:srgbClr val="000000"/>
                </a:solidFill>
                <a:latin typeface="Arial"/>
                <a:ea typeface="Arial"/>
                <a:cs typeface="Arial"/>
              </a:defRPr>
            </a:pPr>
            <a:endParaRPr lang="ar-QA"/>
          </a:p>
        </c:txPr>
        <c:crossAx val="108966272"/>
        <c:crosses val="autoZero"/>
        <c:crossBetween val="between"/>
      </c:valAx>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22099341711549975"/>
          <c:y val="8.6106789842758991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9"/>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c:ext xmlns:c16="http://schemas.microsoft.com/office/drawing/2014/chart" uri="{C3380CC4-5D6E-409C-BE32-E72D297353CC}">
                <c16:uniqueId val="{00000001-6629-450F-BDB1-7EB14ACE1305}"/>
              </c:ext>
            </c:extLst>
          </c:dPt>
          <c:dLbls>
            <c:dLbl>
              <c:idx val="0"/>
              <c:layout>
                <c:manualLayout>
                  <c:x val="5.7054899387576734E-3"/>
                  <c:y val="6.40686158287264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29-450F-BDB1-7EB14ACE1305}"/>
                </c:ext>
              </c:extLst>
            </c:dLbl>
            <c:dLbl>
              <c:idx val="1"/>
              <c:layout>
                <c:manualLayout>
                  <c:x val="8.0894575678040689E-3"/>
                  <c:y val="4.4111126362770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29-450F-BDB1-7EB14ACE1305}"/>
                </c:ext>
              </c:extLst>
            </c:dLbl>
            <c:dLbl>
              <c:idx val="2"/>
              <c:layout>
                <c:manualLayout>
                  <c:x val="6.3067585301837493E-3"/>
                  <c:y val="4.084505284699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29-450F-BDB1-7EB14ACE1305}"/>
                </c:ext>
              </c:extLst>
            </c:dLbl>
            <c:dLbl>
              <c:idx val="3"/>
              <c:layout>
                <c:manualLayout>
                  <c:x val="4.5239501312335974E-3"/>
                  <c:y val="-5.99922632491854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29-450F-BDB1-7EB14ACE1305}"/>
                </c:ext>
              </c:extLst>
            </c:dLbl>
            <c:dLbl>
              <c:idx val="4"/>
              <c:layout>
                <c:manualLayout>
                  <c:x val="6.9079177602799332E-3"/>
                  <c:y val="-2.69654882680080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29-450F-BDB1-7EB14ACE1305}"/>
                </c:ext>
              </c:extLst>
            </c:dLbl>
            <c:dLbl>
              <c:idx val="5"/>
              <c:layout>
                <c:manualLayout>
                  <c:x val="5.1251093613298394E-3"/>
                  <c:y val="-1.31291829408810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29-450F-BDB1-7EB14ACE1305}"/>
                </c:ext>
              </c:extLst>
            </c:dLbl>
            <c:dLbl>
              <c:idx val="6"/>
              <c:layout>
                <c:manualLayout>
                  <c:x val="5.4257436570429064E-3"/>
                  <c:y val="3.468892854320345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29-450F-BDB1-7EB14ACE1305}"/>
                </c:ext>
              </c:extLst>
            </c:dLbl>
            <c:dLbl>
              <c:idx val="7"/>
              <c:layout>
                <c:manualLayout>
                  <c:x val="5.7263779527559717E-3"/>
                  <c:y val="6.429239926625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29-450F-BDB1-7EB14ACE1305}"/>
                </c:ext>
              </c:extLst>
            </c:dLbl>
            <c:dLbl>
              <c:idx val="8"/>
              <c:layout>
                <c:manualLayout>
                  <c:x val="1.1235236220472459E-2"/>
                  <c:y val="3.00635162284585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29-450F-BDB1-7EB14ACE1305}"/>
                </c:ext>
              </c:extLst>
            </c:dLbl>
            <c:dLbl>
              <c:idx val="9"/>
              <c:layout>
                <c:manualLayout>
                  <c:x val="8.4108705161854858E-3"/>
                  <c:y val="-2.65578530100539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29-450F-BDB1-7EB14ACE1305}"/>
                </c:ext>
              </c:extLst>
            </c:dLbl>
            <c:spPr>
              <a:noFill/>
              <a:ln w="25400">
                <a:noFill/>
              </a:ln>
            </c:spPr>
            <c:txPr>
              <a:bodyPr rot="-5400000" vert="horz"/>
              <a:lstStyle/>
              <a:p>
                <a:pPr algn="ctr">
                  <a:defRPr lang="en-US" sz="1000" b="1" i="0" u="none" strike="noStrike" baseline="0">
                    <a:solidFill>
                      <a:srgbClr val="FF0000"/>
                    </a:solidFill>
                    <a:latin typeface="Arial"/>
                    <a:ea typeface="Arial"/>
                    <a:cs typeface="Arial"/>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6629-450F-BDB1-7EB14ACE1305}"/>
            </c:ext>
          </c:extLst>
        </c:ser>
        <c:dLbls>
          <c:showLegendKey val="0"/>
          <c:showVal val="0"/>
          <c:showCatName val="0"/>
          <c:showSerName val="0"/>
          <c:showPercent val="0"/>
          <c:showBubbleSize val="0"/>
        </c:dLbls>
        <c:gapWidth val="150"/>
        <c:shape val="box"/>
        <c:axId val="113707648"/>
        <c:axId val="113713920"/>
        <c:axId val="0"/>
      </c:bar3DChart>
      <c:catAx>
        <c:axId val="113707648"/>
        <c:scaling>
          <c:orientation val="minMax"/>
        </c:scaling>
        <c:delete val="0"/>
        <c:axPos val="b"/>
        <c:title>
          <c:tx>
            <c:rich>
              <a:bodyPr/>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78E-2"/>
              <c:y val="0.7036450230955175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lang="en-US" sz="800" b="0" i="0" u="none" strike="noStrike" baseline="0">
                <a:solidFill>
                  <a:srgbClr val="000000"/>
                </a:solidFill>
                <a:latin typeface="Arial"/>
                <a:ea typeface="Arial"/>
                <a:cs typeface="Arial"/>
              </a:defRPr>
            </a:pPr>
            <a:endParaRPr lang="ar-QA"/>
          </a:p>
        </c:txPr>
        <c:crossAx val="113713920"/>
        <c:crosses val="autoZero"/>
        <c:auto val="1"/>
        <c:lblAlgn val="ctr"/>
        <c:lblOffset val="100"/>
        <c:tickLblSkip val="1"/>
        <c:tickMarkSkip val="1"/>
        <c:noMultiLvlLbl val="0"/>
      </c:catAx>
      <c:valAx>
        <c:axId val="113713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US" sz="900" b="0" i="0" u="none" strike="noStrike" baseline="0">
                <a:solidFill>
                  <a:srgbClr val="000000"/>
                </a:solidFill>
                <a:latin typeface="Arial"/>
                <a:ea typeface="Arial"/>
                <a:cs typeface="Arial"/>
              </a:defRPr>
            </a:pPr>
            <a:endParaRPr lang="ar-QA"/>
          </a:p>
        </c:txPr>
        <c:crossAx val="113707648"/>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ar-QA"/>
    </a:p>
  </c:txPr>
  <c:printSettings>
    <c:headerFooter alignWithMargins="0"/>
    <c:pageMargins b="0.75000000000000011" l="0.70000000000000007" r="0.70000000000000007" t="0.75000000000000011" header="0.30000000000000004" footer="0.30000000000000004"/>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20"/>
      <c:depthPercent val="150"/>
      <c:rAngAx val="1"/>
    </c:view3D>
    <c:floor>
      <c:thickness val="0"/>
    </c:floor>
    <c:sideWall>
      <c:thickness val="0"/>
      <c:spPr>
        <a:noFill/>
      </c:spPr>
    </c:sideWall>
    <c:backWall>
      <c:thickness val="0"/>
      <c:spPr>
        <a:noFill/>
      </c:spPr>
    </c:backWall>
    <c:plotArea>
      <c:layout>
        <c:manualLayout>
          <c:layoutTarget val="inner"/>
          <c:xMode val="edge"/>
          <c:yMode val="edge"/>
          <c:x val="5.9397209919262679E-2"/>
          <c:y val="1.4957296168236192E-2"/>
          <c:w val="0.93560878397853553"/>
          <c:h val="0.67828355730774526"/>
        </c:manualLayout>
      </c:layout>
      <c:bar3DChart>
        <c:barDir val="col"/>
        <c:grouping val="standard"/>
        <c:varyColors val="0"/>
        <c:ser>
          <c:idx val="0"/>
          <c:order val="0"/>
          <c:invertIfNegative val="0"/>
          <c:dPt>
            <c:idx val="0"/>
            <c:invertIfNegative val="0"/>
            <c:bubble3D val="0"/>
            <c:spPr>
              <a:solidFill>
                <a:srgbClr val="8080FF"/>
              </a:solidFill>
              <a:ln w="25400">
                <a:noFill/>
              </a:ln>
            </c:spPr>
            <c:extLst>
              <c:ext xmlns:c16="http://schemas.microsoft.com/office/drawing/2014/chart" uri="{C3380CC4-5D6E-409C-BE32-E72D297353CC}">
                <c16:uniqueId val="{00000001-DB7D-447D-9B7D-B45FE5925B35}"/>
              </c:ext>
            </c:extLst>
          </c:dPt>
          <c:dPt>
            <c:idx val="1"/>
            <c:invertIfNegative val="0"/>
            <c:bubble3D val="0"/>
            <c:spPr>
              <a:solidFill>
                <a:srgbClr val="802060"/>
              </a:solidFill>
              <a:ln w="25400">
                <a:noFill/>
              </a:ln>
            </c:spPr>
            <c:extLst>
              <c:ext xmlns:c16="http://schemas.microsoft.com/office/drawing/2014/chart" uri="{C3380CC4-5D6E-409C-BE32-E72D297353CC}">
                <c16:uniqueId val="{00000003-DB7D-447D-9B7D-B45FE5925B35}"/>
              </c:ext>
            </c:extLst>
          </c:dPt>
          <c:dPt>
            <c:idx val="2"/>
            <c:invertIfNegative val="0"/>
            <c:bubble3D val="0"/>
            <c:spPr>
              <a:solidFill>
                <a:srgbClr val="FFFFC0"/>
              </a:solidFill>
              <a:ln w="25400">
                <a:noFill/>
              </a:ln>
            </c:spPr>
            <c:extLst>
              <c:ext xmlns:c16="http://schemas.microsoft.com/office/drawing/2014/chart" uri="{C3380CC4-5D6E-409C-BE32-E72D297353CC}">
                <c16:uniqueId val="{00000005-DB7D-447D-9B7D-B45FE5925B35}"/>
              </c:ext>
            </c:extLst>
          </c:dPt>
          <c:dPt>
            <c:idx val="3"/>
            <c:invertIfNegative val="0"/>
            <c:bubble3D val="0"/>
            <c:spPr>
              <a:solidFill>
                <a:srgbClr val="A0E0E0"/>
              </a:solidFill>
              <a:ln w="25400">
                <a:noFill/>
              </a:ln>
            </c:spPr>
            <c:extLst>
              <c:ext xmlns:c16="http://schemas.microsoft.com/office/drawing/2014/chart" uri="{C3380CC4-5D6E-409C-BE32-E72D297353CC}">
                <c16:uniqueId val="{00000007-DB7D-447D-9B7D-B45FE5925B35}"/>
              </c:ext>
            </c:extLst>
          </c:dPt>
          <c:dPt>
            <c:idx val="4"/>
            <c:invertIfNegative val="0"/>
            <c:bubble3D val="0"/>
            <c:spPr>
              <a:solidFill>
                <a:srgbClr val="600080"/>
              </a:solidFill>
              <a:ln w="25400">
                <a:noFill/>
              </a:ln>
            </c:spPr>
            <c:extLst>
              <c:ext xmlns:c16="http://schemas.microsoft.com/office/drawing/2014/chart" uri="{C3380CC4-5D6E-409C-BE32-E72D297353CC}">
                <c16:uniqueId val="{00000009-DB7D-447D-9B7D-B45FE5925B35}"/>
              </c:ext>
            </c:extLst>
          </c:dPt>
          <c:dPt>
            <c:idx val="5"/>
            <c:invertIfNegative val="0"/>
            <c:bubble3D val="0"/>
            <c:spPr>
              <a:solidFill>
                <a:srgbClr val="FF8080"/>
              </a:solidFill>
              <a:ln w="25400">
                <a:noFill/>
              </a:ln>
            </c:spPr>
            <c:extLst>
              <c:ext xmlns:c16="http://schemas.microsoft.com/office/drawing/2014/chart" uri="{C3380CC4-5D6E-409C-BE32-E72D297353CC}">
                <c16:uniqueId val="{0000000B-DB7D-447D-9B7D-B45FE5925B35}"/>
              </c:ext>
            </c:extLst>
          </c:dPt>
          <c:dPt>
            <c:idx val="6"/>
            <c:invertIfNegative val="0"/>
            <c:bubble3D val="0"/>
            <c:spPr>
              <a:solidFill>
                <a:srgbClr val="0080C0"/>
              </a:solidFill>
              <a:ln w="25400">
                <a:noFill/>
              </a:ln>
            </c:spPr>
            <c:extLst>
              <c:ext xmlns:c16="http://schemas.microsoft.com/office/drawing/2014/chart" uri="{C3380CC4-5D6E-409C-BE32-E72D297353CC}">
                <c16:uniqueId val="{0000000D-DB7D-447D-9B7D-B45FE5925B35}"/>
              </c:ext>
            </c:extLst>
          </c:dPt>
          <c:dPt>
            <c:idx val="7"/>
            <c:invertIfNegative val="0"/>
            <c:bubble3D val="0"/>
            <c:spPr>
              <a:solidFill>
                <a:srgbClr val="C0C0FF"/>
              </a:solidFill>
              <a:ln w="25400">
                <a:noFill/>
              </a:ln>
            </c:spPr>
            <c:extLst>
              <c:ext xmlns:c16="http://schemas.microsoft.com/office/drawing/2014/chart" uri="{C3380CC4-5D6E-409C-BE32-E72D297353CC}">
                <c16:uniqueId val="{0000000F-DB7D-447D-9B7D-B45FE5925B35}"/>
              </c:ext>
            </c:extLst>
          </c:dPt>
          <c:dPt>
            <c:idx val="9"/>
            <c:invertIfNegative val="0"/>
            <c:bubble3D val="0"/>
            <c:spPr>
              <a:solidFill>
                <a:srgbClr val="000080"/>
              </a:solidFill>
              <a:ln w="25400">
                <a:noFill/>
              </a:ln>
            </c:spPr>
            <c:extLst>
              <c:ext xmlns:c16="http://schemas.microsoft.com/office/drawing/2014/chart" uri="{C3380CC4-5D6E-409C-BE32-E72D297353CC}">
                <c16:uniqueId val="{00000011-DB7D-447D-9B7D-B45FE5925B35}"/>
              </c:ext>
            </c:extLst>
          </c:dPt>
          <c:dLbls>
            <c:dLbl>
              <c:idx val="0"/>
              <c:layout>
                <c:manualLayout>
                  <c:x val="1.9922319123483228E-2"/>
                  <c:y val="-2.83877466387432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7D-447D-9B7D-B45FE5925B35}"/>
                </c:ext>
              </c:extLst>
            </c:dLbl>
            <c:dLbl>
              <c:idx val="1"/>
              <c:layout>
                <c:manualLayout>
                  <c:x val="1.7022450618799308E-2"/>
                  <c:y val="-3.3653949078000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7D-447D-9B7D-B45FE5925B35}"/>
                </c:ext>
              </c:extLst>
            </c:dLbl>
            <c:dLbl>
              <c:idx val="2"/>
              <c:layout>
                <c:manualLayout>
                  <c:x val="5.9054227541037608E-3"/>
                  <c:y val="-3.4791233398418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7D-447D-9B7D-B45FE5925B35}"/>
                </c:ext>
              </c:extLst>
            </c:dLbl>
            <c:dLbl>
              <c:idx val="3"/>
              <c:layout>
                <c:manualLayout>
                  <c:x val="7.7310996429436193E-3"/>
                  <c:y val="2.5442892609730232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7D-447D-9B7D-B45FE5925B35}"/>
                </c:ext>
              </c:extLst>
            </c:dLbl>
            <c:dLbl>
              <c:idx val="4"/>
              <c:layout>
                <c:manualLayout>
                  <c:x val="8.7510268822507536E-3"/>
                  <c:y val="-2.9075899658549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7D-447D-9B7D-B45FE5925B35}"/>
                </c:ext>
              </c:extLst>
            </c:dLbl>
            <c:dLbl>
              <c:idx val="5"/>
              <c:layout>
                <c:manualLayout>
                  <c:x val="4.2814469478574969E-3"/>
                  <c:y val="-1.8917807647768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7D-447D-9B7D-B45FE5925B35}"/>
                </c:ext>
              </c:extLst>
            </c:dLbl>
            <c:dLbl>
              <c:idx val="6"/>
              <c:layout>
                <c:manualLayout>
                  <c:x val="1.0830625676914106E-2"/>
                  <c:y val="-1.750155430328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7D-447D-9B7D-B45FE5925B35}"/>
                </c:ext>
              </c:extLst>
            </c:dLbl>
            <c:dLbl>
              <c:idx val="7"/>
              <c:layout>
                <c:manualLayout>
                  <c:x val="1.3819492703480905E-2"/>
                  <c:y val="-3.5089845019906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7D-447D-9B7D-B45FE5925B35}"/>
                </c:ext>
              </c:extLst>
            </c:dLbl>
            <c:dLbl>
              <c:idx val="8"/>
              <c:layout>
                <c:manualLayout>
                  <c:x val="1.2895020557422464E-2"/>
                  <c:y val="-2.8426811130246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7D-447D-9B7D-B45FE5925B35}"/>
                </c:ext>
              </c:extLst>
            </c:dLbl>
            <c:dLbl>
              <c:idx val="9"/>
              <c:layout>
                <c:manualLayout>
                  <c:x val="1.7468802927853595E-2"/>
                  <c:y val="-3.0706455947944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7D-447D-9B7D-B45FE5925B35}"/>
                </c:ext>
              </c:extLst>
            </c:dLbl>
            <c:spPr>
              <a:noFill/>
              <a:ln w="25400">
                <a:noFill/>
              </a:ln>
            </c:spPr>
            <c:txPr>
              <a:bodyPr rot="-5400000" vert="horz"/>
              <a:lstStyle/>
              <a:p>
                <a:pPr algn="ctr">
                  <a:defRPr lang="en-US" sz="9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Gr_31!$A$32:$A$41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Gr_31!$B$32:$B$41</c:f>
              <c:numCache>
                <c:formatCode>_-* #,##0_-;_-* #,##0\-;_-* "-"??_-;_-@_-</c:formatCode>
                <c:ptCount val="10"/>
                <c:pt idx="0">
                  <c:v>62.150222969999987</c:v>
                </c:pt>
                <c:pt idx="1">
                  <c:v>0.50351327000000001</c:v>
                </c:pt>
                <c:pt idx="2">
                  <c:v>2169.0069538489997</c:v>
                </c:pt>
                <c:pt idx="3">
                  <c:v>267896.79015642498</c:v>
                </c:pt>
                <c:pt idx="4">
                  <c:v>0.85568276999999993</c:v>
                </c:pt>
                <c:pt idx="5">
                  <c:v>28901.986423717</c:v>
                </c:pt>
                <c:pt idx="6">
                  <c:v>7903.7794332920012</c:v>
                </c:pt>
                <c:pt idx="7">
                  <c:v>170.03649024700002</c:v>
                </c:pt>
                <c:pt idx="8">
                  <c:v>70.658086415000014</c:v>
                </c:pt>
                <c:pt idx="9">
                  <c:v>3.0947580000000002E-2</c:v>
                </c:pt>
              </c:numCache>
            </c:numRef>
          </c:val>
          <c:extLst>
            <c:ext xmlns:c16="http://schemas.microsoft.com/office/drawing/2014/chart" uri="{C3380CC4-5D6E-409C-BE32-E72D297353CC}">
              <c16:uniqueId val="{00000013-DB7D-447D-9B7D-B45FE5925B35}"/>
            </c:ext>
          </c:extLst>
        </c:ser>
        <c:dLbls>
          <c:showLegendKey val="0"/>
          <c:showVal val="0"/>
          <c:showCatName val="0"/>
          <c:showSerName val="0"/>
          <c:showPercent val="0"/>
          <c:showBubbleSize val="0"/>
        </c:dLbls>
        <c:gapWidth val="45"/>
        <c:shape val="box"/>
        <c:axId val="113777280"/>
        <c:axId val="113791360"/>
        <c:axId val="113734080"/>
      </c:bar3DChart>
      <c:catAx>
        <c:axId val="113777280"/>
        <c:scaling>
          <c:orientation val="minMax"/>
        </c:scaling>
        <c:delete val="0"/>
        <c:axPos val="b"/>
        <c:numFmt formatCode="General" sourceLinked="1"/>
        <c:majorTickMark val="out"/>
        <c:minorTickMark val="none"/>
        <c:tickLblPos val="nextTo"/>
        <c:txPr>
          <a:bodyPr rot="-5400000" vert="horz"/>
          <a:lstStyle/>
          <a:p>
            <a:pPr>
              <a:defRPr lang="en-US" sz="800" b="1" i="0" u="none" strike="noStrike" baseline="0">
                <a:solidFill>
                  <a:srgbClr val="000000"/>
                </a:solidFill>
                <a:latin typeface="Arial"/>
                <a:ea typeface="Arial"/>
                <a:cs typeface="Arial"/>
              </a:defRPr>
            </a:pPr>
            <a:endParaRPr lang="ar-QA"/>
          </a:p>
        </c:txPr>
        <c:crossAx val="113791360"/>
        <c:crosses val="autoZero"/>
        <c:auto val="1"/>
        <c:lblAlgn val="ctr"/>
        <c:lblOffset val="100"/>
        <c:noMultiLvlLbl val="0"/>
      </c:catAx>
      <c:valAx>
        <c:axId val="113791360"/>
        <c:scaling>
          <c:orientation val="minMax"/>
        </c:scaling>
        <c:delete val="0"/>
        <c:axPos val="l"/>
        <c:title>
          <c:tx>
            <c:rich>
              <a:bodyPr rot="0" vert="horz"/>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lang="en-US"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7.8698874356650395E-3"/>
              <c:y val="2.2650877579414269E-3"/>
            </c:manualLayout>
          </c:layout>
          <c:overlay val="0"/>
          <c:spPr>
            <a:noFill/>
            <a:ln w="25400">
              <a:noFill/>
            </a:ln>
          </c:spPr>
        </c:title>
        <c:numFmt formatCode="_-* #,##0_-;_-* #,##0\-;_-* &quot;-&quot;??_-;_-@_-" sourceLinked="1"/>
        <c:majorTickMark val="out"/>
        <c:minorTickMark val="none"/>
        <c:tickLblPos val="nextTo"/>
        <c:txPr>
          <a:bodyPr rot="0" vert="horz"/>
          <a:lstStyle/>
          <a:p>
            <a:pPr>
              <a:defRPr lang="en-US" sz="800" b="0" i="0" u="none" strike="noStrike" baseline="0">
                <a:solidFill>
                  <a:srgbClr val="000000"/>
                </a:solidFill>
                <a:latin typeface="Arial"/>
                <a:ea typeface="Arial"/>
                <a:cs typeface="Arial"/>
              </a:defRPr>
            </a:pPr>
            <a:endParaRPr lang="ar-QA"/>
          </a:p>
        </c:txPr>
        <c:crossAx val="113777280"/>
        <c:crosses val="autoZero"/>
        <c:crossBetween val="between"/>
        <c:majorUnit val="20000"/>
        <c:minorUnit val="10000"/>
      </c:valAx>
      <c:serAx>
        <c:axId val="113734080"/>
        <c:scaling>
          <c:orientation val="minMax"/>
        </c:scaling>
        <c:delete val="1"/>
        <c:axPos val="b"/>
        <c:majorTickMark val="out"/>
        <c:minorTickMark val="none"/>
        <c:tickLblPos val="nextTo"/>
        <c:crossAx val="113791360"/>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ar-QA"/>
    </a:p>
  </c:txPr>
  <c:printSettings>
    <c:headerFooter alignWithMargins="0"/>
    <c:pageMargins b="0.75000000000000011" l="0.70000000000000007" r="0.70000000000000007" t="0.75000000000000011" header="0.30000000000000004" footer="0.30000000000000004"/>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144780</xdr:rowOff>
    </xdr:from>
    <xdr:to>
      <xdr:col>0</xdr:col>
      <xdr:colOff>4953000</xdr:colOff>
      <xdr:row>5</xdr:row>
      <xdr:rowOff>0</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10521086400" y="312420"/>
          <a:ext cx="4895850" cy="249936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rtl="0">
            <a:lnSpc>
              <a:spcPct val="100000"/>
            </a:lnSpc>
            <a:spcBef>
              <a:spcPts val="0"/>
            </a:spcBef>
            <a:spcAft>
              <a:spcPts val="0"/>
            </a:spcAft>
            <a:tabLst>
              <a:tab pos="1838325" algn="l"/>
              <a:tab pos="2743200" algn="ctr"/>
            </a:tabLst>
          </a:pPr>
          <a:r>
            <a:rPr lang="en-US" sz="4800" b="1">
              <a:solidFill>
                <a:sysClr val="windowText" lastClr="000000"/>
              </a:solidFill>
              <a:effectLst/>
              <a:latin typeface="AGA Arabesque Desktop" panose="05000000000000000000" pitchFamily="2" charset="2"/>
              <a:ea typeface="Calibri"/>
              <a:cs typeface="Arial"/>
            </a:rPr>
            <a:t>(+</a:t>
          </a:r>
          <a:endParaRPr lang="en-US" sz="1100">
            <a:solidFill>
              <a:sysClr val="windowText" lastClr="000000"/>
            </a:solidFill>
            <a:effectLst/>
            <a:latin typeface="AGA Arabesque Desktop" panose="05000000000000000000" pitchFamily="2" charset="2"/>
            <a:ea typeface="Calibri"/>
            <a:cs typeface="Arial"/>
          </a:endParaRPr>
        </a:p>
        <a:p>
          <a:pPr algn="ctr">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إحصاءات التجارة الخارجية</a:t>
          </a:r>
          <a:endParaRPr lang="en-US" sz="2800" b="1">
            <a:solidFill>
              <a:sysClr val="windowText" lastClr="000000"/>
            </a:solidFill>
            <a:effectLst/>
            <a:latin typeface="+mn-lt"/>
            <a:ea typeface="Calibri"/>
            <a:cs typeface="Sultan bold" pitchFamily="2" charset="-78"/>
          </a:endParaRPr>
        </a:p>
        <a:p>
          <a:pPr algn="ctr">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CHAPTER IX</a:t>
          </a:r>
        </a:p>
        <a:p>
          <a:pPr algn="ctr">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FOREIGN TRADE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0</xdr:colOff>
      <xdr:row>0</xdr:row>
      <xdr:rowOff>30478</xdr:rowOff>
    </xdr:from>
    <xdr:to>
      <xdr:col>1</xdr:col>
      <xdr:colOff>20954</xdr:colOff>
      <xdr:row>4</xdr:row>
      <xdr:rowOff>883919</xdr:rowOff>
    </xdr:to>
    <xdr:pic>
      <xdr:nvPicPr>
        <xdr:cNvPr id="5" name="Picture 5" descr="ORNA430.WMF">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522039852" y="-1142048"/>
          <a:ext cx="2758441" cy="51034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6</xdr:row>
      <xdr:rowOff>57150</xdr:rowOff>
    </xdr:from>
    <xdr:to>
      <xdr:col>1</xdr:col>
      <xdr:colOff>0</xdr:colOff>
      <xdr:row>6</xdr:row>
      <xdr:rowOff>257175</xdr:rowOff>
    </xdr:to>
    <xdr:sp macro="" textlink="">
      <xdr:nvSpPr>
        <xdr:cNvPr id="2" name="Text 1">
          <a:extLst>
            <a:ext uri="{FF2B5EF4-FFF2-40B4-BE49-F238E27FC236}">
              <a16:creationId xmlns:a16="http://schemas.microsoft.com/office/drawing/2014/main" id="{00000000-0008-0000-0800-000002000000}"/>
            </a:ext>
          </a:extLst>
        </xdr:cNvPr>
        <xdr:cNvSpPr txBox="1">
          <a:spLocks noChangeArrowheads="1"/>
        </xdr:cNvSpPr>
      </xdr:nvSpPr>
      <xdr:spPr bwMode="auto">
        <a:xfrm>
          <a:off x="9987076800" y="1028700"/>
          <a:ext cx="0" cy="104775"/>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السنة</a:t>
          </a:r>
        </a:p>
      </xdr:txBody>
    </xdr:sp>
    <xdr:clientData/>
  </xdr:twoCellAnchor>
  <xdr:oneCellAnchor>
    <xdr:from>
      <xdr:col>10</xdr:col>
      <xdr:colOff>1276350</xdr:colOff>
      <xdr:row>0</xdr:row>
      <xdr:rowOff>9525</xdr:rowOff>
    </xdr:from>
    <xdr:ext cx="9525" cy="171450"/>
    <xdr:pic>
      <xdr:nvPicPr>
        <xdr:cNvPr id="3" name="Picture 8" descr="logo">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6</xdr:col>
      <xdr:colOff>1049655</xdr:colOff>
      <xdr:row>0</xdr:row>
      <xdr:rowOff>28575</xdr:rowOff>
    </xdr:from>
    <xdr:to>
      <xdr:col>6</xdr:col>
      <xdr:colOff>1769655</xdr:colOff>
      <xdr:row>2</xdr:row>
      <xdr:rowOff>147015</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9297520" y="28575"/>
          <a:ext cx="720000" cy="7089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9</xdr:col>
      <xdr:colOff>0</xdr:colOff>
      <xdr:row>0</xdr:row>
      <xdr:rowOff>9525</xdr:rowOff>
    </xdr:from>
    <xdr:ext cx="9954" cy="171450"/>
    <xdr:pic>
      <xdr:nvPicPr>
        <xdr:cNvPr id="2" name="Picture 8" descr="logo">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1894297</xdr:colOff>
      <xdr:row>0</xdr:row>
      <xdr:rowOff>32106</xdr:rowOff>
    </xdr:from>
    <xdr:to>
      <xdr:col>8</xdr:col>
      <xdr:colOff>272647</xdr:colOff>
      <xdr:row>3</xdr:row>
      <xdr:rowOff>53510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0071763" y="32106"/>
          <a:ext cx="743546" cy="73845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1104900</xdr:colOff>
      <xdr:row>0</xdr:row>
      <xdr:rowOff>104775</xdr:rowOff>
    </xdr:from>
    <xdr:to>
      <xdr:col>13</xdr:col>
      <xdr:colOff>156120</xdr:colOff>
      <xdr:row>3</xdr:row>
      <xdr:rowOff>65100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627280" y="104775"/>
          <a:ext cx="708570" cy="6937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914400</xdr:colOff>
      <xdr:row>6</xdr:row>
      <xdr:rowOff>0</xdr:rowOff>
    </xdr:from>
    <xdr:to>
      <xdr:col>1</xdr:col>
      <xdr:colOff>1924050</xdr:colOff>
      <xdr:row>6</xdr:row>
      <xdr:rowOff>0</xdr:rowOff>
    </xdr:to>
    <xdr:sp macro="" textlink="">
      <xdr:nvSpPr>
        <xdr:cNvPr id="2" name="Text 1">
          <a:extLst>
            <a:ext uri="{FF2B5EF4-FFF2-40B4-BE49-F238E27FC236}">
              <a16:creationId xmlns:a16="http://schemas.microsoft.com/office/drawing/2014/main" id="{00000000-0008-0000-0B00-000002000000}"/>
            </a:ext>
          </a:extLst>
        </xdr:cNvPr>
        <xdr:cNvSpPr txBox="1">
          <a:spLocks noChangeArrowheads="1"/>
        </xdr:cNvSpPr>
      </xdr:nvSpPr>
      <xdr:spPr bwMode="auto">
        <a:xfrm>
          <a:off x="10100900550" y="36195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3" name="Text 3">
          <a:extLst>
            <a:ext uri="{FF2B5EF4-FFF2-40B4-BE49-F238E27FC236}">
              <a16:creationId xmlns:a16="http://schemas.microsoft.com/office/drawing/2014/main" id="{00000000-0008-0000-0B00-000003000000}"/>
            </a:ext>
          </a:extLst>
        </xdr:cNvPr>
        <xdr:cNvSpPr txBox="1">
          <a:spLocks noChangeArrowheads="1"/>
        </xdr:cNvSpPr>
      </xdr:nvSpPr>
      <xdr:spPr bwMode="auto">
        <a:xfrm>
          <a:off x="10102862700" y="36195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4" name="Text 7">
          <a:extLst>
            <a:ext uri="{FF2B5EF4-FFF2-40B4-BE49-F238E27FC236}">
              <a16:creationId xmlns:a16="http://schemas.microsoft.com/office/drawing/2014/main" id="{00000000-0008-0000-0B00-000004000000}"/>
            </a:ext>
          </a:extLst>
        </xdr:cNvPr>
        <xdr:cNvSpPr txBox="1">
          <a:spLocks noChangeArrowheads="1"/>
        </xdr:cNvSpPr>
      </xdr:nvSpPr>
      <xdr:spPr bwMode="auto">
        <a:xfrm>
          <a:off x="10090680225" y="36195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5" name="Text 3">
          <a:extLst>
            <a:ext uri="{FF2B5EF4-FFF2-40B4-BE49-F238E27FC236}">
              <a16:creationId xmlns:a16="http://schemas.microsoft.com/office/drawing/2014/main" id="{00000000-0008-0000-0B00-000005000000}"/>
            </a:ext>
          </a:extLst>
        </xdr:cNvPr>
        <xdr:cNvSpPr txBox="1">
          <a:spLocks noChangeArrowheads="1"/>
        </xdr:cNvSpPr>
      </xdr:nvSpPr>
      <xdr:spPr bwMode="auto">
        <a:xfrm>
          <a:off x="10102824600" y="12382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914400</xdr:colOff>
      <xdr:row>6</xdr:row>
      <xdr:rowOff>0</xdr:rowOff>
    </xdr:from>
    <xdr:to>
      <xdr:col>1</xdr:col>
      <xdr:colOff>1924050</xdr:colOff>
      <xdr:row>6</xdr:row>
      <xdr:rowOff>0</xdr:rowOff>
    </xdr:to>
    <xdr:sp macro="" textlink="">
      <xdr:nvSpPr>
        <xdr:cNvPr id="7" name="Text 1">
          <a:extLst>
            <a:ext uri="{FF2B5EF4-FFF2-40B4-BE49-F238E27FC236}">
              <a16:creationId xmlns:a16="http://schemas.microsoft.com/office/drawing/2014/main" id="{00000000-0008-0000-0B00-000007000000}"/>
            </a:ext>
          </a:extLst>
        </xdr:cNvPr>
        <xdr:cNvSpPr txBox="1">
          <a:spLocks noChangeArrowheads="1"/>
        </xdr:cNvSpPr>
      </xdr:nvSpPr>
      <xdr:spPr bwMode="auto">
        <a:xfrm>
          <a:off x="10354250310" y="362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9" name="Text 3">
          <a:extLst>
            <a:ext uri="{FF2B5EF4-FFF2-40B4-BE49-F238E27FC236}">
              <a16:creationId xmlns:a16="http://schemas.microsoft.com/office/drawing/2014/main" id="{00000000-0008-0000-0B00-000009000000}"/>
            </a:ext>
          </a:extLst>
        </xdr:cNvPr>
        <xdr:cNvSpPr txBox="1">
          <a:spLocks noChangeArrowheads="1"/>
        </xdr:cNvSpPr>
      </xdr:nvSpPr>
      <xdr:spPr bwMode="auto">
        <a:xfrm>
          <a:off x="10356221985" y="362712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10" name="Text 7">
          <a:extLst>
            <a:ext uri="{FF2B5EF4-FFF2-40B4-BE49-F238E27FC236}">
              <a16:creationId xmlns:a16="http://schemas.microsoft.com/office/drawing/2014/main" id="{00000000-0008-0000-0B00-00000A000000}"/>
            </a:ext>
          </a:extLst>
        </xdr:cNvPr>
        <xdr:cNvSpPr txBox="1">
          <a:spLocks noChangeArrowheads="1"/>
        </xdr:cNvSpPr>
      </xdr:nvSpPr>
      <xdr:spPr bwMode="auto">
        <a:xfrm>
          <a:off x="10343883300" y="362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11" name="Text 3">
          <a:extLst>
            <a:ext uri="{FF2B5EF4-FFF2-40B4-BE49-F238E27FC236}">
              <a16:creationId xmlns:a16="http://schemas.microsoft.com/office/drawing/2014/main" id="{00000000-0008-0000-0B00-00000B000000}"/>
            </a:ext>
          </a:extLst>
        </xdr:cNvPr>
        <xdr:cNvSpPr txBox="1">
          <a:spLocks noChangeArrowheads="1"/>
        </xdr:cNvSpPr>
      </xdr:nvSpPr>
      <xdr:spPr bwMode="auto">
        <a:xfrm>
          <a:off x="10356174360" y="125158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1500187</xdr:colOff>
      <xdr:row>0</xdr:row>
      <xdr:rowOff>23812</xdr:rowOff>
    </xdr:from>
    <xdr:to>
      <xdr:col>13</xdr:col>
      <xdr:colOff>196125</xdr:colOff>
      <xdr:row>3</xdr:row>
      <xdr:rowOff>806</xdr:rowOff>
    </xdr:to>
    <xdr:pic>
      <xdr:nvPicPr>
        <xdr:cNvPr id="12" name="Picture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6120281" y="23812"/>
          <a:ext cx="720000" cy="7032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-22555200</xdr:colOff>
      <xdr:row>42</xdr:row>
      <xdr:rowOff>114300</xdr:rowOff>
    </xdr:from>
    <xdr:to>
      <xdr:col>0</xdr:col>
      <xdr:colOff>-17249775</xdr:colOff>
      <xdr:row>62</xdr:row>
      <xdr:rowOff>9525</xdr:rowOff>
    </xdr:to>
    <xdr:graphicFrame macro="">
      <xdr:nvGraphicFramePr>
        <xdr:cNvPr id="39783" name="Chart 1">
          <a:extLst>
            <a:ext uri="{FF2B5EF4-FFF2-40B4-BE49-F238E27FC236}">
              <a16:creationId xmlns:a16="http://schemas.microsoft.com/office/drawing/2014/main" id="{00000000-0008-0000-0C00-000067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xdr:row>
      <xdr:rowOff>0</xdr:rowOff>
    </xdr:from>
    <xdr:to>
      <xdr:col>5</xdr:col>
      <xdr:colOff>2696309</xdr:colOff>
      <xdr:row>28</xdr:row>
      <xdr:rowOff>1172308</xdr:rowOff>
    </xdr:to>
    <xdr:graphicFrame macro="">
      <xdr:nvGraphicFramePr>
        <xdr:cNvPr id="39784" name="Chart 2">
          <a:extLst>
            <a:ext uri="{FF2B5EF4-FFF2-40B4-BE49-F238E27FC236}">
              <a16:creationId xmlns:a16="http://schemas.microsoft.com/office/drawing/2014/main" id="{00000000-0008-0000-0C00-000068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1276350</xdr:colOff>
      <xdr:row>0</xdr:row>
      <xdr:rowOff>9525</xdr:rowOff>
    </xdr:from>
    <xdr:to>
      <xdr:col>11</xdr:col>
      <xdr:colOff>15387</xdr:colOff>
      <xdr:row>0</xdr:row>
      <xdr:rowOff>180975</xdr:rowOff>
    </xdr:to>
    <xdr:pic>
      <xdr:nvPicPr>
        <xdr:cNvPr id="39786" name="Picture 8" descr="logo">
          <a:extLst>
            <a:ext uri="{FF2B5EF4-FFF2-40B4-BE49-F238E27FC236}">
              <a16:creationId xmlns:a16="http://schemas.microsoft.com/office/drawing/2014/main" id="{00000000-0008-0000-0C00-00006A9B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1978270</xdr:colOff>
      <xdr:row>0</xdr:row>
      <xdr:rowOff>45795</xdr:rowOff>
    </xdr:from>
    <xdr:to>
      <xdr:col>6</xdr:col>
      <xdr:colOff>4161</xdr:colOff>
      <xdr:row>1</xdr:row>
      <xdr:rowOff>546114</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49237185" y="45795"/>
          <a:ext cx="718535" cy="720127"/>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0.91193</cdr:x>
      <cdr:y>0.01296</cdr:y>
    </cdr:from>
    <cdr:to>
      <cdr:x>0.95378</cdr:x>
      <cdr:y>0.10669</cdr:y>
    </cdr:to>
    <cdr:pic>
      <cdr:nvPicPr>
        <cdr:cNvPr id="2" name="Picture 1" descr="logo">
          <a:extLst xmlns:a="http://schemas.openxmlformats.org/drawingml/2006/main">
            <a:ext uri="{FF2B5EF4-FFF2-40B4-BE49-F238E27FC236}">
              <a16:creationId xmlns:a16="http://schemas.microsoft.com/office/drawing/2014/main" id="{8D01365B-7F1B-46C3-8235-CC9EFFAE273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0.91193</cdr:x>
      <cdr:y>0.01296</cdr:y>
    </cdr:from>
    <cdr:to>
      <cdr:x>0.95378</cdr:x>
      <cdr:y>0.10669</cdr:y>
    </cdr:to>
    <cdr:pic>
      <cdr:nvPicPr>
        <cdr:cNvPr id="3" name="Picture 1" descr="logo">
          <a:extLst xmlns:a="http://schemas.openxmlformats.org/drawingml/2006/main">
            <a:ext uri="{FF2B5EF4-FFF2-40B4-BE49-F238E27FC236}">
              <a16:creationId xmlns:a16="http://schemas.microsoft.com/office/drawing/2014/main" id="{74B96634-29C7-44D2-A435-A20D981534F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12</xdr:col>
      <xdr:colOff>1487612</xdr:colOff>
      <xdr:row>0</xdr:row>
      <xdr:rowOff>0</xdr:rowOff>
    </xdr:from>
    <xdr:to>
      <xdr:col>13</xdr:col>
      <xdr:colOff>180608</xdr:colOff>
      <xdr:row>2</xdr:row>
      <xdr:rowOff>181969</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05748072" y="0"/>
          <a:ext cx="715720" cy="69567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904875</xdr:colOff>
      <xdr:row>5</xdr:row>
      <xdr:rowOff>0</xdr:rowOff>
    </xdr:from>
    <xdr:to>
      <xdr:col>1</xdr:col>
      <xdr:colOff>1914525</xdr:colOff>
      <xdr:row>5</xdr:row>
      <xdr:rowOff>0</xdr:rowOff>
    </xdr:to>
    <xdr:sp macro="" textlink="">
      <xdr:nvSpPr>
        <xdr:cNvPr id="2" name="Text 1">
          <a:extLst>
            <a:ext uri="{FF2B5EF4-FFF2-40B4-BE49-F238E27FC236}">
              <a16:creationId xmlns:a16="http://schemas.microsoft.com/office/drawing/2014/main" id="{00000000-0008-0000-0E00-000002000000}"/>
            </a:ext>
          </a:extLst>
        </xdr:cNvPr>
        <xdr:cNvSpPr txBox="1">
          <a:spLocks noChangeArrowheads="1"/>
        </xdr:cNvSpPr>
      </xdr:nvSpPr>
      <xdr:spPr bwMode="auto">
        <a:xfrm>
          <a:off x="9987772125" y="34194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3" name="Text 7">
          <a:extLst>
            <a:ext uri="{FF2B5EF4-FFF2-40B4-BE49-F238E27FC236}">
              <a16:creationId xmlns:a16="http://schemas.microsoft.com/office/drawing/2014/main" id="{00000000-0008-0000-0E00-000003000000}"/>
            </a:ext>
          </a:extLst>
        </xdr:cNvPr>
        <xdr:cNvSpPr txBox="1">
          <a:spLocks noChangeArrowheads="1"/>
        </xdr:cNvSpPr>
      </xdr:nvSpPr>
      <xdr:spPr bwMode="auto">
        <a:xfrm>
          <a:off x="9979666350" y="34194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5" name="Text 1">
          <a:extLst>
            <a:ext uri="{FF2B5EF4-FFF2-40B4-BE49-F238E27FC236}">
              <a16:creationId xmlns:a16="http://schemas.microsoft.com/office/drawing/2014/main" id="{00000000-0008-0000-0E00-000005000000}"/>
            </a:ext>
          </a:extLst>
        </xdr:cNvPr>
        <xdr:cNvSpPr txBox="1">
          <a:spLocks noChangeArrowheads="1"/>
        </xdr:cNvSpPr>
      </xdr:nvSpPr>
      <xdr:spPr bwMode="auto">
        <a:xfrm>
          <a:off x="9987772125" y="253174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6" name="Text 7">
          <a:extLst>
            <a:ext uri="{FF2B5EF4-FFF2-40B4-BE49-F238E27FC236}">
              <a16:creationId xmlns:a16="http://schemas.microsoft.com/office/drawing/2014/main" id="{00000000-0008-0000-0E00-000006000000}"/>
            </a:ext>
          </a:extLst>
        </xdr:cNvPr>
        <xdr:cNvSpPr txBox="1">
          <a:spLocks noChangeArrowheads="1"/>
        </xdr:cNvSpPr>
      </xdr:nvSpPr>
      <xdr:spPr bwMode="auto">
        <a:xfrm>
          <a:off x="9979666350" y="253174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8" name="Text 1">
          <a:extLst>
            <a:ext uri="{FF2B5EF4-FFF2-40B4-BE49-F238E27FC236}">
              <a16:creationId xmlns:a16="http://schemas.microsoft.com/office/drawing/2014/main" id="{00000000-0008-0000-0E00-000008000000}"/>
            </a:ext>
          </a:extLst>
        </xdr:cNvPr>
        <xdr:cNvSpPr txBox="1">
          <a:spLocks noChangeArrowheads="1"/>
        </xdr:cNvSpPr>
      </xdr:nvSpPr>
      <xdr:spPr bwMode="auto">
        <a:xfrm>
          <a:off x="9987772125" y="202977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9" name="Text 7">
          <a:extLst>
            <a:ext uri="{FF2B5EF4-FFF2-40B4-BE49-F238E27FC236}">
              <a16:creationId xmlns:a16="http://schemas.microsoft.com/office/drawing/2014/main" id="{00000000-0008-0000-0E00-000009000000}"/>
            </a:ext>
          </a:extLst>
        </xdr:cNvPr>
        <xdr:cNvSpPr txBox="1">
          <a:spLocks noChangeArrowheads="1"/>
        </xdr:cNvSpPr>
      </xdr:nvSpPr>
      <xdr:spPr bwMode="auto">
        <a:xfrm>
          <a:off x="9979666350" y="202977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11" name="Text 1">
          <a:extLst>
            <a:ext uri="{FF2B5EF4-FFF2-40B4-BE49-F238E27FC236}">
              <a16:creationId xmlns:a16="http://schemas.microsoft.com/office/drawing/2014/main" id="{00000000-0008-0000-0E00-00000B000000}"/>
            </a:ext>
          </a:extLst>
        </xdr:cNvPr>
        <xdr:cNvSpPr txBox="1">
          <a:spLocks noChangeArrowheads="1"/>
        </xdr:cNvSpPr>
      </xdr:nvSpPr>
      <xdr:spPr bwMode="auto">
        <a:xfrm>
          <a:off x="9987772125" y="157638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12" name="Text 7">
          <a:extLst>
            <a:ext uri="{FF2B5EF4-FFF2-40B4-BE49-F238E27FC236}">
              <a16:creationId xmlns:a16="http://schemas.microsoft.com/office/drawing/2014/main" id="{00000000-0008-0000-0E00-00000C000000}"/>
            </a:ext>
          </a:extLst>
        </xdr:cNvPr>
        <xdr:cNvSpPr txBox="1">
          <a:spLocks noChangeArrowheads="1"/>
        </xdr:cNvSpPr>
      </xdr:nvSpPr>
      <xdr:spPr bwMode="auto">
        <a:xfrm>
          <a:off x="9979666350" y="157638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xdr:row>
      <xdr:rowOff>0</xdr:rowOff>
    </xdr:from>
    <xdr:to>
      <xdr:col>1</xdr:col>
      <xdr:colOff>1914525</xdr:colOff>
      <xdr:row>5</xdr:row>
      <xdr:rowOff>0</xdr:rowOff>
    </xdr:to>
    <xdr:sp macro="" textlink="">
      <xdr:nvSpPr>
        <xdr:cNvPr id="13" name="Text 1">
          <a:extLst>
            <a:ext uri="{FF2B5EF4-FFF2-40B4-BE49-F238E27FC236}">
              <a16:creationId xmlns:a16="http://schemas.microsoft.com/office/drawing/2014/main" id="{00000000-0008-0000-0E00-00000D000000}"/>
            </a:ext>
          </a:extLst>
        </xdr:cNvPr>
        <xdr:cNvSpPr txBox="1">
          <a:spLocks noChangeArrowheads="1"/>
        </xdr:cNvSpPr>
      </xdr:nvSpPr>
      <xdr:spPr bwMode="auto">
        <a:xfrm>
          <a:off x="10239220695" y="34290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15" name="Text 7">
          <a:extLst>
            <a:ext uri="{FF2B5EF4-FFF2-40B4-BE49-F238E27FC236}">
              <a16:creationId xmlns:a16="http://schemas.microsoft.com/office/drawing/2014/main" id="{00000000-0008-0000-0E00-00000F000000}"/>
            </a:ext>
          </a:extLst>
        </xdr:cNvPr>
        <xdr:cNvSpPr txBox="1">
          <a:spLocks noChangeArrowheads="1"/>
        </xdr:cNvSpPr>
      </xdr:nvSpPr>
      <xdr:spPr bwMode="auto">
        <a:xfrm>
          <a:off x="10229507100" y="34290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6" name="Text 3">
          <a:extLst>
            <a:ext uri="{FF2B5EF4-FFF2-40B4-BE49-F238E27FC236}">
              <a16:creationId xmlns:a16="http://schemas.microsoft.com/office/drawing/2014/main" id="{00000000-0008-0000-0E00-000010000000}"/>
            </a:ext>
          </a:extLst>
        </xdr:cNvPr>
        <xdr:cNvSpPr txBox="1">
          <a:spLocks noChangeArrowheads="1"/>
        </xdr:cNvSpPr>
      </xdr:nvSpPr>
      <xdr:spPr bwMode="auto">
        <a:xfrm>
          <a:off x="10241144745" y="105346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17" name="Text 1">
          <a:extLst>
            <a:ext uri="{FF2B5EF4-FFF2-40B4-BE49-F238E27FC236}">
              <a16:creationId xmlns:a16="http://schemas.microsoft.com/office/drawing/2014/main" id="{00000000-0008-0000-0E00-000011000000}"/>
            </a:ext>
          </a:extLst>
        </xdr:cNvPr>
        <xdr:cNvSpPr txBox="1">
          <a:spLocks noChangeArrowheads="1"/>
        </xdr:cNvSpPr>
      </xdr:nvSpPr>
      <xdr:spPr bwMode="auto">
        <a:xfrm>
          <a:off x="10239220695" y="2330958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18" name="Text 7">
          <a:extLst>
            <a:ext uri="{FF2B5EF4-FFF2-40B4-BE49-F238E27FC236}">
              <a16:creationId xmlns:a16="http://schemas.microsoft.com/office/drawing/2014/main" id="{00000000-0008-0000-0E00-000012000000}"/>
            </a:ext>
          </a:extLst>
        </xdr:cNvPr>
        <xdr:cNvSpPr txBox="1">
          <a:spLocks noChangeArrowheads="1"/>
        </xdr:cNvSpPr>
      </xdr:nvSpPr>
      <xdr:spPr bwMode="auto">
        <a:xfrm>
          <a:off x="10229507100" y="2330958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74</xdr:row>
      <xdr:rowOff>47625</xdr:rowOff>
    </xdr:from>
    <xdr:to>
      <xdr:col>0</xdr:col>
      <xdr:colOff>257175</xdr:colOff>
      <xdr:row>74</xdr:row>
      <xdr:rowOff>342900</xdr:rowOff>
    </xdr:to>
    <xdr:sp macro="" textlink="">
      <xdr:nvSpPr>
        <xdr:cNvPr id="19" name="Text 3">
          <a:extLst>
            <a:ext uri="{FF2B5EF4-FFF2-40B4-BE49-F238E27FC236}">
              <a16:creationId xmlns:a16="http://schemas.microsoft.com/office/drawing/2014/main" id="{00000000-0008-0000-0E00-000013000000}"/>
            </a:ext>
          </a:extLst>
        </xdr:cNvPr>
        <xdr:cNvSpPr txBox="1">
          <a:spLocks noChangeArrowheads="1"/>
        </xdr:cNvSpPr>
      </xdr:nvSpPr>
      <xdr:spPr bwMode="auto">
        <a:xfrm>
          <a:off x="10241144745" y="2295334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20" name="Text 1">
          <a:extLst>
            <a:ext uri="{FF2B5EF4-FFF2-40B4-BE49-F238E27FC236}">
              <a16:creationId xmlns:a16="http://schemas.microsoft.com/office/drawing/2014/main" id="{00000000-0008-0000-0E00-000014000000}"/>
            </a:ext>
          </a:extLst>
        </xdr:cNvPr>
        <xdr:cNvSpPr txBox="1">
          <a:spLocks noChangeArrowheads="1"/>
        </xdr:cNvSpPr>
      </xdr:nvSpPr>
      <xdr:spPr bwMode="auto">
        <a:xfrm>
          <a:off x="10239220695" y="1886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21" name="Text 7">
          <a:extLst>
            <a:ext uri="{FF2B5EF4-FFF2-40B4-BE49-F238E27FC236}">
              <a16:creationId xmlns:a16="http://schemas.microsoft.com/office/drawing/2014/main" id="{00000000-0008-0000-0E00-000015000000}"/>
            </a:ext>
          </a:extLst>
        </xdr:cNvPr>
        <xdr:cNvSpPr txBox="1">
          <a:spLocks noChangeArrowheads="1"/>
        </xdr:cNvSpPr>
      </xdr:nvSpPr>
      <xdr:spPr bwMode="auto">
        <a:xfrm>
          <a:off x="10229507100" y="1886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58</xdr:row>
      <xdr:rowOff>47625</xdr:rowOff>
    </xdr:from>
    <xdr:to>
      <xdr:col>0</xdr:col>
      <xdr:colOff>257175</xdr:colOff>
      <xdr:row>58</xdr:row>
      <xdr:rowOff>342900</xdr:rowOff>
    </xdr:to>
    <xdr:sp macro="" textlink="">
      <xdr:nvSpPr>
        <xdr:cNvPr id="22" name="Text 3">
          <a:extLst>
            <a:ext uri="{FF2B5EF4-FFF2-40B4-BE49-F238E27FC236}">
              <a16:creationId xmlns:a16="http://schemas.microsoft.com/office/drawing/2014/main" id="{00000000-0008-0000-0E00-000016000000}"/>
            </a:ext>
          </a:extLst>
        </xdr:cNvPr>
        <xdr:cNvSpPr txBox="1">
          <a:spLocks noChangeArrowheads="1"/>
        </xdr:cNvSpPr>
      </xdr:nvSpPr>
      <xdr:spPr bwMode="auto">
        <a:xfrm>
          <a:off x="10241144745" y="186404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23" name="Text 1">
          <a:extLst>
            <a:ext uri="{FF2B5EF4-FFF2-40B4-BE49-F238E27FC236}">
              <a16:creationId xmlns:a16="http://schemas.microsoft.com/office/drawing/2014/main" id="{00000000-0008-0000-0E00-000017000000}"/>
            </a:ext>
          </a:extLst>
        </xdr:cNvPr>
        <xdr:cNvSpPr txBox="1">
          <a:spLocks noChangeArrowheads="1"/>
        </xdr:cNvSpPr>
      </xdr:nvSpPr>
      <xdr:spPr bwMode="auto">
        <a:xfrm>
          <a:off x="10239220695" y="150190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24" name="Text 7">
          <a:extLst>
            <a:ext uri="{FF2B5EF4-FFF2-40B4-BE49-F238E27FC236}">
              <a16:creationId xmlns:a16="http://schemas.microsoft.com/office/drawing/2014/main" id="{00000000-0008-0000-0E00-000018000000}"/>
            </a:ext>
          </a:extLst>
        </xdr:cNvPr>
        <xdr:cNvSpPr txBox="1">
          <a:spLocks noChangeArrowheads="1"/>
        </xdr:cNvSpPr>
      </xdr:nvSpPr>
      <xdr:spPr bwMode="auto">
        <a:xfrm>
          <a:off x="10229507100" y="150190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42</xdr:row>
      <xdr:rowOff>47625</xdr:rowOff>
    </xdr:from>
    <xdr:to>
      <xdr:col>0</xdr:col>
      <xdr:colOff>257175</xdr:colOff>
      <xdr:row>42</xdr:row>
      <xdr:rowOff>342900</xdr:rowOff>
    </xdr:to>
    <xdr:sp macro="" textlink="">
      <xdr:nvSpPr>
        <xdr:cNvPr id="25" name="Text 3">
          <a:extLst>
            <a:ext uri="{FF2B5EF4-FFF2-40B4-BE49-F238E27FC236}">
              <a16:creationId xmlns:a16="http://schemas.microsoft.com/office/drawing/2014/main" id="{00000000-0008-0000-0E00-000019000000}"/>
            </a:ext>
          </a:extLst>
        </xdr:cNvPr>
        <xdr:cNvSpPr txBox="1">
          <a:spLocks noChangeArrowheads="1"/>
        </xdr:cNvSpPr>
      </xdr:nvSpPr>
      <xdr:spPr bwMode="auto">
        <a:xfrm>
          <a:off x="10241144745" y="147923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1608666</xdr:colOff>
      <xdr:row>0</xdr:row>
      <xdr:rowOff>0</xdr:rowOff>
    </xdr:from>
    <xdr:to>
      <xdr:col>13</xdr:col>
      <xdr:colOff>220466</xdr:colOff>
      <xdr:row>2</xdr:row>
      <xdr:rowOff>107433</xdr:rowOff>
    </xdr:to>
    <xdr:pic>
      <xdr:nvPicPr>
        <xdr:cNvPr id="26" name="Picture 25">
          <a:extLst>
            <a:ext uri="{FF2B5EF4-FFF2-40B4-BE49-F238E27FC236}">
              <a16:creationId xmlns:a16="http://schemas.microsoft.com/office/drawing/2014/main" id="{00000000-0008-0000-0E00-00001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5663820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822960</xdr:colOff>
      <xdr:row>0</xdr:row>
      <xdr:rowOff>0</xdr:rowOff>
    </xdr:from>
    <xdr:to>
      <xdr:col>11</xdr:col>
      <xdr:colOff>1533435</xdr:colOff>
      <xdr:row>2</xdr:row>
      <xdr:rowOff>171780</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30727460"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828676</xdr:colOff>
      <xdr:row>0</xdr:row>
      <xdr:rowOff>28575</xdr:rowOff>
    </xdr:from>
    <xdr:to>
      <xdr:col>11</xdr:col>
      <xdr:colOff>1531531</xdr:colOff>
      <xdr:row>2</xdr:row>
      <xdr:rowOff>200355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78785494" y="28575"/>
          <a:ext cx="702855" cy="7147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1175" name="Picture 8" descr="logo">
          <a:extLst>
            <a:ext uri="{FF2B5EF4-FFF2-40B4-BE49-F238E27FC236}">
              <a16:creationId xmlns:a16="http://schemas.microsoft.com/office/drawing/2014/main" id="{00000000-0008-0000-0100-0000C77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2928075</xdr:colOff>
      <xdr:row>0</xdr:row>
      <xdr:rowOff>38100</xdr:rowOff>
    </xdr:from>
    <xdr:to>
      <xdr:col>2</xdr:col>
      <xdr:colOff>285750</xdr:colOff>
      <xdr:row>0</xdr:row>
      <xdr:rowOff>750900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8981800" y="38100"/>
          <a:ext cx="73905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0</xdr:colOff>
      <xdr:row>0</xdr:row>
      <xdr:rowOff>9525</xdr:rowOff>
    </xdr:from>
    <xdr:ext cx="9954" cy="171450"/>
    <xdr:pic>
      <xdr:nvPicPr>
        <xdr:cNvPr id="2" name="Picture 8"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1905001</xdr:colOff>
      <xdr:row>0</xdr:row>
      <xdr:rowOff>32106</xdr:rowOff>
    </xdr:from>
    <xdr:to>
      <xdr:col>8</xdr:col>
      <xdr:colOff>290947</xdr:colOff>
      <xdr:row>3</xdr:row>
      <xdr:rowOff>29995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9218688" y="32106"/>
          <a:ext cx="751143" cy="7149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1524000</xdr:colOff>
      <xdr:row>0</xdr:row>
      <xdr:rowOff>21981</xdr:rowOff>
    </xdr:from>
    <xdr:to>
      <xdr:col>13</xdr:col>
      <xdr:colOff>180250</xdr:colOff>
      <xdr:row>2</xdr:row>
      <xdr:rowOff>156931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68939039" y="21981"/>
          <a:ext cx="707788" cy="706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1490382</xdr:colOff>
      <xdr:row>0</xdr:row>
      <xdr:rowOff>33618</xdr:rowOff>
    </xdr:from>
    <xdr:to>
      <xdr:col>13</xdr:col>
      <xdr:colOff>196125</xdr:colOff>
      <xdr:row>2</xdr:row>
      <xdr:rowOff>193968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5893522" y="33618"/>
          <a:ext cx="722802" cy="7094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161925</xdr:rowOff>
    </xdr:from>
    <xdr:to>
      <xdr:col>0</xdr:col>
      <xdr:colOff>0</xdr:colOff>
      <xdr:row>55</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28574</xdr:rowOff>
    </xdr:from>
    <xdr:to>
      <xdr:col>1</xdr:col>
      <xdr:colOff>5274067</xdr:colOff>
      <xdr:row>29</xdr:row>
      <xdr:rowOff>231169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1276350</xdr:colOff>
      <xdr:row>0</xdr:row>
      <xdr:rowOff>9525</xdr:rowOff>
    </xdr:from>
    <xdr:ext cx="9954" cy="171450"/>
    <xdr:pic>
      <xdr:nvPicPr>
        <xdr:cNvPr id="4" name="Picture 8" descr="logo">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4441433</xdr:colOff>
      <xdr:row>0</xdr:row>
      <xdr:rowOff>32106</xdr:rowOff>
    </xdr:from>
    <xdr:to>
      <xdr:col>1</xdr:col>
      <xdr:colOff>5220509</xdr:colOff>
      <xdr:row>1</xdr:row>
      <xdr:rowOff>331769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3621486" y="32106"/>
          <a:ext cx="779076" cy="770562"/>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0.91364</cdr:x>
      <cdr:y>0.01296</cdr:y>
    </cdr:from>
    <cdr:to>
      <cdr:x>0.95549</cdr:x>
      <cdr:y>0.10668</cdr:y>
    </cdr:to>
    <cdr:pic>
      <cdr:nvPicPr>
        <cdr:cNvPr id="2" name="Picture 1" descr="logo">
          <a:extLst xmlns:a="http://schemas.openxmlformats.org/drawingml/2006/main">
            <a:ext uri="{FF2B5EF4-FFF2-40B4-BE49-F238E27FC236}">
              <a16:creationId xmlns:a16="http://schemas.microsoft.com/office/drawing/2014/main" id="{5F3DCA46-D61F-4A83-8D8A-1EE26EB83CC7}"/>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0.91364</cdr:x>
      <cdr:y>0.01296</cdr:y>
    </cdr:from>
    <cdr:to>
      <cdr:x>0.95549</cdr:x>
      <cdr:y>0.10668</cdr:y>
    </cdr:to>
    <cdr:pic>
      <cdr:nvPicPr>
        <cdr:cNvPr id="3" name="Picture 1" descr="logo">
          <a:extLst xmlns:a="http://schemas.openxmlformats.org/drawingml/2006/main">
            <a:ext uri="{FF2B5EF4-FFF2-40B4-BE49-F238E27FC236}">
              <a16:creationId xmlns:a16="http://schemas.microsoft.com/office/drawing/2014/main" id="{5B23C38F-1602-45FA-B95D-7DB265D7EDEE}"/>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xdr:wsDr xmlns:xdr="http://schemas.openxmlformats.org/drawingml/2006/spreadsheetDrawing" xmlns:a="http://schemas.openxmlformats.org/drawingml/2006/main">
  <xdr:twoCellAnchor>
    <xdr:from>
      <xdr:col>1</xdr:col>
      <xdr:colOff>914400</xdr:colOff>
      <xdr:row>5</xdr:row>
      <xdr:rowOff>0</xdr:rowOff>
    </xdr:from>
    <xdr:to>
      <xdr:col>1</xdr:col>
      <xdr:colOff>1924050</xdr:colOff>
      <xdr:row>5</xdr:row>
      <xdr:rowOff>0</xdr:rowOff>
    </xdr:to>
    <xdr:sp macro="" textlink="">
      <xdr:nvSpPr>
        <xdr:cNvPr id="2" name="Text 1">
          <a:extLst>
            <a:ext uri="{FF2B5EF4-FFF2-40B4-BE49-F238E27FC236}">
              <a16:creationId xmlns:a16="http://schemas.microsoft.com/office/drawing/2014/main" id="{00000000-0008-0000-0600-000002000000}"/>
            </a:ext>
          </a:extLst>
        </xdr:cNvPr>
        <xdr:cNvSpPr txBox="1">
          <a:spLocks noChangeArrowheads="1"/>
        </xdr:cNvSpPr>
      </xdr:nvSpPr>
      <xdr:spPr bwMode="auto">
        <a:xfrm>
          <a:off x="9986467200" y="809625"/>
          <a:ext cx="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5</xdr:row>
      <xdr:rowOff>0</xdr:rowOff>
    </xdr:from>
    <xdr:to>
      <xdr:col>0</xdr:col>
      <xdr:colOff>257175</xdr:colOff>
      <xdr:row>5</xdr:row>
      <xdr:rowOff>0</xdr:rowOff>
    </xdr:to>
    <xdr:sp macro="" textlink="">
      <xdr:nvSpPr>
        <xdr:cNvPr id="3" name="Text 3">
          <a:extLst>
            <a:ext uri="{FF2B5EF4-FFF2-40B4-BE49-F238E27FC236}">
              <a16:creationId xmlns:a16="http://schemas.microsoft.com/office/drawing/2014/main" id="{00000000-0008-0000-0600-000003000000}"/>
            </a:ext>
          </a:extLst>
        </xdr:cNvPr>
        <xdr:cNvSpPr txBox="1">
          <a:spLocks noChangeArrowheads="1"/>
        </xdr:cNvSpPr>
      </xdr:nvSpPr>
      <xdr:spPr bwMode="auto">
        <a:xfrm>
          <a:off x="9987429225" y="809625"/>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4" name="Text 7">
          <a:extLst>
            <a:ext uri="{FF2B5EF4-FFF2-40B4-BE49-F238E27FC236}">
              <a16:creationId xmlns:a16="http://schemas.microsoft.com/office/drawing/2014/main" id="{00000000-0008-0000-0600-000004000000}"/>
            </a:ext>
          </a:extLst>
        </xdr:cNvPr>
        <xdr:cNvSpPr txBox="1">
          <a:spLocks noChangeArrowheads="1"/>
        </xdr:cNvSpPr>
      </xdr:nvSpPr>
      <xdr:spPr bwMode="auto">
        <a:xfrm>
          <a:off x="9979761600" y="809625"/>
          <a:ext cx="5715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editAs="oneCell">
    <xdr:from>
      <xdr:col>12</xdr:col>
      <xdr:colOff>1820335</xdr:colOff>
      <xdr:row>0</xdr:row>
      <xdr:rowOff>31749</xdr:rowOff>
    </xdr:from>
    <xdr:to>
      <xdr:col>13</xdr:col>
      <xdr:colOff>178134</xdr:colOff>
      <xdr:row>2</xdr:row>
      <xdr:rowOff>116415</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485200" y="31749"/>
          <a:ext cx="739049" cy="70908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10</xdr:col>
      <xdr:colOff>1276350</xdr:colOff>
      <xdr:row>0</xdr:row>
      <xdr:rowOff>9525</xdr:rowOff>
    </xdr:from>
    <xdr:ext cx="9525" cy="171450"/>
    <xdr:pic>
      <xdr:nvPicPr>
        <xdr:cNvPr id="2" name="Picture 8" descr="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6</xdr:col>
      <xdr:colOff>1050285</xdr:colOff>
      <xdr:row>0</xdr:row>
      <xdr:rowOff>38100</xdr:rowOff>
    </xdr:from>
    <xdr:to>
      <xdr:col>6</xdr:col>
      <xdr:colOff>1771560</xdr:colOff>
      <xdr:row>2</xdr:row>
      <xdr:rowOff>209550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9295615" y="38100"/>
          <a:ext cx="721275" cy="695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showGridLines="0" rightToLeft="1" tabSelected="1" view="pageBreakPreview" zoomScaleSheetLayoutView="100" workbookViewId="0">
      <selection activeCell="A17" sqref="A17"/>
    </sheetView>
  </sheetViews>
  <sheetFormatPr defaultRowHeight="12.5"/>
  <cols>
    <col min="1" max="1" width="74.1796875" style="18" customWidth="1"/>
    <col min="2" max="2" width="9.1796875" style="18"/>
    <col min="3" max="3" width="9.26953125" style="18" bestFit="1" customWidth="1"/>
    <col min="4" max="4" width="9.1796875" style="18"/>
    <col min="5" max="5" width="6.7265625" style="18" bestFit="1" customWidth="1"/>
    <col min="6" max="6" width="9.1796875" style="18"/>
    <col min="7" max="7" width="4" style="18" bestFit="1" customWidth="1"/>
    <col min="8" max="10" width="9.1796875" style="18"/>
    <col min="11" max="11" width="4" style="18" bestFit="1" customWidth="1"/>
    <col min="12" max="12" width="6.7265625" style="18" bestFit="1" customWidth="1"/>
    <col min="13" max="256" width="9.1796875" style="18"/>
    <col min="257" max="257" width="75.1796875" style="18" customWidth="1"/>
    <col min="258" max="512" width="9.1796875" style="18"/>
    <col min="513" max="513" width="75.1796875" style="18" customWidth="1"/>
    <col min="514" max="768" width="9.1796875" style="18"/>
    <col min="769" max="769" width="75.1796875" style="18" customWidth="1"/>
    <col min="770" max="1024" width="9.1796875" style="18"/>
    <col min="1025" max="1025" width="75.1796875" style="18" customWidth="1"/>
    <col min="1026" max="1280" width="9.1796875" style="18"/>
    <col min="1281" max="1281" width="75.1796875" style="18" customWidth="1"/>
    <col min="1282" max="1536" width="9.1796875" style="18"/>
    <col min="1537" max="1537" width="75.1796875" style="18" customWidth="1"/>
    <col min="1538" max="1792" width="9.1796875" style="18"/>
    <col min="1793" max="1793" width="75.1796875" style="18" customWidth="1"/>
    <col min="1794" max="2048" width="9.1796875" style="18"/>
    <col min="2049" max="2049" width="75.1796875" style="18" customWidth="1"/>
    <col min="2050" max="2304" width="9.1796875" style="18"/>
    <col min="2305" max="2305" width="75.1796875" style="18" customWidth="1"/>
    <col min="2306" max="2560" width="9.1796875" style="18"/>
    <col min="2561" max="2561" width="75.1796875" style="18" customWidth="1"/>
    <col min="2562" max="2816" width="9.1796875" style="18"/>
    <col min="2817" max="2817" width="75.1796875" style="18" customWidth="1"/>
    <col min="2818" max="3072" width="9.1796875" style="18"/>
    <col min="3073" max="3073" width="75.1796875" style="18" customWidth="1"/>
    <col min="3074" max="3328" width="9.1796875" style="18"/>
    <col min="3329" max="3329" width="75.1796875" style="18" customWidth="1"/>
    <col min="3330" max="3584" width="9.1796875" style="18"/>
    <col min="3585" max="3585" width="75.1796875" style="18" customWidth="1"/>
    <col min="3586" max="3840" width="9.1796875" style="18"/>
    <col min="3841" max="3841" width="75.1796875" style="18" customWidth="1"/>
    <col min="3842" max="4096" width="9.1796875" style="18"/>
    <col min="4097" max="4097" width="75.1796875" style="18" customWidth="1"/>
    <col min="4098" max="4352" width="9.1796875" style="18"/>
    <col min="4353" max="4353" width="75.1796875" style="18" customWidth="1"/>
    <col min="4354" max="4608" width="9.1796875" style="18"/>
    <col min="4609" max="4609" width="75.1796875" style="18" customWidth="1"/>
    <col min="4610" max="4864" width="9.1796875" style="18"/>
    <col min="4865" max="4865" width="75.1796875" style="18" customWidth="1"/>
    <col min="4866" max="5120" width="9.1796875" style="18"/>
    <col min="5121" max="5121" width="75.1796875" style="18" customWidth="1"/>
    <col min="5122" max="5376" width="9.1796875" style="18"/>
    <col min="5377" max="5377" width="75.1796875" style="18" customWidth="1"/>
    <col min="5378" max="5632" width="9.1796875" style="18"/>
    <col min="5633" max="5633" width="75.1796875" style="18" customWidth="1"/>
    <col min="5634" max="5888" width="9.1796875" style="18"/>
    <col min="5889" max="5889" width="75.1796875" style="18" customWidth="1"/>
    <col min="5890" max="6144" width="9.1796875" style="18"/>
    <col min="6145" max="6145" width="75.1796875" style="18" customWidth="1"/>
    <col min="6146" max="6400" width="9.1796875" style="18"/>
    <col min="6401" max="6401" width="75.1796875" style="18" customWidth="1"/>
    <col min="6402" max="6656" width="9.1796875" style="18"/>
    <col min="6657" max="6657" width="75.1796875" style="18" customWidth="1"/>
    <col min="6658" max="6912" width="9.1796875" style="18"/>
    <col min="6913" max="6913" width="75.1796875" style="18" customWidth="1"/>
    <col min="6914" max="7168" width="9.1796875" style="18"/>
    <col min="7169" max="7169" width="75.1796875" style="18" customWidth="1"/>
    <col min="7170" max="7424" width="9.1796875" style="18"/>
    <col min="7425" max="7425" width="75.1796875" style="18" customWidth="1"/>
    <col min="7426" max="7680" width="9.1796875" style="18"/>
    <col min="7681" max="7681" width="75.1796875" style="18" customWidth="1"/>
    <col min="7682" max="7936" width="9.1796875" style="18"/>
    <col min="7937" max="7937" width="75.1796875" style="18" customWidth="1"/>
    <col min="7938" max="8192" width="9.1796875" style="18"/>
    <col min="8193" max="8193" width="75.1796875" style="18" customWidth="1"/>
    <col min="8194" max="8448" width="9.1796875" style="18"/>
    <col min="8449" max="8449" width="75.1796875" style="18" customWidth="1"/>
    <col min="8450" max="8704" width="9.1796875" style="18"/>
    <col min="8705" max="8705" width="75.1796875" style="18" customWidth="1"/>
    <col min="8706" max="8960" width="9.1796875" style="18"/>
    <col min="8961" max="8961" width="75.1796875" style="18" customWidth="1"/>
    <col min="8962" max="9216" width="9.1796875" style="18"/>
    <col min="9217" max="9217" width="75.1796875" style="18" customWidth="1"/>
    <col min="9218" max="9472" width="9.1796875" style="18"/>
    <col min="9473" max="9473" width="75.1796875" style="18" customWidth="1"/>
    <col min="9474" max="9728" width="9.1796875" style="18"/>
    <col min="9729" max="9729" width="75.1796875" style="18" customWidth="1"/>
    <col min="9730" max="9984" width="9.1796875" style="18"/>
    <col min="9985" max="9985" width="75.1796875" style="18" customWidth="1"/>
    <col min="9986" max="10240" width="9.1796875" style="18"/>
    <col min="10241" max="10241" width="75.1796875" style="18" customWidth="1"/>
    <col min="10242" max="10496" width="9.1796875" style="18"/>
    <col min="10497" max="10497" width="75.1796875" style="18" customWidth="1"/>
    <col min="10498" max="10752" width="9.1796875" style="18"/>
    <col min="10753" max="10753" width="75.1796875" style="18" customWidth="1"/>
    <col min="10754" max="11008" width="9.1796875" style="18"/>
    <col min="11009" max="11009" width="75.1796875" style="18" customWidth="1"/>
    <col min="11010" max="11264" width="9.1796875" style="18"/>
    <col min="11265" max="11265" width="75.1796875" style="18" customWidth="1"/>
    <col min="11266" max="11520" width="9.1796875" style="18"/>
    <col min="11521" max="11521" width="75.1796875" style="18" customWidth="1"/>
    <col min="11522" max="11776" width="9.1796875" style="18"/>
    <col min="11777" max="11777" width="75.1796875" style="18" customWidth="1"/>
    <col min="11778" max="12032" width="9.1796875" style="18"/>
    <col min="12033" max="12033" width="75.1796875" style="18" customWidth="1"/>
    <col min="12034" max="12288" width="9.1796875" style="18"/>
    <col min="12289" max="12289" width="75.1796875" style="18" customWidth="1"/>
    <col min="12290" max="12544" width="9.1796875" style="18"/>
    <col min="12545" max="12545" width="75.1796875" style="18" customWidth="1"/>
    <col min="12546" max="12800" width="9.1796875" style="18"/>
    <col min="12801" max="12801" width="75.1796875" style="18" customWidth="1"/>
    <col min="12802" max="13056" width="9.1796875" style="18"/>
    <col min="13057" max="13057" width="75.1796875" style="18" customWidth="1"/>
    <col min="13058" max="13312" width="9.1796875" style="18"/>
    <col min="13313" max="13313" width="75.1796875" style="18" customWidth="1"/>
    <col min="13314" max="13568" width="9.1796875" style="18"/>
    <col min="13569" max="13569" width="75.1796875" style="18" customWidth="1"/>
    <col min="13570" max="13824" width="9.1796875" style="18"/>
    <col min="13825" max="13825" width="75.1796875" style="18" customWidth="1"/>
    <col min="13826" max="14080" width="9.1796875" style="18"/>
    <col min="14081" max="14081" width="75.1796875" style="18" customWidth="1"/>
    <col min="14082" max="14336" width="9.1796875" style="18"/>
    <col min="14337" max="14337" width="75.1796875" style="18" customWidth="1"/>
    <col min="14338" max="14592" width="9.1796875" style="18"/>
    <col min="14593" max="14593" width="75.1796875" style="18" customWidth="1"/>
    <col min="14594" max="14848" width="9.1796875" style="18"/>
    <col min="14849" max="14849" width="75.1796875" style="18" customWidth="1"/>
    <col min="14850" max="15104" width="9.1796875" style="18"/>
    <col min="15105" max="15105" width="75.1796875" style="18" customWidth="1"/>
    <col min="15106" max="15360" width="9.1796875" style="18"/>
    <col min="15361" max="15361" width="75.1796875" style="18" customWidth="1"/>
    <col min="15362" max="15616" width="9.1796875" style="18"/>
    <col min="15617" max="15617" width="75.1796875" style="18" customWidth="1"/>
    <col min="15618" max="15872" width="9.1796875" style="18"/>
    <col min="15873" max="15873" width="75.1796875" style="18" customWidth="1"/>
    <col min="15874" max="16128" width="9.1796875" style="18"/>
    <col min="16129" max="16129" width="75.1796875" style="18" customWidth="1"/>
    <col min="16130" max="16384" width="9.1796875" style="18"/>
  </cols>
  <sheetData>
    <row r="1" spans="1:12" s="292" customFormat="1"/>
    <row r="2" spans="1:12" s="292" customFormat="1" ht="33.65" customHeight="1"/>
    <row r="3" spans="1:12" s="294" customFormat="1" ht="69" customHeight="1">
      <c r="A3" s="293"/>
    </row>
    <row r="4" spans="1:12" s="294" customFormat="1" ht="34.5" customHeight="1">
      <c r="A4" s="295"/>
    </row>
    <row r="5" spans="1:12" s="294" customFormat="1" ht="71.5" customHeight="1">
      <c r="A5" s="296" t="s">
        <v>271</v>
      </c>
    </row>
    <row r="6" spans="1:12" s="292" customFormat="1">
      <c r="C6" s="297"/>
      <c r="D6" s="297"/>
      <c r="E6" s="297"/>
      <c r="L6" s="297"/>
    </row>
    <row r="7" spans="1:12">
      <c r="C7" s="178"/>
      <c r="D7" s="178"/>
      <c r="E7" s="178"/>
      <c r="L7" s="178"/>
    </row>
    <row r="8" spans="1:12">
      <c r="C8" s="178"/>
      <c r="D8" s="178"/>
      <c r="E8" s="178"/>
      <c r="L8" s="178"/>
    </row>
    <row r="9" spans="1:12">
      <c r="C9" s="178"/>
      <c r="D9" s="178"/>
      <c r="E9" s="178"/>
      <c r="L9" s="178"/>
    </row>
    <row r="10" spans="1:12">
      <c r="C10" s="178"/>
      <c r="D10" s="178"/>
      <c r="E10" s="178"/>
      <c r="L10" s="178"/>
    </row>
    <row r="11" spans="1:12">
      <c r="C11" s="178"/>
      <c r="D11" s="178"/>
      <c r="E11" s="178"/>
      <c r="L11" s="178"/>
    </row>
    <row r="12" spans="1:12">
      <c r="C12" s="178"/>
      <c r="D12" s="178"/>
      <c r="E12" s="178"/>
      <c r="L12" s="178"/>
    </row>
    <row r="13" spans="1:12">
      <c r="C13" s="178"/>
      <c r="D13" s="178"/>
      <c r="E13" s="178"/>
      <c r="L13" s="178"/>
    </row>
    <row r="14" spans="1:12">
      <c r="C14" s="178"/>
      <c r="D14" s="178"/>
      <c r="E14" s="178"/>
      <c r="L14" s="178"/>
    </row>
    <row r="15" spans="1:12">
      <c r="C15" s="178"/>
      <c r="D15" s="178"/>
      <c r="E15" s="178"/>
      <c r="L15" s="178"/>
    </row>
    <row r="16" spans="1:12">
      <c r="C16" s="178"/>
      <c r="D16" s="200"/>
      <c r="E16" s="178"/>
      <c r="G16" s="178"/>
      <c r="L16" s="178"/>
    </row>
  </sheetData>
  <phoneticPr fontId="28"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9"/>
  <sheetViews>
    <sheetView rightToLeft="1" view="pageBreakPreview" zoomScale="89" zoomScaleSheetLayoutView="89" workbookViewId="0"/>
  </sheetViews>
  <sheetFormatPr defaultColWidth="9.1796875" defaultRowHeight="14"/>
  <cols>
    <col min="1" max="1" width="4.453125" style="9" customWidth="1"/>
    <col min="2" max="2" width="37.7265625" style="7" customWidth="1"/>
    <col min="3" max="3" width="14.26953125" style="10" bestFit="1" customWidth="1"/>
    <col min="4" max="4" width="14.1796875" style="10" bestFit="1" customWidth="1"/>
    <col min="5" max="5" width="14.26953125" style="10" bestFit="1" customWidth="1"/>
    <col min="6" max="6" width="14.1796875" style="10" bestFit="1" customWidth="1"/>
    <col min="7" max="7" width="14.26953125" style="10" bestFit="1" customWidth="1"/>
    <col min="8" max="8" width="35.453125" style="4" customWidth="1"/>
    <col min="9" max="9" width="4.453125" style="114" customWidth="1"/>
    <col min="10" max="16384" width="9.1796875" style="4"/>
  </cols>
  <sheetData>
    <row r="1" spans="1:9" s="62" customFormat="1" ht="19.5" customHeight="1">
      <c r="A1" s="298"/>
      <c r="B1" s="64"/>
      <c r="C1" s="64"/>
      <c r="D1" s="64"/>
      <c r="E1" s="64"/>
      <c r="F1" s="64"/>
      <c r="G1" s="64"/>
      <c r="H1" s="64"/>
      <c r="I1" s="64"/>
    </row>
    <row r="2" spans="1:9" s="1" customFormat="1" ht="18.75" customHeight="1">
      <c r="A2" s="368" t="s">
        <v>521</v>
      </c>
      <c r="B2" s="368"/>
      <c r="C2" s="368"/>
      <c r="D2" s="368"/>
      <c r="E2" s="368"/>
      <c r="F2" s="368"/>
      <c r="G2" s="368"/>
      <c r="H2" s="368"/>
      <c r="I2" s="368"/>
    </row>
    <row r="3" spans="1:9" s="1" customFormat="1" ht="18.75" customHeight="1">
      <c r="A3" s="368" t="s">
        <v>578</v>
      </c>
      <c r="B3" s="368"/>
      <c r="C3" s="368"/>
      <c r="D3" s="368"/>
      <c r="E3" s="368"/>
      <c r="F3" s="368"/>
      <c r="G3" s="368"/>
      <c r="H3" s="368"/>
      <c r="I3" s="368"/>
    </row>
    <row r="4" spans="1:9" s="6" customFormat="1" ht="42" customHeight="1">
      <c r="A4" s="401" t="s">
        <v>577</v>
      </c>
      <c r="B4" s="402"/>
      <c r="C4" s="402"/>
      <c r="D4" s="402"/>
      <c r="E4" s="402"/>
      <c r="F4" s="402"/>
      <c r="G4" s="402"/>
      <c r="H4" s="402"/>
      <c r="I4" s="402"/>
    </row>
    <row r="5" spans="1:9" ht="20.25" customHeight="1">
      <c r="A5" s="403" t="s">
        <v>538</v>
      </c>
      <c r="B5" s="403"/>
      <c r="C5" s="404"/>
      <c r="D5" s="405"/>
      <c r="E5" s="405"/>
      <c r="F5" s="405"/>
      <c r="G5" s="405"/>
      <c r="H5" s="373" t="s">
        <v>568</v>
      </c>
      <c r="I5" s="373"/>
    </row>
    <row r="6" spans="1:9" ht="54" customHeight="1">
      <c r="A6" s="363" t="s">
        <v>294</v>
      </c>
      <c r="B6" s="363"/>
      <c r="C6" s="103">
        <v>2017</v>
      </c>
      <c r="D6" s="103">
        <v>2018</v>
      </c>
      <c r="E6" s="103">
        <v>2019</v>
      </c>
      <c r="F6" s="103">
        <v>2020</v>
      </c>
      <c r="G6" s="103">
        <v>2021</v>
      </c>
      <c r="H6" s="398" t="s">
        <v>499</v>
      </c>
      <c r="I6" s="399"/>
    </row>
    <row r="7" spans="1:9" ht="30" customHeight="1" thickBot="1">
      <c r="A7" s="55" t="s">
        <v>0</v>
      </c>
      <c r="B7" s="307" t="s">
        <v>1</v>
      </c>
      <c r="C7" s="308">
        <v>85.405312769999995</v>
      </c>
      <c r="D7" s="308">
        <v>19.216850740000002</v>
      </c>
      <c r="E7" s="308">
        <v>12.659091321</v>
      </c>
      <c r="F7" s="308">
        <v>17.529081279999993</v>
      </c>
      <c r="G7" s="308">
        <v>62.150222970000016</v>
      </c>
      <c r="H7" s="68" t="s">
        <v>2</v>
      </c>
      <c r="I7" s="104">
        <v>0</v>
      </c>
    </row>
    <row r="8" spans="1:9" ht="30" customHeight="1" thickTop="1" thickBot="1">
      <c r="A8" s="78" t="s">
        <v>3</v>
      </c>
      <c r="B8" s="25" t="s">
        <v>4</v>
      </c>
      <c r="C8" s="288">
        <v>12.368169630000002</v>
      </c>
      <c r="D8" s="288">
        <v>0.76008591000000003</v>
      </c>
      <c r="E8" s="288">
        <v>0.83056144999999992</v>
      </c>
      <c r="F8" s="288">
        <v>0.498009547</v>
      </c>
      <c r="G8" s="288">
        <v>0.50351327000000001</v>
      </c>
      <c r="H8" s="85" t="s">
        <v>5</v>
      </c>
      <c r="I8" s="105">
        <v>1</v>
      </c>
    </row>
    <row r="9" spans="1:9" ht="30" customHeight="1" thickTop="1" thickBot="1">
      <c r="A9" s="77" t="s">
        <v>6</v>
      </c>
      <c r="B9" s="106" t="s">
        <v>504</v>
      </c>
      <c r="C9" s="289">
        <v>950.74010698000006</v>
      </c>
      <c r="D9" s="289">
        <v>1396.5082845099998</v>
      </c>
      <c r="E9" s="289">
        <v>890.37970913000015</v>
      </c>
      <c r="F9" s="289">
        <v>711.83896187999994</v>
      </c>
      <c r="G9" s="289">
        <v>2169.0069538490002</v>
      </c>
      <c r="H9" s="82" t="s">
        <v>8</v>
      </c>
      <c r="I9" s="108">
        <v>2</v>
      </c>
    </row>
    <row r="10" spans="1:9" ht="30" customHeight="1" thickTop="1" thickBot="1">
      <c r="A10" s="78" t="s">
        <v>9</v>
      </c>
      <c r="B10" s="25" t="s">
        <v>505</v>
      </c>
      <c r="C10" s="288">
        <v>206773.32626279999</v>
      </c>
      <c r="D10" s="288">
        <v>263933.47263456299</v>
      </c>
      <c r="E10" s="288">
        <v>227860.05773026901</v>
      </c>
      <c r="F10" s="288">
        <v>153377.62934283898</v>
      </c>
      <c r="G10" s="288">
        <v>267896.79015642498</v>
      </c>
      <c r="H10" s="85" t="s">
        <v>10</v>
      </c>
      <c r="I10" s="105">
        <v>3</v>
      </c>
    </row>
    <row r="11" spans="1:9" ht="30" customHeight="1" thickTop="1" thickBot="1">
      <c r="A11" s="77" t="s">
        <v>11</v>
      </c>
      <c r="B11" s="106" t="s">
        <v>506</v>
      </c>
      <c r="C11" s="289">
        <v>1.49106307</v>
      </c>
      <c r="D11" s="289">
        <v>0.43922435999999998</v>
      </c>
      <c r="E11" s="289">
        <v>0.85403735000000003</v>
      </c>
      <c r="F11" s="289">
        <v>4.1355006059999999</v>
      </c>
      <c r="G11" s="289">
        <v>0.85568277000000004</v>
      </c>
      <c r="H11" s="82" t="s">
        <v>13</v>
      </c>
      <c r="I11" s="108">
        <v>4</v>
      </c>
    </row>
    <row r="12" spans="1:9" ht="30" customHeight="1" thickTop="1" thickBot="1">
      <c r="A12" s="78" t="s">
        <v>14</v>
      </c>
      <c r="B12" s="25" t="s">
        <v>522</v>
      </c>
      <c r="C12" s="288">
        <v>20769.539742450001</v>
      </c>
      <c r="D12" s="288">
        <v>23682.212822359012</v>
      </c>
      <c r="E12" s="288">
        <v>19970.259285846001</v>
      </c>
      <c r="F12" s="288">
        <v>17440.449992008002</v>
      </c>
      <c r="G12" s="288">
        <v>28901.986423717</v>
      </c>
      <c r="H12" s="85" t="s">
        <v>16</v>
      </c>
      <c r="I12" s="105">
        <v>5</v>
      </c>
    </row>
    <row r="13" spans="1:9" ht="30" customHeight="1" thickTop="1" thickBot="1">
      <c r="A13" s="77" t="s">
        <v>17</v>
      </c>
      <c r="B13" s="106" t="s">
        <v>523</v>
      </c>
      <c r="C13" s="289">
        <v>7216.6924000799982</v>
      </c>
      <c r="D13" s="289">
        <v>7728.6758381310037</v>
      </c>
      <c r="E13" s="289">
        <v>7617.8136664339991</v>
      </c>
      <c r="F13" s="289">
        <v>5310.9102718079994</v>
      </c>
      <c r="G13" s="289">
        <v>7903.7794332920012</v>
      </c>
      <c r="H13" s="82" t="s">
        <v>19</v>
      </c>
      <c r="I13" s="108">
        <v>6</v>
      </c>
    </row>
    <row r="14" spans="1:9" ht="30" customHeight="1" thickTop="1" thickBot="1">
      <c r="A14" s="78" t="s">
        <v>20</v>
      </c>
      <c r="B14" s="25" t="s">
        <v>524</v>
      </c>
      <c r="C14" s="288">
        <v>287.26908851000013</v>
      </c>
      <c r="D14" s="288">
        <v>136.25417415999999</v>
      </c>
      <c r="E14" s="288">
        <v>159.10083272400007</v>
      </c>
      <c r="F14" s="288">
        <v>155.77325987899999</v>
      </c>
      <c r="G14" s="288">
        <v>170.03649024699999</v>
      </c>
      <c r="H14" s="85" t="s">
        <v>21</v>
      </c>
      <c r="I14" s="105">
        <v>7</v>
      </c>
    </row>
    <row r="15" spans="1:9" ht="30" customHeight="1" thickTop="1" thickBot="1">
      <c r="A15" s="77" t="s">
        <v>22</v>
      </c>
      <c r="B15" s="106" t="s">
        <v>23</v>
      </c>
      <c r="C15" s="289">
        <v>62.685524539999982</v>
      </c>
      <c r="D15" s="289">
        <v>40.912038390000006</v>
      </c>
      <c r="E15" s="289">
        <v>56.172734481999989</v>
      </c>
      <c r="F15" s="289">
        <v>36.282816595</v>
      </c>
      <c r="G15" s="289">
        <v>70.658086414999985</v>
      </c>
      <c r="H15" s="82" t="s">
        <v>24</v>
      </c>
      <c r="I15" s="108">
        <v>8</v>
      </c>
    </row>
    <row r="16" spans="1:9" ht="30" customHeight="1" thickTop="1">
      <c r="A16" s="39" t="s">
        <v>25</v>
      </c>
      <c r="B16" s="122" t="s">
        <v>525</v>
      </c>
      <c r="C16" s="309">
        <v>0.33207216000000001</v>
      </c>
      <c r="D16" s="309">
        <v>0.28044775999999999</v>
      </c>
      <c r="E16" s="309">
        <v>9.0501319999999996E-2</v>
      </c>
      <c r="F16" s="309">
        <v>6.3066319999999995E-2</v>
      </c>
      <c r="G16" s="309">
        <v>3.2947579999999997E-2</v>
      </c>
      <c r="H16" s="41" t="s">
        <v>27</v>
      </c>
      <c r="I16" s="111" t="s">
        <v>25</v>
      </c>
    </row>
    <row r="17" spans="1:9" ht="31.5" customHeight="1">
      <c r="A17" s="365" t="s">
        <v>253</v>
      </c>
      <c r="B17" s="365"/>
      <c r="C17" s="172">
        <v>236159.84974298987</v>
      </c>
      <c r="D17" s="172">
        <v>296938.73240088252</v>
      </c>
      <c r="E17" s="172">
        <v>256568.21815032585</v>
      </c>
      <c r="F17" s="304">
        <v>177055.11030276233</v>
      </c>
      <c r="G17" s="172">
        <v>307175.79991053516</v>
      </c>
      <c r="H17" s="366" t="s">
        <v>28</v>
      </c>
      <c r="I17" s="366"/>
    </row>
    <row r="18" spans="1:9" ht="14.5">
      <c r="A18" s="112" t="s">
        <v>283</v>
      </c>
      <c r="C18" s="254"/>
      <c r="D18" s="254"/>
      <c r="E18" s="254"/>
      <c r="F18" s="254"/>
      <c r="G18" s="254"/>
      <c r="I18" s="113" t="s">
        <v>485</v>
      </c>
    </row>
    <row r="19" spans="1:9">
      <c r="A19" s="367" t="s">
        <v>487</v>
      </c>
      <c r="B19" s="367"/>
      <c r="H19" s="400" t="s">
        <v>486</v>
      </c>
      <c r="I19" s="400"/>
    </row>
  </sheetData>
  <mergeCells count="12">
    <mergeCell ref="A2:I2"/>
    <mergeCell ref="A3:I3"/>
    <mergeCell ref="A4:I4"/>
    <mergeCell ref="A5:B5"/>
    <mergeCell ref="H5:I5"/>
    <mergeCell ref="C5:G5"/>
    <mergeCell ref="A6:B6"/>
    <mergeCell ref="H6:I6"/>
    <mergeCell ref="A17:B17"/>
    <mergeCell ref="H17:I17"/>
    <mergeCell ref="A19:B19"/>
    <mergeCell ref="H19:I19"/>
  </mergeCells>
  <printOptions horizontalCentered="1" verticalCentered="1"/>
  <pageMargins left="0" right="0" top="0.51181102362204722" bottom="0.51181102362204722" header="0.51181102362204722" footer="0.51181102362204722"/>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Q69"/>
  <sheetViews>
    <sheetView rightToLeft="1" view="pageBreakPreview" zoomScaleSheetLayoutView="100" workbookViewId="0">
      <selection sqref="A1:N1"/>
    </sheetView>
  </sheetViews>
  <sheetFormatPr defaultRowHeight="14"/>
  <cols>
    <col min="1" max="1" width="2.54296875" style="9" bestFit="1" customWidth="1"/>
    <col min="2" max="2" width="24" style="7" bestFit="1" customWidth="1"/>
    <col min="3" max="3" width="12.7265625" style="4" bestFit="1" customWidth="1"/>
    <col min="4" max="4" width="12.7265625" style="130" bestFit="1" customWidth="1"/>
    <col min="5" max="5" width="9.7265625" style="130" customWidth="1"/>
    <col min="6" max="6" width="12.54296875" style="130" bestFit="1" customWidth="1"/>
    <col min="7" max="7" width="10.26953125" style="130" customWidth="1"/>
    <col min="8" max="8" width="7.81640625" style="130" bestFit="1" customWidth="1"/>
    <col min="9" max="9" width="11.54296875" style="4" bestFit="1" customWidth="1"/>
    <col min="10" max="10" width="7.81640625" style="130" bestFit="1" customWidth="1"/>
    <col min="11" max="11" width="10.26953125" style="130" customWidth="1"/>
    <col min="12" max="12" width="7.81640625" style="130" bestFit="1" customWidth="1"/>
    <col min="13" max="13" width="24.81640625" style="4" customWidth="1"/>
    <col min="14" max="14" width="3.54296875" style="114" bestFit="1" customWidth="1"/>
    <col min="15" max="15" width="11.26953125" style="4" bestFit="1" customWidth="1"/>
    <col min="16" max="16" width="9.1796875" style="4"/>
    <col min="17" max="17" width="9.81640625" style="4" bestFit="1" customWidth="1"/>
    <col min="18" max="248" width="9.1796875" style="4"/>
    <col min="249" max="249" width="3.1796875" style="4" customWidth="1"/>
    <col min="250" max="250" width="23.7265625" style="4" customWidth="1"/>
    <col min="251" max="251" width="9.7265625" style="4" customWidth="1"/>
    <col min="252" max="252" width="6.1796875" style="4" bestFit="1" customWidth="1"/>
    <col min="253" max="253" width="9.7265625" style="4" customWidth="1"/>
    <col min="254" max="254" width="5.7265625" style="4" customWidth="1"/>
    <col min="255" max="255" width="9.7265625" style="4" customWidth="1"/>
    <col min="256" max="256" width="5.7265625" style="4" customWidth="1"/>
    <col min="257" max="257" width="9.7265625" style="4" customWidth="1"/>
    <col min="258" max="258" width="5.7265625" style="4" customWidth="1"/>
    <col min="259" max="259" width="9.7265625" style="4" customWidth="1"/>
    <col min="260" max="260" width="5.54296875" style="4" bestFit="1" customWidth="1"/>
    <col min="261" max="261" width="23.7265625" style="4" customWidth="1"/>
    <col min="262" max="262" width="3.1796875" style="4" customWidth="1"/>
    <col min="263" max="263" width="11.26953125" style="4" bestFit="1" customWidth="1"/>
    <col min="264" max="504" width="9.1796875" style="4"/>
    <col min="505" max="505" width="3.1796875" style="4" customWidth="1"/>
    <col min="506" max="506" width="23.7265625" style="4" customWidth="1"/>
    <col min="507" max="507" width="9.7265625" style="4" customWidth="1"/>
    <col min="508" max="508" width="6.1796875" style="4" bestFit="1" customWidth="1"/>
    <col min="509" max="509" width="9.7265625" style="4" customWidth="1"/>
    <col min="510" max="510" width="5.7265625" style="4" customWidth="1"/>
    <col min="511" max="511" width="9.7265625" style="4" customWidth="1"/>
    <col min="512" max="512" width="5.7265625" style="4" customWidth="1"/>
    <col min="513" max="513" width="9.7265625" style="4" customWidth="1"/>
    <col min="514" max="514" width="5.7265625" style="4" customWidth="1"/>
    <col min="515" max="515" width="9.7265625" style="4" customWidth="1"/>
    <col min="516" max="516" width="5.54296875" style="4" bestFit="1" customWidth="1"/>
    <col min="517" max="517" width="23.7265625" style="4" customWidth="1"/>
    <col min="518" max="518" width="3.1796875" style="4" customWidth="1"/>
    <col min="519" max="519" width="11.26953125" style="4" bestFit="1" customWidth="1"/>
    <col min="520" max="760" width="9.1796875" style="4"/>
    <col min="761" max="761" width="3.1796875" style="4" customWidth="1"/>
    <col min="762" max="762" width="23.7265625" style="4" customWidth="1"/>
    <col min="763" max="763" width="9.7265625" style="4" customWidth="1"/>
    <col min="764" max="764" width="6.1796875" style="4" bestFit="1" customWidth="1"/>
    <col min="765" max="765" width="9.7265625" style="4" customWidth="1"/>
    <col min="766" max="766" width="5.7265625" style="4" customWidth="1"/>
    <col min="767" max="767" width="9.7265625" style="4" customWidth="1"/>
    <col min="768" max="768" width="5.7265625" style="4" customWidth="1"/>
    <col min="769" max="769" width="9.7265625" style="4" customWidth="1"/>
    <col min="770" max="770" width="5.7265625" style="4" customWidth="1"/>
    <col min="771" max="771" width="9.7265625" style="4" customWidth="1"/>
    <col min="772" max="772" width="5.54296875" style="4" bestFit="1" customWidth="1"/>
    <col min="773" max="773" width="23.7265625" style="4" customWidth="1"/>
    <col min="774" max="774" width="3.1796875" style="4" customWidth="1"/>
    <col min="775" max="775" width="11.26953125" style="4" bestFit="1" customWidth="1"/>
    <col min="776" max="1016" width="9.1796875" style="4"/>
    <col min="1017" max="1017" width="3.1796875" style="4" customWidth="1"/>
    <col min="1018" max="1018" width="23.7265625" style="4" customWidth="1"/>
    <col min="1019" max="1019" width="9.7265625" style="4" customWidth="1"/>
    <col min="1020" max="1020" width="6.1796875" style="4" bestFit="1" customWidth="1"/>
    <col min="1021" max="1021" width="9.7265625" style="4" customWidth="1"/>
    <col min="1022" max="1022" width="5.7265625" style="4" customWidth="1"/>
    <col min="1023" max="1023" width="9.7265625" style="4" customWidth="1"/>
    <col min="1024" max="1024" width="5.7265625" style="4" customWidth="1"/>
    <col min="1025" max="1025" width="9.7265625" style="4" customWidth="1"/>
    <col min="1026" max="1026" width="5.7265625" style="4" customWidth="1"/>
    <col min="1027" max="1027" width="9.7265625" style="4" customWidth="1"/>
    <col min="1028" max="1028" width="5.54296875" style="4" bestFit="1" customWidth="1"/>
    <col min="1029" max="1029" width="23.7265625" style="4" customWidth="1"/>
    <col min="1030" max="1030" width="3.1796875" style="4" customWidth="1"/>
    <col min="1031" max="1031" width="11.26953125" style="4" bestFit="1" customWidth="1"/>
    <col min="1032" max="1272" width="9.1796875" style="4"/>
    <col min="1273" max="1273" width="3.1796875" style="4" customWidth="1"/>
    <col min="1274" max="1274" width="23.7265625" style="4" customWidth="1"/>
    <col min="1275" max="1275" width="9.7265625" style="4" customWidth="1"/>
    <col min="1276" max="1276" width="6.1796875" style="4" bestFit="1" customWidth="1"/>
    <col min="1277" max="1277" width="9.7265625" style="4" customWidth="1"/>
    <col min="1278" max="1278" width="5.7265625" style="4" customWidth="1"/>
    <col min="1279" max="1279" width="9.7265625" style="4" customWidth="1"/>
    <col min="1280" max="1280" width="5.7265625" style="4" customWidth="1"/>
    <col min="1281" max="1281" width="9.7265625" style="4" customWidth="1"/>
    <col min="1282" max="1282" width="5.7265625" style="4" customWidth="1"/>
    <col min="1283" max="1283" width="9.7265625" style="4" customWidth="1"/>
    <col min="1284" max="1284" width="5.54296875" style="4" bestFit="1" customWidth="1"/>
    <col min="1285" max="1285" width="23.7265625" style="4" customWidth="1"/>
    <col min="1286" max="1286" width="3.1796875" style="4" customWidth="1"/>
    <col min="1287" max="1287" width="11.26953125" style="4" bestFit="1" customWidth="1"/>
    <col min="1288" max="1528" width="9.1796875" style="4"/>
    <col min="1529" max="1529" width="3.1796875" style="4" customWidth="1"/>
    <col min="1530" max="1530" width="23.7265625" style="4" customWidth="1"/>
    <col min="1531" max="1531" width="9.7265625" style="4" customWidth="1"/>
    <col min="1532" max="1532" width="6.1796875" style="4" bestFit="1" customWidth="1"/>
    <col min="1533" max="1533" width="9.7265625" style="4" customWidth="1"/>
    <col min="1534" max="1534" width="5.7265625" style="4" customWidth="1"/>
    <col min="1535" max="1535" width="9.7265625" style="4" customWidth="1"/>
    <col min="1536" max="1536" width="5.7265625" style="4" customWidth="1"/>
    <col min="1537" max="1537" width="9.7265625" style="4" customWidth="1"/>
    <col min="1538" max="1538" width="5.7265625" style="4" customWidth="1"/>
    <col min="1539" max="1539" width="9.7265625" style="4" customWidth="1"/>
    <col min="1540" max="1540" width="5.54296875" style="4" bestFit="1" customWidth="1"/>
    <col min="1541" max="1541" width="23.7265625" style="4" customWidth="1"/>
    <col min="1542" max="1542" width="3.1796875" style="4" customWidth="1"/>
    <col min="1543" max="1543" width="11.26953125" style="4" bestFit="1" customWidth="1"/>
    <col min="1544" max="1784" width="9.1796875" style="4"/>
    <col min="1785" max="1785" width="3.1796875" style="4" customWidth="1"/>
    <col min="1786" max="1786" width="23.7265625" style="4" customWidth="1"/>
    <col min="1787" max="1787" width="9.7265625" style="4" customWidth="1"/>
    <col min="1788" max="1788" width="6.1796875" style="4" bestFit="1" customWidth="1"/>
    <col min="1789" max="1789" width="9.7265625" style="4" customWidth="1"/>
    <col min="1790" max="1790" width="5.7265625" style="4" customWidth="1"/>
    <col min="1791" max="1791" width="9.7265625" style="4" customWidth="1"/>
    <col min="1792" max="1792" width="5.7265625" style="4" customWidth="1"/>
    <col min="1793" max="1793" width="9.7265625" style="4" customWidth="1"/>
    <col min="1794" max="1794" width="5.7265625" style="4" customWidth="1"/>
    <col min="1795" max="1795" width="9.7265625" style="4" customWidth="1"/>
    <col min="1796" max="1796" width="5.54296875" style="4" bestFit="1" customWidth="1"/>
    <col min="1797" max="1797" width="23.7265625" style="4" customWidth="1"/>
    <col min="1798" max="1798" width="3.1796875" style="4" customWidth="1"/>
    <col min="1799" max="1799" width="11.26953125" style="4" bestFit="1" customWidth="1"/>
    <col min="1800" max="2040" width="9.1796875" style="4"/>
    <col min="2041" max="2041" width="3.1796875" style="4" customWidth="1"/>
    <col min="2042" max="2042" width="23.7265625" style="4" customWidth="1"/>
    <col min="2043" max="2043" width="9.7265625" style="4" customWidth="1"/>
    <col min="2044" max="2044" width="6.1796875" style="4" bestFit="1" customWidth="1"/>
    <col min="2045" max="2045" width="9.7265625" style="4" customWidth="1"/>
    <col min="2046" max="2046" width="5.7265625" style="4" customWidth="1"/>
    <col min="2047" max="2047" width="9.7265625" style="4" customWidth="1"/>
    <col min="2048" max="2048" width="5.7265625" style="4" customWidth="1"/>
    <col min="2049" max="2049" width="9.7265625" style="4" customWidth="1"/>
    <col min="2050" max="2050" width="5.7265625" style="4" customWidth="1"/>
    <col min="2051" max="2051" width="9.7265625" style="4" customWidth="1"/>
    <col min="2052" max="2052" width="5.54296875" style="4" bestFit="1" customWidth="1"/>
    <col min="2053" max="2053" width="23.7265625" style="4" customWidth="1"/>
    <col min="2054" max="2054" width="3.1796875" style="4" customWidth="1"/>
    <col min="2055" max="2055" width="11.26953125" style="4" bestFit="1" customWidth="1"/>
    <col min="2056" max="2296" width="9.1796875" style="4"/>
    <col min="2297" max="2297" width="3.1796875" style="4" customWidth="1"/>
    <col min="2298" max="2298" width="23.7265625" style="4" customWidth="1"/>
    <col min="2299" max="2299" width="9.7265625" style="4" customWidth="1"/>
    <col min="2300" max="2300" width="6.1796875" style="4" bestFit="1" customWidth="1"/>
    <col min="2301" max="2301" width="9.7265625" style="4" customWidth="1"/>
    <col min="2302" max="2302" width="5.7265625" style="4" customWidth="1"/>
    <col min="2303" max="2303" width="9.7265625" style="4" customWidth="1"/>
    <col min="2304" max="2304" width="5.7265625" style="4" customWidth="1"/>
    <col min="2305" max="2305" width="9.7265625" style="4" customWidth="1"/>
    <col min="2306" max="2306" width="5.7265625" style="4" customWidth="1"/>
    <col min="2307" max="2307" width="9.7265625" style="4" customWidth="1"/>
    <col min="2308" max="2308" width="5.54296875" style="4" bestFit="1" customWidth="1"/>
    <col min="2309" max="2309" width="23.7265625" style="4" customWidth="1"/>
    <col min="2310" max="2310" width="3.1796875" style="4" customWidth="1"/>
    <col min="2311" max="2311" width="11.26953125" style="4" bestFit="1" customWidth="1"/>
    <col min="2312" max="2552" width="9.1796875" style="4"/>
    <col min="2553" max="2553" width="3.1796875" style="4" customWidth="1"/>
    <col min="2554" max="2554" width="23.7265625" style="4" customWidth="1"/>
    <col min="2555" max="2555" width="9.7265625" style="4" customWidth="1"/>
    <col min="2556" max="2556" width="6.1796875" style="4" bestFit="1" customWidth="1"/>
    <col min="2557" max="2557" width="9.7265625" style="4" customWidth="1"/>
    <col min="2558" max="2558" width="5.7265625" style="4" customWidth="1"/>
    <col min="2559" max="2559" width="9.7265625" style="4" customWidth="1"/>
    <col min="2560" max="2560" width="5.7265625" style="4" customWidth="1"/>
    <col min="2561" max="2561" width="9.7265625" style="4" customWidth="1"/>
    <col min="2562" max="2562" width="5.7265625" style="4" customWidth="1"/>
    <col min="2563" max="2563" width="9.7265625" style="4" customWidth="1"/>
    <col min="2564" max="2564" width="5.54296875" style="4" bestFit="1" customWidth="1"/>
    <col min="2565" max="2565" width="23.7265625" style="4" customWidth="1"/>
    <col min="2566" max="2566" width="3.1796875" style="4" customWidth="1"/>
    <col min="2567" max="2567" width="11.26953125" style="4" bestFit="1" customWidth="1"/>
    <col min="2568" max="2808" width="9.1796875" style="4"/>
    <col min="2809" max="2809" width="3.1796875" style="4" customWidth="1"/>
    <col min="2810" max="2810" width="23.7265625" style="4" customWidth="1"/>
    <col min="2811" max="2811" width="9.7265625" style="4" customWidth="1"/>
    <col min="2812" max="2812" width="6.1796875" style="4" bestFit="1" customWidth="1"/>
    <col min="2813" max="2813" width="9.7265625" style="4" customWidth="1"/>
    <col min="2814" max="2814" width="5.7265625" style="4" customWidth="1"/>
    <col min="2815" max="2815" width="9.7265625" style="4" customWidth="1"/>
    <col min="2816" max="2816" width="5.7265625" style="4" customWidth="1"/>
    <col min="2817" max="2817" width="9.7265625" style="4" customWidth="1"/>
    <col min="2818" max="2818" width="5.7265625" style="4" customWidth="1"/>
    <col min="2819" max="2819" width="9.7265625" style="4" customWidth="1"/>
    <col min="2820" max="2820" width="5.54296875" style="4" bestFit="1" customWidth="1"/>
    <col min="2821" max="2821" width="23.7265625" style="4" customWidth="1"/>
    <col min="2822" max="2822" width="3.1796875" style="4" customWidth="1"/>
    <col min="2823" max="2823" width="11.26953125" style="4" bestFit="1" customWidth="1"/>
    <col min="2824" max="3064" width="9.1796875" style="4"/>
    <col min="3065" max="3065" width="3.1796875" style="4" customWidth="1"/>
    <col min="3066" max="3066" width="23.7265625" style="4" customWidth="1"/>
    <col min="3067" max="3067" width="9.7265625" style="4" customWidth="1"/>
    <col min="3068" max="3068" width="6.1796875" style="4" bestFit="1" customWidth="1"/>
    <col min="3069" max="3069" width="9.7265625" style="4" customWidth="1"/>
    <col min="3070" max="3070" width="5.7265625" style="4" customWidth="1"/>
    <col min="3071" max="3071" width="9.7265625" style="4" customWidth="1"/>
    <col min="3072" max="3072" width="5.7265625" style="4" customWidth="1"/>
    <col min="3073" max="3073" width="9.7265625" style="4" customWidth="1"/>
    <col min="3074" max="3074" width="5.7265625" style="4" customWidth="1"/>
    <col min="3075" max="3075" width="9.7265625" style="4" customWidth="1"/>
    <col min="3076" max="3076" width="5.54296875" style="4" bestFit="1" customWidth="1"/>
    <col min="3077" max="3077" width="23.7265625" style="4" customWidth="1"/>
    <col min="3078" max="3078" width="3.1796875" style="4" customWidth="1"/>
    <col min="3079" max="3079" width="11.26953125" style="4" bestFit="1" customWidth="1"/>
    <col min="3080" max="3320" width="9.1796875" style="4"/>
    <col min="3321" max="3321" width="3.1796875" style="4" customWidth="1"/>
    <col min="3322" max="3322" width="23.7265625" style="4" customWidth="1"/>
    <col min="3323" max="3323" width="9.7265625" style="4" customWidth="1"/>
    <col min="3324" max="3324" width="6.1796875" style="4" bestFit="1" customWidth="1"/>
    <col min="3325" max="3325" width="9.7265625" style="4" customWidth="1"/>
    <col min="3326" max="3326" width="5.7265625" style="4" customWidth="1"/>
    <col min="3327" max="3327" width="9.7265625" style="4" customWidth="1"/>
    <col min="3328" max="3328" width="5.7265625" style="4" customWidth="1"/>
    <col min="3329" max="3329" width="9.7265625" style="4" customWidth="1"/>
    <col min="3330" max="3330" width="5.7265625" style="4" customWidth="1"/>
    <col min="3331" max="3331" width="9.7265625" style="4" customWidth="1"/>
    <col min="3332" max="3332" width="5.54296875" style="4" bestFit="1" customWidth="1"/>
    <col min="3333" max="3333" width="23.7265625" style="4" customWidth="1"/>
    <col min="3334" max="3334" width="3.1796875" style="4" customWidth="1"/>
    <col min="3335" max="3335" width="11.26953125" style="4" bestFit="1" customWidth="1"/>
    <col min="3336" max="3576" width="9.1796875" style="4"/>
    <col min="3577" max="3577" width="3.1796875" style="4" customWidth="1"/>
    <col min="3578" max="3578" width="23.7265625" style="4" customWidth="1"/>
    <col min="3579" max="3579" width="9.7265625" style="4" customWidth="1"/>
    <col min="3580" max="3580" width="6.1796875" style="4" bestFit="1" customWidth="1"/>
    <col min="3581" max="3581" width="9.7265625" style="4" customWidth="1"/>
    <col min="3582" max="3582" width="5.7265625" style="4" customWidth="1"/>
    <col min="3583" max="3583" width="9.7265625" style="4" customWidth="1"/>
    <col min="3584" max="3584" width="5.7265625" style="4" customWidth="1"/>
    <col min="3585" max="3585" width="9.7265625" style="4" customWidth="1"/>
    <col min="3586" max="3586" width="5.7265625" style="4" customWidth="1"/>
    <col min="3587" max="3587" width="9.7265625" style="4" customWidth="1"/>
    <col min="3588" max="3588" width="5.54296875" style="4" bestFit="1" customWidth="1"/>
    <col min="3589" max="3589" width="23.7265625" style="4" customWidth="1"/>
    <col min="3590" max="3590" width="3.1796875" style="4" customWidth="1"/>
    <col min="3591" max="3591" width="11.26953125" style="4" bestFit="1" customWidth="1"/>
    <col min="3592" max="3832" width="9.1796875" style="4"/>
    <col min="3833" max="3833" width="3.1796875" style="4" customWidth="1"/>
    <col min="3834" max="3834" width="23.7265625" style="4" customWidth="1"/>
    <col min="3835" max="3835" width="9.7265625" style="4" customWidth="1"/>
    <col min="3836" max="3836" width="6.1796875" style="4" bestFit="1" customWidth="1"/>
    <col min="3837" max="3837" width="9.7265625" style="4" customWidth="1"/>
    <col min="3838" max="3838" width="5.7265625" style="4" customWidth="1"/>
    <col min="3839" max="3839" width="9.7265625" style="4" customWidth="1"/>
    <col min="3840" max="3840" width="5.7265625" style="4" customWidth="1"/>
    <col min="3841" max="3841" width="9.7265625" style="4" customWidth="1"/>
    <col min="3842" max="3842" width="5.7265625" style="4" customWidth="1"/>
    <col min="3843" max="3843" width="9.7265625" style="4" customWidth="1"/>
    <col min="3844" max="3844" width="5.54296875" style="4" bestFit="1" customWidth="1"/>
    <col min="3845" max="3845" width="23.7265625" style="4" customWidth="1"/>
    <col min="3846" max="3846" width="3.1796875" style="4" customWidth="1"/>
    <col min="3847" max="3847" width="11.26953125" style="4" bestFit="1" customWidth="1"/>
    <col min="3848" max="4088" width="9.1796875" style="4"/>
    <col min="4089" max="4089" width="3.1796875" style="4" customWidth="1"/>
    <col min="4090" max="4090" width="23.7265625" style="4" customWidth="1"/>
    <col min="4091" max="4091" width="9.7265625" style="4" customWidth="1"/>
    <col min="4092" max="4092" width="6.1796875" style="4" bestFit="1" customWidth="1"/>
    <col min="4093" max="4093" width="9.7265625" style="4" customWidth="1"/>
    <col min="4094" max="4094" width="5.7265625" style="4" customWidth="1"/>
    <col min="4095" max="4095" width="9.7265625" style="4" customWidth="1"/>
    <col min="4096" max="4096" width="5.7265625" style="4" customWidth="1"/>
    <col min="4097" max="4097" width="9.7265625" style="4" customWidth="1"/>
    <col min="4098" max="4098" width="5.7265625" style="4" customWidth="1"/>
    <col min="4099" max="4099" width="9.7265625" style="4" customWidth="1"/>
    <col min="4100" max="4100" width="5.54296875" style="4" bestFit="1" customWidth="1"/>
    <col min="4101" max="4101" width="23.7265625" style="4" customWidth="1"/>
    <col min="4102" max="4102" width="3.1796875" style="4" customWidth="1"/>
    <col min="4103" max="4103" width="11.26953125" style="4" bestFit="1" customWidth="1"/>
    <col min="4104" max="4344" width="9.1796875" style="4"/>
    <col min="4345" max="4345" width="3.1796875" style="4" customWidth="1"/>
    <col min="4346" max="4346" width="23.7265625" style="4" customWidth="1"/>
    <col min="4347" max="4347" width="9.7265625" style="4" customWidth="1"/>
    <col min="4348" max="4348" width="6.1796875" style="4" bestFit="1" customWidth="1"/>
    <col min="4349" max="4349" width="9.7265625" style="4" customWidth="1"/>
    <col min="4350" max="4350" width="5.7265625" style="4" customWidth="1"/>
    <col min="4351" max="4351" width="9.7265625" style="4" customWidth="1"/>
    <col min="4352" max="4352" width="5.7265625" style="4" customWidth="1"/>
    <col min="4353" max="4353" width="9.7265625" style="4" customWidth="1"/>
    <col min="4354" max="4354" width="5.7265625" style="4" customWidth="1"/>
    <col min="4355" max="4355" width="9.7265625" style="4" customWidth="1"/>
    <col min="4356" max="4356" width="5.54296875" style="4" bestFit="1" customWidth="1"/>
    <col min="4357" max="4357" width="23.7265625" style="4" customWidth="1"/>
    <col min="4358" max="4358" width="3.1796875" style="4" customWidth="1"/>
    <col min="4359" max="4359" width="11.26953125" style="4" bestFit="1" customWidth="1"/>
    <col min="4360" max="4600" width="9.1796875" style="4"/>
    <col min="4601" max="4601" width="3.1796875" style="4" customWidth="1"/>
    <col min="4602" max="4602" width="23.7265625" style="4" customWidth="1"/>
    <col min="4603" max="4603" width="9.7265625" style="4" customWidth="1"/>
    <col min="4604" max="4604" width="6.1796875" style="4" bestFit="1" customWidth="1"/>
    <col min="4605" max="4605" width="9.7265625" style="4" customWidth="1"/>
    <col min="4606" max="4606" width="5.7265625" style="4" customWidth="1"/>
    <col min="4607" max="4607" width="9.7265625" style="4" customWidth="1"/>
    <col min="4608" max="4608" width="5.7265625" style="4" customWidth="1"/>
    <col min="4609" max="4609" width="9.7265625" style="4" customWidth="1"/>
    <col min="4610" max="4610" width="5.7265625" style="4" customWidth="1"/>
    <col min="4611" max="4611" width="9.7265625" style="4" customWidth="1"/>
    <col min="4612" max="4612" width="5.54296875" style="4" bestFit="1" customWidth="1"/>
    <col min="4613" max="4613" width="23.7265625" style="4" customWidth="1"/>
    <col min="4614" max="4614" width="3.1796875" style="4" customWidth="1"/>
    <col min="4615" max="4615" width="11.26953125" style="4" bestFit="1" customWidth="1"/>
    <col min="4616" max="4856" width="9.1796875" style="4"/>
    <col min="4857" max="4857" width="3.1796875" style="4" customWidth="1"/>
    <col min="4858" max="4858" width="23.7265625" style="4" customWidth="1"/>
    <col min="4859" max="4859" width="9.7265625" style="4" customWidth="1"/>
    <col min="4860" max="4860" width="6.1796875" style="4" bestFit="1" customWidth="1"/>
    <col min="4861" max="4861" width="9.7265625" style="4" customWidth="1"/>
    <col min="4862" max="4862" width="5.7265625" style="4" customWidth="1"/>
    <col min="4863" max="4863" width="9.7265625" style="4" customWidth="1"/>
    <col min="4864" max="4864" width="5.7265625" style="4" customWidth="1"/>
    <col min="4865" max="4865" width="9.7265625" style="4" customWidth="1"/>
    <col min="4866" max="4866" width="5.7265625" style="4" customWidth="1"/>
    <col min="4867" max="4867" width="9.7265625" style="4" customWidth="1"/>
    <col min="4868" max="4868" width="5.54296875" style="4" bestFit="1" customWidth="1"/>
    <col min="4869" max="4869" width="23.7265625" style="4" customWidth="1"/>
    <col min="4870" max="4870" width="3.1796875" style="4" customWidth="1"/>
    <col min="4871" max="4871" width="11.26953125" style="4" bestFit="1" customWidth="1"/>
    <col min="4872" max="5112" width="9.1796875" style="4"/>
    <col min="5113" max="5113" width="3.1796875" style="4" customWidth="1"/>
    <col min="5114" max="5114" width="23.7265625" style="4" customWidth="1"/>
    <col min="5115" max="5115" width="9.7265625" style="4" customWidth="1"/>
    <col min="5116" max="5116" width="6.1796875" style="4" bestFit="1" customWidth="1"/>
    <col min="5117" max="5117" width="9.7265625" style="4" customWidth="1"/>
    <col min="5118" max="5118" width="5.7265625" style="4" customWidth="1"/>
    <col min="5119" max="5119" width="9.7265625" style="4" customWidth="1"/>
    <col min="5120" max="5120" width="5.7265625" style="4" customWidth="1"/>
    <col min="5121" max="5121" width="9.7265625" style="4" customWidth="1"/>
    <col min="5122" max="5122" width="5.7265625" style="4" customWidth="1"/>
    <col min="5123" max="5123" width="9.7265625" style="4" customWidth="1"/>
    <col min="5124" max="5124" width="5.54296875" style="4" bestFit="1" customWidth="1"/>
    <col min="5125" max="5125" width="23.7265625" style="4" customWidth="1"/>
    <col min="5126" max="5126" width="3.1796875" style="4" customWidth="1"/>
    <col min="5127" max="5127" width="11.26953125" style="4" bestFit="1" customWidth="1"/>
    <col min="5128" max="5368" width="9.1796875" style="4"/>
    <col min="5369" max="5369" width="3.1796875" style="4" customWidth="1"/>
    <col min="5370" max="5370" width="23.7265625" style="4" customWidth="1"/>
    <col min="5371" max="5371" width="9.7265625" style="4" customWidth="1"/>
    <col min="5372" max="5372" width="6.1796875" style="4" bestFit="1" customWidth="1"/>
    <col min="5373" max="5373" width="9.7265625" style="4" customWidth="1"/>
    <col min="5374" max="5374" width="5.7265625" style="4" customWidth="1"/>
    <col min="5375" max="5375" width="9.7265625" style="4" customWidth="1"/>
    <col min="5376" max="5376" width="5.7265625" style="4" customWidth="1"/>
    <col min="5377" max="5377" width="9.7265625" style="4" customWidth="1"/>
    <col min="5378" max="5378" width="5.7265625" style="4" customWidth="1"/>
    <col min="5379" max="5379" width="9.7265625" style="4" customWidth="1"/>
    <col min="5380" max="5380" width="5.54296875" style="4" bestFit="1" customWidth="1"/>
    <col min="5381" max="5381" width="23.7265625" style="4" customWidth="1"/>
    <col min="5382" max="5382" width="3.1796875" style="4" customWidth="1"/>
    <col min="5383" max="5383" width="11.26953125" style="4" bestFit="1" customWidth="1"/>
    <col min="5384" max="5624" width="9.1796875" style="4"/>
    <col min="5625" max="5625" width="3.1796875" style="4" customWidth="1"/>
    <col min="5626" max="5626" width="23.7265625" style="4" customWidth="1"/>
    <col min="5627" max="5627" width="9.7265625" style="4" customWidth="1"/>
    <col min="5628" max="5628" width="6.1796875" style="4" bestFit="1" customWidth="1"/>
    <col min="5629" max="5629" width="9.7265625" style="4" customWidth="1"/>
    <col min="5630" max="5630" width="5.7265625" style="4" customWidth="1"/>
    <col min="5631" max="5631" width="9.7265625" style="4" customWidth="1"/>
    <col min="5632" max="5632" width="5.7265625" style="4" customWidth="1"/>
    <col min="5633" max="5633" width="9.7265625" style="4" customWidth="1"/>
    <col min="5634" max="5634" width="5.7265625" style="4" customWidth="1"/>
    <col min="5635" max="5635" width="9.7265625" style="4" customWidth="1"/>
    <col min="5636" max="5636" width="5.54296875" style="4" bestFit="1" customWidth="1"/>
    <col min="5637" max="5637" width="23.7265625" style="4" customWidth="1"/>
    <col min="5638" max="5638" width="3.1796875" style="4" customWidth="1"/>
    <col min="5639" max="5639" width="11.26953125" style="4" bestFit="1" customWidth="1"/>
    <col min="5640" max="5880" width="9.1796875" style="4"/>
    <col min="5881" max="5881" width="3.1796875" style="4" customWidth="1"/>
    <col min="5882" max="5882" width="23.7265625" style="4" customWidth="1"/>
    <col min="5883" max="5883" width="9.7265625" style="4" customWidth="1"/>
    <col min="5884" max="5884" width="6.1796875" style="4" bestFit="1" customWidth="1"/>
    <col min="5885" max="5885" width="9.7265625" style="4" customWidth="1"/>
    <col min="5886" max="5886" width="5.7265625" style="4" customWidth="1"/>
    <col min="5887" max="5887" width="9.7265625" style="4" customWidth="1"/>
    <col min="5888" max="5888" width="5.7265625" style="4" customWidth="1"/>
    <col min="5889" max="5889" width="9.7265625" style="4" customWidth="1"/>
    <col min="5890" max="5890" width="5.7265625" style="4" customWidth="1"/>
    <col min="5891" max="5891" width="9.7265625" style="4" customWidth="1"/>
    <col min="5892" max="5892" width="5.54296875" style="4" bestFit="1" customWidth="1"/>
    <col min="5893" max="5893" width="23.7265625" style="4" customWidth="1"/>
    <col min="5894" max="5894" width="3.1796875" style="4" customWidth="1"/>
    <col min="5895" max="5895" width="11.26953125" style="4" bestFit="1" customWidth="1"/>
    <col min="5896" max="6136" width="9.1796875" style="4"/>
    <col min="6137" max="6137" width="3.1796875" style="4" customWidth="1"/>
    <col min="6138" max="6138" width="23.7265625" style="4" customWidth="1"/>
    <col min="6139" max="6139" width="9.7265625" style="4" customWidth="1"/>
    <col min="6140" max="6140" width="6.1796875" style="4" bestFit="1" customWidth="1"/>
    <col min="6141" max="6141" width="9.7265625" style="4" customWidth="1"/>
    <col min="6142" max="6142" width="5.7265625" style="4" customWidth="1"/>
    <col min="6143" max="6143" width="9.7265625" style="4" customWidth="1"/>
    <col min="6144" max="6144" width="5.7265625" style="4" customWidth="1"/>
    <col min="6145" max="6145" width="9.7265625" style="4" customWidth="1"/>
    <col min="6146" max="6146" width="5.7265625" style="4" customWidth="1"/>
    <col min="6147" max="6147" width="9.7265625" style="4" customWidth="1"/>
    <col min="6148" max="6148" width="5.54296875" style="4" bestFit="1" customWidth="1"/>
    <col min="6149" max="6149" width="23.7265625" style="4" customWidth="1"/>
    <col min="6150" max="6150" width="3.1796875" style="4" customWidth="1"/>
    <col min="6151" max="6151" width="11.26953125" style="4" bestFit="1" customWidth="1"/>
    <col min="6152" max="6392" width="9.1796875" style="4"/>
    <col min="6393" max="6393" width="3.1796875" style="4" customWidth="1"/>
    <col min="6394" max="6394" width="23.7265625" style="4" customWidth="1"/>
    <col min="6395" max="6395" width="9.7265625" style="4" customWidth="1"/>
    <col min="6396" max="6396" width="6.1796875" style="4" bestFit="1" customWidth="1"/>
    <col min="6397" max="6397" width="9.7265625" style="4" customWidth="1"/>
    <col min="6398" max="6398" width="5.7265625" style="4" customWidth="1"/>
    <col min="6399" max="6399" width="9.7265625" style="4" customWidth="1"/>
    <col min="6400" max="6400" width="5.7265625" style="4" customWidth="1"/>
    <col min="6401" max="6401" width="9.7265625" style="4" customWidth="1"/>
    <col min="6402" max="6402" width="5.7265625" style="4" customWidth="1"/>
    <col min="6403" max="6403" width="9.7265625" style="4" customWidth="1"/>
    <col min="6404" max="6404" width="5.54296875" style="4" bestFit="1" customWidth="1"/>
    <col min="6405" max="6405" width="23.7265625" style="4" customWidth="1"/>
    <col min="6406" max="6406" width="3.1796875" style="4" customWidth="1"/>
    <col min="6407" max="6407" width="11.26953125" style="4" bestFit="1" customWidth="1"/>
    <col min="6408" max="6648" width="9.1796875" style="4"/>
    <col min="6649" max="6649" width="3.1796875" style="4" customWidth="1"/>
    <col min="6650" max="6650" width="23.7265625" style="4" customWidth="1"/>
    <col min="6651" max="6651" width="9.7265625" style="4" customWidth="1"/>
    <col min="6652" max="6652" width="6.1796875" style="4" bestFit="1" customWidth="1"/>
    <col min="6653" max="6653" width="9.7265625" style="4" customWidth="1"/>
    <col min="6654" max="6654" width="5.7265625" style="4" customWidth="1"/>
    <col min="6655" max="6655" width="9.7265625" style="4" customWidth="1"/>
    <col min="6656" max="6656" width="5.7265625" style="4" customWidth="1"/>
    <col min="6657" max="6657" width="9.7265625" style="4" customWidth="1"/>
    <col min="6658" max="6658" width="5.7265625" style="4" customWidth="1"/>
    <col min="6659" max="6659" width="9.7265625" style="4" customWidth="1"/>
    <col min="6660" max="6660" width="5.54296875" style="4" bestFit="1" customWidth="1"/>
    <col min="6661" max="6661" width="23.7265625" style="4" customWidth="1"/>
    <col min="6662" max="6662" width="3.1796875" style="4" customWidth="1"/>
    <col min="6663" max="6663" width="11.26953125" style="4" bestFit="1" customWidth="1"/>
    <col min="6664" max="6904" width="9.1796875" style="4"/>
    <col min="6905" max="6905" width="3.1796875" style="4" customWidth="1"/>
    <col min="6906" max="6906" width="23.7265625" style="4" customWidth="1"/>
    <col min="6907" max="6907" width="9.7265625" style="4" customWidth="1"/>
    <col min="6908" max="6908" width="6.1796875" style="4" bestFit="1" customWidth="1"/>
    <col min="6909" max="6909" width="9.7265625" style="4" customWidth="1"/>
    <col min="6910" max="6910" width="5.7265625" style="4" customWidth="1"/>
    <col min="6911" max="6911" width="9.7265625" style="4" customWidth="1"/>
    <col min="6912" max="6912" width="5.7265625" style="4" customWidth="1"/>
    <col min="6913" max="6913" width="9.7265625" style="4" customWidth="1"/>
    <col min="6914" max="6914" width="5.7265625" style="4" customWidth="1"/>
    <col min="6915" max="6915" width="9.7265625" style="4" customWidth="1"/>
    <col min="6916" max="6916" width="5.54296875" style="4" bestFit="1" customWidth="1"/>
    <col min="6917" max="6917" width="23.7265625" style="4" customWidth="1"/>
    <col min="6918" max="6918" width="3.1796875" style="4" customWidth="1"/>
    <col min="6919" max="6919" width="11.26953125" style="4" bestFit="1" customWidth="1"/>
    <col min="6920" max="7160" width="9.1796875" style="4"/>
    <col min="7161" max="7161" width="3.1796875" style="4" customWidth="1"/>
    <col min="7162" max="7162" width="23.7265625" style="4" customWidth="1"/>
    <col min="7163" max="7163" width="9.7265625" style="4" customWidth="1"/>
    <col min="7164" max="7164" width="6.1796875" style="4" bestFit="1" customWidth="1"/>
    <col min="7165" max="7165" width="9.7265625" style="4" customWidth="1"/>
    <col min="7166" max="7166" width="5.7265625" style="4" customWidth="1"/>
    <col min="7167" max="7167" width="9.7265625" style="4" customWidth="1"/>
    <col min="7168" max="7168" width="5.7265625" style="4" customWidth="1"/>
    <col min="7169" max="7169" width="9.7265625" style="4" customWidth="1"/>
    <col min="7170" max="7170" width="5.7265625" style="4" customWidth="1"/>
    <col min="7171" max="7171" width="9.7265625" style="4" customWidth="1"/>
    <col min="7172" max="7172" width="5.54296875" style="4" bestFit="1" customWidth="1"/>
    <col min="7173" max="7173" width="23.7265625" style="4" customWidth="1"/>
    <col min="7174" max="7174" width="3.1796875" style="4" customWidth="1"/>
    <col min="7175" max="7175" width="11.26953125" style="4" bestFit="1" customWidth="1"/>
    <col min="7176" max="7416" width="9.1796875" style="4"/>
    <col min="7417" max="7417" width="3.1796875" style="4" customWidth="1"/>
    <col min="7418" max="7418" width="23.7265625" style="4" customWidth="1"/>
    <col min="7419" max="7419" width="9.7265625" style="4" customWidth="1"/>
    <col min="7420" max="7420" width="6.1796875" style="4" bestFit="1" customWidth="1"/>
    <col min="7421" max="7421" width="9.7265625" style="4" customWidth="1"/>
    <col min="7422" max="7422" width="5.7265625" style="4" customWidth="1"/>
    <col min="7423" max="7423" width="9.7265625" style="4" customWidth="1"/>
    <col min="7424" max="7424" width="5.7265625" style="4" customWidth="1"/>
    <col min="7425" max="7425" width="9.7265625" style="4" customWidth="1"/>
    <col min="7426" max="7426" width="5.7265625" style="4" customWidth="1"/>
    <col min="7427" max="7427" width="9.7265625" style="4" customWidth="1"/>
    <col min="7428" max="7428" width="5.54296875" style="4" bestFit="1" customWidth="1"/>
    <col min="7429" max="7429" width="23.7265625" style="4" customWidth="1"/>
    <col min="7430" max="7430" width="3.1796875" style="4" customWidth="1"/>
    <col min="7431" max="7431" width="11.26953125" style="4" bestFit="1" customWidth="1"/>
    <col min="7432" max="7672" width="9.1796875" style="4"/>
    <col min="7673" max="7673" width="3.1796875" style="4" customWidth="1"/>
    <col min="7674" max="7674" width="23.7265625" style="4" customWidth="1"/>
    <col min="7675" max="7675" width="9.7265625" style="4" customWidth="1"/>
    <col min="7676" max="7676" width="6.1796875" style="4" bestFit="1" customWidth="1"/>
    <col min="7677" max="7677" width="9.7265625" style="4" customWidth="1"/>
    <col min="7678" max="7678" width="5.7265625" style="4" customWidth="1"/>
    <col min="7679" max="7679" width="9.7265625" style="4" customWidth="1"/>
    <col min="7680" max="7680" width="5.7265625" style="4" customWidth="1"/>
    <col min="7681" max="7681" width="9.7265625" style="4" customWidth="1"/>
    <col min="7682" max="7682" width="5.7265625" style="4" customWidth="1"/>
    <col min="7683" max="7683" width="9.7265625" style="4" customWidth="1"/>
    <col min="7684" max="7684" width="5.54296875" style="4" bestFit="1" customWidth="1"/>
    <col min="7685" max="7685" width="23.7265625" style="4" customWidth="1"/>
    <col min="7686" max="7686" width="3.1796875" style="4" customWidth="1"/>
    <col min="7687" max="7687" width="11.26953125" style="4" bestFit="1" customWidth="1"/>
    <col min="7688" max="7928" width="9.1796875" style="4"/>
    <col min="7929" max="7929" width="3.1796875" style="4" customWidth="1"/>
    <col min="7930" max="7930" width="23.7265625" style="4" customWidth="1"/>
    <col min="7931" max="7931" width="9.7265625" style="4" customWidth="1"/>
    <col min="7932" max="7932" width="6.1796875" style="4" bestFit="1" customWidth="1"/>
    <col min="7933" max="7933" width="9.7265625" style="4" customWidth="1"/>
    <col min="7934" max="7934" width="5.7265625" style="4" customWidth="1"/>
    <col min="7935" max="7935" width="9.7265625" style="4" customWidth="1"/>
    <col min="7936" max="7936" width="5.7265625" style="4" customWidth="1"/>
    <col min="7937" max="7937" width="9.7265625" style="4" customWidth="1"/>
    <col min="7938" max="7938" width="5.7265625" style="4" customWidth="1"/>
    <col min="7939" max="7939" width="9.7265625" style="4" customWidth="1"/>
    <col min="7940" max="7940" width="5.54296875" style="4" bestFit="1" customWidth="1"/>
    <col min="7941" max="7941" width="23.7265625" style="4" customWidth="1"/>
    <col min="7942" max="7942" width="3.1796875" style="4" customWidth="1"/>
    <col min="7943" max="7943" width="11.26953125" style="4" bestFit="1" customWidth="1"/>
    <col min="7944" max="8184" width="9.1796875" style="4"/>
    <col min="8185" max="8185" width="3.1796875" style="4" customWidth="1"/>
    <col min="8186" max="8186" width="23.7265625" style="4" customWidth="1"/>
    <col min="8187" max="8187" width="9.7265625" style="4" customWidth="1"/>
    <col min="8188" max="8188" width="6.1796875" style="4" bestFit="1" customWidth="1"/>
    <col min="8189" max="8189" width="9.7265625" style="4" customWidth="1"/>
    <col min="8190" max="8190" width="5.7265625" style="4" customWidth="1"/>
    <col min="8191" max="8191" width="9.7265625" style="4" customWidth="1"/>
    <col min="8192" max="8192" width="5.7265625" style="4" customWidth="1"/>
    <col min="8193" max="8193" width="9.7265625" style="4" customWidth="1"/>
    <col min="8194" max="8194" width="5.7265625" style="4" customWidth="1"/>
    <col min="8195" max="8195" width="9.7265625" style="4" customWidth="1"/>
    <col min="8196" max="8196" width="5.54296875" style="4" bestFit="1" customWidth="1"/>
    <col min="8197" max="8197" width="23.7265625" style="4" customWidth="1"/>
    <col min="8198" max="8198" width="3.1796875" style="4" customWidth="1"/>
    <col min="8199" max="8199" width="11.26953125" style="4" bestFit="1" customWidth="1"/>
    <col min="8200" max="8440" width="9.1796875" style="4"/>
    <col min="8441" max="8441" width="3.1796875" style="4" customWidth="1"/>
    <col min="8442" max="8442" width="23.7265625" style="4" customWidth="1"/>
    <col min="8443" max="8443" width="9.7265625" style="4" customWidth="1"/>
    <col min="8444" max="8444" width="6.1796875" style="4" bestFit="1" customWidth="1"/>
    <col min="8445" max="8445" width="9.7265625" style="4" customWidth="1"/>
    <col min="8446" max="8446" width="5.7265625" style="4" customWidth="1"/>
    <col min="8447" max="8447" width="9.7265625" style="4" customWidth="1"/>
    <col min="8448" max="8448" width="5.7265625" style="4" customWidth="1"/>
    <col min="8449" max="8449" width="9.7265625" style="4" customWidth="1"/>
    <col min="8450" max="8450" width="5.7265625" style="4" customWidth="1"/>
    <col min="8451" max="8451" width="9.7265625" style="4" customWidth="1"/>
    <col min="8452" max="8452" width="5.54296875" style="4" bestFit="1" customWidth="1"/>
    <col min="8453" max="8453" width="23.7265625" style="4" customWidth="1"/>
    <col min="8454" max="8454" width="3.1796875" style="4" customWidth="1"/>
    <col min="8455" max="8455" width="11.26953125" style="4" bestFit="1" customWidth="1"/>
    <col min="8456" max="8696" width="9.1796875" style="4"/>
    <col min="8697" max="8697" width="3.1796875" style="4" customWidth="1"/>
    <col min="8698" max="8698" width="23.7265625" style="4" customWidth="1"/>
    <col min="8699" max="8699" width="9.7265625" style="4" customWidth="1"/>
    <col min="8700" max="8700" width="6.1796875" style="4" bestFit="1" customWidth="1"/>
    <col min="8701" max="8701" width="9.7265625" style="4" customWidth="1"/>
    <col min="8702" max="8702" width="5.7265625" style="4" customWidth="1"/>
    <col min="8703" max="8703" width="9.7265625" style="4" customWidth="1"/>
    <col min="8704" max="8704" width="5.7265625" style="4" customWidth="1"/>
    <col min="8705" max="8705" width="9.7265625" style="4" customWidth="1"/>
    <col min="8706" max="8706" width="5.7265625" style="4" customWidth="1"/>
    <col min="8707" max="8707" width="9.7265625" style="4" customWidth="1"/>
    <col min="8708" max="8708" width="5.54296875" style="4" bestFit="1" customWidth="1"/>
    <col min="8709" max="8709" width="23.7265625" style="4" customWidth="1"/>
    <col min="8710" max="8710" width="3.1796875" style="4" customWidth="1"/>
    <col min="8711" max="8711" width="11.26953125" style="4" bestFit="1" customWidth="1"/>
    <col min="8712" max="8952" width="9.1796875" style="4"/>
    <col min="8953" max="8953" width="3.1796875" style="4" customWidth="1"/>
    <col min="8954" max="8954" width="23.7265625" style="4" customWidth="1"/>
    <col min="8955" max="8955" width="9.7265625" style="4" customWidth="1"/>
    <col min="8956" max="8956" width="6.1796875" style="4" bestFit="1" customWidth="1"/>
    <col min="8957" max="8957" width="9.7265625" style="4" customWidth="1"/>
    <col min="8958" max="8958" width="5.7265625" style="4" customWidth="1"/>
    <col min="8959" max="8959" width="9.7265625" style="4" customWidth="1"/>
    <col min="8960" max="8960" width="5.7265625" style="4" customWidth="1"/>
    <col min="8961" max="8961" width="9.7265625" style="4" customWidth="1"/>
    <col min="8962" max="8962" width="5.7265625" style="4" customWidth="1"/>
    <col min="8963" max="8963" width="9.7265625" style="4" customWidth="1"/>
    <col min="8964" max="8964" width="5.54296875" style="4" bestFit="1" customWidth="1"/>
    <col min="8965" max="8965" width="23.7265625" style="4" customWidth="1"/>
    <col min="8966" max="8966" width="3.1796875" style="4" customWidth="1"/>
    <col min="8967" max="8967" width="11.26953125" style="4" bestFit="1" customWidth="1"/>
    <col min="8968" max="9208" width="9.1796875" style="4"/>
    <col min="9209" max="9209" width="3.1796875" style="4" customWidth="1"/>
    <col min="9210" max="9210" width="23.7265625" style="4" customWidth="1"/>
    <col min="9211" max="9211" width="9.7265625" style="4" customWidth="1"/>
    <col min="9212" max="9212" width="6.1796875" style="4" bestFit="1" customWidth="1"/>
    <col min="9213" max="9213" width="9.7265625" style="4" customWidth="1"/>
    <col min="9214" max="9214" width="5.7265625" style="4" customWidth="1"/>
    <col min="9215" max="9215" width="9.7265625" style="4" customWidth="1"/>
    <col min="9216" max="9216" width="5.7265625" style="4" customWidth="1"/>
    <col min="9217" max="9217" width="9.7265625" style="4" customWidth="1"/>
    <col min="9218" max="9218" width="5.7265625" style="4" customWidth="1"/>
    <col min="9219" max="9219" width="9.7265625" style="4" customWidth="1"/>
    <col min="9220" max="9220" width="5.54296875" style="4" bestFit="1" customWidth="1"/>
    <col min="9221" max="9221" width="23.7265625" style="4" customWidth="1"/>
    <col min="9222" max="9222" width="3.1796875" style="4" customWidth="1"/>
    <col min="9223" max="9223" width="11.26953125" style="4" bestFit="1" customWidth="1"/>
    <col min="9224" max="9464" width="9.1796875" style="4"/>
    <col min="9465" max="9465" width="3.1796875" style="4" customWidth="1"/>
    <col min="9466" max="9466" width="23.7265625" style="4" customWidth="1"/>
    <col min="9467" max="9467" width="9.7265625" style="4" customWidth="1"/>
    <col min="9468" max="9468" width="6.1796875" style="4" bestFit="1" customWidth="1"/>
    <col min="9469" max="9469" width="9.7265625" style="4" customWidth="1"/>
    <col min="9470" max="9470" width="5.7265625" style="4" customWidth="1"/>
    <col min="9471" max="9471" width="9.7265625" style="4" customWidth="1"/>
    <col min="9472" max="9472" width="5.7265625" style="4" customWidth="1"/>
    <col min="9473" max="9473" width="9.7265625" style="4" customWidth="1"/>
    <col min="9474" max="9474" width="5.7265625" style="4" customWidth="1"/>
    <col min="9475" max="9475" width="9.7265625" style="4" customWidth="1"/>
    <col min="9476" max="9476" width="5.54296875" style="4" bestFit="1" customWidth="1"/>
    <col min="9477" max="9477" width="23.7265625" style="4" customWidth="1"/>
    <col min="9478" max="9478" width="3.1796875" style="4" customWidth="1"/>
    <col min="9479" max="9479" width="11.26953125" style="4" bestFit="1" customWidth="1"/>
    <col min="9480" max="9720" width="9.1796875" style="4"/>
    <col min="9721" max="9721" width="3.1796875" style="4" customWidth="1"/>
    <col min="9722" max="9722" width="23.7265625" style="4" customWidth="1"/>
    <col min="9723" max="9723" width="9.7265625" style="4" customWidth="1"/>
    <col min="9724" max="9724" width="6.1796875" style="4" bestFit="1" customWidth="1"/>
    <col min="9725" max="9725" width="9.7265625" style="4" customWidth="1"/>
    <col min="9726" max="9726" width="5.7265625" style="4" customWidth="1"/>
    <col min="9727" max="9727" width="9.7265625" style="4" customWidth="1"/>
    <col min="9728" max="9728" width="5.7265625" style="4" customWidth="1"/>
    <col min="9729" max="9729" width="9.7265625" style="4" customWidth="1"/>
    <col min="9730" max="9730" width="5.7265625" style="4" customWidth="1"/>
    <col min="9731" max="9731" width="9.7265625" style="4" customWidth="1"/>
    <col min="9732" max="9732" width="5.54296875" style="4" bestFit="1" customWidth="1"/>
    <col min="9733" max="9733" width="23.7265625" style="4" customWidth="1"/>
    <col min="9734" max="9734" width="3.1796875" style="4" customWidth="1"/>
    <col min="9735" max="9735" width="11.26953125" style="4" bestFit="1" customWidth="1"/>
    <col min="9736" max="9976" width="9.1796875" style="4"/>
    <col min="9977" max="9977" width="3.1796875" style="4" customWidth="1"/>
    <col min="9978" max="9978" width="23.7265625" style="4" customWidth="1"/>
    <col min="9979" max="9979" width="9.7265625" style="4" customWidth="1"/>
    <col min="9980" max="9980" width="6.1796875" style="4" bestFit="1" customWidth="1"/>
    <col min="9981" max="9981" width="9.7265625" style="4" customWidth="1"/>
    <col min="9982" max="9982" width="5.7265625" style="4" customWidth="1"/>
    <col min="9983" max="9983" width="9.7265625" style="4" customWidth="1"/>
    <col min="9984" max="9984" width="5.7265625" style="4" customWidth="1"/>
    <col min="9985" max="9985" width="9.7265625" style="4" customWidth="1"/>
    <col min="9986" max="9986" width="5.7265625" style="4" customWidth="1"/>
    <col min="9987" max="9987" width="9.7265625" style="4" customWidth="1"/>
    <col min="9988" max="9988" width="5.54296875" style="4" bestFit="1" customWidth="1"/>
    <col min="9989" max="9989" width="23.7265625" style="4" customWidth="1"/>
    <col min="9990" max="9990" width="3.1796875" style="4" customWidth="1"/>
    <col min="9991" max="9991" width="11.26953125" style="4" bestFit="1" customWidth="1"/>
    <col min="9992" max="10232" width="9.1796875" style="4"/>
    <col min="10233" max="10233" width="3.1796875" style="4" customWidth="1"/>
    <col min="10234" max="10234" width="23.7265625" style="4" customWidth="1"/>
    <col min="10235" max="10235" width="9.7265625" style="4" customWidth="1"/>
    <col min="10236" max="10236" width="6.1796875" style="4" bestFit="1" customWidth="1"/>
    <col min="10237" max="10237" width="9.7265625" style="4" customWidth="1"/>
    <col min="10238" max="10238" width="5.7265625" style="4" customWidth="1"/>
    <col min="10239" max="10239" width="9.7265625" style="4" customWidth="1"/>
    <col min="10240" max="10240" width="5.7265625" style="4" customWidth="1"/>
    <col min="10241" max="10241" width="9.7265625" style="4" customWidth="1"/>
    <col min="10242" max="10242" width="5.7265625" style="4" customWidth="1"/>
    <col min="10243" max="10243" width="9.7265625" style="4" customWidth="1"/>
    <col min="10244" max="10244" width="5.54296875" style="4" bestFit="1" customWidth="1"/>
    <col min="10245" max="10245" width="23.7265625" style="4" customWidth="1"/>
    <col min="10246" max="10246" width="3.1796875" style="4" customWidth="1"/>
    <col min="10247" max="10247" width="11.26953125" style="4" bestFit="1" customWidth="1"/>
    <col min="10248" max="10488" width="9.1796875" style="4"/>
    <col min="10489" max="10489" width="3.1796875" style="4" customWidth="1"/>
    <col min="10490" max="10490" width="23.7265625" style="4" customWidth="1"/>
    <col min="10491" max="10491" width="9.7265625" style="4" customWidth="1"/>
    <col min="10492" max="10492" width="6.1796875" style="4" bestFit="1" customWidth="1"/>
    <col min="10493" max="10493" width="9.7265625" style="4" customWidth="1"/>
    <col min="10494" max="10494" width="5.7265625" style="4" customWidth="1"/>
    <col min="10495" max="10495" width="9.7265625" style="4" customWidth="1"/>
    <col min="10496" max="10496" width="5.7265625" style="4" customWidth="1"/>
    <col min="10497" max="10497" width="9.7265625" style="4" customWidth="1"/>
    <col min="10498" max="10498" width="5.7265625" style="4" customWidth="1"/>
    <col min="10499" max="10499" width="9.7265625" style="4" customWidth="1"/>
    <col min="10500" max="10500" width="5.54296875" style="4" bestFit="1" customWidth="1"/>
    <col min="10501" max="10501" width="23.7265625" style="4" customWidth="1"/>
    <col min="10502" max="10502" width="3.1796875" style="4" customWidth="1"/>
    <col min="10503" max="10503" width="11.26953125" style="4" bestFit="1" customWidth="1"/>
    <col min="10504" max="10744" width="9.1796875" style="4"/>
    <col min="10745" max="10745" width="3.1796875" style="4" customWidth="1"/>
    <col min="10746" max="10746" width="23.7265625" style="4" customWidth="1"/>
    <col min="10747" max="10747" width="9.7265625" style="4" customWidth="1"/>
    <col min="10748" max="10748" width="6.1796875" style="4" bestFit="1" customWidth="1"/>
    <col min="10749" max="10749" width="9.7265625" style="4" customWidth="1"/>
    <col min="10750" max="10750" width="5.7265625" style="4" customWidth="1"/>
    <col min="10751" max="10751" width="9.7265625" style="4" customWidth="1"/>
    <col min="10752" max="10752" width="5.7265625" style="4" customWidth="1"/>
    <col min="10753" max="10753" width="9.7265625" style="4" customWidth="1"/>
    <col min="10754" max="10754" width="5.7265625" style="4" customWidth="1"/>
    <col min="10755" max="10755" width="9.7265625" style="4" customWidth="1"/>
    <col min="10756" max="10756" width="5.54296875" style="4" bestFit="1" customWidth="1"/>
    <col min="10757" max="10757" width="23.7265625" style="4" customWidth="1"/>
    <col min="10758" max="10758" width="3.1796875" style="4" customWidth="1"/>
    <col min="10759" max="10759" width="11.26953125" style="4" bestFit="1" customWidth="1"/>
    <col min="10760" max="11000" width="9.1796875" style="4"/>
    <col min="11001" max="11001" width="3.1796875" style="4" customWidth="1"/>
    <col min="11002" max="11002" width="23.7265625" style="4" customWidth="1"/>
    <col min="11003" max="11003" width="9.7265625" style="4" customWidth="1"/>
    <col min="11004" max="11004" width="6.1796875" style="4" bestFit="1" customWidth="1"/>
    <col min="11005" max="11005" width="9.7265625" style="4" customWidth="1"/>
    <col min="11006" max="11006" width="5.7265625" style="4" customWidth="1"/>
    <col min="11007" max="11007" width="9.7265625" style="4" customWidth="1"/>
    <col min="11008" max="11008" width="5.7265625" style="4" customWidth="1"/>
    <col min="11009" max="11009" width="9.7265625" style="4" customWidth="1"/>
    <col min="11010" max="11010" width="5.7265625" style="4" customWidth="1"/>
    <col min="11011" max="11011" width="9.7265625" style="4" customWidth="1"/>
    <col min="11012" max="11012" width="5.54296875" style="4" bestFit="1" customWidth="1"/>
    <col min="11013" max="11013" width="23.7265625" style="4" customWidth="1"/>
    <col min="11014" max="11014" width="3.1796875" style="4" customWidth="1"/>
    <col min="11015" max="11015" width="11.26953125" style="4" bestFit="1" customWidth="1"/>
    <col min="11016" max="11256" width="9.1796875" style="4"/>
    <col min="11257" max="11257" width="3.1796875" style="4" customWidth="1"/>
    <col min="11258" max="11258" width="23.7265625" style="4" customWidth="1"/>
    <col min="11259" max="11259" width="9.7265625" style="4" customWidth="1"/>
    <col min="11260" max="11260" width="6.1796875" style="4" bestFit="1" customWidth="1"/>
    <col min="11261" max="11261" width="9.7265625" style="4" customWidth="1"/>
    <col min="11262" max="11262" width="5.7265625" style="4" customWidth="1"/>
    <col min="11263" max="11263" width="9.7265625" style="4" customWidth="1"/>
    <col min="11264" max="11264" width="5.7265625" style="4" customWidth="1"/>
    <col min="11265" max="11265" width="9.7265625" style="4" customWidth="1"/>
    <col min="11266" max="11266" width="5.7265625" style="4" customWidth="1"/>
    <col min="11267" max="11267" width="9.7265625" style="4" customWidth="1"/>
    <col min="11268" max="11268" width="5.54296875" style="4" bestFit="1" customWidth="1"/>
    <col min="11269" max="11269" width="23.7265625" style="4" customWidth="1"/>
    <col min="11270" max="11270" width="3.1796875" style="4" customWidth="1"/>
    <col min="11271" max="11271" width="11.26953125" style="4" bestFit="1" customWidth="1"/>
    <col min="11272" max="11512" width="9.1796875" style="4"/>
    <col min="11513" max="11513" width="3.1796875" style="4" customWidth="1"/>
    <col min="11514" max="11514" width="23.7265625" style="4" customWidth="1"/>
    <col min="11515" max="11515" width="9.7265625" style="4" customWidth="1"/>
    <col min="11516" max="11516" width="6.1796875" style="4" bestFit="1" customWidth="1"/>
    <col min="11517" max="11517" width="9.7265625" style="4" customWidth="1"/>
    <col min="11518" max="11518" width="5.7265625" style="4" customWidth="1"/>
    <col min="11519" max="11519" width="9.7265625" style="4" customWidth="1"/>
    <col min="11520" max="11520" width="5.7265625" style="4" customWidth="1"/>
    <col min="11521" max="11521" width="9.7265625" style="4" customWidth="1"/>
    <col min="11522" max="11522" width="5.7265625" style="4" customWidth="1"/>
    <col min="11523" max="11523" width="9.7265625" style="4" customWidth="1"/>
    <col min="11524" max="11524" width="5.54296875" style="4" bestFit="1" customWidth="1"/>
    <col min="11525" max="11525" width="23.7265625" style="4" customWidth="1"/>
    <col min="11526" max="11526" width="3.1796875" style="4" customWidth="1"/>
    <col min="11527" max="11527" width="11.26953125" style="4" bestFit="1" customWidth="1"/>
    <col min="11528" max="11768" width="9.1796875" style="4"/>
    <col min="11769" max="11769" width="3.1796875" style="4" customWidth="1"/>
    <col min="11770" max="11770" width="23.7265625" style="4" customWidth="1"/>
    <col min="11771" max="11771" width="9.7265625" style="4" customWidth="1"/>
    <col min="11772" max="11772" width="6.1796875" style="4" bestFit="1" customWidth="1"/>
    <col min="11773" max="11773" width="9.7265625" style="4" customWidth="1"/>
    <col min="11774" max="11774" width="5.7265625" style="4" customWidth="1"/>
    <col min="11775" max="11775" width="9.7265625" style="4" customWidth="1"/>
    <col min="11776" max="11776" width="5.7265625" style="4" customWidth="1"/>
    <col min="11777" max="11777" width="9.7265625" style="4" customWidth="1"/>
    <col min="11778" max="11778" width="5.7265625" style="4" customWidth="1"/>
    <col min="11779" max="11779" width="9.7265625" style="4" customWidth="1"/>
    <col min="11780" max="11780" width="5.54296875" style="4" bestFit="1" customWidth="1"/>
    <col min="11781" max="11781" width="23.7265625" style="4" customWidth="1"/>
    <col min="11782" max="11782" width="3.1796875" style="4" customWidth="1"/>
    <col min="11783" max="11783" width="11.26953125" style="4" bestFit="1" customWidth="1"/>
    <col min="11784" max="12024" width="9.1796875" style="4"/>
    <col min="12025" max="12025" width="3.1796875" style="4" customWidth="1"/>
    <col min="12026" max="12026" width="23.7265625" style="4" customWidth="1"/>
    <col min="12027" max="12027" width="9.7265625" style="4" customWidth="1"/>
    <col min="12028" max="12028" width="6.1796875" style="4" bestFit="1" customWidth="1"/>
    <col min="12029" max="12029" width="9.7265625" style="4" customWidth="1"/>
    <col min="12030" max="12030" width="5.7265625" style="4" customWidth="1"/>
    <col min="12031" max="12031" width="9.7265625" style="4" customWidth="1"/>
    <col min="12032" max="12032" width="5.7265625" style="4" customWidth="1"/>
    <col min="12033" max="12033" width="9.7265625" style="4" customWidth="1"/>
    <col min="12034" max="12034" width="5.7265625" style="4" customWidth="1"/>
    <col min="12035" max="12035" width="9.7265625" style="4" customWidth="1"/>
    <col min="12036" max="12036" width="5.54296875" style="4" bestFit="1" customWidth="1"/>
    <col min="12037" max="12037" width="23.7265625" style="4" customWidth="1"/>
    <col min="12038" max="12038" width="3.1796875" style="4" customWidth="1"/>
    <col min="12039" max="12039" width="11.26953125" style="4" bestFit="1" customWidth="1"/>
    <col min="12040" max="12280" width="9.1796875" style="4"/>
    <col min="12281" max="12281" width="3.1796875" style="4" customWidth="1"/>
    <col min="12282" max="12282" width="23.7265625" style="4" customWidth="1"/>
    <col min="12283" max="12283" width="9.7265625" style="4" customWidth="1"/>
    <col min="12284" max="12284" width="6.1796875" style="4" bestFit="1" customWidth="1"/>
    <col min="12285" max="12285" width="9.7265625" style="4" customWidth="1"/>
    <col min="12286" max="12286" width="5.7265625" style="4" customWidth="1"/>
    <col min="12287" max="12287" width="9.7265625" style="4" customWidth="1"/>
    <col min="12288" max="12288" width="5.7265625" style="4" customWidth="1"/>
    <col min="12289" max="12289" width="9.7265625" style="4" customWidth="1"/>
    <col min="12290" max="12290" width="5.7265625" style="4" customWidth="1"/>
    <col min="12291" max="12291" width="9.7265625" style="4" customWidth="1"/>
    <col min="12292" max="12292" width="5.54296875" style="4" bestFit="1" customWidth="1"/>
    <col min="12293" max="12293" width="23.7265625" style="4" customWidth="1"/>
    <col min="12294" max="12294" width="3.1796875" style="4" customWidth="1"/>
    <col min="12295" max="12295" width="11.26953125" style="4" bestFit="1" customWidth="1"/>
    <col min="12296" max="12536" width="9.1796875" style="4"/>
    <col min="12537" max="12537" width="3.1796875" style="4" customWidth="1"/>
    <col min="12538" max="12538" width="23.7265625" style="4" customWidth="1"/>
    <col min="12539" max="12539" width="9.7265625" style="4" customWidth="1"/>
    <col min="12540" max="12540" width="6.1796875" style="4" bestFit="1" customWidth="1"/>
    <col min="12541" max="12541" width="9.7265625" style="4" customWidth="1"/>
    <col min="12542" max="12542" width="5.7265625" style="4" customWidth="1"/>
    <col min="12543" max="12543" width="9.7265625" style="4" customWidth="1"/>
    <col min="12544" max="12544" width="5.7265625" style="4" customWidth="1"/>
    <col min="12545" max="12545" width="9.7265625" style="4" customWidth="1"/>
    <col min="12546" max="12546" width="5.7265625" style="4" customWidth="1"/>
    <col min="12547" max="12547" width="9.7265625" style="4" customWidth="1"/>
    <col min="12548" max="12548" width="5.54296875" style="4" bestFit="1" customWidth="1"/>
    <col min="12549" max="12549" width="23.7265625" style="4" customWidth="1"/>
    <col min="12550" max="12550" width="3.1796875" style="4" customWidth="1"/>
    <col min="12551" max="12551" width="11.26953125" style="4" bestFit="1" customWidth="1"/>
    <col min="12552" max="12792" width="9.1796875" style="4"/>
    <col min="12793" max="12793" width="3.1796875" style="4" customWidth="1"/>
    <col min="12794" max="12794" width="23.7265625" style="4" customWidth="1"/>
    <col min="12795" max="12795" width="9.7265625" style="4" customWidth="1"/>
    <col min="12796" max="12796" width="6.1796875" style="4" bestFit="1" customWidth="1"/>
    <col min="12797" max="12797" width="9.7265625" style="4" customWidth="1"/>
    <col min="12798" max="12798" width="5.7265625" style="4" customWidth="1"/>
    <col min="12799" max="12799" width="9.7265625" style="4" customWidth="1"/>
    <col min="12800" max="12800" width="5.7265625" style="4" customWidth="1"/>
    <col min="12801" max="12801" width="9.7265625" style="4" customWidth="1"/>
    <col min="12802" max="12802" width="5.7265625" style="4" customWidth="1"/>
    <col min="12803" max="12803" width="9.7265625" style="4" customWidth="1"/>
    <col min="12804" max="12804" width="5.54296875" style="4" bestFit="1" customWidth="1"/>
    <col min="12805" max="12805" width="23.7265625" style="4" customWidth="1"/>
    <col min="12806" max="12806" width="3.1796875" style="4" customWidth="1"/>
    <col min="12807" max="12807" width="11.26953125" style="4" bestFit="1" customWidth="1"/>
    <col min="12808" max="13048" width="9.1796875" style="4"/>
    <col min="13049" max="13049" width="3.1796875" style="4" customWidth="1"/>
    <col min="13050" max="13050" width="23.7265625" style="4" customWidth="1"/>
    <col min="13051" max="13051" width="9.7265625" style="4" customWidth="1"/>
    <col min="13052" max="13052" width="6.1796875" style="4" bestFit="1" customWidth="1"/>
    <col min="13053" max="13053" width="9.7265625" style="4" customWidth="1"/>
    <col min="13054" max="13054" width="5.7265625" style="4" customWidth="1"/>
    <col min="13055" max="13055" width="9.7265625" style="4" customWidth="1"/>
    <col min="13056" max="13056" width="5.7265625" style="4" customWidth="1"/>
    <col min="13057" max="13057" width="9.7265625" style="4" customWidth="1"/>
    <col min="13058" max="13058" width="5.7265625" style="4" customWidth="1"/>
    <col min="13059" max="13059" width="9.7265625" style="4" customWidth="1"/>
    <col min="13060" max="13060" width="5.54296875" style="4" bestFit="1" customWidth="1"/>
    <col min="13061" max="13061" width="23.7265625" style="4" customWidth="1"/>
    <col min="13062" max="13062" width="3.1796875" style="4" customWidth="1"/>
    <col min="13063" max="13063" width="11.26953125" style="4" bestFit="1" customWidth="1"/>
    <col min="13064" max="13304" width="9.1796875" style="4"/>
    <col min="13305" max="13305" width="3.1796875" style="4" customWidth="1"/>
    <col min="13306" max="13306" width="23.7265625" style="4" customWidth="1"/>
    <col min="13307" max="13307" width="9.7265625" style="4" customWidth="1"/>
    <col min="13308" max="13308" width="6.1796875" style="4" bestFit="1" customWidth="1"/>
    <col min="13309" max="13309" width="9.7265625" style="4" customWidth="1"/>
    <col min="13310" max="13310" width="5.7265625" style="4" customWidth="1"/>
    <col min="13311" max="13311" width="9.7265625" style="4" customWidth="1"/>
    <col min="13312" max="13312" width="5.7265625" style="4" customWidth="1"/>
    <col min="13313" max="13313" width="9.7265625" style="4" customWidth="1"/>
    <col min="13314" max="13314" width="5.7265625" style="4" customWidth="1"/>
    <col min="13315" max="13315" width="9.7265625" style="4" customWidth="1"/>
    <col min="13316" max="13316" width="5.54296875" style="4" bestFit="1" customWidth="1"/>
    <col min="13317" max="13317" width="23.7265625" style="4" customWidth="1"/>
    <col min="13318" max="13318" width="3.1796875" style="4" customWidth="1"/>
    <col min="13319" max="13319" width="11.26953125" style="4" bestFit="1" customWidth="1"/>
    <col min="13320" max="13560" width="9.1796875" style="4"/>
    <col min="13561" max="13561" width="3.1796875" style="4" customWidth="1"/>
    <col min="13562" max="13562" width="23.7265625" style="4" customWidth="1"/>
    <col min="13563" max="13563" width="9.7265625" style="4" customWidth="1"/>
    <col min="13564" max="13564" width="6.1796875" style="4" bestFit="1" customWidth="1"/>
    <col min="13565" max="13565" width="9.7265625" style="4" customWidth="1"/>
    <col min="13566" max="13566" width="5.7265625" style="4" customWidth="1"/>
    <col min="13567" max="13567" width="9.7265625" style="4" customWidth="1"/>
    <col min="13568" max="13568" width="5.7265625" style="4" customWidth="1"/>
    <col min="13569" max="13569" width="9.7265625" style="4" customWidth="1"/>
    <col min="13570" max="13570" width="5.7265625" style="4" customWidth="1"/>
    <col min="13571" max="13571" width="9.7265625" style="4" customWidth="1"/>
    <col min="13572" max="13572" width="5.54296875" style="4" bestFit="1" customWidth="1"/>
    <col min="13573" max="13573" width="23.7265625" style="4" customWidth="1"/>
    <col min="13574" max="13574" width="3.1796875" style="4" customWidth="1"/>
    <col min="13575" max="13575" width="11.26953125" style="4" bestFit="1" customWidth="1"/>
    <col min="13576" max="13816" width="9.1796875" style="4"/>
    <col min="13817" max="13817" width="3.1796875" style="4" customWidth="1"/>
    <col min="13818" max="13818" width="23.7265625" style="4" customWidth="1"/>
    <col min="13819" max="13819" width="9.7265625" style="4" customWidth="1"/>
    <col min="13820" max="13820" width="6.1796875" style="4" bestFit="1" customWidth="1"/>
    <col min="13821" max="13821" width="9.7265625" style="4" customWidth="1"/>
    <col min="13822" max="13822" width="5.7265625" style="4" customWidth="1"/>
    <col min="13823" max="13823" width="9.7265625" style="4" customWidth="1"/>
    <col min="13824" max="13824" width="5.7265625" style="4" customWidth="1"/>
    <col min="13825" max="13825" width="9.7265625" style="4" customWidth="1"/>
    <col min="13826" max="13826" width="5.7265625" style="4" customWidth="1"/>
    <col min="13827" max="13827" width="9.7265625" style="4" customWidth="1"/>
    <col min="13828" max="13828" width="5.54296875" style="4" bestFit="1" customWidth="1"/>
    <col min="13829" max="13829" width="23.7265625" style="4" customWidth="1"/>
    <col min="13830" max="13830" width="3.1796875" style="4" customWidth="1"/>
    <col min="13831" max="13831" width="11.26953125" style="4" bestFit="1" customWidth="1"/>
    <col min="13832" max="14072" width="9.1796875" style="4"/>
    <col min="14073" max="14073" width="3.1796875" style="4" customWidth="1"/>
    <col min="14074" max="14074" width="23.7265625" style="4" customWidth="1"/>
    <col min="14075" max="14075" width="9.7265625" style="4" customWidth="1"/>
    <col min="14076" max="14076" width="6.1796875" style="4" bestFit="1" customWidth="1"/>
    <col min="14077" max="14077" width="9.7265625" style="4" customWidth="1"/>
    <col min="14078" max="14078" width="5.7265625" style="4" customWidth="1"/>
    <col min="14079" max="14079" width="9.7265625" style="4" customWidth="1"/>
    <col min="14080" max="14080" width="5.7265625" style="4" customWidth="1"/>
    <col min="14081" max="14081" width="9.7265625" style="4" customWidth="1"/>
    <col min="14082" max="14082" width="5.7265625" style="4" customWidth="1"/>
    <col min="14083" max="14083" width="9.7265625" style="4" customWidth="1"/>
    <col min="14084" max="14084" width="5.54296875" style="4" bestFit="1" customWidth="1"/>
    <col min="14085" max="14085" width="23.7265625" style="4" customWidth="1"/>
    <col min="14086" max="14086" width="3.1796875" style="4" customWidth="1"/>
    <col min="14087" max="14087" width="11.26953125" style="4" bestFit="1" customWidth="1"/>
    <col min="14088" max="14328" width="9.1796875" style="4"/>
    <col min="14329" max="14329" width="3.1796875" style="4" customWidth="1"/>
    <col min="14330" max="14330" width="23.7265625" style="4" customWidth="1"/>
    <col min="14331" max="14331" width="9.7265625" style="4" customWidth="1"/>
    <col min="14332" max="14332" width="6.1796875" style="4" bestFit="1" customWidth="1"/>
    <col min="14333" max="14333" width="9.7265625" style="4" customWidth="1"/>
    <col min="14334" max="14334" width="5.7265625" style="4" customWidth="1"/>
    <col min="14335" max="14335" width="9.7265625" style="4" customWidth="1"/>
    <col min="14336" max="14336" width="5.7265625" style="4" customWidth="1"/>
    <col min="14337" max="14337" width="9.7265625" style="4" customWidth="1"/>
    <col min="14338" max="14338" width="5.7265625" style="4" customWidth="1"/>
    <col min="14339" max="14339" width="9.7265625" style="4" customWidth="1"/>
    <col min="14340" max="14340" width="5.54296875" style="4" bestFit="1" customWidth="1"/>
    <col min="14341" max="14341" width="23.7265625" style="4" customWidth="1"/>
    <col min="14342" max="14342" width="3.1796875" style="4" customWidth="1"/>
    <col min="14343" max="14343" width="11.26953125" style="4" bestFit="1" customWidth="1"/>
    <col min="14344" max="14584" width="9.1796875" style="4"/>
    <col min="14585" max="14585" width="3.1796875" style="4" customWidth="1"/>
    <col min="14586" max="14586" width="23.7265625" style="4" customWidth="1"/>
    <col min="14587" max="14587" width="9.7265625" style="4" customWidth="1"/>
    <col min="14588" max="14588" width="6.1796875" style="4" bestFit="1" customWidth="1"/>
    <col min="14589" max="14589" width="9.7265625" style="4" customWidth="1"/>
    <col min="14590" max="14590" width="5.7265625" style="4" customWidth="1"/>
    <col min="14591" max="14591" width="9.7265625" style="4" customWidth="1"/>
    <col min="14592" max="14592" width="5.7265625" style="4" customWidth="1"/>
    <col min="14593" max="14593" width="9.7265625" style="4" customWidth="1"/>
    <col min="14594" max="14594" width="5.7265625" style="4" customWidth="1"/>
    <col min="14595" max="14595" width="9.7265625" style="4" customWidth="1"/>
    <col min="14596" max="14596" width="5.54296875" style="4" bestFit="1" customWidth="1"/>
    <col min="14597" max="14597" width="23.7265625" style="4" customWidth="1"/>
    <col min="14598" max="14598" width="3.1796875" style="4" customWidth="1"/>
    <col min="14599" max="14599" width="11.26953125" style="4" bestFit="1" customWidth="1"/>
    <col min="14600" max="14840" width="9.1796875" style="4"/>
    <col min="14841" max="14841" width="3.1796875" style="4" customWidth="1"/>
    <col min="14842" max="14842" width="23.7265625" style="4" customWidth="1"/>
    <col min="14843" max="14843" width="9.7265625" style="4" customWidth="1"/>
    <col min="14844" max="14844" width="6.1796875" style="4" bestFit="1" customWidth="1"/>
    <col min="14845" max="14845" width="9.7265625" style="4" customWidth="1"/>
    <col min="14846" max="14846" width="5.7265625" style="4" customWidth="1"/>
    <col min="14847" max="14847" width="9.7265625" style="4" customWidth="1"/>
    <col min="14848" max="14848" width="5.7265625" style="4" customWidth="1"/>
    <col min="14849" max="14849" width="9.7265625" style="4" customWidth="1"/>
    <col min="14850" max="14850" width="5.7265625" style="4" customWidth="1"/>
    <col min="14851" max="14851" width="9.7265625" style="4" customWidth="1"/>
    <col min="14852" max="14852" width="5.54296875" style="4" bestFit="1" customWidth="1"/>
    <col min="14853" max="14853" width="23.7265625" style="4" customWidth="1"/>
    <col min="14854" max="14854" width="3.1796875" style="4" customWidth="1"/>
    <col min="14855" max="14855" width="11.26953125" style="4" bestFit="1" customWidth="1"/>
    <col min="14856" max="15096" width="9.1796875" style="4"/>
    <col min="15097" max="15097" width="3.1796875" style="4" customWidth="1"/>
    <col min="15098" max="15098" width="23.7265625" style="4" customWidth="1"/>
    <col min="15099" max="15099" width="9.7265625" style="4" customWidth="1"/>
    <col min="15100" max="15100" width="6.1796875" style="4" bestFit="1" customWidth="1"/>
    <col min="15101" max="15101" width="9.7265625" style="4" customWidth="1"/>
    <col min="15102" max="15102" width="5.7265625" style="4" customWidth="1"/>
    <col min="15103" max="15103" width="9.7265625" style="4" customWidth="1"/>
    <col min="15104" max="15104" width="5.7265625" style="4" customWidth="1"/>
    <col min="15105" max="15105" width="9.7265625" style="4" customWidth="1"/>
    <col min="15106" max="15106" width="5.7265625" style="4" customWidth="1"/>
    <col min="15107" max="15107" width="9.7265625" style="4" customWidth="1"/>
    <col min="15108" max="15108" width="5.54296875" style="4" bestFit="1" customWidth="1"/>
    <col min="15109" max="15109" width="23.7265625" style="4" customWidth="1"/>
    <col min="15110" max="15110" width="3.1796875" style="4" customWidth="1"/>
    <col min="15111" max="15111" width="11.26953125" style="4" bestFit="1" customWidth="1"/>
    <col min="15112" max="15352" width="9.1796875" style="4"/>
    <col min="15353" max="15353" width="3.1796875" style="4" customWidth="1"/>
    <col min="15354" max="15354" width="23.7265625" style="4" customWidth="1"/>
    <col min="15355" max="15355" width="9.7265625" style="4" customWidth="1"/>
    <col min="15356" max="15356" width="6.1796875" style="4" bestFit="1" customWidth="1"/>
    <col min="15357" max="15357" width="9.7265625" style="4" customWidth="1"/>
    <col min="15358" max="15358" width="5.7265625" style="4" customWidth="1"/>
    <col min="15359" max="15359" width="9.7265625" style="4" customWidth="1"/>
    <col min="15360" max="15360" width="5.7265625" style="4" customWidth="1"/>
    <col min="15361" max="15361" width="9.7265625" style="4" customWidth="1"/>
    <col min="15362" max="15362" width="5.7265625" style="4" customWidth="1"/>
    <col min="15363" max="15363" width="9.7265625" style="4" customWidth="1"/>
    <col min="15364" max="15364" width="5.54296875" style="4" bestFit="1" customWidth="1"/>
    <col min="15365" max="15365" width="23.7265625" style="4" customWidth="1"/>
    <col min="15366" max="15366" width="3.1796875" style="4" customWidth="1"/>
    <col min="15367" max="15367" width="11.26953125" style="4" bestFit="1" customWidth="1"/>
    <col min="15368" max="15608" width="9.1796875" style="4"/>
    <col min="15609" max="15609" width="3.1796875" style="4" customWidth="1"/>
    <col min="15610" max="15610" width="23.7265625" style="4" customWidth="1"/>
    <col min="15611" max="15611" width="9.7265625" style="4" customWidth="1"/>
    <col min="15612" max="15612" width="6.1796875" style="4" bestFit="1" customWidth="1"/>
    <col min="15613" max="15613" width="9.7265625" style="4" customWidth="1"/>
    <col min="15614" max="15614" width="5.7265625" style="4" customWidth="1"/>
    <col min="15615" max="15615" width="9.7265625" style="4" customWidth="1"/>
    <col min="15616" max="15616" width="5.7265625" style="4" customWidth="1"/>
    <col min="15617" max="15617" width="9.7265625" style="4" customWidth="1"/>
    <col min="15618" max="15618" width="5.7265625" style="4" customWidth="1"/>
    <col min="15619" max="15619" width="9.7265625" style="4" customWidth="1"/>
    <col min="15620" max="15620" width="5.54296875" style="4" bestFit="1" customWidth="1"/>
    <col min="15621" max="15621" width="23.7265625" style="4" customWidth="1"/>
    <col min="15622" max="15622" width="3.1796875" style="4" customWidth="1"/>
    <col min="15623" max="15623" width="11.26953125" style="4" bestFit="1" customWidth="1"/>
    <col min="15624" max="15864" width="9.1796875" style="4"/>
    <col min="15865" max="15865" width="3.1796875" style="4" customWidth="1"/>
    <col min="15866" max="15866" width="23.7265625" style="4" customWidth="1"/>
    <col min="15867" max="15867" width="9.7265625" style="4" customWidth="1"/>
    <col min="15868" max="15868" width="6.1796875" style="4" bestFit="1" customWidth="1"/>
    <col min="15869" max="15869" width="9.7265625" style="4" customWidth="1"/>
    <col min="15870" max="15870" width="5.7265625" style="4" customWidth="1"/>
    <col min="15871" max="15871" width="9.7265625" style="4" customWidth="1"/>
    <col min="15872" max="15872" width="5.7265625" style="4" customWidth="1"/>
    <col min="15873" max="15873" width="9.7265625" style="4" customWidth="1"/>
    <col min="15874" max="15874" width="5.7265625" style="4" customWidth="1"/>
    <col min="15875" max="15875" width="9.7265625" style="4" customWidth="1"/>
    <col min="15876" max="15876" width="5.54296875" style="4" bestFit="1" customWidth="1"/>
    <col min="15877" max="15877" width="23.7265625" style="4" customWidth="1"/>
    <col min="15878" max="15878" width="3.1796875" style="4" customWidth="1"/>
    <col min="15879" max="15879" width="11.26953125" style="4" bestFit="1" customWidth="1"/>
    <col min="15880" max="16120" width="9.1796875" style="4"/>
    <col min="16121" max="16121" width="3.1796875" style="4" customWidth="1"/>
    <col min="16122" max="16122" width="23.7265625" style="4" customWidth="1"/>
    <col min="16123" max="16123" width="9.7265625" style="4" customWidth="1"/>
    <col min="16124" max="16124" width="6.1796875" style="4" bestFit="1" customWidth="1"/>
    <col min="16125" max="16125" width="9.7265625" style="4" customWidth="1"/>
    <col min="16126" max="16126" width="5.7265625" style="4" customWidth="1"/>
    <col min="16127" max="16127" width="9.7265625" style="4" customWidth="1"/>
    <col min="16128" max="16128" width="5.7265625" style="4" customWidth="1"/>
    <col min="16129" max="16129" width="9.7265625" style="4" customWidth="1"/>
    <col min="16130" max="16130" width="5.7265625" style="4" customWidth="1"/>
    <col min="16131" max="16131" width="9.7265625" style="4" customWidth="1"/>
    <col min="16132" max="16132" width="5.54296875" style="4" bestFit="1" customWidth="1"/>
    <col min="16133" max="16133" width="23.7265625" style="4" customWidth="1"/>
    <col min="16134" max="16134" width="3.1796875" style="4" customWidth="1"/>
    <col min="16135" max="16135" width="11.26953125" style="4" bestFit="1" customWidth="1"/>
    <col min="16136" max="16372" width="9.1796875" style="4"/>
    <col min="16373" max="16374" width="9.1796875" style="4" customWidth="1"/>
    <col min="16375" max="16384" width="9.1796875" style="4"/>
  </cols>
  <sheetData>
    <row r="1" spans="1:17" s="1" customFormat="1" ht="22.5">
      <c r="A1" s="368" t="s">
        <v>400</v>
      </c>
      <c r="B1" s="368"/>
      <c r="C1" s="368"/>
      <c r="D1" s="368"/>
      <c r="E1" s="368"/>
      <c r="F1" s="368"/>
      <c r="G1" s="368"/>
      <c r="H1" s="368"/>
      <c r="I1" s="368"/>
      <c r="J1" s="368"/>
      <c r="K1" s="368"/>
      <c r="L1" s="368"/>
      <c r="M1" s="368"/>
      <c r="N1" s="368"/>
    </row>
    <row r="2" spans="1:17" s="1" customFormat="1" ht="20">
      <c r="A2" s="368" t="s">
        <v>579</v>
      </c>
      <c r="B2" s="368"/>
      <c r="C2" s="368"/>
      <c r="D2" s="368"/>
      <c r="E2" s="368"/>
      <c r="F2" s="368"/>
      <c r="G2" s="368"/>
      <c r="H2" s="368"/>
      <c r="I2" s="368"/>
      <c r="J2" s="368"/>
      <c r="K2" s="368"/>
      <c r="L2" s="368"/>
      <c r="M2" s="368"/>
      <c r="N2" s="368"/>
    </row>
    <row r="3" spans="1:17" s="6" customFormat="1" ht="14.5" customHeight="1">
      <c r="A3" s="408" t="s">
        <v>399</v>
      </c>
      <c r="B3" s="408"/>
      <c r="C3" s="408"/>
      <c r="D3" s="408"/>
      <c r="E3" s="408"/>
      <c r="F3" s="408"/>
      <c r="G3" s="408"/>
      <c r="H3" s="408"/>
      <c r="I3" s="408"/>
      <c r="J3" s="408"/>
      <c r="K3" s="408"/>
      <c r="L3" s="408"/>
      <c r="M3" s="408"/>
      <c r="N3" s="408"/>
    </row>
    <row r="4" spans="1:17" s="6" customFormat="1" ht="18">
      <c r="A4" s="409" t="s">
        <v>576</v>
      </c>
      <c r="B4" s="409"/>
      <c r="C4" s="409"/>
      <c r="D4" s="409"/>
      <c r="E4" s="409"/>
      <c r="F4" s="409"/>
      <c r="G4" s="409"/>
      <c r="H4" s="409"/>
      <c r="I4" s="409"/>
      <c r="J4" s="409"/>
      <c r="K4" s="409"/>
      <c r="L4" s="409"/>
      <c r="M4" s="409"/>
      <c r="N4" s="409"/>
    </row>
    <row r="5" spans="1:17" ht="18" customHeight="1">
      <c r="A5" s="406" t="s">
        <v>540</v>
      </c>
      <c r="B5" s="406"/>
      <c r="C5" s="404"/>
      <c r="D5" s="404"/>
      <c r="E5" s="404"/>
      <c r="F5" s="404"/>
      <c r="G5" s="404"/>
      <c r="H5" s="404"/>
      <c r="I5" s="404"/>
      <c r="J5" s="404"/>
      <c r="K5" s="404"/>
      <c r="L5" s="404"/>
      <c r="M5" s="407" t="s">
        <v>539</v>
      </c>
      <c r="N5" s="407"/>
    </row>
    <row r="6" spans="1:17" ht="20.25" customHeight="1" thickBot="1">
      <c r="A6" s="382" t="s">
        <v>296</v>
      </c>
      <c r="B6" s="382"/>
      <c r="C6" s="348">
        <v>2017</v>
      </c>
      <c r="D6" s="349"/>
      <c r="E6" s="348">
        <v>2018</v>
      </c>
      <c r="F6" s="349"/>
      <c r="G6" s="348">
        <v>2019</v>
      </c>
      <c r="H6" s="349"/>
      <c r="I6" s="416">
        <v>2020</v>
      </c>
      <c r="J6" s="417"/>
      <c r="K6" s="416">
        <v>2021</v>
      </c>
      <c r="L6" s="417"/>
      <c r="M6" s="374" t="s">
        <v>297</v>
      </c>
      <c r="N6" s="374"/>
    </row>
    <row r="7" spans="1:17" ht="16.5" customHeight="1" thickTop="1">
      <c r="A7" s="383"/>
      <c r="B7" s="383"/>
      <c r="C7" s="116" t="s">
        <v>435</v>
      </c>
      <c r="D7" s="138" t="s">
        <v>298</v>
      </c>
      <c r="E7" s="116" t="s">
        <v>435</v>
      </c>
      <c r="F7" s="138" t="s">
        <v>298</v>
      </c>
      <c r="G7" s="116" t="s">
        <v>435</v>
      </c>
      <c r="H7" s="138" t="s">
        <v>298</v>
      </c>
      <c r="I7" s="116" t="s">
        <v>435</v>
      </c>
      <c r="J7" s="138" t="s">
        <v>298</v>
      </c>
      <c r="K7" s="116" t="s">
        <v>435</v>
      </c>
      <c r="L7" s="138" t="s">
        <v>298</v>
      </c>
      <c r="M7" s="375"/>
      <c r="N7" s="375"/>
    </row>
    <row r="8" spans="1:17" s="135" customFormat="1" ht="16.5" customHeight="1" thickBot="1">
      <c r="A8" s="154" t="s">
        <v>299</v>
      </c>
      <c r="B8" s="159" t="s">
        <v>300</v>
      </c>
      <c r="C8" s="184">
        <f>C9+C15</f>
        <v>16183.150712759998</v>
      </c>
      <c r="D8" s="143">
        <f>C8/$C$67*100</f>
        <v>6.8526257661376082</v>
      </c>
      <c r="E8" s="184">
        <f>E9+E15</f>
        <v>11165.554552806003</v>
      </c>
      <c r="F8" s="143">
        <f>E8/$E$67*100</f>
        <v>3.7602216667820585</v>
      </c>
      <c r="G8" s="184">
        <f>G9+G15</f>
        <v>8732.0041696759981</v>
      </c>
      <c r="H8" s="143">
        <f>G8/$G$67*100</f>
        <v>3.4033849681880031</v>
      </c>
      <c r="I8" s="184">
        <f>I9+I15</f>
        <v>7284.0265809660004</v>
      </c>
      <c r="J8" s="143">
        <f>I8/$I$67*100</f>
        <v>4.1139883330734772</v>
      </c>
      <c r="K8" s="184">
        <f>K9+K15</f>
        <v>19245.847317424996</v>
      </c>
      <c r="L8" s="143">
        <f>K8/$K$67*100</f>
        <v>6.2654178236144737</v>
      </c>
      <c r="M8" s="88" t="s">
        <v>301</v>
      </c>
      <c r="N8" s="89" t="s">
        <v>299</v>
      </c>
      <c r="O8" s="305"/>
      <c r="P8" s="306"/>
      <c r="Q8" s="305"/>
    </row>
    <row r="9" spans="1:17" s="135" customFormat="1" ht="18" customHeight="1" thickTop="1" thickBot="1">
      <c r="A9" s="157"/>
      <c r="B9" s="158" t="s">
        <v>302</v>
      </c>
      <c r="C9" s="179">
        <v>10579.52962659</v>
      </c>
      <c r="D9" s="233">
        <f t="shared" ref="D9:D66" si="0">C9/$C$67*100</f>
        <v>4.4798172246906383</v>
      </c>
      <c r="E9" s="179">
        <v>7898.6760761610021</v>
      </c>
      <c r="F9" s="233">
        <f t="shared" ref="F9:F66" si="1">E9/$E$67*100</f>
        <v>2.6600356283252964</v>
      </c>
      <c r="G9" s="179">
        <v>7017.3724392699987</v>
      </c>
      <c r="H9" s="233">
        <f t="shared" ref="H9:H66" si="2">G9/$G$67*100</f>
        <v>2.7350902967874404</v>
      </c>
      <c r="I9" s="179">
        <v>6451.4097825210001</v>
      </c>
      <c r="J9" s="233">
        <f t="shared" ref="J9:J66" si="3">I9/$I$67*100</f>
        <v>3.643729780794903</v>
      </c>
      <c r="K9" s="179">
        <v>17804.005125346997</v>
      </c>
      <c r="L9" s="233">
        <f t="shared" ref="L9:L66" si="4">K9/$K$67*100</f>
        <v>5.7960311751552087</v>
      </c>
      <c r="M9" s="85" t="s">
        <v>398</v>
      </c>
      <c r="N9" s="26"/>
      <c r="O9" s="305"/>
      <c r="P9" s="306"/>
      <c r="Q9" s="305"/>
    </row>
    <row r="10" spans="1:17" s="135" customFormat="1" ht="14.15" customHeight="1" thickTop="1" thickBot="1">
      <c r="A10" s="106"/>
      <c r="B10" s="146" t="s">
        <v>304</v>
      </c>
      <c r="C10" s="176">
        <v>7195.4596431799973</v>
      </c>
      <c r="D10" s="235">
        <f t="shared" si="0"/>
        <v>3.04685984980543</v>
      </c>
      <c r="E10" s="176">
        <v>3794.3636525000002</v>
      </c>
      <c r="F10" s="235">
        <f t="shared" si="1"/>
        <v>1.277827120032764</v>
      </c>
      <c r="G10" s="176">
        <v>3734.06364304</v>
      </c>
      <c r="H10" s="235">
        <f t="shared" si="2"/>
        <v>1.4553882277235808</v>
      </c>
      <c r="I10" s="176">
        <v>3625.7995482599999</v>
      </c>
      <c r="J10" s="235">
        <f t="shared" si="3"/>
        <v>2.0478367114396923</v>
      </c>
      <c r="K10" s="176">
        <v>10477.685602123996</v>
      </c>
      <c r="L10" s="235">
        <f t="shared" si="4"/>
        <v>3.4109736526040213</v>
      </c>
      <c r="M10" s="107" t="s">
        <v>305</v>
      </c>
      <c r="N10" s="107"/>
      <c r="O10" s="305"/>
      <c r="P10" s="306"/>
      <c r="Q10" s="305"/>
    </row>
    <row r="11" spans="1:17" s="135" customFormat="1" ht="14.15" customHeight="1" thickTop="1" thickBot="1">
      <c r="A11" s="25"/>
      <c r="B11" s="148" t="s">
        <v>401</v>
      </c>
      <c r="C11" s="181">
        <v>1805.480355460001</v>
      </c>
      <c r="D11" s="237">
        <f t="shared" si="0"/>
        <v>0.76451621959655025</v>
      </c>
      <c r="E11" s="181">
        <v>2522.3278741320009</v>
      </c>
      <c r="F11" s="237">
        <f t="shared" si="1"/>
        <v>0.84944387474744243</v>
      </c>
      <c r="G11" s="181">
        <v>2409.3522724319992</v>
      </c>
      <c r="H11" s="237">
        <f t="shared" si="2"/>
        <v>0.93906887213144019</v>
      </c>
      <c r="I11" s="181">
        <v>1929.1453101860004</v>
      </c>
      <c r="J11" s="237">
        <f t="shared" si="3"/>
        <v>1.089573357632653</v>
      </c>
      <c r="K11" s="181">
        <v>5687.9487991999986</v>
      </c>
      <c r="L11" s="237">
        <f t="shared" si="4"/>
        <v>1.8516917025548931</v>
      </c>
      <c r="M11" s="26" t="s">
        <v>309</v>
      </c>
      <c r="N11" s="26"/>
      <c r="O11" s="305"/>
      <c r="P11" s="306"/>
      <c r="Q11" s="305"/>
    </row>
    <row r="12" spans="1:17" s="135" customFormat="1" ht="14.15" customHeight="1" thickTop="1" thickBot="1">
      <c r="A12" s="106"/>
      <c r="B12" s="146" t="s">
        <v>312</v>
      </c>
      <c r="C12" s="176">
        <v>773.06276270000035</v>
      </c>
      <c r="D12" s="235">
        <f t="shared" si="0"/>
        <v>0.32734724532612774</v>
      </c>
      <c r="E12" s="176">
        <v>1581.9845495290008</v>
      </c>
      <c r="F12" s="235">
        <f t="shared" si="1"/>
        <v>0.53276463354509018</v>
      </c>
      <c r="G12" s="176">
        <v>873.95652379799958</v>
      </c>
      <c r="H12" s="235">
        <f t="shared" si="2"/>
        <v>0.3406331969324195</v>
      </c>
      <c r="I12" s="176">
        <v>896.46492407499966</v>
      </c>
      <c r="J12" s="235">
        <f t="shared" si="3"/>
        <v>0.50631971172255708</v>
      </c>
      <c r="K12" s="176">
        <v>1433.0976746100002</v>
      </c>
      <c r="L12" s="235">
        <f t="shared" si="4"/>
        <v>0.46653990158970526</v>
      </c>
      <c r="M12" s="107" t="s">
        <v>313</v>
      </c>
      <c r="N12" s="107"/>
      <c r="O12" s="305"/>
      <c r="P12" s="306"/>
      <c r="Q12" s="305"/>
    </row>
    <row r="13" spans="1:17" s="135" customFormat="1" ht="14.15" customHeight="1" thickTop="1" thickBot="1">
      <c r="A13" s="25"/>
      <c r="B13" s="148" t="s">
        <v>402</v>
      </c>
      <c r="C13" s="181">
        <v>660.77769785999953</v>
      </c>
      <c r="D13" s="237">
        <f t="shared" si="0"/>
        <v>0.27980103246979365</v>
      </c>
      <c r="E13" s="181">
        <v>0</v>
      </c>
      <c r="F13" s="237">
        <f t="shared" si="1"/>
        <v>0</v>
      </c>
      <c r="G13" s="181">
        <v>0</v>
      </c>
      <c r="H13" s="237">
        <f t="shared" si="2"/>
        <v>0</v>
      </c>
      <c r="I13" s="181">
        <v>0</v>
      </c>
      <c r="J13" s="237">
        <f t="shared" si="3"/>
        <v>0</v>
      </c>
      <c r="K13" s="181">
        <v>205.15601316299995</v>
      </c>
      <c r="L13" s="237">
        <f t="shared" si="4"/>
        <v>6.678781766752187E-2</v>
      </c>
      <c r="M13" s="26" t="s">
        <v>307</v>
      </c>
      <c r="N13" s="26"/>
      <c r="O13" s="305"/>
      <c r="P13" s="306"/>
      <c r="Q13" s="305"/>
    </row>
    <row r="14" spans="1:17" s="135" customFormat="1" ht="14.15" customHeight="1" thickTop="1" thickBot="1">
      <c r="A14" s="106"/>
      <c r="B14" s="146" t="s">
        <v>403</v>
      </c>
      <c r="C14" s="176">
        <v>144.74916738999994</v>
      </c>
      <c r="D14" s="235">
        <f t="shared" si="0"/>
        <v>6.1292877492735841E-2</v>
      </c>
      <c r="E14" s="176">
        <v>0</v>
      </c>
      <c r="F14" s="235">
        <f t="shared" si="1"/>
        <v>0</v>
      </c>
      <c r="G14" s="176">
        <v>0</v>
      </c>
      <c r="H14" s="235">
        <f t="shared" si="2"/>
        <v>0</v>
      </c>
      <c r="I14" s="176">
        <v>0</v>
      </c>
      <c r="J14" s="235">
        <f t="shared" si="3"/>
        <v>0</v>
      </c>
      <c r="K14" s="176">
        <v>0.11703624999999999</v>
      </c>
      <c r="L14" s="235">
        <f t="shared" si="4"/>
        <v>3.8100739066712551E-5</v>
      </c>
      <c r="M14" s="107" t="s">
        <v>311</v>
      </c>
      <c r="N14" s="107"/>
      <c r="O14" s="305"/>
      <c r="P14" s="306"/>
      <c r="Q14" s="305"/>
    </row>
    <row r="15" spans="1:17" s="135" customFormat="1" ht="18" customHeight="1" thickTop="1" thickBot="1">
      <c r="A15" s="25"/>
      <c r="B15" s="158" t="s">
        <v>397</v>
      </c>
      <c r="C15" s="179">
        <v>5603.6210861699992</v>
      </c>
      <c r="D15" s="233">
        <f t="shared" si="0"/>
        <v>2.37280854144697</v>
      </c>
      <c r="E15" s="179">
        <v>3266.8784766450003</v>
      </c>
      <c r="F15" s="233">
        <f t="shared" si="1"/>
        <v>1.1001860384567617</v>
      </c>
      <c r="G15" s="179">
        <v>1714.6317304060003</v>
      </c>
      <c r="H15" s="233">
        <f t="shared" si="2"/>
        <v>0.66829467140056287</v>
      </c>
      <c r="I15" s="179">
        <v>832.6167984450002</v>
      </c>
      <c r="J15" s="233">
        <f t="shared" si="3"/>
        <v>0.47025855227857377</v>
      </c>
      <c r="K15" s="179">
        <v>1441.8421920780002</v>
      </c>
      <c r="L15" s="233">
        <f>K15/$K$67*100</f>
        <v>0.46938664845926559</v>
      </c>
      <c r="M15" s="85" t="s">
        <v>315</v>
      </c>
      <c r="N15" s="141"/>
      <c r="O15" s="305"/>
      <c r="P15" s="306"/>
      <c r="Q15" s="305"/>
    </row>
    <row r="16" spans="1:17" s="135" customFormat="1" ht="14.15" customHeight="1" thickTop="1" thickBot="1">
      <c r="A16" s="106"/>
      <c r="B16" s="146" t="s">
        <v>405</v>
      </c>
      <c r="C16" s="180">
        <v>172.83073210999999</v>
      </c>
      <c r="D16" s="235">
        <f t="shared" si="0"/>
        <v>7.3183791528530176E-2</v>
      </c>
      <c r="E16" s="180">
        <v>191.47876377600005</v>
      </c>
      <c r="F16" s="235">
        <f t="shared" si="1"/>
        <v>6.4484266578431246E-2</v>
      </c>
      <c r="G16" s="180">
        <v>541.77799553900002</v>
      </c>
      <c r="H16" s="235">
        <f t="shared" si="2"/>
        <v>0.21116333092416248</v>
      </c>
      <c r="I16" s="180">
        <v>45.229879339999997</v>
      </c>
      <c r="J16" s="235">
        <f t="shared" si="3"/>
        <v>2.5545650313429247E-2</v>
      </c>
      <c r="K16" s="180">
        <v>323.53089041499987</v>
      </c>
      <c r="L16" s="235">
        <f t="shared" si="4"/>
        <v>0.10532434212240295</v>
      </c>
      <c r="M16" s="107" t="s">
        <v>419</v>
      </c>
      <c r="N16" s="107"/>
      <c r="O16" s="305"/>
      <c r="P16" s="306"/>
      <c r="Q16" s="305"/>
    </row>
    <row r="17" spans="1:17" s="135" customFormat="1" ht="14.15" customHeight="1" thickTop="1" thickBot="1">
      <c r="A17" s="25"/>
      <c r="B17" s="148" t="s">
        <v>318</v>
      </c>
      <c r="C17" s="181">
        <v>566.67803608999998</v>
      </c>
      <c r="D17" s="237">
        <f t="shared" si="0"/>
        <v>0.23995528312992614</v>
      </c>
      <c r="E17" s="181">
        <v>632.49943873300037</v>
      </c>
      <c r="F17" s="237">
        <f t="shared" si="1"/>
        <v>0.21300671475861641</v>
      </c>
      <c r="G17" s="181">
        <v>222.55992810499995</v>
      </c>
      <c r="H17" s="237">
        <f t="shared" si="2"/>
        <v>8.6744932676969269E-2</v>
      </c>
      <c r="I17" s="181">
        <v>143.77572465000003</v>
      </c>
      <c r="J17" s="237">
        <f t="shared" si="3"/>
        <v>8.1203939498919533E-2</v>
      </c>
      <c r="K17" s="181">
        <v>103.27089805099997</v>
      </c>
      <c r="L17" s="237">
        <f t="shared" si="4"/>
        <v>3.3619477211771769E-2</v>
      </c>
      <c r="M17" s="26" t="s">
        <v>319</v>
      </c>
      <c r="N17" s="26"/>
      <c r="O17" s="305"/>
      <c r="P17" s="306"/>
      <c r="Q17" s="305"/>
    </row>
    <row r="18" spans="1:17" s="135" customFormat="1" ht="14.15" customHeight="1" thickTop="1" thickBot="1">
      <c r="A18" s="106"/>
      <c r="B18" s="146" t="s">
        <v>549</v>
      </c>
      <c r="C18" s="176">
        <v>7.5062681000000007</v>
      </c>
      <c r="D18" s="235">
        <f t="shared" si="0"/>
        <v>3.1784692055694401E-3</v>
      </c>
      <c r="E18" s="176">
        <v>153.62709896000001</v>
      </c>
      <c r="F18" s="235">
        <f t="shared" si="1"/>
        <v>5.1736968672916411E-2</v>
      </c>
      <c r="G18" s="176">
        <v>205.15443819999999</v>
      </c>
      <c r="H18" s="235">
        <f t="shared" si="2"/>
        <v>7.9960970879018961E-2</v>
      </c>
      <c r="I18" s="176">
        <v>57.204070069999993</v>
      </c>
      <c r="J18" s="235">
        <f t="shared" si="3"/>
        <v>3.2308624118322131E-2</v>
      </c>
      <c r="K18" s="176">
        <v>41.520215760000006</v>
      </c>
      <c r="L18" s="235">
        <f t="shared" si="4"/>
        <v>1.3516760035163177E-2</v>
      </c>
      <c r="M18" s="26" t="s">
        <v>550</v>
      </c>
      <c r="N18" s="107"/>
      <c r="O18" s="305"/>
      <c r="P18" s="306"/>
      <c r="Q18" s="305"/>
    </row>
    <row r="19" spans="1:17" s="135" customFormat="1" ht="14.15" customHeight="1" thickTop="1" thickBot="1">
      <c r="A19" s="25"/>
      <c r="B19" s="148" t="s">
        <v>404</v>
      </c>
      <c r="C19" s="181">
        <v>147.15534593000001</v>
      </c>
      <c r="D19" s="237">
        <f t="shared" si="0"/>
        <v>6.2311754555292705E-2</v>
      </c>
      <c r="E19" s="181">
        <v>189.60335852000011</v>
      </c>
      <c r="F19" s="237">
        <f t="shared" si="1"/>
        <v>6.3852686709804332E-2</v>
      </c>
      <c r="G19" s="181">
        <v>166.56365807099996</v>
      </c>
      <c r="H19" s="237">
        <f t="shared" si="2"/>
        <v>6.4919832733689786E-2</v>
      </c>
      <c r="I19" s="181">
        <v>234.75469494000004</v>
      </c>
      <c r="J19" s="237">
        <f t="shared" si="3"/>
        <v>0.13258848871324447</v>
      </c>
      <c r="K19" s="181">
        <v>504.68051313099994</v>
      </c>
      <c r="L19" s="237">
        <f t="shared" si="4"/>
        <v>0.16429696391382009</v>
      </c>
      <c r="M19" s="26" t="s">
        <v>418</v>
      </c>
      <c r="N19" s="26"/>
      <c r="O19" s="305"/>
      <c r="P19" s="306"/>
      <c r="Q19" s="305"/>
    </row>
    <row r="20" spans="1:17" s="135" customFormat="1" ht="14.15" customHeight="1" thickTop="1" thickBot="1">
      <c r="A20" s="106"/>
      <c r="B20" s="146" t="s">
        <v>406</v>
      </c>
      <c r="C20" s="176">
        <v>149.32424023999997</v>
      </c>
      <c r="D20" s="235">
        <f t="shared" si="0"/>
        <v>6.3230155508020414E-2</v>
      </c>
      <c r="E20" s="176">
        <v>291.5425656249999</v>
      </c>
      <c r="F20" s="235">
        <f t="shared" si="1"/>
        <v>9.8182733949103637E-2</v>
      </c>
      <c r="G20" s="176">
        <v>151.54412645900004</v>
      </c>
      <c r="H20" s="235">
        <f t="shared" si="2"/>
        <v>5.9065821773064957E-2</v>
      </c>
      <c r="I20" s="176">
        <v>117.41535991999999</v>
      </c>
      <c r="J20" s="235">
        <f t="shared" si="3"/>
        <v>6.6315713632451076E-2</v>
      </c>
      <c r="K20" s="176">
        <v>137.55921294199999</v>
      </c>
      <c r="L20" s="235">
        <f t="shared" si="4"/>
        <v>4.4781917384788809E-2</v>
      </c>
      <c r="M20" s="107" t="s">
        <v>420</v>
      </c>
      <c r="N20" s="107"/>
      <c r="O20" s="305"/>
      <c r="P20" s="306"/>
      <c r="Q20" s="305"/>
    </row>
    <row r="21" spans="1:17" s="135" customFormat="1" ht="15" thickTop="1" thickBot="1">
      <c r="A21" s="25"/>
      <c r="B21" s="148" t="s">
        <v>396</v>
      </c>
      <c r="C21" s="181">
        <v>4560.1264636999986</v>
      </c>
      <c r="D21" s="237">
        <f t="shared" si="0"/>
        <v>1.9309490875196309</v>
      </c>
      <c r="E21" s="181">
        <v>1808.1272510310002</v>
      </c>
      <c r="F21" s="237">
        <f t="shared" si="1"/>
        <v>0.60892266778788973</v>
      </c>
      <c r="G21" s="181">
        <v>427.03158403199996</v>
      </c>
      <c r="H21" s="237">
        <f t="shared" si="2"/>
        <v>0.1664397824136572</v>
      </c>
      <c r="I21" s="181">
        <v>234.23706952499995</v>
      </c>
      <c r="J21" s="237">
        <f t="shared" si="3"/>
        <v>0.13229613600220724</v>
      </c>
      <c r="K21" s="181">
        <v>331.28046177899995</v>
      </c>
      <c r="L21" s="237">
        <f t="shared" si="4"/>
        <v>0.10784718779131865</v>
      </c>
      <c r="M21" s="26" t="s">
        <v>321</v>
      </c>
      <c r="N21" s="26"/>
      <c r="O21" s="305"/>
      <c r="P21" s="306"/>
      <c r="Q21" s="305"/>
    </row>
    <row r="22" spans="1:17" s="135" customFormat="1" ht="22" thickTop="1" thickBot="1">
      <c r="A22" s="155" t="s">
        <v>322</v>
      </c>
      <c r="B22" s="156" t="s">
        <v>323</v>
      </c>
      <c r="C22" s="184">
        <v>21390.620899000001</v>
      </c>
      <c r="D22" s="143">
        <f t="shared" si="0"/>
        <v>9.0576873766980945</v>
      </c>
      <c r="E22" s="184">
        <v>26300.210077636002</v>
      </c>
      <c r="F22" s="143">
        <f t="shared" si="1"/>
        <v>8.8571167072031933</v>
      </c>
      <c r="G22" s="184">
        <v>25047.064530815001</v>
      </c>
      <c r="H22" s="143">
        <f t="shared" si="2"/>
        <v>9.7623410691263661</v>
      </c>
      <c r="I22" s="184">
        <v>14397.242889916004</v>
      </c>
      <c r="J22" s="143">
        <f t="shared" si="3"/>
        <v>8.1315037251943245</v>
      </c>
      <c r="K22" s="184">
        <v>37413.483954794014</v>
      </c>
      <c r="L22" s="143">
        <f t="shared" si="4"/>
        <v>12.179827957049575</v>
      </c>
      <c r="M22" s="144" t="s">
        <v>324</v>
      </c>
      <c r="N22" s="83" t="s">
        <v>322</v>
      </c>
      <c r="O22" s="305"/>
      <c r="P22" s="306"/>
      <c r="Q22" s="305"/>
    </row>
    <row r="23" spans="1:17" s="135" customFormat="1" ht="14.15" customHeight="1" thickTop="1" thickBot="1">
      <c r="A23" s="25"/>
      <c r="B23" s="148" t="s">
        <v>326</v>
      </c>
      <c r="C23" s="161">
        <v>5191.8525120400009</v>
      </c>
      <c r="D23" s="236">
        <f t="shared" si="0"/>
        <v>2.1984484313020318</v>
      </c>
      <c r="E23" s="161">
        <v>3101.6408871230005</v>
      </c>
      <c r="F23" s="236">
        <f t="shared" si="1"/>
        <v>1.0445390071025225</v>
      </c>
      <c r="G23" s="161">
        <v>5713.4562653619969</v>
      </c>
      <c r="H23" s="236">
        <f t="shared" si="2"/>
        <v>2.2268760747344096</v>
      </c>
      <c r="I23" s="161">
        <v>3303.1668330850002</v>
      </c>
      <c r="J23" s="236">
        <f t="shared" si="3"/>
        <v>1.8656150773827584</v>
      </c>
      <c r="K23" s="161">
        <v>10374.408336194003</v>
      </c>
      <c r="L23" s="236">
        <f t="shared" si="4"/>
        <v>3.3773521023516659</v>
      </c>
      <c r="M23" s="26" t="s">
        <v>327</v>
      </c>
      <c r="N23" s="26"/>
      <c r="O23" s="305"/>
      <c r="P23" s="306"/>
      <c r="Q23" s="305"/>
    </row>
    <row r="24" spans="1:17" s="135" customFormat="1" ht="14.15" customHeight="1" thickTop="1" thickBot="1">
      <c r="A24" s="106"/>
      <c r="B24" s="146" t="s">
        <v>407</v>
      </c>
      <c r="C24" s="162">
        <v>4817.3456746800002</v>
      </c>
      <c r="D24" s="234">
        <f t="shared" si="0"/>
        <v>2.0398665056412675</v>
      </c>
      <c r="E24" s="162">
        <v>6050.1111874629996</v>
      </c>
      <c r="F24" s="234">
        <f t="shared" si="1"/>
        <v>2.0374947850504821</v>
      </c>
      <c r="G24" s="162">
        <v>5002.6115884910005</v>
      </c>
      <c r="H24" s="234">
        <f t="shared" si="2"/>
        <v>1.9498173330104036</v>
      </c>
      <c r="I24" s="162">
        <v>3551.0415044680003</v>
      </c>
      <c r="J24" s="234">
        <f t="shared" si="3"/>
        <v>2.0056136749714626</v>
      </c>
      <c r="K24" s="162">
        <v>8794.7245706819995</v>
      </c>
      <c r="L24" s="234">
        <f t="shared" si="4"/>
        <v>2.8630916150437185</v>
      </c>
      <c r="M24" s="107" t="s">
        <v>325</v>
      </c>
      <c r="N24" s="107"/>
      <c r="O24" s="305"/>
      <c r="P24" s="306"/>
      <c r="Q24" s="305"/>
    </row>
    <row r="25" spans="1:17" s="135" customFormat="1" ht="14.15" customHeight="1" thickTop="1" thickBot="1">
      <c r="A25" s="122"/>
      <c r="B25" s="153" t="s">
        <v>334</v>
      </c>
      <c r="C25" s="240">
        <v>2635.2429996599999</v>
      </c>
      <c r="D25" s="236">
        <f t="shared" si="0"/>
        <v>1.1158725763621136</v>
      </c>
      <c r="E25" s="240">
        <v>2912.3204136240001</v>
      </c>
      <c r="F25" s="236">
        <f t="shared" si="1"/>
        <v>0.98078158752702305</v>
      </c>
      <c r="G25" s="240">
        <v>3684.0391120710015</v>
      </c>
      <c r="H25" s="236">
        <f t="shared" si="2"/>
        <v>1.435890672130125</v>
      </c>
      <c r="I25" s="240">
        <v>1467.2325427009998</v>
      </c>
      <c r="J25" s="236">
        <f t="shared" si="3"/>
        <v>0.82868692137270206</v>
      </c>
      <c r="K25" s="240">
        <v>2497.4331374180001</v>
      </c>
      <c r="L25" s="236">
        <f t="shared" si="4"/>
        <v>0.81303056365292359</v>
      </c>
      <c r="M25" s="142" t="s">
        <v>335</v>
      </c>
      <c r="N25" s="124"/>
      <c r="O25" s="305"/>
      <c r="P25" s="306"/>
      <c r="Q25" s="305"/>
    </row>
    <row r="26" spans="1:17" s="135" customFormat="1" ht="14.15" customHeight="1" thickTop="1" thickBot="1">
      <c r="A26" s="106"/>
      <c r="B26" s="146" t="s">
        <v>332</v>
      </c>
      <c r="C26" s="162">
        <v>2428.2824677599997</v>
      </c>
      <c r="D26" s="234">
        <f t="shared" si="0"/>
        <v>1.0282367940200972</v>
      </c>
      <c r="E26" s="162">
        <v>3526.6970544110009</v>
      </c>
      <c r="F26" s="234">
        <f t="shared" si="1"/>
        <v>1.1876850910947421</v>
      </c>
      <c r="G26" s="162">
        <v>3127.7933392190002</v>
      </c>
      <c r="H26" s="234">
        <f t="shared" si="2"/>
        <v>1.2190883819391822</v>
      </c>
      <c r="I26" s="162">
        <v>779.56566468299968</v>
      </c>
      <c r="J26" s="234">
        <f t="shared" si="3"/>
        <v>0.44029548955122083</v>
      </c>
      <c r="K26" s="162">
        <v>1614.5426119849997</v>
      </c>
      <c r="L26" s="234">
        <f t="shared" si="4"/>
        <v>0.52560866202846557</v>
      </c>
      <c r="M26" s="107" t="s">
        <v>333</v>
      </c>
      <c r="N26" s="107"/>
      <c r="O26" s="305"/>
      <c r="P26" s="306"/>
      <c r="Q26" s="305"/>
    </row>
    <row r="27" spans="1:17" s="135" customFormat="1" ht="14.15" customHeight="1" thickTop="1" thickBot="1">
      <c r="A27" s="25"/>
      <c r="B27" s="148" t="s">
        <v>455</v>
      </c>
      <c r="C27" s="161">
        <v>2004.83607269</v>
      </c>
      <c r="D27" s="236">
        <f t="shared" si="0"/>
        <v>0.84893180397592527</v>
      </c>
      <c r="E27" s="161">
        <v>3204.3817951959995</v>
      </c>
      <c r="F27" s="236">
        <f t="shared" si="1"/>
        <v>1.0791390430231627</v>
      </c>
      <c r="G27" s="161">
        <v>2697.4274357959998</v>
      </c>
      <c r="H27" s="236">
        <f t="shared" si="2"/>
        <v>1.0513490155727507</v>
      </c>
      <c r="I27" s="161">
        <v>1920.4506262899999</v>
      </c>
      <c r="J27" s="236">
        <f t="shared" si="3"/>
        <v>1.0846626358347151</v>
      </c>
      <c r="K27" s="161">
        <v>3847.6286385899998</v>
      </c>
      <c r="L27" s="236">
        <f t="shared" si="4"/>
        <v>1.252581954604048</v>
      </c>
      <c r="M27" s="26" t="s">
        <v>490</v>
      </c>
      <c r="N27" s="26"/>
      <c r="O27" s="305"/>
      <c r="P27" s="306"/>
      <c r="Q27" s="305"/>
    </row>
    <row r="28" spans="1:17" s="135" customFormat="1" ht="14.15" customHeight="1" thickTop="1" thickBot="1">
      <c r="A28" s="106"/>
      <c r="B28" s="146" t="s">
        <v>328</v>
      </c>
      <c r="C28" s="162">
        <v>1194.0620546599996</v>
      </c>
      <c r="D28" s="234">
        <f t="shared" si="0"/>
        <v>0.50561602912581582</v>
      </c>
      <c r="E28" s="239">
        <v>2592.0401639979996</v>
      </c>
      <c r="F28" s="234">
        <f t="shared" si="1"/>
        <v>0.8729208692447058</v>
      </c>
      <c r="G28" s="239">
        <v>1938.4387781340001</v>
      </c>
      <c r="H28" s="234">
        <f t="shared" si="2"/>
        <v>0.75552568128225794</v>
      </c>
      <c r="I28" s="160">
        <v>1510.4250800090001</v>
      </c>
      <c r="J28" s="234">
        <f t="shared" si="3"/>
        <v>0.85308188926385298</v>
      </c>
      <c r="K28" s="160">
        <v>2929.0591041200005</v>
      </c>
      <c r="L28" s="234">
        <f t="shared" si="4"/>
        <v>0.95354487722440673</v>
      </c>
      <c r="M28" s="107" t="s">
        <v>329</v>
      </c>
      <c r="N28" s="107"/>
      <c r="O28" s="305"/>
      <c r="P28" s="306"/>
      <c r="Q28" s="305"/>
    </row>
    <row r="29" spans="1:17" s="135" customFormat="1" ht="14.15" customHeight="1" thickTop="1" thickBot="1">
      <c r="A29" s="122"/>
      <c r="B29" s="153" t="s">
        <v>330</v>
      </c>
      <c r="C29" s="240">
        <v>2009.9939612999999</v>
      </c>
      <c r="D29" s="236">
        <f t="shared" si="0"/>
        <v>0.85111587066448935</v>
      </c>
      <c r="E29" s="238">
        <v>3246.6001923200001</v>
      </c>
      <c r="F29" s="236">
        <f t="shared" si="1"/>
        <v>1.0933569245311241</v>
      </c>
      <c r="G29" s="238">
        <v>1418.9611149780001</v>
      </c>
      <c r="H29" s="236">
        <f t="shared" si="2"/>
        <v>0.55305412541260901</v>
      </c>
      <c r="I29" s="281">
        <v>783.31463993799991</v>
      </c>
      <c r="J29" s="236">
        <f t="shared" si="3"/>
        <v>0.44241289539654755</v>
      </c>
      <c r="K29" s="281">
        <v>941.84867734699992</v>
      </c>
      <c r="L29" s="236">
        <f t="shared" si="4"/>
        <v>0.30661552037019624</v>
      </c>
      <c r="M29" s="142" t="s">
        <v>331</v>
      </c>
      <c r="N29" s="124"/>
      <c r="O29" s="305"/>
      <c r="P29" s="306"/>
      <c r="Q29" s="305"/>
    </row>
    <row r="30" spans="1:17" s="135" customFormat="1" ht="14.15" customHeight="1" thickTop="1" thickBot="1">
      <c r="A30" s="106"/>
      <c r="B30" s="146" t="s">
        <v>340</v>
      </c>
      <c r="C30" s="162">
        <v>306.93149889</v>
      </c>
      <c r="D30" s="234">
        <f t="shared" si="0"/>
        <v>0.12996768892935437</v>
      </c>
      <c r="E30" s="162">
        <v>854.42781879999995</v>
      </c>
      <c r="F30" s="234">
        <f t="shared" si="1"/>
        <v>0.28774549277945893</v>
      </c>
      <c r="G30" s="162">
        <v>499.72786093299999</v>
      </c>
      <c r="H30" s="234">
        <f t="shared" si="2"/>
        <v>0.19477387516492953</v>
      </c>
      <c r="I30" s="162">
        <v>229.15175863600001</v>
      </c>
      <c r="J30" s="234">
        <f t="shared" si="3"/>
        <v>0.12942397327258925</v>
      </c>
      <c r="K30" s="162">
        <v>438.41940464000004</v>
      </c>
      <c r="L30" s="234">
        <f t="shared" si="4"/>
        <v>0.14272589337040537</v>
      </c>
      <c r="M30" s="107" t="s">
        <v>341</v>
      </c>
      <c r="N30" s="107"/>
      <c r="O30" s="305"/>
      <c r="P30" s="306"/>
      <c r="Q30" s="305"/>
    </row>
    <row r="31" spans="1:17" s="135" customFormat="1" ht="15" thickTop="1" thickBot="1">
      <c r="A31" s="25"/>
      <c r="B31" s="148" t="s">
        <v>544</v>
      </c>
      <c r="C31" s="161">
        <v>104.88319284999999</v>
      </c>
      <c r="D31" s="236">
        <f t="shared" si="0"/>
        <v>4.4411949348775036E-2</v>
      </c>
      <c r="E31" s="161">
        <v>120.25839243099999</v>
      </c>
      <c r="F31" s="236">
        <f t="shared" si="1"/>
        <v>4.0499395770520349E-2</v>
      </c>
      <c r="G31" s="161">
        <v>351.04002822699994</v>
      </c>
      <c r="H31" s="236">
        <f t="shared" si="2"/>
        <v>0.13682132212545589</v>
      </c>
      <c r="I31" s="161">
        <v>224.31592183200002</v>
      </c>
      <c r="J31" s="236">
        <f t="shared" si="3"/>
        <v>0.12669271248280986</v>
      </c>
      <c r="K31" s="161">
        <v>623.30549991000009</v>
      </c>
      <c r="L31" s="236">
        <f t="shared" si="4"/>
        <v>0.2029149106445032</v>
      </c>
      <c r="M31" s="26" t="s">
        <v>551</v>
      </c>
      <c r="N31" s="26"/>
      <c r="O31" s="305"/>
      <c r="P31" s="306"/>
      <c r="Q31" s="305"/>
    </row>
    <row r="32" spans="1:17" s="135" customFormat="1" ht="15" thickTop="1" thickBot="1">
      <c r="A32" s="106"/>
      <c r="B32" s="146" t="s">
        <v>320</v>
      </c>
      <c r="C32" s="162">
        <v>697.19046447000005</v>
      </c>
      <c r="D32" s="234">
        <f t="shared" si="0"/>
        <v>0.29521972732822449</v>
      </c>
      <c r="E32" s="162">
        <v>691.73217226999998</v>
      </c>
      <c r="F32" s="234">
        <f t="shared" si="1"/>
        <v>0.23295451107945211</v>
      </c>
      <c r="G32" s="162">
        <v>613.56900760399969</v>
      </c>
      <c r="H32" s="234">
        <f t="shared" si="2"/>
        <v>0.23914458775424133</v>
      </c>
      <c r="I32" s="162">
        <v>628.5783182739998</v>
      </c>
      <c r="J32" s="234">
        <f t="shared" si="3"/>
        <v>0.35501845566566204</v>
      </c>
      <c r="K32" s="162">
        <v>5352.113973907999</v>
      </c>
      <c r="L32" s="234">
        <f t="shared" si="4"/>
        <v>1.7423618577592381</v>
      </c>
      <c r="M32" s="107" t="s">
        <v>321</v>
      </c>
      <c r="N32" s="107"/>
      <c r="O32" s="305"/>
      <c r="P32" s="306"/>
      <c r="Q32" s="305"/>
    </row>
    <row r="33" spans="1:17" s="135" customFormat="1" ht="15" thickTop="1" thickBot="1">
      <c r="A33" s="78" t="s">
        <v>342</v>
      </c>
      <c r="B33" s="158" t="s">
        <v>343</v>
      </c>
      <c r="C33" s="179">
        <v>234.00249955999993</v>
      </c>
      <c r="D33" s="232">
        <f t="shared" si="0"/>
        <v>9.9086487315545826E-2</v>
      </c>
      <c r="E33" s="179">
        <v>585.67254074200002</v>
      </c>
      <c r="F33" s="232">
        <f t="shared" si="1"/>
        <v>0.19723682929693082</v>
      </c>
      <c r="G33" s="179">
        <v>407.34079389999999</v>
      </c>
      <c r="H33" s="232">
        <f t="shared" si="2"/>
        <v>0.15876510225492341</v>
      </c>
      <c r="I33" s="179">
        <v>447.23004758799999</v>
      </c>
      <c r="J33" s="232">
        <f t="shared" si="3"/>
        <v>0.25259369629221234</v>
      </c>
      <c r="K33" s="179">
        <v>1109.9076354860001</v>
      </c>
      <c r="L33" s="232">
        <f t="shared" si="4"/>
        <v>0.36132652240484459</v>
      </c>
      <c r="M33" s="85" t="s">
        <v>344</v>
      </c>
      <c r="N33" s="141">
        <v>3</v>
      </c>
      <c r="O33" s="305"/>
      <c r="P33" s="306"/>
      <c r="Q33" s="305"/>
    </row>
    <row r="34" spans="1:17" s="135" customFormat="1" ht="14.15" customHeight="1" thickTop="1" thickBot="1">
      <c r="A34" s="106"/>
      <c r="B34" s="146" t="s">
        <v>345</v>
      </c>
      <c r="C34" s="176">
        <v>144.94378140999996</v>
      </c>
      <c r="D34" s="243">
        <f t="shared" si="0"/>
        <v>6.137528524333858E-2</v>
      </c>
      <c r="E34" s="176">
        <v>486.28678011900001</v>
      </c>
      <c r="F34" s="243">
        <f t="shared" si="1"/>
        <v>0.16376670573998645</v>
      </c>
      <c r="G34" s="176">
        <v>313.34595278900002</v>
      </c>
      <c r="H34" s="243">
        <f t="shared" si="2"/>
        <v>0.12212968350016266</v>
      </c>
      <c r="I34" s="176">
        <v>370.40216523500004</v>
      </c>
      <c r="J34" s="243">
        <f t="shared" si="3"/>
        <v>0.20920162349542873</v>
      </c>
      <c r="K34" s="176">
        <v>977.63740515399991</v>
      </c>
      <c r="L34" s="243">
        <f t="shared" si="4"/>
        <v>0.31826641468459976</v>
      </c>
      <c r="M34" s="107" t="s">
        <v>346</v>
      </c>
      <c r="N34" s="107"/>
      <c r="O34" s="305"/>
      <c r="P34" s="306"/>
      <c r="Q34" s="305"/>
    </row>
    <row r="35" spans="1:17" s="135" customFormat="1" ht="14.15" customHeight="1" thickTop="1" thickBot="1">
      <c r="A35" s="25"/>
      <c r="B35" s="148" t="s">
        <v>409</v>
      </c>
      <c r="C35" s="181">
        <v>30.01981378</v>
      </c>
      <c r="D35" s="236">
        <f t="shared" si="0"/>
        <v>1.2711650101687564E-2</v>
      </c>
      <c r="E35" s="181">
        <v>26.885731003</v>
      </c>
      <c r="F35" s="236">
        <f t="shared" si="1"/>
        <v>9.054302477018333E-3</v>
      </c>
      <c r="G35" s="181">
        <v>30.739117177000008</v>
      </c>
      <c r="H35" s="236">
        <f t="shared" si="2"/>
        <v>1.1980874871645108E-2</v>
      </c>
      <c r="I35" s="181">
        <v>27.126679760000002</v>
      </c>
      <c r="J35" s="236">
        <f t="shared" si="3"/>
        <v>1.532103745190621E-2</v>
      </c>
      <c r="K35" s="181">
        <v>18.932233151999998</v>
      </c>
      <c r="L35" s="236">
        <f t="shared" si="4"/>
        <v>6.163321836392714E-3</v>
      </c>
      <c r="M35" s="26" t="s">
        <v>421</v>
      </c>
      <c r="N35" s="26"/>
      <c r="O35" s="305"/>
      <c r="P35" s="306"/>
      <c r="Q35" s="305"/>
    </row>
    <row r="36" spans="1:17" s="135" customFormat="1" ht="14.15" customHeight="1" thickTop="1" thickBot="1">
      <c r="A36" s="106"/>
      <c r="B36" s="146" t="s">
        <v>410</v>
      </c>
      <c r="C36" s="176">
        <v>28.976444359999999</v>
      </c>
      <c r="D36" s="234">
        <f t="shared" si="0"/>
        <v>1.2269843663745008E-2</v>
      </c>
      <c r="E36" s="176">
        <v>24.87126172</v>
      </c>
      <c r="F36" s="234">
        <f t="shared" si="1"/>
        <v>8.3758900426713183E-3</v>
      </c>
      <c r="G36" s="176">
        <v>19.711076263999999</v>
      </c>
      <c r="H36" s="234">
        <f t="shared" si="2"/>
        <v>7.6825868792724256E-3</v>
      </c>
      <c r="I36" s="176">
        <v>23.72192721</v>
      </c>
      <c r="J36" s="234">
        <f t="shared" si="3"/>
        <v>1.3398047178325332E-2</v>
      </c>
      <c r="K36" s="176">
        <v>65.050808000000004</v>
      </c>
      <c r="L36" s="234">
        <f t="shared" si="4"/>
        <v>2.1177061480411558E-2</v>
      </c>
      <c r="M36" s="107" t="s">
        <v>395</v>
      </c>
      <c r="N36" s="107"/>
      <c r="O36" s="305"/>
      <c r="P36" s="306"/>
      <c r="Q36" s="305"/>
    </row>
    <row r="37" spans="1:17" s="135" customFormat="1" ht="14.15" customHeight="1" thickTop="1">
      <c r="A37" s="122"/>
      <c r="B37" s="153" t="s">
        <v>320</v>
      </c>
      <c r="C37" s="242">
        <v>30.062460009999999</v>
      </c>
      <c r="D37" s="252">
        <f t="shared" si="0"/>
        <v>1.2729708306774676E-2</v>
      </c>
      <c r="E37" s="242">
        <v>47.6287679</v>
      </c>
      <c r="F37" s="252">
        <f t="shared" si="1"/>
        <v>1.6039931037254724E-2</v>
      </c>
      <c r="G37" s="242">
        <v>43.544647669999996</v>
      </c>
      <c r="H37" s="252">
        <f t="shared" si="2"/>
        <v>1.6971957003843217E-2</v>
      </c>
      <c r="I37" s="242">
        <v>25.979275383000001</v>
      </c>
      <c r="J37" s="252">
        <f t="shared" si="3"/>
        <v>1.4672988166552088E-2</v>
      </c>
      <c r="K37" s="242">
        <v>48.287189179999991</v>
      </c>
      <c r="L37" s="252">
        <f t="shared" si="4"/>
        <v>1.5719724403440515E-2</v>
      </c>
      <c r="M37" s="124" t="s">
        <v>321</v>
      </c>
      <c r="N37" s="124"/>
      <c r="O37" s="305"/>
      <c r="P37" s="306"/>
      <c r="Q37" s="305"/>
    </row>
    <row r="38" spans="1:17" s="135" customFormat="1" ht="21.5" thickBot="1">
      <c r="A38" s="248" t="s">
        <v>347</v>
      </c>
      <c r="B38" s="249" t="s">
        <v>394</v>
      </c>
      <c r="C38" s="241">
        <v>187662.44723434007</v>
      </c>
      <c r="D38" s="232">
        <f t="shared" si="0"/>
        <v>79.464162701056452</v>
      </c>
      <c r="E38" s="241">
        <v>246790.63555273405</v>
      </c>
      <c r="F38" s="232">
        <f t="shared" si="1"/>
        <v>83.111635035726337</v>
      </c>
      <c r="G38" s="241">
        <v>213338.54750756896</v>
      </c>
      <c r="H38" s="232">
        <f t="shared" si="2"/>
        <v>83.150808407053631</v>
      </c>
      <c r="I38" s="241">
        <v>147646.08751385091</v>
      </c>
      <c r="J38" s="232">
        <f t="shared" si="3"/>
        <v>83.389904567780064</v>
      </c>
      <c r="K38" s="241">
        <v>233818.41319784505</v>
      </c>
      <c r="L38" s="232">
        <f t="shared" si="4"/>
        <v>76.118761069701662</v>
      </c>
      <c r="M38" s="250" t="s">
        <v>393</v>
      </c>
      <c r="N38" s="251" t="s">
        <v>347</v>
      </c>
      <c r="O38" s="305"/>
      <c r="P38" s="306"/>
      <c r="Q38" s="305"/>
    </row>
    <row r="39" spans="1:17" s="135" customFormat="1" ht="14.15" customHeight="1" thickTop="1" thickBot="1">
      <c r="A39" s="106"/>
      <c r="B39" s="146" t="s">
        <v>355</v>
      </c>
      <c r="C39" s="176">
        <v>42106.08249062</v>
      </c>
      <c r="D39" s="234">
        <f t="shared" si="0"/>
        <v>17.829483943372907</v>
      </c>
      <c r="E39" s="176">
        <v>53301.758308377008</v>
      </c>
      <c r="F39" s="234">
        <f t="shared" si="1"/>
        <v>17.950422929810582</v>
      </c>
      <c r="G39" s="176">
        <v>49385.751200675993</v>
      </c>
      <c r="H39" s="234">
        <f t="shared" si="2"/>
        <v>19.248584862424529</v>
      </c>
      <c r="I39" s="176">
        <v>29076.984530868001</v>
      </c>
      <c r="J39" s="234">
        <f t="shared" si="3"/>
        <v>16.422561586133682</v>
      </c>
      <c r="K39" s="176">
        <v>43101.035485381013</v>
      </c>
      <c r="L39" s="234">
        <f t="shared" si="4"/>
        <v>14.031390330206412</v>
      </c>
      <c r="M39" s="107" t="s">
        <v>356</v>
      </c>
      <c r="N39" s="107"/>
      <c r="O39" s="305"/>
      <c r="P39" s="306"/>
      <c r="Q39" s="305"/>
    </row>
    <row r="40" spans="1:17" s="135" customFormat="1" ht="14.15" customHeight="1" thickTop="1" thickBot="1">
      <c r="A40" s="25"/>
      <c r="B40" s="148" t="s">
        <v>357</v>
      </c>
      <c r="C40" s="181">
        <v>38900.826356140002</v>
      </c>
      <c r="D40" s="236">
        <f t="shared" si="0"/>
        <v>16.472243862991657</v>
      </c>
      <c r="E40" s="181">
        <v>53252.997932953003</v>
      </c>
      <c r="F40" s="236">
        <f t="shared" si="1"/>
        <v>17.934001907524351</v>
      </c>
      <c r="G40" s="181">
        <v>41377.280515913997</v>
      </c>
      <c r="H40" s="236">
        <f t="shared" si="2"/>
        <v>16.12720422436368</v>
      </c>
      <c r="I40" s="181">
        <v>24114.765201342008</v>
      </c>
      <c r="J40" s="236">
        <f t="shared" si="3"/>
        <v>13.619920464371843</v>
      </c>
      <c r="K40" s="181">
        <v>40733.419397794009</v>
      </c>
      <c r="L40" s="236">
        <f t="shared" si="4"/>
        <v>13.260621250000037</v>
      </c>
      <c r="M40" s="26" t="s">
        <v>358</v>
      </c>
      <c r="N40" s="26"/>
      <c r="O40" s="305"/>
      <c r="P40" s="306"/>
      <c r="Q40" s="305"/>
    </row>
    <row r="41" spans="1:17" s="135" customFormat="1" ht="14.15" customHeight="1" thickTop="1" thickBot="1">
      <c r="A41" s="106"/>
      <c r="B41" s="146" t="s">
        <v>413</v>
      </c>
      <c r="C41" s="176">
        <v>25517.671537669998</v>
      </c>
      <c r="D41" s="234">
        <f t="shared" si="0"/>
        <v>10.805253969055524</v>
      </c>
      <c r="E41" s="176">
        <v>34435.802441090993</v>
      </c>
      <c r="F41" s="234">
        <f t="shared" si="1"/>
        <v>11.596938588193616</v>
      </c>
      <c r="G41" s="176">
        <v>32246.063873838008</v>
      </c>
      <c r="H41" s="234">
        <f t="shared" si="2"/>
        <v>12.568222247599156</v>
      </c>
      <c r="I41" s="176">
        <v>27507.823889586998</v>
      </c>
      <c r="J41" s="234">
        <f t="shared" si="3"/>
        <v>15.536306092802956</v>
      </c>
      <c r="K41" s="176">
        <v>48309.475417208996</v>
      </c>
      <c r="L41" s="234">
        <f t="shared" si="4"/>
        <v>15.726979609487183</v>
      </c>
      <c r="M41" s="107" t="s">
        <v>422</v>
      </c>
      <c r="N41" s="107"/>
      <c r="O41" s="305"/>
      <c r="P41" s="306"/>
      <c r="Q41" s="305"/>
    </row>
    <row r="42" spans="1:17" s="135" customFormat="1" ht="14.15" customHeight="1" thickTop="1" thickBot="1">
      <c r="A42" s="25"/>
      <c r="B42" s="148" t="s">
        <v>359</v>
      </c>
      <c r="C42" s="181">
        <v>29952.06400481001</v>
      </c>
      <c r="D42" s="236">
        <f t="shared" si="0"/>
        <v>12.682962001121902</v>
      </c>
      <c r="E42" s="181">
        <v>36632.250162142009</v>
      </c>
      <c r="F42" s="236">
        <f t="shared" si="1"/>
        <v>12.336635866245471</v>
      </c>
      <c r="G42" s="181">
        <v>31820.702009276989</v>
      </c>
      <c r="H42" s="236">
        <f t="shared" si="2"/>
        <v>12.402433254859691</v>
      </c>
      <c r="I42" s="181">
        <v>26611.827829920989</v>
      </c>
      <c r="J42" s="236">
        <f t="shared" si="3"/>
        <v>15.030251193775266</v>
      </c>
      <c r="K42" s="181">
        <v>40621.472164040999</v>
      </c>
      <c r="L42" s="236">
        <f t="shared" si="4"/>
        <v>13.224177222252534</v>
      </c>
      <c r="M42" s="26" t="s">
        <v>360</v>
      </c>
      <c r="N42" s="26"/>
      <c r="O42" s="305"/>
      <c r="P42" s="306"/>
      <c r="Q42" s="305"/>
    </row>
    <row r="43" spans="1:17" s="135" customFormat="1" ht="14.15" customHeight="1" thickTop="1" thickBot="1">
      <c r="A43" s="106"/>
      <c r="B43" s="146" t="s">
        <v>365</v>
      </c>
      <c r="C43" s="176">
        <v>22903.080161259997</v>
      </c>
      <c r="D43" s="234">
        <f t="shared" si="0"/>
        <v>9.6981261574247881</v>
      </c>
      <c r="E43" s="176">
        <v>24321.552291491989</v>
      </c>
      <c r="F43" s="234">
        <f t="shared" si="1"/>
        <v>8.1907645037888148</v>
      </c>
      <c r="G43" s="176">
        <v>19838.897728886001</v>
      </c>
      <c r="H43" s="234">
        <f t="shared" si="2"/>
        <v>7.7324065591250211</v>
      </c>
      <c r="I43" s="176">
        <v>12469.115820727999</v>
      </c>
      <c r="J43" s="234">
        <f t="shared" si="3"/>
        <v>7.0425054659004047</v>
      </c>
      <c r="K43" s="176">
        <v>19217.558496877002</v>
      </c>
      <c r="L43" s="234">
        <f t="shared" si="4"/>
        <v>6.2562084976987498</v>
      </c>
      <c r="M43" s="107" t="s">
        <v>366</v>
      </c>
      <c r="N43" s="107"/>
      <c r="O43" s="305"/>
      <c r="P43" s="306"/>
      <c r="Q43" s="305"/>
    </row>
    <row r="44" spans="1:17" s="135" customFormat="1" ht="14.15" customHeight="1" thickTop="1" thickBot="1">
      <c r="A44" s="25"/>
      <c r="B44" s="148" t="s">
        <v>361</v>
      </c>
      <c r="C44" s="181">
        <v>8485.7536996199997</v>
      </c>
      <c r="D44" s="236">
        <f t="shared" si="0"/>
        <v>3.5932245505978018</v>
      </c>
      <c r="E44" s="181">
        <v>11441.886939008002</v>
      </c>
      <c r="F44" s="236">
        <f t="shared" si="1"/>
        <v>3.8532820715220288</v>
      </c>
      <c r="G44" s="181">
        <v>10289.945389750997</v>
      </c>
      <c r="H44" s="236">
        <f t="shared" si="2"/>
        <v>4.0106079638133556</v>
      </c>
      <c r="I44" s="181">
        <v>6085.1986990070009</v>
      </c>
      <c r="J44" s="236">
        <f t="shared" si="3"/>
        <v>3.4368952630632297</v>
      </c>
      <c r="K44" s="181">
        <v>9864.4574275919986</v>
      </c>
      <c r="L44" s="236">
        <f t="shared" si="4"/>
        <v>3.2113393797509513</v>
      </c>
      <c r="M44" s="26" t="s">
        <v>362</v>
      </c>
      <c r="N44" s="26"/>
      <c r="O44" s="305"/>
      <c r="P44" s="306"/>
      <c r="Q44" s="305"/>
    </row>
    <row r="45" spans="1:17" s="135" customFormat="1" ht="14.15" customHeight="1" thickTop="1" thickBot="1">
      <c r="A45" s="106"/>
      <c r="B45" s="146" t="s">
        <v>367</v>
      </c>
      <c r="C45" s="176">
        <v>6500.5976885800001</v>
      </c>
      <c r="D45" s="234">
        <f t="shared" si="0"/>
        <v>2.7526261113625039</v>
      </c>
      <c r="E45" s="176">
        <v>8335.178947370001</v>
      </c>
      <c r="F45" s="234">
        <f t="shared" si="1"/>
        <v>2.8070366166031402</v>
      </c>
      <c r="G45" s="176">
        <v>8096.1472415770004</v>
      </c>
      <c r="H45" s="234">
        <f t="shared" si="2"/>
        <v>3.1555534430353269</v>
      </c>
      <c r="I45" s="176">
        <v>6356.2435030999995</v>
      </c>
      <c r="J45" s="234">
        <f t="shared" si="3"/>
        <v>3.5899802565601782</v>
      </c>
      <c r="K45" s="176">
        <v>8223.3535439999996</v>
      </c>
      <c r="L45" s="234">
        <f t="shared" si="4"/>
        <v>2.6770837892812689</v>
      </c>
      <c r="M45" s="107" t="s">
        <v>368</v>
      </c>
      <c r="N45" s="107"/>
      <c r="O45" s="305"/>
      <c r="P45" s="306"/>
      <c r="Q45" s="305"/>
    </row>
    <row r="46" spans="1:17" s="135" customFormat="1" ht="14.15" customHeight="1" thickTop="1" thickBot="1">
      <c r="A46" s="25"/>
      <c r="B46" s="148" t="s">
        <v>491</v>
      </c>
      <c r="C46" s="181">
        <v>5506.6741907300002</v>
      </c>
      <c r="D46" s="236">
        <f t="shared" si="0"/>
        <v>2.3317571537764978</v>
      </c>
      <c r="E46" s="181">
        <v>9010.1681578619937</v>
      </c>
      <c r="F46" s="236">
        <f t="shared" si="1"/>
        <v>3.0343526036535331</v>
      </c>
      <c r="G46" s="181">
        <v>6914.0417749649987</v>
      </c>
      <c r="H46" s="236">
        <f t="shared" si="2"/>
        <v>2.6948161486291298</v>
      </c>
      <c r="I46" s="181">
        <v>4915.7210445080009</v>
      </c>
      <c r="J46" s="236">
        <f t="shared" si="3"/>
        <v>2.7763790811246181</v>
      </c>
      <c r="K46" s="181">
        <v>9461.0210307180041</v>
      </c>
      <c r="L46" s="236">
        <f t="shared" si="4"/>
        <v>3.0800020813727924</v>
      </c>
      <c r="M46" s="26" t="s">
        <v>492</v>
      </c>
      <c r="N46" s="26"/>
      <c r="O46" s="305"/>
      <c r="P46" s="306"/>
      <c r="Q46" s="305"/>
    </row>
    <row r="47" spans="1:17" s="135" customFormat="1" ht="14.15" customHeight="1" thickTop="1" thickBot="1">
      <c r="A47" s="106"/>
      <c r="B47" s="146" t="s">
        <v>553</v>
      </c>
      <c r="C47" s="176">
        <v>727.05617235</v>
      </c>
      <c r="D47" s="234">
        <f t="shared" si="0"/>
        <v>0.30786612251881362</v>
      </c>
      <c r="E47" s="176">
        <v>2178.45484988</v>
      </c>
      <c r="F47" s="234">
        <f t="shared" si="1"/>
        <v>0.733637822276068</v>
      </c>
      <c r="G47" s="176">
        <v>5059.1283968489997</v>
      </c>
      <c r="H47" s="234">
        <f t="shared" si="2"/>
        <v>1.9718453179126043</v>
      </c>
      <c r="I47" s="176">
        <v>3518.1987574790005</v>
      </c>
      <c r="J47" s="234">
        <f t="shared" si="3"/>
        <v>1.9870642261965368</v>
      </c>
      <c r="K47" s="176">
        <v>5174.1742036590022</v>
      </c>
      <c r="L47" s="234">
        <f t="shared" si="4"/>
        <v>1.6844341921355719</v>
      </c>
      <c r="M47" s="107" t="s">
        <v>554</v>
      </c>
      <c r="N47" s="107"/>
      <c r="O47" s="305"/>
      <c r="P47" s="306"/>
      <c r="Q47" s="305"/>
    </row>
    <row r="48" spans="1:17" s="135" customFormat="1" ht="14.15" customHeight="1" thickTop="1" thickBot="1">
      <c r="A48" s="25"/>
      <c r="B48" s="148" t="s">
        <v>363</v>
      </c>
      <c r="C48" s="181">
        <v>1930.2243510900003</v>
      </c>
      <c r="D48" s="236">
        <f t="shared" si="0"/>
        <v>0.81733806707221401</v>
      </c>
      <c r="E48" s="181">
        <v>3835.7057775239991</v>
      </c>
      <c r="F48" s="236">
        <f t="shared" si="1"/>
        <v>1.2917498995535523</v>
      </c>
      <c r="G48" s="181">
        <v>3283.9393769140006</v>
      </c>
      <c r="H48" s="236">
        <f t="shared" si="2"/>
        <v>1.2799478441207035</v>
      </c>
      <c r="I48" s="181">
        <v>2810.6795438370004</v>
      </c>
      <c r="J48" s="236">
        <f t="shared" si="3"/>
        <v>1.5874602766510242</v>
      </c>
      <c r="K48" s="181">
        <v>2720.4546865000002</v>
      </c>
      <c r="L48" s="236">
        <f t="shared" si="4"/>
        <v>0.88563444362880561</v>
      </c>
      <c r="M48" s="26" t="s">
        <v>364</v>
      </c>
      <c r="N48" s="26"/>
      <c r="O48" s="305"/>
      <c r="P48" s="306"/>
      <c r="Q48" s="305"/>
    </row>
    <row r="49" spans="1:17" s="135" customFormat="1" ht="15" thickTop="1" thickBot="1">
      <c r="A49" s="106"/>
      <c r="B49" s="146" t="s">
        <v>414</v>
      </c>
      <c r="C49" s="176">
        <v>769.47056901999997</v>
      </c>
      <c r="D49" s="234">
        <f t="shared" si="0"/>
        <v>0.32582615963611322</v>
      </c>
      <c r="E49" s="176">
        <v>2646.355379476001</v>
      </c>
      <c r="F49" s="234">
        <f t="shared" si="1"/>
        <v>0.89121259395129382</v>
      </c>
      <c r="G49" s="176">
        <v>1707.3724829580001</v>
      </c>
      <c r="H49" s="234">
        <f t="shared" si="2"/>
        <v>0.66546530792743497</v>
      </c>
      <c r="I49" s="176">
        <v>1671.5354845209999</v>
      </c>
      <c r="J49" s="234">
        <f t="shared" si="3"/>
        <v>0.94407638484011913</v>
      </c>
      <c r="K49" s="176">
        <v>1840.8818780799998</v>
      </c>
      <c r="L49" s="234">
        <f t="shared" si="4"/>
        <v>0.59929261309522319</v>
      </c>
      <c r="M49" s="107" t="s">
        <v>423</v>
      </c>
      <c r="N49" s="107"/>
      <c r="O49" s="305"/>
      <c r="P49" s="306"/>
      <c r="Q49" s="305"/>
    </row>
    <row r="50" spans="1:17" s="135" customFormat="1" ht="14.15" customHeight="1" thickTop="1" thickBot="1">
      <c r="A50" s="25"/>
      <c r="B50" s="148" t="s">
        <v>552</v>
      </c>
      <c r="C50" s="181">
        <v>382.32778808999996</v>
      </c>
      <c r="D50" s="236">
        <f t="shared" si="0"/>
        <v>0.16189364470975176</v>
      </c>
      <c r="E50" s="181">
        <v>1668.71383515</v>
      </c>
      <c r="F50" s="236">
        <f t="shared" si="1"/>
        <v>0.56197243844132383</v>
      </c>
      <c r="G50" s="181">
        <v>1092.8200914190002</v>
      </c>
      <c r="H50" s="236">
        <f t="shared" si="2"/>
        <v>0.42593743656071442</v>
      </c>
      <c r="I50" s="181">
        <v>411.88339484200009</v>
      </c>
      <c r="J50" s="236">
        <f t="shared" si="3"/>
        <v>0.23263005181702176</v>
      </c>
      <c r="K50" s="181">
        <v>504.30457360300005</v>
      </c>
      <c r="L50" s="236">
        <f t="shared" si="4"/>
        <v>0.16417457812427894</v>
      </c>
      <c r="M50" s="26" t="s">
        <v>555</v>
      </c>
      <c r="N50" s="26"/>
      <c r="O50" s="305"/>
      <c r="P50" s="306"/>
      <c r="Q50" s="305"/>
    </row>
    <row r="51" spans="1:17" s="135" customFormat="1" ht="14.15" customHeight="1" thickTop="1" thickBot="1">
      <c r="A51" s="106"/>
      <c r="B51" s="146" t="s">
        <v>392</v>
      </c>
      <c r="C51" s="176">
        <v>3980.6182243599992</v>
      </c>
      <c r="D51" s="234">
        <f t="shared" si="0"/>
        <v>1.6855609574159442</v>
      </c>
      <c r="E51" s="176">
        <v>5729.8105304090004</v>
      </c>
      <c r="F51" s="234">
        <f t="shared" si="1"/>
        <v>1.9296271941625489</v>
      </c>
      <c r="G51" s="176">
        <v>2226.4574245449999</v>
      </c>
      <c r="H51" s="234">
        <f t="shared" si="2"/>
        <v>0.86778379668229022</v>
      </c>
      <c r="I51" s="176">
        <v>2096.1098141110001</v>
      </c>
      <c r="J51" s="234">
        <f t="shared" si="3"/>
        <v>1.1838742245432397</v>
      </c>
      <c r="K51" s="176">
        <v>4046.8048923910001</v>
      </c>
      <c r="L51" s="234">
        <f t="shared" si="4"/>
        <v>1.3174230826678508</v>
      </c>
      <c r="M51" s="107" t="s">
        <v>391</v>
      </c>
      <c r="N51" s="107"/>
      <c r="O51" s="305"/>
      <c r="P51" s="306"/>
      <c r="Q51" s="305"/>
    </row>
    <row r="52" spans="1:17" s="135" customFormat="1" ht="24" customHeight="1" thickTop="1" thickBot="1">
      <c r="A52" s="78" t="s">
        <v>352</v>
      </c>
      <c r="B52" s="158" t="s">
        <v>348</v>
      </c>
      <c r="C52" s="179">
        <v>2548.3296614000005</v>
      </c>
      <c r="D52" s="232">
        <f t="shared" si="0"/>
        <v>1.0790698182495106</v>
      </c>
      <c r="E52" s="179">
        <v>3274.9556909810008</v>
      </c>
      <c r="F52" s="232">
        <f t="shared" si="1"/>
        <v>1.1029062003806349</v>
      </c>
      <c r="G52" s="179">
        <v>3109.3772750609992</v>
      </c>
      <c r="H52" s="232">
        <f t="shared" si="2"/>
        <v>1.2119105388334508</v>
      </c>
      <c r="I52" s="179">
        <v>2951.8691341230001</v>
      </c>
      <c r="J52" s="232">
        <f t="shared" si="3"/>
        <v>1.6672035780697561</v>
      </c>
      <c r="K52" s="179">
        <v>4882.2822607670014</v>
      </c>
      <c r="L52" s="232">
        <f t="shared" si="4"/>
        <v>1.5894097979687745</v>
      </c>
      <c r="M52" s="85" t="s">
        <v>349</v>
      </c>
      <c r="N52" s="86" t="s">
        <v>352</v>
      </c>
      <c r="O52" s="305"/>
      <c r="P52" s="306"/>
      <c r="Q52" s="305"/>
    </row>
    <row r="53" spans="1:17" s="135" customFormat="1" ht="15" thickTop="1" thickBot="1">
      <c r="A53" s="154" t="s">
        <v>369</v>
      </c>
      <c r="B53" s="170" t="s">
        <v>390</v>
      </c>
      <c r="C53" s="184">
        <v>2538.2269926599993</v>
      </c>
      <c r="D53" s="196">
        <f t="shared" si="0"/>
        <v>1.0747919239541865</v>
      </c>
      <c r="E53" s="184">
        <v>2304.6426189600002</v>
      </c>
      <c r="F53" s="196">
        <f t="shared" si="1"/>
        <v>0.77613405308426042</v>
      </c>
      <c r="G53" s="184">
        <v>1178.70631727</v>
      </c>
      <c r="H53" s="196">
        <f t="shared" si="2"/>
        <v>0.45941244233897421</v>
      </c>
      <c r="I53" s="184">
        <v>1547.2475541610002</v>
      </c>
      <c r="J53" s="196">
        <f t="shared" si="3"/>
        <v>0.87387907161517508</v>
      </c>
      <c r="K53" s="184">
        <v>4855.0755056810003</v>
      </c>
      <c r="L53" s="196">
        <f t="shared" si="4"/>
        <v>1.5805527346539152</v>
      </c>
      <c r="M53" s="88" t="s">
        <v>389</v>
      </c>
      <c r="N53" s="154">
        <v>6</v>
      </c>
      <c r="O53" s="305"/>
      <c r="P53" s="306"/>
      <c r="Q53" s="305"/>
    </row>
    <row r="54" spans="1:17" s="135" customFormat="1" ht="14.15" customHeight="1" thickTop="1" thickBot="1">
      <c r="A54" s="25"/>
      <c r="B54" s="148" t="s">
        <v>350</v>
      </c>
      <c r="C54" s="181">
        <v>1020.05454625</v>
      </c>
      <c r="D54" s="236">
        <f t="shared" si="0"/>
        <v>0.43193394108275102</v>
      </c>
      <c r="E54" s="181">
        <v>780.82134378399996</v>
      </c>
      <c r="F54" s="236">
        <f t="shared" si="1"/>
        <v>0.26295705429558092</v>
      </c>
      <c r="G54" s="181">
        <v>927.32837404399982</v>
      </c>
      <c r="H54" s="236">
        <f t="shared" si="2"/>
        <v>0.3614354033127628</v>
      </c>
      <c r="I54" s="181">
        <v>1091.6300927580003</v>
      </c>
      <c r="J54" s="236">
        <f t="shared" si="3"/>
        <v>0.61654819840631947</v>
      </c>
      <c r="K54" s="181">
        <v>2915.2686765530007</v>
      </c>
      <c r="L54" s="236">
        <f t="shared" si="4"/>
        <v>0.94905545209032516</v>
      </c>
      <c r="M54" s="26" t="s">
        <v>351</v>
      </c>
      <c r="N54" s="26"/>
      <c r="O54" s="305"/>
      <c r="P54" s="306"/>
      <c r="Q54" s="305"/>
    </row>
    <row r="55" spans="1:17" s="135" customFormat="1" ht="14.15" customHeight="1" thickTop="1" thickBot="1">
      <c r="A55" s="146"/>
      <c r="B55" s="136" t="s">
        <v>388</v>
      </c>
      <c r="C55" s="180">
        <v>146.48640985</v>
      </c>
      <c r="D55" s="234">
        <f t="shared" si="0"/>
        <v>6.2028498921141505E-2</v>
      </c>
      <c r="E55" s="180">
        <v>255.48884777000001</v>
      </c>
      <c r="F55" s="234">
        <f t="shared" si="1"/>
        <v>8.6040930297054161E-2</v>
      </c>
      <c r="G55" s="180">
        <v>191.09485966000003</v>
      </c>
      <c r="H55" s="234">
        <f t="shared" si="2"/>
        <v>7.4481111120331955E-2</v>
      </c>
      <c r="I55" s="180">
        <v>78.286982850000015</v>
      </c>
      <c r="J55" s="234">
        <f t="shared" si="3"/>
        <v>4.4216166772102931E-2</v>
      </c>
      <c r="K55" s="180">
        <v>104.04437187000001</v>
      </c>
      <c r="L55" s="234">
        <f t="shared" si="4"/>
        <v>3.3871278889906993E-2</v>
      </c>
      <c r="M55" s="107" t="s">
        <v>387</v>
      </c>
      <c r="N55" s="146"/>
      <c r="O55" s="305"/>
      <c r="P55" s="306"/>
      <c r="Q55" s="305"/>
    </row>
    <row r="56" spans="1:17" s="135" customFormat="1" ht="14.15" customHeight="1" thickTop="1" thickBot="1">
      <c r="A56" s="25"/>
      <c r="B56" s="148" t="s">
        <v>556</v>
      </c>
      <c r="C56" s="181">
        <v>43.805670999999997</v>
      </c>
      <c r="D56" s="236">
        <f t="shared" si="0"/>
        <v>1.8549161107475797E-2</v>
      </c>
      <c r="E56" s="181">
        <v>38.153503999999998</v>
      </c>
      <c r="F56" s="236">
        <f t="shared" si="1"/>
        <v>1.2848948229660635E-2</v>
      </c>
      <c r="G56" s="181">
        <v>25.523381000000001</v>
      </c>
      <c r="H56" s="236">
        <f t="shared" si="2"/>
        <v>9.9479901228629909E-3</v>
      </c>
      <c r="I56" s="181">
        <v>5.306114</v>
      </c>
      <c r="J56" s="236">
        <f t="shared" si="3"/>
        <v>2.9968714209528402E-3</v>
      </c>
      <c r="K56" s="181">
        <v>25.133167</v>
      </c>
      <c r="L56" s="236">
        <f t="shared" si="4"/>
        <v>8.1820140152056367E-3</v>
      </c>
      <c r="M56" s="26" t="s">
        <v>558</v>
      </c>
      <c r="N56" s="26"/>
      <c r="O56" s="305"/>
      <c r="P56" s="306"/>
      <c r="Q56" s="305"/>
    </row>
    <row r="57" spans="1:17" s="135" customFormat="1" ht="14.15" customHeight="1" thickTop="1" thickBot="1">
      <c r="A57" s="146"/>
      <c r="B57" s="136" t="s">
        <v>493</v>
      </c>
      <c r="C57" s="180">
        <v>66.923913999999996</v>
      </c>
      <c r="D57" s="234">
        <f t="shared" si="0"/>
        <v>2.8338396248486986E-2</v>
      </c>
      <c r="E57" s="180">
        <v>64.055194</v>
      </c>
      <c r="F57" s="234">
        <f t="shared" si="1"/>
        <v>2.1571855406697864E-2</v>
      </c>
      <c r="G57" s="180">
        <v>14.920839000000001</v>
      </c>
      <c r="H57" s="234">
        <f t="shared" si="2"/>
        <v>5.8155445392140213E-3</v>
      </c>
      <c r="I57" s="180">
        <v>28.807392</v>
      </c>
      <c r="J57" s="234">
        <f t="shared" si="3"/>
        <v>1.6270296830596834E-2</v>
      </c>
      <c r="K57" s="180">
        <v>102.28776234999999</v>
      </c>
      <c r="L57" s="234">
        <f t="shared" si="4"/>
        <v>3.3299420846235703E-2</v>
      </c>
      <c r="M57" s="107" t="s">
        <v>494</v>
      </c>
      <c r="N57" s="146"/>
      <c r="O57" s="305"/>
      <c r="P57" s="306"/>
      <c r="Q57" s="305"/>
    </row>
    <row r="58" spans="1:17" s="135" customFormat="1" ht="14.15" customHeight="1" thickTop="1" thickBot="1">
      <c r="A58" s="25"/>
      <c r="B58" s="148" t="s">
        <v>557</v>
      </c>
      <c r="C58" s="181">
        <v>972.33659955999997</v>
      </c>
      <c r="D58" s="236">
        <f t="shared" si="0"/>
        <v>0.41172815811755559</v>
      </c>
      <c r="E58" s="181">
        <v>998.83241688700014</v>
      </c>
      <c r="F58" s="236">
        <f t="shared" si="1"/>
        <v>0.33637660160094007</v>
      </c>
      <c r="G58" s="181">
        <v>6.7005789859999991</v>
      </c>
      <c r="H58" s="236">
        <f t="shared" si="2"/>
        <v>2.6116169158855286E-3</v>
      </c>
      <c r="I58" s="181">
        <v>235.56741771099999</v>
      </c>
      <c r="J58" s="236">
        <f t="shared" si="3"/>
        <v>0.13304751120042951</v>
      </c>
      <c r="K58" s="181">
        <v>1555.9187630880001</v>
      </c>
      <c r="L58" s="236">
        <f t="shared" si="4"/>
        <v>0.50652387445272751</v>
      </c>
      <c r="M58" s="26" t="s">
        <v>424</v>
      </c>
      <c r="N58" s="26"/>
      <c r="O58" s="305"/>
      <c r="P58" s="306"/>
      <c r="Q58" s="305"/>
    </row>
    <row r="59" spans="1:17" s="135" customFormat="1" ht="14.15" customHeight="1" thickTop="1" thickBot="1">
      <c r="A59" s="146"/>
      <c r="B59" s="153" t="s">
        <v>320</v>
      </c>
      <c r="C59" s="180">
        <v>288.61985199999998</v>
      </c>
      <c r="D59" s="234">
        <f t="shared" si="0"/>
        <v>0.12221376847677599</v>
      </c>
      <c r="E59" s="180">
        <v>167.291312519</v>
      </c>
      <c r="F59" s="234">
        <f t="shared" si="1"/>
        <v>5.6338663254326758E-2</v>
      </c>
      <c r="G59" s="180">
        <v>13.138284580000001</v>
      </c>
      <c r="H59" s="234">
        <f t="shared" si="2"/>
        <v>5.1207763279168669E-3</v>
      </c>
      <c r="I59" s="180">
        <v>107.649554842</v>
      </c>
      <c r="J59" s="234">
        <f t="shared" si="3"/>
        <v>6.0800026984773652E-2</v>
      </c>
      <c r="K59" s="180">
        <v>152.42276482</v>
      </c>
      <c r="L59" s="234">
        <f t="shared" si="4"/>
        <v>4.9620694359514363E-2</v>
      </c>
      <c r="M59" s="107" t="s">
        <v>321</v>
      </c>
      <c r="N59" s="146"/>
      <c r="O59" s="305"/>
      <c r="P59" s="306"/>
      <c r="Q59" s="305"/>
    </row>
    <row r="60" spans="1:17" s="135" customFormat="1" ht="21" customHeight="1" thickTop="1" thickBot="1">
      <c r="A60" s="78" t="s">
        <v>378</v>
      </c>
      <c r="B60" s="158" t="s">
        <v>370</v>
      </c>
      <c r="C60" s="179">
        <v>1418.2994723299998</v>
      </c>
      <c r="D60" s="232">
        <f t="shared" si="0"/>
        <v>0.60056757059826982</v>
      </c>
      <c r="E60" s="179">
        <v>1730.3461702249999</v>
      </c>
      <c r="F60" s="232">
        <f t="shared" si="1"/>
        <v>0.5827283481122093</v>
      </c>
      <c r="G60" s="179">
        <v>1052.0528112270001</v>
      </c>
      <c r="H60" s="232">
        <f t="shared" si="2"/>
        <v>0.41004798599434922</v>
      </c>
      <c r="I60" s="179">
        <v>893.46301734200017</v>
      </c>
      <c r="J60" s="232">
        <f t="shared" si="3"/>
        <v>0.50462424711390153</v>
      </c>
      <c r="K60" s="179">
        <v>1639.1728050789998</v>
      </c>
      <c r="L60" s="232">
        <f t="shared" si="4"/>
        <v>0.53362693465969935</v>
      </c>
      <c r="M60" s="85" t="s">
        <v>371</v>
      </c>
      <c r="N60" s="86" t="s">
        <v>378</v>
      </c>
      <c r="O60" s="305"/>
      <c r="P60" s="306"/>
      <c r="Q60" s="305"/>
    </row>
    <row r="61" spans="1:17" s="135" customFormat="1" ht="14.15" customHeight="1" thickTop="1" thickBot="1">
      <c r="A61" s="146"/>
      <c r="B61" s="136" t="s">
        <v>416</v>
      </c>
      <c r="C61" s="180">
        <v>1044.1915659399999</v>
      </c>
      <c r="D61" s="234">
        <f t="shared" si="0"/>
        <v>0.44215456906683376</v>
      </c>
      <c r="E61" s="180">
        <v>1547.4738714380001</v>
      </c>
      <c r="F61" s="234">
        <f t="shared" si="1"/>
        <v>0.52114247909862699</v>
      </c>
      <c r="G61" s="180">
        <v>870.05861709300007</v>
      </c>
      <c r="H61" s="234">
        <f t="shared" si="2"/>
        <v>0.3391139492511982</v>
      </c>
      <c r="I61" s="180">
        <v>723.86874036000017</v>
      </c>
      <c r="J61" s="234">
        <f t="shared" si="3"/>
        <v>0.40883809516833153</v>
      </c>
      <c r="K61" s="180">
        <v>1536.3236870949997</v>
      </c>
      <c r="L61" s="234">
        <f t="shared" si="4"/>
        <v>0.50014476646352157</v>
      </c>
      <c r="M61" s="107" t="s">
        <v>373</v>
      </c>
      <c r="N61" s="146"/>
      <c r="O61" s="305"/>
      <c r="P61" s="306"/>
      <c r="Q61" s="305"/>
    </row>
    <row r="62" spans="1:17" s="135" customFormat="1" ht="14.15" customHeight="1" thickTop="1" thickBot="1">
      <c r="A62" s="25"/>
      <c r="B62" s="148" t="s">
        <v>374</v>
      </c>
      <c r="C62" s="181">
        <v>371.15534738999997</v>
      </c>
      <c r="D62" s="236">
        <f t="shared" si="0"/>
        <v>0.15716276403204182</v>
      </c>
      <c r="E62" s="181">
        <v>179.82701778699996</v>
      </c>
      <c r="F62" s="236">
        <f t="shared" si="1"/>
        <v>6.0560310314864516E-2</v>
      </c>
      <c r="G62" s="181">
        <v>178.742060444</v>
      </c>
      <c r="H62" s="236">
        <f t="shared" si="2"/>
        <v>6.9666485480003273E-2</v>
      </c>
      <c r="I62" s="181">
        <v>167.51628998199999</v>
      </c>
      <c r="J62" s="236">
        <f t="shared" si="3"/>
        <v>9.4612513412094867E-2</v>
      </c>
      <c r="K62" s="181">
        <v>97.402910613999993</v>
      </c>
      <c r="L62" s="236">
        <f t="shared" si="4"/>
        <v>3.1709174564652748E-2</v>
      </c>
      <c r="M62" s="26" t="s">
        <v>375</v>
      </c>
      <c r="N62" s="26"/>
      <c r="O62" s="305"/>
      <c r="P62" s="306"/>
      <c r="Q62" s="305"/>
    </row>
    <row r="63" spans="1:17" s="135" customFormat="1" ht="14.15" customHeight="1" thickTop="1" thickBot="1">
      <c r="A63" s="146"/>
      <c r="B63" s="136" t="s">
        <v>417</v>
      </c>
      <c r="C63" s="180">
        <v>2.9525589999999999</v>
      </c>
      <c r="D63" s="234">
        <f t="shared" si="0"/>
        <v>1.2502374993942596E-3</v>
      </c>
      <c r="E63" s="180">
        <v>2.9630049999999999</v>
      </c>
      <c r="F63" s="234">
        <f t="shared" si="1"/>
        <v>9.9785062596676843E-4</v>
      </c>
      <c r="G63" s="180">
        <v>3.1009799999999998</v>
      </c>
      <c r="H63" s="234">
        <f t="shared" si="2"/>
        <v>1.2086376178452093E-3</v>
      </c>
      <c r="I63" s="180">
        <v>1.9914719999999999</v>
      </c>
      <c r="J63" s="234">
        <f t="shared" si="3"/>
        <v>1.1247752163688518E-3</v>
      </c>
      <c r="K63" s="180">
        <v>3.594859</v>
      </c>
      <c r="L63" s="234">
        <f t="shared" si="4"/>
        <v>1.1702936888410489E-3</v>
      </c>
      <c r="M63" s="107" t="s">
        <v>425</v>
      </c>
      <c r="N63" s="146"/>
      <c r="O63" s="305"/>
      <c r="P63" s="306"/>
      <c r="Q63" s="305"/>
    </row>
    <row r="64" spans="1:17" s="135" customFormat="1" ht="14.15" customHeight="1" thickTop="1" thickBot="1">
      <c r="A64" s="25"/>
      <c r="B64" s="148" t="s">
        <v>386</v>
      </c>
      <c r="C64" s="181">
        <v>0</v>
      </c>
      <c r="D64" s="236">
        <f t="shared" si="0"/>
        <v>0</v>
      </c>
      <c r="E64" s="181">
        <v>8.2276000000000002E-2</v>
      </c>
      <c r="F64" s="236">
        <f t="shared" si="1"/>
        <v>2.7708072751156973E-5</v>
      </c>
      <c r="G64" s="181">
        <v>6.1085E-2</v>
      </c>
      <c r="H64" s="236">
        <f t="shared" si="2"/>
        <v>2.3808482765472404E-5</v>
      </c>
      <c r="I64" s="181">
        <v>0</v>
      </c>
      <c r="J64" s="236">
        <f t="shared" si="3"/>
        <v>0</v>
      </c>
      <c r="K64" s="181">
        <v>0</v>
      </c>
      <c r="L64" s="236">
        <f t="shared" si="4"/>
        <v>0</v>
      </c>
      <c r="M64" s="26" t="s">
        <v>385</v>
      </c>
      <c r="N64" s="26"/>
      <c r="O64" s="305"/>
      <c r="P64" s="306"/>
      <c r="Q64" s="305"/>
    </row>
    <row r="65" spans="1:17" s="135" customFormat="1" ht="15" thickTop="1" thickBot="1">
      <c r="A65" s="146"/>
      <c r="B65" s="136" t="s">
        <v>384</v>
      </c>
      <c r="C65" s="180">
        <v>0</v>
      </c>
      <c r="D65" s="234">
        <f t="shared" si="0"/>
        <v>0</v>
      </c>
      <c r="E65" s="180">
        <v>0</v>
      </c>
      <c r="F65" s="234">
        <f t="shared" si="1"/>
        <v>0</v>
      </c>
      <c r="G65" s="180">
        <v>9.0068690000000007E-2</v>
      </c>
      <c r="H65" s="234">
        <f t="shared" si="2"/>
        <v>3.510516253701689E-5</v>
      </c>
      <c r="I65" s="180">
        <v>8.6514999999999995E-2</v>
      </c>
      <c r="J65" s="234">
        <f t="shared" si="3"/>
        <v>4.8863317106216526E-5</v>
      </c>
      <c r="K65" s="180">
        <v>1.8513483700000002</v>
      </c>
      <c r="L65" s="234">
        <f t="shared" si="4"/>
        <v>6.0269994268402833E-4</v>
      </c>
      <c r="M65" s="107" t="s">
        <v>377</v>
      </c>
      <c r="N65" s="146"/>
      <c r="O65" s="305"/>
      <c r="P65" s="306"/>
      <c r="Q65" s="305"/>
    </row>
    <row r="66" spans="1:17" s="135" customFormat="1" ht="26.5" thickTop="1">
      <c r="A66" s="79" t="s">
        <v>380</v>
      </c>
      <c r="B66" s="109" t="s">
        <v>411</v>
      </c>
      <c r="C66" s="189">
        <v>4184.7722709400005</v>
      </c>
      <c r="D66" s="244">
        <f t="shared" si="0"/>
        <v>1.7720083559903337</v>
      </c>
      <c r="E66" s="189">
        <v>4786.7151967989994</v>
      </c>
      <c r="F66" s="244">
        <f t="shared" si="1"/>
        <v>1.6120211594143532</v>
      </c>
      <c r="G66" s="189">
        <v>3703.1247448079998</v>
      </c>
      <c r="H66" s="244">
        <f t="shared" si="2"/>
        <v>1.4433294862102914</v>
      </c>
      <c r="I66" s="189">
        <v>1887.9435648150004</v>
      </c>
      <c r="J66" s="244">
        <f t="shared" si="3"/>
        <v>1.0663027808610785</v>
      </c>
      <c r="K66" s="189">
        <v>4211.6172334580006</v>
      </c>
      <c r="L66" s="244">
        <f t="shared" si="4"/>
        <v>1.3710771599470513</v>
      </c>
      <c r="M66" s="245" t="s">
        <v>412</v>
      </c>
      <c r="N66" s="32" t="s">
        <v>380</v>
      </c>
      <c r="O66" s="305"/>
      <c r="P66" s="306"/>
      <c r="Q66" s="305"/>
    </row>
    <row r="67" spans="1:17" ht="15.75" customHeight="1">
      <c r="A67" s="414" t="s">
        <v>253</v>
      </c>
      <c r="B67" s="415"/>
      <c r="C67" s="246">
        <f>C8+C22+C33+C38+C52+C53+C60+C66</f>
        <v>236159.84974299007</v>
      </c>
      <c r="D67" s="247">
        <f>C67/$C$67*100</f>
        <v>100</v>
      </c>
      <c r="E67" s="246">
        <f>E8+E22+E33+E38+E52+E53+E60+E66</f>
        <v>296938.73240088311</v>
      </c>
      <c r="F67" s="247">
        <f>E67/$E$67*100</f>
        <v>100</v>
      </c>
      <c r="G67" s="246">
        <f>G8+G22+G33+G38+G52+G53+G60+G66</f>
        <v>256568.21815032599</v>
      </c>
      <c r="H67" s="247">
        <f>G67/$G$67*100</f>
        <v>100</v>
      </c>
      <c r="I67" s="246">
        <f>I8+I22+I33+I38+I52+I53+I60+I66</f>
        <v>177055.11030276192</v>
      </c>
      <c r="J67" s="247">
        <f>I67/$I$67*100</f>
        <v>100</v>
      </c>
      <c r="K67" s="246">
        <f>K8+K22+K33+K38+K52+K53+K60+K66</f>
        <v>307175.79991053505</v>
      </c>
      <c r="L67" s="247">
        <f>K67/$K$67*100</f>
        <v>100</v>
      </c>
      <c r="M67" s="412" t="s">
        <v>28</v>
      </c>
      <c r="N67" s="413"/>
      <c r="O67" s="305"/>
      <c r="P67" s="306"/>
      <c r="Q67" s="305"/>
    </row>
    <row r="68" spans="1:17" ht="11.25" customHeight="1">
      <c r="A68" s="411" t="s">
        <v>383</v>
      </c>
      <c r="B68" s="411"/>
      <c r="C68" s="174"/>
      <c r="D68" s="174"/>
      <c r="E68" s="174"/>
      <c r="F68" s="174"/>
      <c r="G68" s="174"/>
      <c r="H68" s="174"/>
      <c r="I68" s="174"/>
      <c r="J68" s="174"/>
      <c r="K68" s="174"/>
      <c r="L68" s="271"/>
      <c r="M68" s="410" t="s">
        <v>382</v>
      </c>
      <c r="N68" s="410"/>
      <c r="O68" s="305"/>
      <c r="P68" s="306"/>
      <c r="Q68" s="305"/>
    </row>
    <row r="69" spans="1:17">
      <c r="A69" s="134" t="s">
        <v>283</v>
      </c>
      <c r="B69" s="133"/>
      <c r="C69" s="8"/>
      <c r="E69" s="132"/>
      <c r="F69" s="132"/>
      <c r="G69" s="132"/>
      <c r="H69" s="132"/>
      <c r="I69" s="132"/>
      <c r="J69" s="132"/>
      <c r="K69" s="132"/>
      <c r="L69" s="132"/>
      <c r="N69" s="131" t="s">
        <v>485</v>
      </c>
      <c r="O69" s="305"/>
      <c r="P69" s="306"/>
      <c r="Q69" s="305"/>
    </row>
  </sheetData>
  <mergeCells count="15">
    <mergeCell ref="M68:N68"/>
    <mergeCell ref="A68:B68"/>
    <mergeCell ref="A6:B7"/>
    <mergeCell ref="M67:N67"/>
    <mergeCell ref="A67:B67"/>
    <mergeCell ref="M6:N7"/>
    <mergeCell ref="I6:J6"/>
    <mergeCell ref="K6:L6"/>
    <mergeCell ref="A5:B5"/>
    <mergeCell ref="M5:N5"/>
    <mergeCell ref="C5:L5"/>
    <mergeCell ref="A1:N1"/>
    <mergeCell ref="A2:N2"/>
    <mergeCell ref="A3:N3"/>
    <mergeCell ref="A4:N4"/>
  </mergeCells>
  <printOptions horizontalCentered="1" verticalCentered="1"/>
  <pageMargins left="0" right="0" top="0" bottom="0" header="0.51181102362204722" footer="0"/>
  <pageSetup paperSize="9" scale="95" orientation="landscape" r:id="rId1"/>
  <headerFooter alignWithMargins="0"/>
  <rowBreaks count="1" manualBreakCount="1">
    <brk id="37"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9"/>
  <sheetViews>
    <sheetView rightToLeft="1" view="pageBreakPreview" zoomScale="80" zoomScaleSheetLayoutView="80" workbookViewId="0">
      <selection sqref="A1:N1"/>
    </sheetView>
  </sheetViews>
  <sheetFormatPr defaultRowHeight="14"/>
  <cols>
    <col min="1" max="1" width="3.81640625" style="9" customWidth="1"/>
    <col min="2" max="2" width="33" style="7" bestFit="1" customWidth="1"/>
    <col min="3" max="3" width="12.81640625" style="58" bestFit="1" customWidth="1"/>
    <col min="4" max="4" width="11.7265625" style="58" bestFit="1" customWidth="1"/>
    <col min="5" max="6" width="12" style="58" bestFit="1" customWidth="1"/>
    <col min="7" max="7" width="14" style="58" bestFit="1" customWidth="1"/>
    <col min="8" max="10" width="10" style="58" bestFit="1" customWidth="1"/>
    <col min="11" max="11" width="11.7265625" style="58" bestFit="1" customWidth="1"/>
    <col min="12" max="12" width="17" style="58" bestFit="1" customWidth="1"/>
    <col min="13" max="13" width="30.26953125" style="4" customWidth="1"/>
    <col min="14" max="14" width="3.1796875" style="4" customWidth="1"/>
    <col min="15" max="15" width="13.7265625" style="4" bestFit="1" customWidth="1"/>
    <col min="16" max="16" width="10.7265625" style="4" bestFit="1" customWidth="1"/>
    <col min="17" max="256" width="9.1796875" style="4"/>
    <col min="257" max="257" width="3.81640625" style="4" customWidth="1"/>
    <col min="258" max="258" width="30" style="4" customWidth="1"/>
    <col min="259" max="268" width="8.7265625" style="4" customWidth="1"/>
    <col min="269" max="269" width="30.26953125" style="4" customWidth="1"/>
    <col min="270" max="270" width="3.1796875" style="4" customWidth="1"/>
    <col min="271" max="512" width="9.1796875" style="4"/>
    <col min="513" max="513" width="3.81640625" style="4" customWidth="1"/>
    <col min="514" max="514" width="30" style="4" customWidth="1"/>
    <col min="515" max="524" width="8.7265625" style="4" customWidth="1"/>
    <col min="525" max="525" width="30.26953125" style="4" customWidth="1"/>
    <col min="526" max="526" width="3.1796875" style="4" customWidth="1"/>
    <col min="527" max="768" width="9.1796875" style="4"/>
    <col min="769" max="769" width="3.81640625" style="4" customWidth="1"/>
    <col min="770" max="770" width="30" style="4" customWidth="1"/>
    <col min="771" max="780" width="8.7265625" style="4" customWidth="1"/>
    <col min="781" max="781" width="30.26953125" style="4" customWidth="1"/>
    <col min="782" max="782" width="3.1796875" style="4" customWidth="1"/>
    <col min="783" max="1024" width="9.1796875" style="4"/>
    <col min="1025" max="1025" width="3.81640625" style="4" customWidth="1"/>
    <col min="1026" max="1026" width="30" style="4" customWidth="1"/>
    <col min="1027" max="1036" width="8.7265625" style="4" customWidth="1"/>
    <col min="1037" max="1037" width="30.26953125" style="4" customWidth="1"/>
    <col min="1038" max="1038" width="3.1796875" style="4" customWidth="1"/>
    <col min="1039" max="1280" width="9.1796875" style="4"/>
    <col min="1281" max="1281" width="3.81640625" style="4" customWidth="1"/>
    <col min="1282" max="1282" width="30" style="4" customWidth="1"/>
    <col min="1283" max="1292" width="8.7265625" style="4" customWidth="1"/>
    <col min="1293" max="1293" width="30.26953125" style="4" customWidth="1"/>
    <col min="1294" max="1294" width="3.1796875" style="4" customWidth="1"/>
    <col min="1295" max="1536" width="9.1796875" style="4"/>
    <col min="1537" max="1537" width="3.81640625" style="4" customWidth="1"/>
    <col min="1538" max="1538" width="30" style="4" customWidth="1"/>
    <col min="1539" max="1548" width="8.7265625" style="4" customWidth="1"/>
    <col min="1549" max="1549" width="30.26953125" style="4" customWidth="1"/>
    <col min="1550" max="1550" width="3.1796875" style="4" customWidth="1"/>
    <col min="1551" max="1792" width="9.1796875" style="4"/>
    <col min="1793" max="1793" width="3.81640625" style="4" customWidth="1"/>
    <col min="1794" max="1794" width="30" style="4" customWidth="1"/>
    <col min="1795" max="1804" width="8.7265625" style="4" customWidth="1"/>
    <col min="1805" max="1805" width="30.26953125" style="4" customWidth="1"/>
    <col min="1806" max="1806" width="3.1796875" style="4" customWidth="1"/>
    <col min="1807" max="2048" width="9.1796875" style="4"/>
    <col min="2049" max="2049" width="3.81640625" style="4" customWidth="1"/>
    <col min="2050" max="2050" width="30" style="4" customWidth="1"/>
    <col min="2051" max="2060" width="8.7265625" style="4" customWidth="1"/>
    <col min="2061" max="2061" width="30.26953125" style="4" customWidth="1"/>
    <col min="2062" max="2062" width="3.1796875" style="4" customWidth="1"/>
    <col min="2063" max="2304" width="9.1796875" style="4"/>
    <col min="2305" max="2305" width="3.81640625" style="4" customWidth="1"/>
    <col min="2306" max="2306" width="30" style="4" customWidth="1"/>
    <col min="2307" max="2316" width="8.7265625" style="4" customWidth="1"/>
    <col min="2317" max="2317" width="30.26953125" style="4" customWidth="1"/>
    <col min="2318" max="2318" width="3.1796875" style="4" customWidth="1"/>
    <col min="2319" max="2560" width="9.1796875" style="4"/>
    <col min="2561" max="2561" width="3.81640625" style="4" customWidth="1"/>
    <col min="2562" max="2562" width="30" style="4" customWidth="1"/>
    <col min="2563" max="2572" width="8.7265625" style="4" customWidth="1"/>
    <col min="2573" max="2573" width="30.26953125" style="4" customWidth="1"/>
    <col min="2574" max="2574" width="3.1796875" style="4" customWidth="1"/>
    <col min="2575" max="2816" width="9.1796875" style="4"/>
    <col min="2817" max="2817" width="3.81640625" style="4" customWidth="1"/>
    <col min="2818" max="2818" width="30" style="4" customWidth="1"/>
    <col min="2819" max="2828" width="8.7265625" style="4" customWidth="1"/>
    <col min="2829" max="2829" width="30.26953125" style="4" customWidth="1"/>
    <col min="2830" max="2830" width="3.1796875" style="4" customWidth="1"/>
    <col min="2831" max="3072" width="9.1796875" style="4"/>
    <col min="3073" max="3073" width="3.81640625" style="4" customWidth="1"/>
    <col min="3074" max="3074" width="30" style="4" customWidth="1"/>
    <col min="3075" max="3084" width="8.7265625" style="4" customWidth="1"/>
    <col min="3085" max="3085" width="30.26953125" style="4" customWidth="1"/>
    <col min="3086" max="3086" width="3.1796875" style="4" customWidth="1"/>
    <col min="3087" max="3328" width="9.1796875" style="4"/>
    <col min="3329" max="3329" width="3.81640625" style="4" customWidth="1"/>
    <col min="3330" max="3330" width="30" style="4" customWidth="1"/>
    <col min="3331" max="3340" width="8.7265625" style="4" customWidth="1"/>
    <col min="3341" max="3341" width="30.26953125" style="4" customWidth="1"/>
    <col min="3342" max="3342" width="3.1796875" style="4" customWidth="1"/>
    <col min="3343" max="3584" width="9.1796875" style="4"/>
    <col min="3585" max="3585" width="3.81640625" style="4" customWidth="1"/>
    <col min="3586" max="3586" width="30" style="4" customWidth="1"/>
    <col min="3587" max="3596" width="8.7265625" style="4" customWidth="1"/>
    <col min="3597" max="3597" width="30.26953125" style="4" customWidth="1"/>
    <col min="3598" max="3598" width="3.1796875" style="4" customWidth="1"/>
    <col min="3599" max="3840" width="9.1796875" style="4"/>
    <col min="3841" max="3841" width="3.81640625" style="4" customWidth="1"/>
    <col min="3842" max="3842" width="30" style="4" customWidth="1"/>
    <col min="3843" max="3852" width="8.7265625" style="4" customWidth="1"/>
    <col min="3853" max="3853" width="30.26953125" style="4" customWidth="1"/>
    <col min="3854" max="3854" width="3.1796875" style="4" customWidth="1"/>
    <col min="3855" max="4096" width="9.1796875" style="4"/>
    <col min="4097" max="4097" width="3.81640625" style="4" customWidth="1"/>
    <col min="4098" max="4098" width="30" style="4" customWidth="1"/>
    <col min="4099" max="4108" width="8.7265625" style="4" customWidth="1"/>
    <col min="4109" max="4109" width="30.26953125" style="4" customWidth="1"/>
    <col min="4110" max="4110" width="3.1796875" style="4" customWidth="1"/>
    <col min="4111" max="4352" width="9.1796875" style="4"/>
    <col min="4353" max="4353" width="3.81640625" style="4" customWidth="1"/>
    <col min="4354" max="4354" width="30" style="4" customWidth="1"/>
    <col min="4355" max="4364" width="8.7265625" style="4" customWidth="1"/>
    <col min="4365" max="4365" width="30.26953125" style="4" customWidth="1"/>
    <col min="4366" max="4366" width="3.1796875" style="4" customWidth="1"/>
    <col min="4367" max="4608" width="9.1796875" style="4"/>
    <col min="4609" max="4609" width="3.81640625" style="4" customWidth="1"/>
    <col min="4610" max="4610" width="30" style="4" customWidth="1"/>
    <col min="4611" max="4620" width="8.7265625" style="4" customWidth="1"/>
    <col min="4621" max="4621" width="30.26953125" style="4" customWidth="1"/>
    <col min="4622" max="4622" width="3.1796875" style="4" customWidth="1"/>
    <col min="4623" max="4864" width="9.1796875" style="4"/>
    <col min="4865" max="4865" width="3.81640625" style="4" customWidth="1"/>
    <col min="4866" max="4866" width="30" style="4" customWidth="1"/>
    <col min="4867" max="4876" width="8.7265625" style="4" customWidth="1"/>
    <col min="4877" max="4877" width="30.26953125" style="4" customWidth="1"/>
    <col min="4878" max="4878" width="3.1796875" style="4" customWidth="1"/>
    <col min="4879" max="5120" width="9.1796875" style="4"/>
    <col min="5121" max="5121" width="3.81640625" style="4" customWidth="1"/>
    <col min="5122" max="5122" width="30" style="4" customWidth="1"/>
    <col min="5123" max="5132" width="8.7265625" style="4" customWidth="1"/>
    <col min="5133" max="5133" width="30.26953125" style="4" customWidth="1"/>
    <col min="5134" max="5134" width="3.1796875" style="4" customWidth="1"/>
    <col min="5135" max="5376" width="9.1796875" style="4"/>
    <col min="5377" max="5377" width="3.81640625" style="4" customWidth="1"/>
    <col min="5378" max="5378" width="30" style="4" customWidth="1"/>
    <col min="5379" max="5388" width="8.7265625" style="4" customWidth="1"/>
    <col min="5389" max="5389" width="30.26953125" style="4" customWidth="1"/>
    <col min="5390" max="5390" width="3.1796875" style="4" customWidth="1"/>
    <col min="5391" max="5632" width="9.1796875" style="4"/>
    <col min="5633" max="5633" width="3.81640625" style="4" customWidth="1"/>
    <col min="5634" max="5634" width="30" style="4" customWidth="1"/>
    <col min="5635" max="5644" width="8.7265625" style="4" customWidth="1"/>
    <col min="5645" max="5645" width="30.26953125" style="4" customWidth="1"/>
    <col min="5646" max="5646" width="3.1796875" style="4" customWidth="1"/>
    <col min="5647" max="5888" width="9.1796875" style="4"/>
    <col min="5889" max="5889" width="3.81640625" style="4" customWidth="1"/>
    <col min="5890" max="5890" width="30" style="4" customWidth="1"/>
    <col min="5891" max="5900" width="8.7265625" style="4" customWidth="1"/>
    <col min="5901" max="5901" width="30.26953125" style="4" customWidth="1"/>
    <col min="5902" max="5902" width="3.1796875" style="4" customWidth="1"/>
    <col min="5903" max="6144" width="9.1796875" style="4"/>
    <col min="6145" max="6145" width="3.81640625" style="4" customWidth="1"/>
    <col min="6146" max="6146" width="30" style="4" customWidth="1"/>
    <col min="6147" max="6156" width="8.7265625" style="4" customWidth="1"/>
    <col min="6157" max="6157" width="30.26953125" style="4" customWidth="1"/>
    <col min="6158" max="6158" width="3.1796875" style="4" customWidth="1"/>
    <col min="6159" max="6400" width="9.1796875" style="4"/>
    <col min="6401" max="6401" width="3.81640625" style="4" customWidth="1"/>
    <col min="6402" max="6402" width="30" style="4" customWidth="1"/>
    <col min="6403" max="6412" width="8.7265625" style="4" customWidth="1"/>
    <col min="6413" max="6413" width="30.26953125" style="4" customWidth="1"/>
    <col min="6414" max="6414" width="3.1796875" style="4" customWidth="1"/>
    <col min="6415" max="6656" width="9.1796875" style="4"/>
    <col min="6657" max="6657" width="3.81640625" style="4" customWidth="1"/>
    <col min="6658" max="6658" width="30" style="4" customWidth="1"/>
    <col min="6659" max="6668" width="8.7265625" style="4" customWidth="1"/>
    <col min="6669" max="6669" width="30.26953125" style="4" customWidth="1"/>
    <col min="6670" max="6670" width="3.1796875" style="4" customWidth="1"/>
    <col min="6671" max="6912" width="9.1796875" style="4"/>
    <col min="6913" max="6913" width="3.81640625" style="4" customWidth="1"/>
    <col min="6914" max="6914" width="30" style="4" customWidth="1"/>
    <col min="6915" max="6924" width="8.7265625" style="4" customWidth="1"/>
    <col min="6925" max="6925" width="30.26953125" style="4" customWidth="1"/>
    <col min="6926" max="6926" width="3.1796875" style="4" customWidth="1"/>
    <col min="6927" max="7168" width="9.1796875" style="4"/>
    <col min="7169" max="7169" width="3.81640625" style="4" customWidth="1"/>
    <col min="7170" max="7170" width="30" style="4" customWidth="1"/>
    <col min="7171" max="7180" width="8.7265625" style="4" customWidth="1"/>
    <col min="7181" max="7181" width="30.26953125" style="4" customWidth="1"/>
    <col min="7182" max="7182" width="3.1796875" style="4" customWidth="1"/>
    <col min="7183" max="7424" width="9.1796875" style="4"/>
    <col min="7425" max="7425" width="3.81640625" style="4" customWidth="1"/>
    <col min="7426" max="7426" width="30" style="4" customWidth="1"/>
    <col min="7427" max="7436" width="8.7265625" style="4" customWidth="1"/>
    <col min="7437" max="7437" width="30.26953125" style="4" customWidth="1"/>
    <col min="7438" max="7438" width="3.1796875" style="4" customWidth="1"/>
    <col min="7439" max="7680" width="9.1796875" style="4"/>
    <col min="7681" max="7681" width="3.81640625" style="4" customWidth="1"/>
    <col min="7682" max="7682" width="30" style="4" customWidth="1"/>
    <col min="7683" max="7692" width="8.7265625" style="4" customWidth="1"/>
    <col min="7693" max="7693" width="30.26953125" style="4" customWidth="1"/>
    <col min="7694" max="7694" width="3.1796875" style="4" customWidth="1"/>
    <col min="7695" max="7936" width="9.1796875" style="4"/>
    <col min="7937" max="7937" width="3.81640625" style="4" customWidth="1"/>
    <col min="7938" max="7938" width="30" style="4" customWidth="1"/>
    <col min="7939" max="7948" width="8.7265625" style="4" customWidth="1"/>
    <col min="7949" max="7949" width="30.26953125" style="4" customWidth="1"/>
    <col min="7950" max="7950" width="3.1796875" style="4" customWidth="1"/>
    <col min="7951" max="8192" width="9.1796875" style="4"/>
    <col min="8193" max="8193" width="3.81640625" style="4" customWidth="1"/>
    <col min="8194" max="8194" width="30" style="4" customWidth="1"/>
    <col min="8195" max="8204" width="8.7265625" style="4" customWidth="1"/>
    <col min="8205" max="8205" width="30.26953125" style="4" customWidth="1"/>
    <col min="8206" max="8206" width="3.1796875" style="4" customWidth="1"/>
    <col min="8207" max="8448" width="9.1796875" style="4"/>
    <col min="8449" max="8449" width="3.81640625" style="4" customWidth="1"/>
    <col min="8450" max="8450" width="30" style="4" customWidth="1"/>
    <col min="8451" max="8460" width="8.7265625" style="4" customWidth="1"/>
    <col min="8461" max="8461" width="30.26953125" style="4" customWidth="1"/>
    <col min="8462" max="8462" width="3.1796875" style="4" customWidth="1"/>
    <col min="8463" max="8704" width="9.1796875" style="4"/>
    <col min="8705" max="8705" width="3.81640625" style="4" customWidth="1"/>
    <col min="8706" max="8706" width="30" style="4" customWidth="1"/>
    <col min="8707" max="8716" width="8.7265625" style="4" customWidth="1"/>
    <col min="8717" max="8717" width="30.26953125" style="4" customWidth="1"/>
    <col min="8718" max="8718" width="3.1796875" style="4" customWidth="1"/>
    <col min="8719" max="8960" width="9.1796875" style="4"/>
    <col min="8961" max="8961" width="3.81640625" style="4" customWidth="1"/>
    <col min="8962" max="8962" width="30" style="4" customWidth="1"/>
    <col min="8963" max="8972" width="8.7265625" style="4" customWidth="1"/>
    <col min="8973" max="8973" width="30.26953125" style="4" customWidth="1"/>
    <col min="8974" max="8974" width="3.1796875" style="4" customWidth="1"/>
    <col min="8975" max="9216" width="9.1796875" style="4"/>
    <col min="9217" max="9217" width="3.81640625" style="4" customWidth="1"/>
    <col min="9218" max="9218" width="30" style="4" customWidth="1"/>
    <col min="9219" max="9228" width="8.7265625" style="4" customWidth="1"/>
    <col min="9229" max="9229" width="30.26953125" style="4" customWidth="1"/>
    <col min="9230" max="9230" width="3.1796875" style="4" customWidth="1"/>
    <col min="9231" max="9472" width="9.1796875" style="4"/>
    <col min="9473" max="9473" width="3.81640625" style="4" customWidth="1"/>
    <col min="9474" max="9474" width="30" style="4" customWidth="1"/>
    <col min="9475" max="9484" width="8.7265625" style="4" customWidth="1"/>
    <col min="9485" max="9485" width="30.26953125" style="4" customWidth="1"/>
    <col min="9486" max="9486" width="3.1796875" style="4" customWidth="1"/>
    <col min="9487" max="9728" width="9.1796875" style="4"/>
    <col min="9729" max="9729" width="3.81640625" style="4" customWidth="1"/>
    <col min="9730" max="9730" width="30" style="4" customWidth="1"/>
    <col min="9731" max="9740" width="8.7265625" style="4" customWidth="1"/>
    <col min="9741" max="9741" width="30.26953125" style="4" customWidth="1"/>
    <col min="9742" max="9742" width="3.1796875" style="4" customWidth="1"/>
    <col min="9743" max="9984" width="9.1796875" style="4"/>
    <col min="9985" max="9985" width="3.81640625" style="4" customWidth="1"/>
    <col min="9986" max="9986" width="30" style="4" customWidth="1"/>
    <col min="9987" max="9996" width="8.7265625" style="4" customWidth="1"/>
    <col min="9997" max="9997" width="30.26953125" style="4" customWidth="1"/>
    <col min="9998" max="9998" width="3.1796875" style="4" customWidth="1"/>
    <col min="9999" max="10240" width="9.1796875" style="4"/>
    <col min="10241" max="10241" width="3.81640625" style="4" customWidth="1"/>
    <col min="10242" max="10242" width="30" style="4" customWidth="1"/>
    <col min="10243" max="10252" width="8.7265625" style="4" customWidth="1"/>
    <col min="10253" max="10253" width="30.26953125" style="4" customWidth="1"/>
    <col min="10254" max="10254" width="3.1796875" style="4" customWidth="1"/>
    <col min="10255" max="10496" width="9.1796875" style="4"/>
    <col min="10497" max="10497" width="3.81640625" style="4" customWidth="1"/>
    <col min="10498" max="10498" width="30" style="4" customWidth="1"/>
    <col min="10499" max="10508" width="8.7265625" style="4" customWidth="1"/>
    <col min="10509" max="10509" width="30.26953125" style="4" customWidth="1"/>
    <col min="10510" max="10510" width="3.1796875" style="4" customWidth="1"/>
    <col min="10511" max="10752" width="9.1796875" style="4"/>
    <col min="10753" max="10753" width="3.81640625" style="4" customWidth="1"/>
    <col min="10754" max="10754" width="30" style="4" customWidth="1"/>
    <col min="10755" max="10764" width="8.7265625" style="4" customWidth="1"/>
    <col min="10765" max="10765" width="30.26953125" style="4" customWidth="1"/>
    <col min="10766" max="10766" width="3.1796875" style="4" customWidth="1"/>
    <col min="10767" max="11008" width="9.1796875" style="4"/>
    <col min="11009" max="11009" width="3.81640625" style="4" customWidth="1"/>
    <col min="11010" max="11010" width="30" style="4" customWidth="1"/>
    <col min="11011" max="11020" width="8.7265625" style="4" customWidth="1"/>
    <col min="11021" max="11021" width="30.26953125" style="4" customWidth="1"/>
    <col min="11022" max="11022" width="3.1796875" style="4" customWidth="1"/>
    <col min="11023" max="11264" width="9.1796875" style="4"/>
    <col min="11265" max="11265" width="3.81640625" style="4" customWidth="1"/>
    <col min="11266" max="11266" width="30" style="4" customWidth="1"/>
    <col min="11267" max="11276" width="8.7265625" style="4" customWidth="1"/>
    <col min="11277" max="11277" width="30.26953125" style="4" customWidth="1"/>
    <col min="11278" max="11278" width="3.1796875" style="4" customWidth="1"/>
    <col min="11279" max="11520" width="9.1796875" style="4"/>
    <col min="11521" max="11521" width="3.81640625" style="4" customWidth="1"/>
    <col min="11522" max="11522" width="30" style="4" customWidth="1"/>
    <col min="11523" max="11532" width="8.7265625" style="4" customWidth="1"/>
    <col min="11533" max="11533" width="30.26953125" style="4" customWidth="1"/>
    <col min="11534" max="11534" width="3.1796875" style="4" customWidth="1"/>
    <col min="11535" max="11776" width="9.1796875" style="4"/>
    <col min="11777" max="11777" width="3.81640625" style="4" customWidth="1"/>
    <col min="11778" max="11778" width="30" style="4" customWidth="1"/>
    <col min="11779" max="11788" width="8.7265625" style="4" customWidth="1"/>
    <col min="11789" max="11789" width="30.26953125" style="4" customWidth="1"/>
    <col min="11790" max="11790" width="3.1796875" style="4" customWidth="1"/>
    <col min="11791" max="12032" width="9.1796875" style="4"/>
    <col min="12033" max="12033" width="3.81640625" style="4" customWidth="1"/>
    <col min="12034" max="12034" width="30" style="4" customWidth="1"/>
    <col min="12035" max="12044" width="8.7265625" style="4" customWidth="1"/>
    <col min="12045" max="12045" width="30.26953125" style="4" customWidth="1"/>
    <col min="12046" max="12046" width="3.1796875" style="4" customWidth="1"/>
    <col min="12047" max="12288" width="9.1796875" style="4"/>
    <col min="12289" max="12289" width="3.81640625" style="4" customWidth="1"/>
    <col min="12290" max="12290" width="30" style="4" customWidth="1"/>
    <col min="12291" max="12300" width="8.7265625" style="4" customWidth="1"/>
    <col min="12301" max="12301" width="30.26953125" style="4" customWidth="1"/>
    <col min="12302" max="12302" width="3.1796875" style="4" customWidth="1"/>
    <col min="12303" max="12544" width="9.1796875" style="4"/>
    <col min="12545" max="12545" width="3.81640625" style="4" customWidth="1"/>
    <col min="12546" max="12546" width="30" style="4" customWidth="1"/>
    <col min="12547" max="12556" width="8.7265625" style="4" customWidth="1"/>
    <col min="12557" max="12557" width="30.26953125" style="4" customWidth="1"/>
    <col min="12558" max="12558" width="3.1796875" style="4" customWidth="1"/>
    <col min="12559" max="12800" width="9.1796875" style="4"/>
    <col min="12801" max="12801" width="3.81640625" style="4" customWidth="1"/>
    <col min="12802" max="12802" width="30" style="4" customWidth="1"/>
    <col min="12803" max="12812" width="8.7265625" style="4" customWidth="1"/>
    <col min="12813" max="12813" width="30.26953125" style="4" customWidth="1"/>
    <col min="12814" max="12814" width="3.1796875" style="4" customWidth="1"/>
    <col min="12815" max="13056" width="9.1796875" style="4"/>
    <col min="13057" max="13057" width="3.81640625" style="4" customWidth="1"/>
    <col min="13058" max="13058" width="30" style="4" customWidth="1"/>
    <col min="13059" max="13068" width="8.7265625" style="4" customWidth="1"/>
    <col min="13069" max="13069" width="30.26953125" style="4" customWidth="1"/>
    <col min="13070" max="13070" width="3.1796875" style="4" customWidth="1"/>
    <col min="13071" max="13312" width="9.1796875" style="4"/>
    <col min="13313" max="13313" width="3.81640625" style="4" customWidth="1"/>
    <col min="13314" max="13314" width="30" style="4" customWidth="1"/>
    <col min="13315" max="13324" width="8.7265625" style="4" customWidth="1"/>
    <col min="13325" max="13325" width="30.26953125" style="4" customWidth="1"/>
    <col min="13326" max="13326" width="3.1796875" style="4" customWidth="1"/>
    <col min="13327" max="13568" width="9.1796875" style="4"/>
    <col min="13569" max="13569" width="3.81640625" style="4" customWidth="1"/>
    <col min="13570" max="13570" width="30" style="4" customWidth="1"/>
    <col min="13571" max="13580" width="8.7265625" style="4" customWidth="1"/>
    <col min="13581" max="13581" width="30.26953125" style="4" customWidth="1"/>
    <col min="13582" max="13582" width="3.1796875" style="4" customWidth="1"/>
    <col min="13583" max="13824" width="9.1796875" style="4"/>
    <col min="13825" max="13825" width="3.81640625" style="4" customWidth="1"/>
    <col min="13826" max="13826" width="30" style="4" customWidth="1"/>
    <col min="13827" max="13836" width="8.7265625" style="4" customWidth="1"/>
    <col min="13837" max="13837" width="30.26953125" style="4" customWidth="1"/>
    <col min="13838" max="13838" width="3.1796875" style="4" customWidth="1"/>
    <col min="13839" max="14080" width="9.1796875" style="4"/>
    <col min="14081" max="14081" width="3.81640625" style="4" customWidth="1"/>
    <col min="14082" max="14082" width="30" style="4" customWidth="1"/>
    <col min="14083" max="14092" width="8.7265625" style="4" customWidth="1"/>
    <col min="14093" max="14093" width="30.26953125" style="4" customWidth="1"/>
    <col min="14094" max="14094" width="3.1796875" style="4" customWidth="1"/>
    <col min="14095" max="14336" width="9.1796875" style="4"/>
    <col min="14337" max="14337" width="3.81640625" style="4" customWidth="1"/>
    <col min="14338" max="14338" width="30" style="4" customWidth="1"/>
    <col min="14339" max="14348" width="8.7265625" style="4" customWidth="1"/>
    <col min="14349" max="14349" width="30.26953125" style="4" customWidth="1"/>
    <col min="14350" max="14350" width="3.1796875" style="4" customWidth="1"/>
    <col min="14351" max="14592" width="9.1796875" style="4"/>
    <col min="14593" max="14593" width="3.81640625" style="4" customWidth="1"/>
    <col min="14594" max="14594" width="30" style="4" customWidth="1"/>
    <col min="14595" max="14604" width="8.7265625" style="4" customWidth="1"/>
    <col min="14605" max="14605" width="30.26953125" style="4" customWidth="1"/>
    <col min="14606" max="14606" width="3.1796875" style="4" customWidth="1"/>
    <col min="14607" max="14848" width="9.1796875" style="4"/>
    <col min="14849" max="14849" width="3.81640625" style="4" customWidth="1"/>
    <col min="14850" max="14850" width="30" style="4" customWidth="1"/>
    <col min="14851" max="14860" width="8.7265625" style="4" customWidth="1"/>
    <col min="14861" max="14861" width="30.26953125" style="4" customWidth="1"/>
    <col min="14862" max="14862" width="3.1796875" style="4" customWidth="1"/>
    <col min="14863" max="15104" width="9.1796875" style="4"/>
    <col min="15105" max="15105" width="3.81640625" style="4" customWidth="1"/>
    <col min="15106" max="15106" width="30" style="4" customWidth="1"/>
    <col min="15107" max="15116" width="8.7265625" style="4" customWidth="1"/>
    <col min="15117" max="15117" width="30.26953125" style="4" customWidth="1"/>
    <col min="15118" max="15118" width="3.1796875" style="4" customWidth="1"/>
    <col min="15119" max="15360" width="9.1796875" style="4"/>
    <col min="15361" max="15361" width="3.81640625" style="4" customWidth="1"/>
    <col min="15362" max="15362" width="30" style="4" customWidth="1"/>
    <col min="15363" max="15372" width="8.7265625" style="4" customWidth="1"/>
    <col min="15373" max="15373" width="30.26953125" style="4" customWidth="1"/>
    <col min="15374" max="15374" width="3.1796875" style="4" customWidth="1"/>
    <col min="15375" max="15616" width="9.1796875" style="4"/>
    <col min="15617" max="15617" width="3.81640625" style="4" customWidth="1"/>
    <col min="15618" max="15618" width="30" style="4" customWidth="1"/>
    <col min="15619" max="15628" width="8.7265625" style="4" customWidth="1"/>
    <col min="15629" max="15629" width="30.26953125" style="4" customWidth="1"/>
    <col min="15630" max="15630" width="3.1796875" style="4" customWidth="1"/>
    <col min="15631" max="15872" width="9.1796875" style="4"/>
    <col min="15873" max="15873" width="3.81640625" style="4" customWidth="1"/>
    <col min="15874" max="15874" width="30" style="4" customWidth="1"/>
    <col min="15875" max="15884" width="8.7265625" style="4" customWidth="1"/>
    <col min="15885" max="15885" width="30.26953125" style="4" customWidth="1"/>
    <col min="15886" max="15886" width="3.1796875" style="4" customWidth="1"/>
    <col min="15887" max="16128" width="9.1796875" style="4"/>
    <col min="16129" max="16129" width="3.81640625" style="4" customWidth="1"/>
    <col min="16130" max="16130" width="30" style="4" customWidth="1"/>
    <col min="16131" max="16140" width="8.7265625" style="4" customWidth="1"/>
    <col min="16141" max="16141" width="30.26953125" style="4" customWidth="1"/>
    <col min="16142" max="16142" width="3.1796875" style="4" customWidth="1"/>
    <col min="16143" max="16384" width="9.1796875" style="4"/>
  </cols>
  <sheetData>
    <row r="1" spans="1:16" s="1" customFormat="1" ht="20">
      <c r="A1" s="386" t="s">
        <v>526</v>
      </c>
      <c r="B1" s="386"/>
      <c r="C1" s="386"/>
      <c r="D1" s="386"/>
      <c r="E1" s="386"/>
      <c r="F1" s="386"/>
      <c r="G1" s="386"/>
      <c r="H1" s="386"/>
      <c r="I1" s="386"/>
      <c r="J1" s="386"/>
      <c r="K1" s="386"/>
      <c r="L1" s="386"/>
      <c r="M1" s="386"/>
      <c r="N1" s="386"/>
    </row>
    <row r="2" spans="1:16" s="56" customFormat="1" ht="20">
      <c r="A2" s="368">
        <v>2021</v>
      </c>
      <c r="B2" s="368"/>
      <c r="C2" s="368"/>
      <c r="D2" s="368"/>
      <c r="E2" s="368"/>
      <c r="F2" s="368"/>
      <c r="G2" s="368"/>
      <c r="H2" s="368"/>
      <c r="I2" s="368"/>
      <c r="J2" s="368"/>
      <c r="K2" s="368"/>
      <c r="L2" s="368"/>
      <c r="M2" s="368"/>
      <c r="N2" s="368"/>
    </row>
    <row r="3" spans="1:16" s="6" customFormat="1" ht="15.5">
      <c r="A3" s="385" t="s">
        <v>527</v>
      </c>
      <c r="B3" s="385"/>
      <c r="C3" s="385"/>
      <c r="D3" s="385"/>
      <c r="E3" s="385"/>
      <c r="F3" s="385"/>
      <c r="G3" s="385"/>
      <c r="H3" s="385"/>
      <c r="I3" s="385"/>
      <c r="J3" s="385"/>
      <c r="K3" s="385"/>
      <c r="L3" s="385"/>
      <c r="M3" s="385"/>
      <c r="N3" s="385"/>
    </row>
    <row r="4" spans="1:16" s="6" customFormat="1" ht="15.5">
      <c r="A4" s="385">
        <v>2021</v>
      </c>
      <c r="B4" s="385"/>
      <c r="C4" s="385"/>
      <c r="D4" s="385"/>
      <c r="E4" s="385"/>
      <c r="F4" s="385"/>
      <c r="G4" s="385"/>
      <c r="H4" s="385"/>
      <c r="I4" s="385"/>
      <c r="J4" s="385"/>
      <c r="K4" s="385"/>
      <c r="L4" s="385"/>
      <c r="M4" s="385"/>
      <c r="N4" s="385"/>
    </row>
    <row r="5" spans="1:16" ht="22" customHeight="1">
      <c r="A5" s="371" t="s">
        <v>542</v>
      </c>
      <c r="B5" s="371"/>
      <c r="D5" s="372"/>
      <c r="E5" s="372"/>
      <c r="F5" s="372"/>
      <c r="G5" s="372"/>
      <c r="H5" s="372"/>
      <c r="I5" s="372"/>
      <c r="J5" s="372"/>
      <c r="K5" s="372"/>
      <c r="M5" s="373" t="s">
        <v>541</v>
      </c>
      <c r="N5" s="373"/>
    </row>
    <row r="6" spans="1:16" s="58" customFormat="1" ht="191.25" customHeight="1">
      <c r="A6" s="363" t="s">
        <v>269</v>
      </c>
      <c r="B6" s="363"/>
      <c r="C6" s="29" t="s">
        <v>281</v>
      </c>
      <c r="D6" s="29" t="s">
        <v>274</v>
      </c>
      <c r="E6" s="29" t="s">
        <v>275</v>
      </c>
      <c r="F6" s="29" t="s">
        <v>276</v>
      </c>
      <c r="G6" s="29" t="s">
        <v>277</v>
      </c>
      <c r="H6" s="52" t="s">
        <v>476</v>
      </c>
      <c r="I6" s="29" t="s">
        <v>278</v>
      </c>
      <c r="J6" s="29" t="s">
        <v>428</v>
      </c>
      <c r="K6" s="29" t="s">
        <v>284</v>
      </c>
      <c r="L6" s="57" t="s">
        <v>279</v>
      </c>
      <c r="M6" s="364" t="s">
        <v>254</v>
      </c>
      <c r="N6" s="364"/>
    </row>
    <row r="7" spans="1:16" ht="24" customHeight="1" thickBot="1">
      <c r="A7" s="55" t="s">
        <v>0</v>
      </c>
      <c r="B7" s="67" t="s">
        <v>1</v>
      </c>
      <c r="C7" s="310">
        <v>49.157496937999987</v>
      </c>
      <c r="D7" s="310">
        <v>3.0957225020000005</v>
      </c>
      <c r="E7" s="310">
        <v>2.5041847600000002</v>
      </c>
      <c r="F7" s="310">
        <v>1.1924468960000001</v>
      </c>
      <c r="G7" s="310">
        <v>5.8802678099999994</v>
      </c>
      <c r="H7" s="310">
        <v>0.12512039400000002</v>
      </c>
      <c r="I7" s="310">
        <v>1E-3</v>
      </c>
      <c r="J7" s="310">
        <v>3.6710200000000001E-3</v>
      </c>
      <c r="K7" s="310">
        <v>0.19031265</v>
      </c>
      <c r="L7" s="310">
        <f t="shared" ref="L7:L16" si="0">SUM(C7:K7)</f>
        <v>62.150222969999987</v>
      </c>
      <c r="M7" s="68" t="s">
        <v>2</v>
      </c>
      <c r="N7" s="69" t="s">
        <v>0</v>
      </c>
      <c r="O7" s="5"/>
      <c r="P7" s="217"/>
    </row>
    <row r="8" spans="1:16" ht="24" customHeight="1" thickTop="1" thickBot="1">
      <c r="A8" s="78" t="s">
        <v>3</v>
      </c>
      <c r="B8" s="84" t="s">
        <v>4</v>
      </c>
      <c r="C8" s="311">
        <v>0.40872161000000007</v>
      </c>
      <c r="D8" s="311">
        <v>0</v>
      </c>
      <c r="E8" s="311">
        <v>7.1707820000000005E-2</v>
      </c>
      <c r="F8" s="311">
        <v>6.8774999999999999E-4</v>
      </c>
      <c r="G8" s="311">
        <v>0</v>
      </c>
      <c r="H8" s="311">
        <v>0</v>
      </c>
      <c r="I8" s="311">
        <v>2.239609E-2</v>
      </c>
      <c r="J8" s="311">
        <v>0</v>
      </c>
      <c r="K8" s="311">
        <v>0</v>
      </c>
      <c r="L8" s="311">
        <f t="shared" si="0"/>
        <v>0.50351327000000001</v>
      </c>
      <c r="M8" s="85" t="s">
        <v>5</v>
      </c>
      <c r="N8" s="86" t="s">
        <v>3</v>
      </c>
      <c r="O8" s="5"/>
      <c r="P8" s="217"/>
    </row>
    <row r="9" spans="1:16" ht="30" customHeight="1" thickTop="1" thickBot="1">
      <c r="A9" s="77" t="s">
        <v>6</v>
      </c>
      <c r="B9" s="81" t="s">
        <v>504</v>
      </c>
      <c r="C9" s="312">
        <v>242.58485526799998</v>
      </c>
      <c r="D9" s="312">
        <v>163.17229549999999</v>
      </c>
      <c r="E9" s="312">
        <v>31.379730969999997</v>
      </c>
      <c r="F9" s="312">
        <v>694.55427952999992</v>
      </c>
      <c r="G9" s="312">
        <v>816.35999918300001</v>
      </c>
      <c r="H9" s="312">
        <v>114.29321313800001</v>
      </c>
      <c r="I9" s="312">
        <v>5.9571260000000001E-2</v>
      </c>
      <c r="J9" s="312">
        <v>0</v>
      </c>
      <c r="K9" s="312">
        <v>106.603009</v>
      </c>
      <c r="L9" s="312">
        <f t="shared" si="0"/>
        <v>2169.0069538489997</v>
      </c>
      <c r="M9" s="82" t="s">
        <v>8</v>
      </c>
      <c r="N9" s="83" t="s">
        <v>6</v>
      </c>
      <c r="O9" s="5"/>
      <c r="P9" s="217"/>
    </row>
    <row r="10" spans="1:16" ht="33" customHeight="1" thickTop="1" thickBot="1">
      <c r="A10" s="78" t="s">
        <v>9</v>
      </c>
      <c r="B10" s="84" t="s">
        <v>505</v>
      </c>
      <c r="C10" s="311">
        <v>15882.626278611</v>
      </c>
      <c r="D10" s="311">
        <v>311.51406894999997</v>
      </c>
      <c r="E10" s="311">
        <v>32995.478782058999</v>
      </c>
      <c r="F10" s="311">
        <v>25.643908339999999</v>
      </c>
      <c r="G10" s="311">
        <v>213432.1995469</v>
      </c>
      <c r="H10" s="311">
        <v>34.426116495000002</v>
      </c>
      <c r="I10" s="311">
        <v>2832.5682360000001</v>
      </c>
      <c r="J10" s="311">
        <v>0</v>
      </c>
      <c r="K10" s="311">
        <v>2382.3332190700003</v>
      </c>
      <c r="L10" s="311">
        <f t="shared" si="0"/>
        <v>267896.79015642498</v>
      </c>
      <c r="M10" s="85" t="s">
        <v>10</v>
      </c>
      <c r="N10" s="86" t="s">
        <v>9</v>
      </c>
      <c r="O10" s="5"/>
      <c r="P10" s="217"/>
    </row>
    <row r="11" spans="1:16" ht="30" customHeight="1" thickTop="1" thickBot="1">
      <c r="A11" s="77" t="s">
        <v>11</v>
      </c>
      <c r="B11" s="81" t="s">
        <v>506</v>
      </c>
      <c r="C11" s="312">
        <v>0.12544430000000001</v>
      </c>
      <c r="D11" s="312">
        <v>0</v>
      </c>
      <c r="E11" s="312">
        <v>0.32539108</v>
      </c>
      <c r="F11" s="312">
        <v>0</v>
      </c>
      <c r="G11" s="312">
        <v>0.40476739</v>
      </c>
      <c r="H11" s="312">
        <v>8.0000000000000007E-5</v>
      </c>
      <c r="I11" s="312">
        <v>0</v>
      </c>
      <c r="J11" s="312">
        <v>0</v>
      </c>
      <c r="K11" s="312">
        <v>0</v>
      </c>
      <c r="L11" s="312">
        <f t="shared" si="0"/>
        <v>0.85568276999999993</v>
      </c>
      <c r="M11" s="82" t="s">
        <v>13</v>
      </c>
      <c r="N11" s="83" t="s">
        <v>11</v>
      </c>
      <c r="O11" s="5"/>
      <c r="P11" s="217"/>
    </row>
    <row r="12" spans="1:16" ht="24" customHeight="1" thickTop="1" thickBot="1">
      <c r="A12" s="78" t="s">
        <v>14</v>
      </c>
      <c r="B12" s="84" t="s">
        <v>522</v>
      </c>
      <c r="C12" s="311">
        <v>1149.4088953760001</v>
      </c>
      <c r="D12" s="311">
        <v>723.62126010999998</v>
      </c>
      <c r="E12" s="311">
        <v>4061.8984759200002</v>
      </c>
      <c r="F12" s="311">
        <v>372.76345753800007</v>
      </c>
      <c r="G12" s="311">
        <v>14020.620327589997</v>
      </c>
      <c r="H12" s="311">
        <v>3832.8848921289996</v>
      </c>
      <c r="I12" s="311">
        <v>1831.1319096500001</v>
      </c>
      <c r="J12" s="311">
        <v>1245.1349740000001</v>
      </c>
      <c r="K12" s="311">
        <v>1664.522231404</v>
      </c>
      <c r="L12" s="311">
        <f t="shared" si="0"/>
        <v>28901.986423717</v>
      </c>
      <c r="M12" s="85" t="s">
        <v>16</v>
      </c>
      <c r="N12" s="86" t="s">
        <v>14</v>
      </c>
      <c r="O12" s="5"/>
      <c r="P12" s="217"/>
    </row>
    <row r="13" spans="1:16" ht="30" customHeight="1" thickTop="1" thickBot="1">
      <c r="A13" s="77" t="s">
        <v>17</v>
      </c>
      <c r="B13" s="81" t="s">
        <v>523</v>
      </c>
      <c r="C13" s="312">
        <v>342.93802225000007</v>
      </c>
      <c r="D13" s="312">
        <v>203.79122094000002</v>
      </c>
      <c r="E13" s="312">
        <v>293.41504410699997</v>
      </c>
      <c r="F13" s="312">
        <v>11.595461417999999</v>
      </c>
      <c r="G13" s="312">
        <v>5535.2735881770013</v>
      </c>
      <c r="H13" s="312">
        <v>898.99438413999997</v>
      </c>
      <c r="I13" s="312">
        <v>168.1896011</v>
      </c>
      <c r="J13" s="312">
        <v>391.66453435999995</v>
      </c>
      <c r="K13" s="312">
        <v>57.917576799999999</v>
      </c>
      <c r="L13" s="312">
        <f>SUM(C13:K13)</f>
        <v>7903.7794332920012</v>
      </c>
      <c r="M13" s="82" t="s">
        <v>19</v>
      </c>
      <c r="N13" s="83" t="s">
        <v>17</v>
      </c>
      <c r="O13" s="5"/>
      <c r="P13" s="217"/>
    </row>
    <row r="14" spans="1:16" ht="24" customHeight="1" thickTop="1" thickBot="1">
      <c r="A14" s="78" t="s">
        <v>20</v>
      </c>
      <c r="B14" s="84" t="s">
        <v>524</v>
      </c>
      <c r="C14" s="311">
        <v>117.56766495299999</v>
      </c>
      <c r="D14" s="311">
        <v>32.88178997</v>
      </c>
      <c r="E14" s="311">
        <v>6.9789019999999997</v>
      </c>
      <c r="F14" s="311">
        <v>2.258E-3</v>
      </c>
      <c r="G14" s="311">
        <v>4.36219409</v>
      </c>
      <c r="H14" s="311">
        <v>4.8575440000000001E-3</v>
      </c>
      <c r="I14" s="311">
        <v>8.2376411799999989</v>
      </c>
      <c r="J14" s="311">
        <v>0</v>
      </c>
      <c r="K14" s="311">
        <v>1.1825099999999999E-3</v>
      </c>
      <c r="L14" s="311">
        <f t="shared" si="0"/>
        <v>170.03649024700002</v>
      </c>
      <c r="M14" s="85" t="s">
        <v>21</v>
      </c>
      <c r="N14" s="86" t="s">
        <v>20</v>
      </c>
      <c r="O14" s="5"/>
      <c r="P14" s="217"/>
    </row>
    <row r="15" spans="1:16" ht="24" customHeight="1" thickTop="1" thickBot="1">
      <c r="A15" s="77" t="s">
        <v>22</v>
      </c>
      <c r="B15" s="81" t="s">
        <v>23</v>
      </c>
      <c r="C15" s="312">
        <v>19.185746041000005</v>
      </c>
      <c r="D15" s="312">
        <v>3.7658341060000002</v>
      </c>
      <c r="E15" s="312">
        <v>21.431736078000004</v>
      </c>
      <c r="F15" s="312">
        <v>4.1547610139999991</v>
      </c>
      <c r="G15" s="312">
        <v>3.2849341249999999</v>
      </c>
      <c r="H15" s="312">
        <v>1.5535969269999996</v>
      </c>
      <c r="I15" s="312">
        <v>14.863650400999999</v>
      </c>
      <c r="J15" s="312">
        <v>2.3696256990000002</v>
      </c>
      <c r="K15" s="312">
        <v>4.8202024000000003E-2</v>
      </c>
      <c r="L15" s="312">
        <f t="shared" si="0"/>
        <v>70.658086415000014</v>
      </c>
      <c r="M15" s="82" t="s">
        <v>24</v>
      </c>
      <c r="N15" s="83" t="s">
        <v>22</v>
      </c>
      <c r="O15" s="5"/>
      <c r="P15" s="217"/>
    </row>
    <row r="16" spans="1:16" ht="30" customHeight="1" thickTop="1">
      <c r="A16" s="39" t="s">
        <v>25</v>
      </c>
      <c r="B16" s="40" t="s">
        <v>525</v>
      </c>
      <c r="C16" s="313">
        <v>0</v>
      </c>
      <c r="D16" s="313">
        <v>0</v>
      </c>
      <c r="E16" s="313">
        <v>0</v>
      </c>
      <c r="F16" s="313">
        <v>3.7500000000000001E-4</v>
      </c>
      <c r="G16" s="313">
        <v>2.7572579999999999E-2</v>
      </c>
      <c r="H16" s="313">
        <v>0</v>
      </c>
      <c r="I16" s="313">
        <v>1.5E-3</v>
      </c>
      <c r="J16" s="313">
        <v>0</v>
      </c>
      <c r="K16" s="313">
        <v>1.5E-3</v>
      </c>
      <c r="L16" s="311">
        <f t="shared" si="0"/>
        <v>3.0947580000000002E-2</v>
      </c>
      <c r="M16" s="41" t="s">
        <v>27</v>
      </c>
      <c r="N16" s="42" t="s">
        <v>25</v>
      </c>
      <c r="O16" s="5"/>
      <c r="P16" s="217"/>
    </row>
    <row r="17" spans="1:16" ht="30" customHeight="1">
      <c r="A17" s="365" t="s">
        <v>252</v>
      </c>
      <c r="B17" s="365"/>
      <c r="C17" s="273">
        <f>SUM(C7:C16)</f>
        <v>17804.003125347001</v>
      </c>
      <c r="D17" s="273">
        <f t="shared" ref="D17:K17" si="1">SUM(D7:D16)</f>
        <v>1441.8421920779999</v>
      </c>
      <c r="E17" s="273">
        <f t="shared" si="1"/>
        <v>37413.483954793999</v>
      </c>
      <c r="F17" s="273">
        <f t="shared" si="1"/>
        <v>1109.9076354860001</v>
      </c>
      <c r="G17" s="273">
        <f t="shared" si="1"/>
        <v>233818.41319784499</v>
      </c>
      <c r="H17" s="273">
        <f t="shared" si="1"/>
        <v>4882.2822607669996</v>
      </c>
      <c r="I17" s="273">
        <f t="shared" si="1"/>
        <v>4855.0755056810003</v>
      </c>
      <c r="J17" s="273">
        <f t="shared" si="1"/>
        <v>1639.172805079</v>
      </c>
      <c r="K17" s="273">
        <f t="shared" si="1"/>
        <v>4211.6172334579996</v>
      </c>
      <c r="L17" s="273">
        <f>SUM(L7:L16)</f>
        <v>307175.79791053495</v>
      </c>
      <c r="M17" s="366" t="s">
        <v>28</v>
      </c>
      <c r="N17" s="366"/>
      <c r="O17" s="188"/>
      <c r="P17" s="217"/>
    </row>
    <row r="18" spans="1:16">
      <c r="A18" s="93" t="s">
        <v>283</v>
      </c>
      <c r="B18" s="93"/>
      <c r="C18" s="171"/>
      <c r="D18" s="171"/>
      <c r="E18" s="171"/>
      <c r="F18" s="171"/>
      <c r="G18" s="171"/>
      <c r="H18" s="171"/>
      <c r="I18" s="171"/>
      <c r="J18" s="171"/>
      <c r="K18" s="171"/>
      <c r="L18" s="171"/>
      <c r="N18" s="4" t="s">
        <v>485</v>
      </c>
    </row>
    <row r="19" spans="1:16">
      <c r="A19" s="418" t="s">
        <v>488</v>
      </c>
      <c r="B19" s="418"/>
      <c r="M19" s="419" t="s">
        <v>489</v>
      </c>
      <c r="N19" s="419"/>
    </row>
  </sheetData>
  <mergeCells count="13">
    <mergeCell ref="A19:B19"/>
    <mergeCell ref="M19:N19"/>
    <mergeCell ref="A6:B6"/>
    <mergeCell ref="M6:N6"/>
    <mergeCell ref="A17:B17"/>
    <mergeCell ref="M17:N17"/>
    <mergeCell ref="A1:N1"/>
    <mergeCell ref="A2:N2"/>
    <mergeCell ref="A3:N3"/>
    <mergeCell ref="A4:N4"/>
    <mergeCell ref="A5:B5"/>
    <mergeCell ref="D5:K5"/>
    <mergeCell ref="M5:N5"/>
  </mergeCells>
  <printOptions horizontalCentered="1" verticalCentered="1"/>
  <pageMargins left="0" right="0" top="0" bottom="0" header="0.31496062992125984" footer="0.31496062992125984"/>
  <pageSetup paperSize="9" scale="7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2"/>
  <sheetViews>
    <sheetView rightToLeft="1" view="pageBreakPreview" zoomScale="104" zoomScaleSheetLayoutView="104" workbookViewId="0">
      <selection sqref="A1:F1"/>
    </sheetView>
  </sheetViews>
  <sheetFormatPr defaultRowHeight="12.5"/>
  <cols>
    <col min="1" max="1" width="20.453125" customWidth="1"/>
    <col min="2" max="2" width="20.453125" style="14" customWidth="1"/>
    <col min="3" max="3" width="12.26953125" bestFit="1" customWidth="1"/>
    <col min="4" max="4" width="20.453125" customWidth="1"/>
    <col min="5" max="5" width="7.26953125" bestFit="1" customWidth="1"/>
    <col min="6" max="6" width="40.453125" customWidth="1"/>
    <col min="7" max="7" width="4.26953125" bestFit="1" customWidth="1"/>
    <col min="11" max="11" width="4.26953125" bestFit="1" customWidth="1"/>
    <col min="12" max="12" width="7.26953125" bestFit="1" customWidth="1"/>
  </cols>
  <sheetData>
    <row r="1" spans="1:12" s="20" customFormat="1" ht="17.25" customHeight="1">
      <c r="A1" s="422"/>
      <c r="B1" s="423"/>
      <c r="C1" s="423"/>
      <c r="D1" s="423"/>
      <c r="E1" s="423"/>
      <c r="F1" s="423"/>
      <c r="G1" s="19"/>
      <c r="H1" s="19"/>
      <c r="I1" s="19"/>
      <c r="J1" s="19"/>
      <c r="K1" s="19"/>
    </row>
    <row r="2" spans="1:12" s="50" customFormat="1" ht="47.25" customHeight="1">
      <c r="A2" s="390" t="s">
        <v>580</v>
      </c>
      <c r="B2" s="390"/>
      <c r="C2" s="390"/>
      <c r="D2" s="390"/>
      <c r="E2" s="390"/>
      <c r="F2" s="390"/>
      <c r="G2" s="49"/>
      <c r="H2" s="49"/>
      <c r="I2" s="49"/>
      <c r="J2" s="49"/>
      <c r="K2" s="49"/>
    </row>
    <row r="3" spans="1:12" s="48" customFormat="1" ht="37.5" customHeight="1">
      <c r="A3" s="391" t="s">
        <v>581</v>
      </c>
      <c r="B3" s="391"/>
      <c r="C3" s="391"/>
      <c r="D3" s="391"/>
      <c r="E3" s="391"/>
      <c r="F3" s="391"/>
      <c r="G3" s="47"/>
      <c r="H3" s="47"/>
      <c r="I3" s="47"/>
      <c r="J3" s="47"/>
      <c r="K3" s="47"/>
    </row>
    <row r="4" spans="1:12">
      <c r="D4">
        <v>2015</v>
      </c>
    </row>
    <row r="6" spans="1:12">
      <c r="C6" s="175">
        <v>41</v>
      </c>
      <c r="D6" s="175">
        <v>2</v>
      </c>
      <c r="E6" s="175">
        <v>350</v>
      </c>
      <c r="F6">
        <v>0</v>
      </c>
      <c r="L6" s="173"/>
    </row>
    <row r="7" spans="1:12">
      <c r="C7" s="175">
        <v>1</v>
      </c>
      <c r="D7" s="175">
        <v>0</v>
      </c>
      <c r="E7" s="175">
        <v>0</v>
      </c>
      <c r="F7">
        <v>0</v>
      </c>
      <c r="L7" s="173"/>
    </row>
    <row r="8" spans="1:12">
      <c r="C8" s="175">
        <v>192</v>
      </c>
      <c r="D8" s="175">
        <v>1</v>
      </c>
      <c r="E8" s="175">
        <v>2</v>
      </c>
      <c r="F8">
        <v>0</v>
      </c>
      <c r="L8" s="173"/>
    </row>
    <row r="9" spans="1:12">
      <c r="C9" s="175">
        <v>3</v>
      </c>
      <c r="D9" s="175">
        <v>0</v>
      </c>
      <c r="E9" s="175">
        <v>0</v>
      </c>
      <c r="F9">
        <v>1</v>
      </c>
      <c r="L9" s="173"/>
    </row>
    <row r="10" spans="1:12">
      <c r="C10" s="175">
        <v>4</v>
      </c>
      <c r="D10" s="175">
        <v>0</v>
      </c>
      <c r="E10" s="175">
        <v>1</v>
      </c>
      <c r="F10">
        <v>0</v>
      </c>
      <c r="L10" s="173"/>
    </row>
    <row r="11" spans="1:12">
      <c r="C11" s="175">
        <v>56</v>
      </c>
      <c r="D11" s="175">
        <v>2</v>
      </c>
      <c r="E11" s="175">
        <v>185</v>
      </c>
      <c r="F11">
        <v>1</v>
      </c>
      <c r="L11" s="173"/>
    </row>
    <row r="12" spans="1:12">
      <c r="C12" s="175">
        <v>237</v>
      </c>
      <c r="D12" s="175">
        <v>7</v>
      </c>
      <c r="E12" s="175">
        <v>62</v>
      </c>
      <c r="F12">
        <v>4</v>
      </c>
      <c r="L12" s="173"/>
    </row>
    <row r="13" spans="1:12">
      <c r="C13" s="175">
        <v>3419</v>
      </c>
      <c r="D13" s="175">
        <v>841</v>
      </c>
      <c r="E13" s="175">
        <v>1134</v>
      </c>
      <c r="F13">
        <v>62</v>
      </c>
      <c r="L13" s="173"/>
    </row>
    <row r="14" spans="1:12">
      <c r="C14" s="175">
        <v>189</v>
      </c>
      <c r="D14" s="175">
        <v>11</v>
      </c>
      <c r="E14" s="175">
        <v>494</v>
      </c>
      <c r="F14">
        <v>89</v>
      </c>
      <c r="L14" s="173"/>
    </row>
    <row r="15" spans="1:12">
      <c r="C15" s="175">
        <v>14</v>
      </c>
      <c r="D15" s="175">
        <v>43</v>
      </c>
      <c r="E15" s="175">
        <v>16</v>
      </c>
      <c r="F15">
        <v>1</v>
      </c>
      <c r="L15" s="173"/>
    </row>
    <row r="16" spans="1:12">
      <c r="C16" s="175">
        <f>SUM(C6:C15)</f>
        <v>4156</v>
      </c>
      <c r="D16">
        <f>SUM(D6:D15)</f>
        <v>907</v>
      </c>
      <c r="E16" s="175">
        <f>SUM(E6:E15)</f>
        <v>2244</v>
      </c>
      <c r="G16" s="173"/>
      <c r="L16" s="173"/>
    </row>
    <row r="29" spans="1:6" ht="94.15" customHeight="1">
      <c r="A29" s="420"/>
      <c r="B29" s="421"/>
    </row>
    <row r="30" spans="1:6" ht="15.75" customHeight="1">
      <c r="A30" s="392" t="s">
        <v>567</v>
      </c>
      <c r="B30" s="392"/>
      <c r="C30" s="392"/>
      <c r="D30" s="392"/>
      <c r="E30" s="392"/>
      <c r="F30" s="392"/>
    </row>
    <row r="31" spans="1:6" ht="21.75" customHeight="1">
      <c r="A31" s="15"/>
      <c r="B31" s="21" t="s">
        <v>268</v>
      </c>
    </row>
    <row r="32" spans="1:6" ht="25">
      <c r="A32" s="13" t="s">
        <v>257</v>
      </c>
      <c r="B32" s="353">
        <f>SUM('64'!L7)</f>
        <v>62.150222969999987</v>
      </c>
      <c r="C32" s="353">
        <v>62.150222970000016</v>
      </c>
    </row>
    <row r="33" spans="1:3" ht="25">
      <c r="A33" s="13" t="s">
        <v>258</v>
      </c>
      <c r="B33" s="353">
        <f>SUM('64'!L8)</f>
        <v>0.50351327000000001</v>
      </c>
      <c r="C33" s="353">
        <v>0.50351327000000001</v>
      </c>
    </row>
    <row r="34" spans="1:3" ht="62.5">
      <c r="A34" s="13" t="s">
        <v>266</v>
      </c>
      <c r="B34" s="353">
        <f>SUM('64'!L9)</f>
        <v>2169.0069538489997</v>
      </c>
      <c r="C34" s="353">
        <v>2169.0069538490002</v>
      </c>
    </row>
    <row r="35" spans="1:3" ht="50">
      <c r="A35" s="13" t="s">
        <v>265</v>
      </c>
      <c r="B35" s="353">
        <f>SUM('64'!L10)</f>
        <v>267896.79015642498</v>
      </c>
      <c r="C35" s="353">
        <v>267896.79015642498</v>
      </c>
    </row>
    <row r="36" spans="1:3" ht="62.5">
      <c r="A36" s="16" t="s">
        <v>264</v>
      </c>
      <c r="B36" s="353">
        <f>SUM('64'!L11)</f>
        <v>0.85568276999999993</v>
      </c>
      <c r="C36" s="353">
        <v>0.85568277000000004</v>
      </c>
    </row>
    <row r="37" spans="1:3" ht="50">
      <c r="A37" s="13" t="s">
        <v>259</v>
      </c>
      <c r="B37" s="353">
        <f>SUM('64'!L12)</f>
        <v>28901.986423717</v>
      </c>
      <c r="C37" s="353">
        <v>28901.986423717</v>
      </c>
    </row>
    <row r="38" spans="1:3" ht="62.5">
      <c r="A38" s="13" t="s">
        <v>263</v>
      </c>
      <c r="B38" s="353">
        <f>SUM('64'!L13)</f>
        <v>7903.7794332920012</v>
      </c>
      <c r="C38" s="353">
        <v>7903.7794332920012</v>
      </c>
    </row>
    <row r="39" spans="1:3" ht="37.5">
      <c r="A39" s="13" t="s">
        <v>262</v>
      </c>
      <c r="B39" s="353">
        <f>SUM('64'!L14)</f>
        <v>170.03649024700002</v>
      </c>
      <c r="C39" s="353">
        <v>170.03649024699999</v>
      </c>
    </row>
    <row r="40" spans="1:3" ht="50">
      <c r="A40" s="13" t="s">
        <v>261</v>
      </c>
      <c r="B40" s="353">
        <f>SUM('64'!L15)</f>
        <v>70.658086415000014</v>
      </c>
      <c r="C40" s="353">
        <v>70.658086414999985</v>
      </c>
    </row>
    <row r="41" spans="1:3" ht="75">
      <c r="A41" s="13" t="s">
        <v>260</v>
      </c>
      <c r="B41" s="353">
        <f>SUM('64'!L16)</f>
        <v>3.0947580000000002E-2</v>
      </c>
      <c r="C41" s="353">
        <v>3.2947579999999997E-2</v>
      </c>
    </row>
    <row r="42" spans="1:3">
      <c r="B42" s="97">
        <f ca="1">SUM(B32:B44)</f>
        <v>307175.79791053495</v>
      </c>
      <c r="C42" s="352">
        <v>307175.79991053516</v>
      </c>
    </row>
  </sheetData>
  <mergeCells count="5">
    <mergeCell ref="A29:B29"/>
    <mergeCell ref="A2:F2"/>
    <mergeCell ref="A1:F1"/>
    <mergeCell ref="A3:F3"/>
    <mergeCell ref="A30:F30"/>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7"/>
  <sheetViews>
    <sheetView rightToLeft="1" view="pageBreakPreview" zoomScale="89" zoomScaleSheetLayoutView="89" workbookViewId="0">
      <selection sqref="A1:N1"/>
    </sheetView>
  </sheetViews>
  <sheetFormatPr defaultRowHeight="14"/>
  <cols>
    <col min="1" max="1" width="3.81640625" style="9" customWidth="1"/>
    <col min="2" max="2" width="30" style="7" customWidth="1"/>
    <col min="3" max="3" width="12.26953125" style="58" bestFit="1" customWidth="1"/>
    <col min="4" max="4" width="9.54296875" style="58" bestFit="1" customWidth="1"/>
    <col min="5" max="5" width="12.26953125" style="58" bestFit="1" customWidth="1"/>
    <col min="6" max="6" width="9.54296875" style="58" bestFit="1" customWidth="1"/>
    <col min="7" max="8" width="9.26953125" style="58" bestFit="1" customWidth="1"/>
    <col min="9" max="10" width="8.7265625" style="58" customWidth="1"/>
    <col min="11" max="11" width="7.54296875" style="58" bestFit="1" customWidth="1"/>
    <col min="12" max="12" width="13.453125" style="58" bestFit="1" customWidth="1"/>
    <col min="13" max="13" width="30.26953125" style="4" customWidth="1"/>
    <col min="14" max="14" width="3.1796875" style="4" customWidth="1"/>
    <col min="15" max="17" width="9.1796875" style="4"/>
    <col min="18" max="18" width="12.7265625" style="4" bestFit="1" customWidth="1"/>
    <col min="19" max="252" width="9.1796875" style="4"/>
    <col min="253" max="253" width="3.81640625" style="4" customWidth="1"/>
    <col min="254" max="254" width="30" style="4" customWidth="1"/>
    <col min="255" max="264" width="8.7265625" style="4" customWidth="1"/>
    <col min="265" max="265" width="30.26953125" style="4" customWidth="1"/>
    <col min="266" max="266" width="3.1796875" style="4" customWidth="1"/>
    <col min="267" max="267" width="9.54296875" style="4" bestFit="1" customWidth="1"/>
    <col min="268" max="269" width="10.1796875" style="4" bestFit="1" customWidth="1"/>
    <col min="270" max="508" width="9.1796875" style="4"/>
    <col min="509" max="509" width="3.81640625" style="4" customWidth="1"/>
    <col min="510" max="510" width="30" style="4" customWidth="1"/>
    <col min="511" max="520" width="8.7265625" style="4" customWidth="1"/>
    <col min="521" max="521" width="30.26953125" style="4" customWidth="1"/>
    <col min="522" max="522" width="3.1796875" style="4" customWidth="1"/>
    <col min="523" max="523" width="9.54296875" style="4" bestFit="1" customWidth="1"/>
    <col min="524" max="525" width="10.1796875" style="4" bestFit="1" customWidth="1"/>
    <col min="526" max="764" width="9.1796875" style="4"/>
    <col min="765" max="765" width="3.81640625" style="4" customWidth="1"/>
    <col min="766" max="766" width="30" style="4" customWidth="1"/>
    <col min="767" max="776" width="8.7265625" style="4" customWidth="1"/>
    <col min="777" max="777" width="30.26953125" style="4" customWidth="1"/>
    <col min="778" max="778" width="3.1796875" style="4" customWidth="1"/>
    <col min="779" max="779" width="9.54296875" style="4" bestFit="1" customWidth="1"/>
    <col min="780" max="781" width="10.1796875" style="4" bestFit="1" customWidth="1"/>
    <col min="782" max="1020" width="9.1796875" style="4"/>
    <col min="1021" max="1021" width="3.81640625" style="4" customWidth="1"/>
    <col min="1022" max="1022" width="30" style="4" customWidth="1"/>
    <col min="1023" max="1032" width="8.7265625" style="4" customWidth="1"/>
    <col min="1033" max="1033" width="30.26953125" style="4" customWidth="1"/>
    <col min="1034" max="1034" width="3.1796875" style="4" customWidth="1"/>
    <col min="1035" max="1035" width="9.54296875" style="4" bestFit="1" customWidth="1"/>
    <col min="1036" max="1037" width="10.1796875" style="4" bestFit="1" customWidth="1"/>
    <col min="1038" max="1276" width="9.1796875" style="4"/>
    <col min="1277" max="1277" width="3.81640625" style="4" customWidth="1"/>
    <col min="1278" max="1278" width="30" style="4" customWidth="1"/>
    <col min="1279" max="1288" width="8.7265625" style="4" customWidth="1"/>
    <col min="1289" max="1289" width="30.26953125" style="4" customWidth="1"/>
    <col min="1290" max="1290" width="3.1796875" style="4" customWidth="1"/>
    <col min="1291" max="1291" width="9.54296875" style="4" bestFit="1" customWidth="1"/>
    <col min="1292" max="1293" width="10.1796875" style="4" bestFit="1" customWidth="1"/>
    <col min="1294" max="1532" width="9.1796875" style="4"/>
    <col min="1533" max="1533" width="3.81640625" style="4" customWidth="1"/>
    <col min="1534" max="1534" width="30" style="4" customWidth="1"/>
    <col min="1535" max="1544" width="8.7265625" style="4" customWidth="1"/>
    <col min="1545" max="1545" width="30.26953125" style="4" customWidth="1"/>
    <col min="1546" max="1546" width="3.1796875" style="4" customWidth="1"/>
    <col min="1547" max="1547" width="9.54296875" style="4" bestFit="1" customWidth="1"/>
    <col min="1548" max="1549" width="10.1796875" style="4" bestFit="1" customWidth="1"/>
    <col min="1550" max="1788" width="9.1796875" style="4"/>
    <col min="1789" max="1789" width="3.81640625" style="4" customWidth="1"/>
    <col min="1790" max="1790" width="30" style="4" customWidth="1"/>
    <col min="1791" max="1800" width="8.7265625" style="4" customWidth="1"/>
    <col min="1801" max="1801" width="30.26953125" style="4" customWidth="1"/>
    <col min="1802" max="1802" width="3.1796875" style="4" customWidth="1"/>
    <col min="1803" max="1803" width="9.54296875" style="4" bestFit="1" customWidth="1"/>
    <col min="1804" max="1805" width="10.1796875" style="4" bestFit="1" customWidth="1"/>
    <col min="1806" max="2044" width="9.1796875" style="4"/>
    <col min="2045" max="2045" width="3.81640625" style="4" customWidth="1"/>
    <col min="2046" max="2046" width="30" style="4" customWidth="1"/>
    <col min="2047" max="2056" width="8.7265625" style="4" customWidth="1"/>
    <col min="2057" max="2057" width="30.26953125" style="4" customWidth="1"/>
    <col min="2058" max="2058" width="3.1796875" style="4" customWidth="1"/>
    <col min="2059" max="2059" width="9.54296875" style="4" bestFit="1" customWidth="1"/>
    <col min="2060" max="2061" width="10.1796875" style="4" bestFit="1" customWidth="1"/>
    <col min="2062" max="2300" width="9.1796875" style="4"/>
    <col min="2301" max="2301" width="3.81640625" style="4" customWidth="1"/>
    <col min="2302" max="2302" width="30" style="4" customWidth="1"/>
    <col min="2303" max="2312" width="8.7265625" style="4" customWidth="1"/>
    <col min="2313" max="2313" width="30.26953125" style="4" customWidth="1"/>
    <col min="2314" max="2314" width="3.1796875" style="4" customWidth="1"/>
    <col min="2315" max="2315" width="9.54296875" style="4" bestFit="1" customWidth="1"/>
    <col min="2316" max="2317" width="10.1796875" style="4" bestFit="1" customWidth="1"/>
    <col min="2318" max="2556" width="9.1796875" style="4"/>
    <col min="2557" max="2557" width="3.81640625" style="4" customWidth="1"/>
    <col min="2558" max="2558" width="30" style="4" customWidth="1"/>
    <col min="2559" max="2568" width="8.7265625" style="4" customWidth="1"/>
    <col min="2569" max="2569" width="30.26953125" style="4" customWidth="1"/>
    <col min="2570" max="2570" width="3.1796875" style="4" customWidth="1"/>
    <col min="2571" max="2571" width="9.54296875" style="4" bestFit="1" customWidth="1"/>
    <col min="2572" max="2573" width="10.1796875" style="4" bestFit="1" customWidth="1"/>
    <col min="2574" max="2812" width="9.1796875" style="4"/>
    <col min="2813" max="2813" width="3.81640625" style="4" customWidth="1"/>
    <col min="2814" max="2814" width="30" style="4" customWidth="1"/>
    <col min="2815" max="2824" width="8.7265625" style="4" customWidth="1"/>
    <col min="2825" max="2825" width="30.26953125" style="4" customWidth="1"/>
    <col min="2826" max="2826" width="3.1796875" style="4" customWidth="1"/>
    <col min="2827" max="2827" width="9.54296875" style="4" bestFit="1" customWidth="1"/>
    <col min="2828" max="2829" width="10.1796875" style="4" bestFit="1" customWidth="1"/>
    <col min="2830" max="3068" width="9.1796875" style="4"/>
    <col min="3069" max="3069" width="3.81640625" style="4" customWidth="1"/>
    <col min="3070" max="3070" width="30" style="4" customWidth="1"/>
    <col min="3071" max="3080" width="8.7265625" style="4" customWidth="1"/>
    <col min="3081" max="3081" width="30.26953125" style="4" customWidth="1"/>
    <col min="3082" max="3082" width="3.1796875" style="4" customWidth="1"/>
    <col min="3083" max="3083" width="9.54296875" style="4" bestFit="1" customWidth="1"/>
    <col min="3084" max="3085" width="10.1796875" style="4" bestFit="1" customWidth="1"/>
    <col min="3086" max="3324" width="9.1796875" style="4"/>
    <col min="3325" max="3325" width="3.81640625" style="4" customWidth="1"/>
    <col min="3326" max="3326" width="30" style="4" customWidth="1"/>
    <col min="3327" max="3336" width="8.7265625" style="4" customWidth="1"/>
    <col min="3337" max="3337" width="30.26953125" style="4" customWidth="1"/>
    <col min="3338" max="3338" width="3.1796875" style="4" customWidth="1"/>
    <col min="3339" max="3339" width="9.54296875" style="4" bestFit="1" customWidth="1"/>
    <col min="3340" max="3341" width="10.1796875" style="4" bestFit="1" customWidth="1"/>
    <col min="3342" max="3580" width="9.1796875" style="4"/>
    <col min="3581" max="3581" width="3.81640625" style="4" customWidth="1"/>
    <col min="3582" max="3582" width="30" style="4" customWidth="1"/>
    <col min="3583" max="3592" width="8.7265625" style="4" customWidth="1"/>
    <col min="3593" max="3593" width="30.26953125" style="4" customWidth="1"/>
    <col min="3594" max="3594" width="3.1796875" style="4" customWidth="1"/>
    <col min="3595" max="3595" width="9.54296875" style="4" bestFit="1" customWidth="1"/>
    <col min="3596" max="3597" width="10.1796875" style="4" bestFit="1" customWidth="1"/>
    <col min="3598" max="3836" width="9.1796875" style="4"/>
    <col min="3837" max="3837" width="3.81640625" style="4" customWidth="1"/>
    <col min="3838" max="3838" width="30" style="4" customWidth="1"/>
    <col min="3839" max="3848" width="8.7265625" style="4" customWidth="1"/>
    <col min="3849" max="3849" width="30.26953125" style="4" customWidth="1"/>
    <col min="3850" max="3850" width="3.1796875" style="4" customWidth="1"/>
    <col min="3851" max="3851" width="9.54296875" style="4" bestFit="1" customWidth="1"/>
    <col min="3852" max="3853" width="10.1796875" style="4" bestFit="1" customWidth="1"/>
    <col min="3854" max="4092" width="9.1796875" style="4"/>
    <col min="4093" max="4093" width="3.81640625" style="4" customWidth="1"/>
    <col min="4094" max="4094" width="30" style="4" customWidth="1"/>
    <col min="4095" max="4104" width="8.7265625" style="4" customWidth="1"/>
    <col min="4105" max="4105" width="30.26953125" style="4" customWidth="1"/>
    <col min="4106" max="4106" width="3.1796875" style="4" customWidth="1"/>
    <col min="4107" max="4107" width="9.54296875" style="4" bestFit="1" customWidth="1"/>
    <col min="4108" max="4109" width="10.1796875" style="4" bestFit="1" customWidth="1"/>
    <col min="4110" max="4348" width="9.1796875" style="4"/>
    <col min="4349" max="4349" width="3.81640625" style="4" customWidth="1"/>
    <col min="4350" max="4350" width="30" style="4" customWidth="1"/>
    <col min="4351" max="4360" width="8.7265625" style="4" customWidth="1"/>
    <col min="4361" max="4361" width="30.26953125" style="4" customWidth="1"/>
    <col min="4362" max="4362" width="3.1796875" style="4" customWidth="1"/>
    <col min="4363" max="4363" width="9.54296875" style="4" bestFit="1" customWidth="1"/>
    <col min="4364" max="4365" width="10.1796875" style="4" bestFit="1" customWidth="1"/>
    <col min="4366" max="4604" width="9.1796875" style="4"/>
    <col min="4605" max="4605" width="3.81640625" style="4" customWidth="1"/>
    <col min="4606" max="4606" width="30" style="4" customWidth="1"/>
    <col min="4607" max="4616" width="8.7265625" style="4" customWidth="1"/>
    <col min="4617" max="4617" width="30.26953125" style="4" customWidth="1"/>
    <col min="4618" max="4618" width="3.1796875" style="4" customWidth="1"/>
    <col min="4619" max="4619" width="9.54296875" style="4" bestFit="1" customWidth="1"/>
    <col min="4620" max="4621" width="10.1796875" style="4" bestFit="1" customWidth="1"/>
    <col min="4622" max="4860" width="9.1796875" style="4"/>
    <col min="4861" max="4861" width="3.81640625" style="4" customWidth="1"/>
    <col min="4862" max="4862" width="30" style="4" customWidth="1"/>
    <col min="4863" max="4872" width="8.7265625" style="4" customWidth="1"/>
    <col min="4873" max="4873" width="30.26953125" style="4" customWidth="1"/>
    <col min="4874" max="4874" width="3.1796875" style="4" customWidth="1"/>
    <col min="4875" max="4875" width="9.54296875" style="4" bestFit="1" customWidth="1"/>
    <col min="4876" max="4877" width="10.1796875" style="4" bestFit="1" customWidth="1"/>
    <col min="4878" max="5116" width="9.1796875" style="4"/>
    <col min="5117" max="5117" width="3.81640625" style="4" customWidth="1"/>
    <col min="5118" max="5118" width="30" style="4" customWidth="1"/>
    <col min="5119" max="5128" width="8.7265625" style="4" customWidth="1"/>
    <col min="5129" max="5129" width="30.26953125" style="4" customWidth="1"/>
    <col min="5130" max="5130" width="3.1796875" style="4" customWidth="1"/>
    <col min="5131" max="5131" width="9.54296875" style="4" bestFit="1" customWidth="1"/>
    <col min="5132" max="5133" width="10.1796875" style="4" bestFit="1" customWidth="1"/>
    <col min="5134" max="5372" width="9.1796875" style="4"/>
    <col min="5373" max="5373" width="3.81640625" style="4" customWidth="1"/>
    <col min="5374" max="5374" width="30" style="4" customWidth="1"/>
    <col min="5375" max="5384" width="8.7265625" style="4" customWidth="1"/>
    <col min="5385" max="5385" width="30.26953125" style="4" customWidth="1"/>
    <col min="5386" max="5386" width="3.1796875" style="4" customWidth="1"/>
    <col min="5387" max="5387" width="9.54296875" style="4" bestFit="1" customWidth="1"/>
    <col min="5388" max="5389" width="10.1796875" style="4" bestFit="1" customWidth="1"/>
    <col min="5390" max="5628" width="9.1796875" style="4"/>
    <col min="5629" max="5629" width="3.81640625" style="4" customWidth="1"/>
    <col min="5630" max="5630" width="30" style="4" customWidth="1"/>
    <col min="5631" max="5640" width="8.7265625" style="4" customWidth="1"/>
    <col min="5641" max="5641" width="30.26953125" style="4" customWidth="1"/>
    <col min="5642" max="5642" width="3.1796875" style="4" customWidth="1"/>
    <col min="5643" max="5643" width="9.54296875" style="4" bestFit="1" customWidth="1"/>
    <col min="5644" max="5645" width="10.1796875" style="4" bestFit="1" customWidth="1"/>
    <col min="5646" max="5884" width="9.1796875" style="4"/>
    <col min="5885" max="5885" width="3.81640625" style="4" customWidth="1"/>
    <col min="5886" max="5886" width="30" style="4" customWidth="1"/>
    <col min="5887" max="5896" width="8.7265625" style="4" customWidth="1"/>
    <col min="5897" max="5897" width="30.26953125" style="4" customWidth="1"/>
    <col min="5898" max="5898" width="3.1796875" style="4" customWidth="1"/>
    <col min="5899" max="5899" width="9.54296875" style="4" bestFit="1" customWidth="1"/>
    <col min="5900" max="5901" width="10.1796875" style="4" bestFit="1" customWidth="1"/>
    <col min="5902" max="6140" width="9.1796875" style="4"/>
    <col min="6141" max="6141" width="3.81640625" style="4" customWidth="1"/>
    <col min="6142" max="6142" width="30" style="4" customWidth="1"/>
    <col min="6143" max="6152" width="8.7265625" style="4" customWidth="1"/>
    <col min="6153" max="6153" width="30.26953125" style="4" customWidth="1"/>
    <col min="6154" max="6154" width="3.1796875" style="4" customWidth="1"/>
    <col min="6155" max="6155" width="9.54296875" style="4" bestFit="1" customWidth="1"/>
    <col min="6156" max="6157" width="10.1796875" style="4" bestFit="1" customWidth="1"/>
    <col min="6158" max="6396" width="9.1796875" style="4"/>
    <col min="6397" max="6397" width="3.81640625" style="4" customWidth="1"/>
    <col min="6398" max="6398" width="30" style="4" customWidth="1"/>
    <col min="6399" max="6408" width="8.7265625" style="4" customWidth="1"/>
    <col min="6409" max="6409" width="30.26953125" style="4" customWidth="1"/>
    <col min="6410" max="6410" width="3.1796875" style="4" customWidth="1"/>
    <col min="6411" max="6411" width="9.54296875" style="4" bestFit="1" customWidth="1"/>
    <col min="6412" max="6413" width="10.1796875" style="4" bestFit="1" customWidth="1"/>
    <col min="6414" max="6652" width="9.1796875" style="4"/>
    <col min="6653" max="6653" width="3.81640625" style="4" customWidth="1"/>
    <col min="6654" max="6654" width="30" style="4" customWidth="1"/>
    <col min="6655" max="6664" width="8.7265625" style="4" customWidth="1"/>
    <col min="6665" max="6665" width="30.26953125" style="4" customWidth="1"/>
    <col min="6666" max="6666" width="3.1796875" style="4" customWidth="1"/>
    <col min="6667" max="6667" width="9.54296875" style="4" bestFit="1" customWidth="1"/>
    <col min="6668" max="6669" width="10.1796875" style="4" bestFit="1" customWidth="1"/>
    <col min="6670" max="6908" width="9.1796875" style="4"/>
    <col min="6909" max="6909" width="3.81640625" style="4" customWidth="1"/>
    <col min="6910" max="6910" width="30" style="4" customWidth="1"/>
    <col min="6911" max="6920" width="8.7265625" style="4" customWidth="1"/>
    <col min="6921" max="6921" width="30.26953125" style="4" customWidth="1"/>
    <col min="6922" max="6922" width="3.1796875" style="4" customWidth="1"/>
    <col min="6923" max="6923" width="9.54296875" style="4" bestFit="1" customWidth="1"/>
    <col min="6924" max="6925" width="10.1796875" style="4" bestFit="1" customWidth="1"/>
    <col min="6926" max="7164" width="9.1796875" style="4"/>
    <col min="7165" max="7165" width="3.81640625" style="4" customWidth="1"/>
    <col min="7166" max="7166" width="30" style="4" customWidth="1"/>
    <col min="7167" max="7176" width="8.7265625" style="4" customWidth="1"/>
    <col min="7177" max="7177" width="30.26953125" style="4" customWidth="1"/>
    <col min="7178" max="7178" width="3.1796875" style="4" customWidth="1"/>
    <col min="7179" max="7179" width="9.54296875" style="4" bestFit="1" customWidth="1"/>
    <col min="7180" max="7181" width="10.1796875" style="4" bestFit="1" customWidth="1"/>
    <col min="7182" max="7420" width="9.1796875" style="4"/>
    <col min="7421" max="7421" width="3.81640625" style="4" customWidth="1"/>
    <col min="7422" max="7422" width="30" style="4" customWidth="1"/>
    <col min="7423" max="7432" width="8.7265625" style="4" customWidth="1"/>
    <col min="7433" max="7433" width="30.26953125" style="4" customWidth="1"/>
    <col min="7434" max="7434" width="3.1796875" style="4" customWidth="1"/>
    <col min="7435" max="7435" width="9.54296875" style="4" bestFit="1" customWidth="1"/>
    <col min="7436" max="7437" width="10.1796875" style="4" bestFit="1" customWidth="1"/>
    <col min="7438" max="7676" width="9.1796875" style="4"/>
    <col min="7677" max="7677" width="3.81640625" style="4" customWidth="1"/>
    <col min="7678" max="7678" width="30" style="4" customWidth="1"/>
    <col min="7679" max="7688" width="8.7265625" style="4" customWidth="1"/>
    <col min="7689" max="7689" width="30.26953125" style="4" customWidth="1"/>
    <col min="7690" max="7690" width="3.1796875" style="4" customWidth="1"/>
    <col min="7691" max="7691" width="9.54296875" style="4" bestFit="1" customWidth="1"/>
    <col min="7692" max="7693" width="10.1796875" style="4" bestFit="1" customWidth="1"/>
    <col min="7694" max="7932" width="9.1796875" style="4"/>
    <col min="7933" max="7933" width="3.81640625" style="4" customWidth="1"/>
    <col min="7934" max="7934" width="30" style="4" customWidth="1"/>
    <col min="7935" max="7944" width="8.7265625" style="4" customWidth="1"/>
    <col min="7945" max="7945" width="30.26953125" style="4" customWidth="1"/>
    <col min="7946" max="7946" width="3.1796875" style="4" customWidth="1"/>
    <col min="7947" max="7947" width="9.54296875" style="4" bestFit="1" customWidth="1"/>
    <col min="7948" max="7949" width="10.1796875" style="4" bestFit="1" customWidth="1"/>
    <col min="7950" max="8188" width="9.1796875" style="4"/>
    <col min="8189" max="8189" width="3.81640625" style="4" customWidth="1"/>
    <col min="8190" max="8190" width="30" style="4" customWidth="1"/>
    <col min="8191" max="8200" width="8.7265625" style="4" customWidth="1"/>
    <col min="8201" max="8201" width="30.26953125" style="4" customWidth="1"/>
    <col min="8202" max="8202" width="3.1796875" style="4" customWidth="1"/>
    <col min="8203" max="8203" width="9.54296875" style="4" bestFit="1" customWidth="1"/>
    <col min="8204" max="8205" width="10.1796875" style="4" bestFit="1" customWidth="1"/>
    <col min="8206" max="8444" width="9.1796875" style="4"/>
    <col min="8445" max="8445" width="3.81640625" style="4" customWidth="1"/>
    <col min="8446" max="8446" width="30" style="4" customWidth="1"/>
    <col min="8447" max="8456" width="8.7265625" style="4" customWidth="1"/>
    <col min="8457" max="8457" width="30.26953125" style="4" customWidth="1"/>
    <col min="8458" max="8458" width="3.1796875" style="4" customWidth="1"/>
    <col min="8459" max="8459" width="9.54296875" style="4" bestFit="1" customWidth="1"/>
    <col min="8460" max="8461" width="10.1796875" style="4" bestFit="1" customWidth="1"/>
    <col min="8462" max="8700" width="9.1796875" style="4"/>
    <col min="8701" max="8701" width="3.81640625" style="4" customWidth="1"/>
    <col min="8702" max="8702" width="30" style="4" customWidth="1"/>
    <col min="8703" max="8712" width="8.7265625" style="4" customWidth="1"/>
    <col min="8713" max="8713" width="30.26953125" style="4" customWidth="1"/>
    <col min="8714" max="8714" width="3.1796875" style="4" customWidth="1"/>
    <col min="8715" max="8715" width="9.54296875" style="4" bestFit="1" customWidth="1"/>
    <col min="8716" max="8717" width="10.1796875" style="4" bestFit="1" customWidth="1"/>
    <col min="8718" max="8956" width="9.1796875" style="4"/>
    <col min="8957" max="8957" width="3.81640625" style="4" customWidth="1"/>
    <col min="8958" max="8958" width="30" style="4" customWidth="1"/>
    <col min="8959" max="8968" width="8.7265625" style="4" customWidth="1"/>
    <col min="8969" max="8969" width="30.26953125" style="4" customWidth="1"/>
    <col min="8970" max="8970" width="3.1796875" style="4" customWidth="1"/>
    <col min="8971" max="8971" width="9.54296875" style="4" bestFit="1" customWidth="1"/>
    <col min="8972" max="8973" width="10.1796875" style="4" bestFit="1" customWidth="1"/>
    <col min="8974" max="9212" width="9.1796875" style="4"/>
    <col min="9213" max="9213" width="3.81640625" style="4" customWidth="1"/>
    <col min="9214" max="9214" width="30" style="4" customWidth="1"/>
    <col min="9215" max="9224" width="8.7265625" style="4" customWidth="1"/>
    <col min="9225" max="9225" width="30.26953125" style="4" customWidth="1"/>
    <col min="9226" max="9226" width="3.1796875" style="4" customWidth="1"/>
    <col min="9227" max="9227" width="9.54296875" style="4" bestFit="1" customWidth="1"/>
    <col min="9228" max="9229" width="10.1796875" style="4" bestFit="1" customWidth="1"/>
    <col min="9230" max="9468" width="9.1796875" style="4"/>
    <col min="9469" max="9469" width="3.81640625" style="4" customWidth="1"/>
    <col min="9470" max="9470" width="30" style="4" customWidth="1"/>
    <col min="9471" max="9480" width="8.7265625" style="4" customWidth="1"/>
    <col min="9481" max="9481" width="30.26953125" style="4" customWidth="1"/>
    <col min="9482" max="9482" width="3.1796875" style="4" customWidth="1"/>
    <col min="9483" max="9483" width="9.54296875" style="4" bestFit="1" customWidth="1"/>
    <col min="9484" max="9485" width="10.1796875" style="4" bestFit="1" customWidth="1"/>
    <col min="9486" max="9724" width="9.1796875" style="4"/>
    <col min="9725" max="9725" width="3.81640625" style="4" customWidth="1"/>
    <col min="9726" max="9726" width="30" style="4" customWidth="1"/>
    <col min="9727" max="9736" width="8.7265625" style="4" customWidth="1"/>
    <col min="9737" max="9737" width="30.26953125" style="4" customWidth="1"/>
    <col min="9738" max="9738" width="3.1796875" style="4" customWidth="1"/>
    <col min="9739" max="9739" width="9.54296875" style="4" bestFit="1" customWidth="1"/>
    <col min="9740" max="9741" width="10.1796875" style="4" bestFit="1" customWidth="1"/>
    <col min="9742" max="9980" width="9.1796875" style="4"/>
    <col min="9981" max="9981" width="3.81640625" style="4" customWidth="1"/>
    <col min="9982" max="9982" width="30" style="4" customWidth="1"/>
    <col min="9983" max="9992" width="8.7265625" style="4" customWidth="1"/>
    <col min="9993" max="9993" width="30.26953125" style="4" customWidth="1"/>
    <col min="9994" max="9994" width="3.1796875" style="4" customWidth="1"/>
    <col min="9995" max="9995" width="9.54296875" style="4" bestFit="1" customWidth="1"/>
    <col min="9996" max="9997" width="10.1796875" style="4" bestFit="1" customWidth="1"/>
    <col min="9998" max="10236" width="9.1796875" style="4"/>
    <col min="10237" max="10237" width="3.81640625" style="4" customWidth="1"/>
    <col min="10238" max="10238" width="30" style="4" customWidth="1"/>
    <col min="10239" max="10248" width="8.7265625" style="4" customWidth="1"/>
    <col min="10249" max="10249" width="30.26953125" style="4" customWidth="1"/>
    <col min="10250" max="10250" width="3.1796875" style="4" customWidth="1"/>
    <col min="10251" max="10251" width="9.54296875" style="4" bestFit="1" customWidth="1"/>
    <col min="10252" max="10253" width="10.1796875" style="4" bestFit="1" customWidth="1"/>
    <col min="10254" max="10492" width="9.1796875" style="4"/>
    <col min="10493" max="10493" width="3.81640625" style="4" customWidth="1"/>
    <col min="10494" max="10494" width="30" style="4" customWidth="1"/>
    <col min="10495" max="10504" width="8.7265625" style="4" customWidth="1"/>
    <col min="10505" max="10505" width="30.26953125" style="4" customWidth="1"/>
    <col min="10506" max="10506" width="3.1796875" style="4" customWidth="1"/>
    <col min="10507" max="10507" width="9.54296875" style="4" bestFit="1" customWidth="1"/>
    <col min="10508" max="10509" width="10.1796875" style="4" bestFit="1" customWidth="1"/>
    <col min="10510" max="10748" width="9.1796875" style="4"/>
    <col min="10749" max="10749" width="3.81640625" style="4" customWidth="1"/>
    <col min="10750" max="10750" width="30" style="4" customWidth="1"/>
    <col min="10751" max="10760" width="8.7265625" style="4" customWidth="1"/>
    <col min="10761" max="10761" width="30.26953125" style="4" customWidth="1"/>
    <col min="10762" max="10762" width="3.1796875" style="4" customWidth="1"/>
    <col min="10763" max="10763" width="9.54296875" style="4" bestFit="1" customWidth="1"/>
    <col min="10764" max="10765" width="10.1796875" style="4" bestFit="1" customWidth="1"/>
    <col min="10766" max="11004" width="9.1796875" style="4"/>
    <col min="11005" max="11005" width="3.81640625" style="4" customWidth="1"/>
    <col min="11006" max="11006" width="30" style="4" customWidth="1"/>
    <col min="11007" max="11016" width="8.7265625" style="4" customWidth="1"/>
    <col min="11017" max="11017" width="30.26953125" style="4" customWidth="1"/>
    <col min="11018" max="11018" width="3.1796875" style="4" customWidth="1"/>
    <col min="11019" max="11019" width="9.54296875" style="4" bestFit="1" customWidth="1"/>
    <col min="11020" max="11021" width="10.1796875" style="4" bestFit="1" customWidth="1"/>
    <col min="11022" max="11260" width="9.1796875" style="4"/>
    <col min="11261" max="11261" width="3.81640625" style="4" customWidth="1"/>
    <col min="11262" max="11262" width="30" style="4" customWidth="1"/>
    <col min="11263" max="11272" width="8.7265625" style="4" customWidth="1"/>
    <col min="11273" max="11273" width="30.26953125" style="4" customWidth="1"/>
    <col min="11274" max="11274" width="3.1796875" style="4" customWidth="1"/>
    <col min="11275" max="11275" width="9.54296875" style="4" bestFit="1" customWidth="1"/>
    <col min="11276" max="11277" width="10.1796875" style="4" bestFit="1" customWidth="1"/>
    <col min="11278" max="11516" width="9.1796875" style="4"/>
    <col min="11517" max="11517" width="3.81640625" style="4" customWidth="1"/>
    <col min="11518" max="11518" width="30" style="4" customWidth="1"/>
    <col min="11519" max="11528" width="8.7265625" style="4" customWidth="1"/>
    <col min="11529" max="11529" width="30.26953125" style="4" customWidth="1"/>
    <col min="11530" max="11530" width="3.1796875" style="4" customWidth="1"/>
    <col min="11531" max="11531" width="9.54296875" style="4" bestFit="1" customWidth="1"/>
    <col min="11532" max="11533" width="10.1796875" style="4" bestFit="1" customWidth="1"/>
    <col min="11534" max="11772" width="9.1796875" style="4"/>
    <col min="11773" max="11773" width="3.81640625" style="4" customWidth="1"/>
    <col min="11774" max="11774" width="30" style="4" customWidth="1"/>
    <col min="11775" max="11784" width="8.7265625" style="4" customWidth="1"/>
    <col min="11785" max="11785" width="30.26953125" style="4" customWidth="1"/>
    <col min="11786" max="11786" width="3.1796875" style="4" customWidth="1"/>
    <col min="11787" max="11787" width="9.54296875" style="4" bestFit="1" customWidth="1"/>
    <col min="11788" max="11789" width="10.1796875" style="4" bestFit="1" customWidth="1"/>
    <col min="11790" max="12028" width="9.1796875" style="4"/>
    <col min="12029" max="12029" width="3.81640625" style="4" customWidth="1"/>
    <col min="12030" max="12030" width="30" style="4" customWidth="1"/>
    <col min="12031" max="12040" width="8.7265625" style="4" customWidth="1"/>
    <col min="12041" max="12041" width="30.26953125" style="4" customWidth="1"/>
    <col min="12042" max="12042" width="3.1796875" style="4" customWidth="1"/>
    <col min="12043" max="12043" width="9.54296875" style="4" bestFit="1" customWidth="1"/>
    <col min="12044" max="12045" width="10.1796875" style="4" bestFit="1" customWidth="1"/>
    <col min="12046" max="12284" width="9.1796875" style="4"/>
    <col min="12285" max="12285" width="3.81640625" style="4" customWidth="1"/>
    <col min="12286" max="12286" width="30" style="4" customWidth="1"/>
    <col min="12287" max="12296" width="8.7265625" style="4" customWidth="1"/>
    <col min="12297" max="12297" width="30.26953125" style="4" customWidth="1"/>
    <col min="12298" max="12298" width="3.1796875" style="4" customWidth="1"/>
    <col min="12299" max="12299" width="9.54296875" style="4" bestFit="1" customWidth="1"/>
    <col min="12300" max="12301" width="10.1796875" style="4" bestFit="1" customWidth="1"/>
    <col min="12302" max="12540" width="9.1796875" style="4"/>
    <col min="12541" max="12541" width="3.81640625" style="4" customWidth="1"/>
    <col min="12542" max="12542" width="30" style="4" customWidth="1"/>
    <col min="12543" max="12552" width="8.7265625" style="4" customWidth="1"/>
    <col min="12553" max="12553" width="30.26953125" style="4" customWidth="1"/>
    <col min="12554" max="12554" width="3.1796875" style="4" customWidth="1"/>
    <col min="12555" max="12555" width="9.54296875" style="4" bestFit="1" customWidth="1"/>
    <col min="12556" max="12557" width="10.1796875" style="4" bestFit="1" customWidth="1"/>
    <col min="12558" max="12796" width="9.1796875" style="4"/>
    <col min="12797" max="12797" width="3.81640625" style="4" customWidth="1"/>
    <col min="12798" max="12798" width="30" style="4" customWidth="1"/>
    <col min="12799" max="12808" width="8.7265625" style="4" customWidth="1"/>
    <col min="12809" max="12809" width="30.26953125" style="4" customWidth="1"/>
    <col min="12810" max="12810" width="3.1796875" style="4" customWidth="1"/>
    <col min="12811" max="12811" width="9.54296875" style="4" bestFit="1" customWidth="1"/>
    <col min="12812" max="12813" width="10.1796875" style="4" bestFit="1" customWidth="1"/>
    <col min="12814" max="13052" width="9.1796875" style="4"/>
    <col min="13053" max="13053" width="3.81640625" style="4" customWidth="1"/>
    <col min="13054" max="13054" width="30" style="4" customWidth="1"/>
    <col min="13055" max="13064" width="8.7265625" style="4" customWidth="1"/>
    <col min="13065" max="13065" width="30.26953125" style="4" customWidth="1"/>
    <col min="13066" max="13066" width="3.1796875" style="4" customWidth="1"/>
    <col min="13067" max="13067" width="9.54296875" style="4" bestFit="1" customWidth="1"/>
    <col min="13068" max="13069" width="10.1796875" style="4" bestFit="1" customWidth="1"/>
    <col min="13070" max="13308" width="9.1796875" style="4"/>
    <col min="13309" max="13309" width="3.81640625" style="4" customWidth="1"/>
    <col min="13310" max="13310" width="30" style="4" customWidth="1"/>
    <col min="13311" max="13320" width="8.7265625" style="4" customWidth="1"/>
    <col min="13321" max="13321" width="30.26953125" style="4" customWidth="1"/>
    <col min="13322" max="13322" width="3.1796875" style="4" customWidth="1"/>
    <col min="13323" max="13323" width="9.54296875" style="4" bestFit="1" customWidth="1"/>
    <col min="13324" max="13325" width="10.1796875" style="4" bestFit="1" customWidth="1"/>
    <col min="13326" max="13564" width="9.1796875" style="4"/>
    <col min="13565" max="13565" width="3.81640625" style="4" customWidth="1"/>
    <col min="13566" max="13566" width="30" style="4" customWidth="1"/>
    <col min="13567" max="13576" width="8.7265625" style="4" customWidth="1"/>
    <col min="13577" max="13577" width="30.26953125" style="4" customWidth="1"/>
    <col min="13578" max="13578" width="3.1796875" style="4" customWidth="1"/>
    <col min="13579" max="13579" width="9.54296875" style="4" bestFit="1" customWidth="1"/>
    <col min="13580" max="13581" width="10.1796875" style="4" bestFit="1" customWidth="1"/>
    <col min="13582" max="13820" width="9.1796875" style="4"/>
    <col min="13821" max="13821" width="3.81640625" style="4" customWidth="1"/>
    <col min="13822" max="13822" width="30" style="4" customWidth="1"/>
    <col min="13823" max="13832" width="8.7265625" style="4" customWidth="1"/>
    <col min="13833" max="13833" width="30.26953125" style="4" customWidth="1"/>
    <col min="13834" max="13834" width="3.1796875" style="4" customWidth="1"/>
    <col min="13835" max="13835" width="9.54296875" style="4" bestFit="1" customWidth="1"/>
    <col min="13836" max="13837" width="10.1796875" style="4" bestFit="1" customWidth="1"/>
    <col min="13838" max="14076" width="9.1796875" style="4"/>
    <col min="14077" max="14077" width="3.81640625" style="4" customWidth="1"/>
    <col min="14078" max="14078" width="30" style="4" customWidth="1"/>
    <col min="14079" max="14088" width="8.7265625" style="4" customWidth="1"/>
    <col min="14089" max="14089" width="30.26953125" style="4" customWidth="1"/>
    <col min="14090" max="14090" width="3.1796875" style="4" customWidth="1"/>
    <col min="14091" max="14091" width="9.54296875" style="4" bestFit="1" customWidth="1"/>
    <col min="14092" max="14093" width="10.1796875" style="4" bestFit="1" customWidth="1"/>
    <col min="14094" max="14332" width="9.1796875" style="4"/>
    <col min="14333" max="14333" width="3.81640625" style="4" customWidth="1"/>
    <col min="14334" max="14334" width="30" style="4" customWidth="1"/>
    <col min="14335" max="14344" width="8.7265625" style="4" customWidth="1"/>
    <col min="14345" max="14345" width="30.26953125" style="4" customWidth="1"/>
    <col min="14346" max="14346" width="3.1796875" style="4" customWidth="1"/>
    <col min="14347" max="14347" width="9.54296875" style="4" bestFit="1" customWidth="1"/>
    <col min="14348" max="14349" width="10.1796875" style="4" bestFit="1" customWidth="1"/>
    <col min="14350" max="14588" width="9.1796875" style="4"/>
    <col min="14589" max="14589" width="3.81640625" style="4" customWidth="1"/>
    <col min="14590" max="14590" width="30" style="4" customWidth="1"/>
    <col min="14591" max="14600" width="8.7265625" style="4" customWidth="1"/>
    <col min="14601" max="14601" width="30.26953125" style="4" customWidth="1"/>
    <col min="14602" max="14602" width="3.1796875" style="4" customWidth="1"/>
    <col min="14603" max="14603" width="9.54296875" style="4" bestFit="1" customWidth="1"/>
    <col min="14604" max="14605" width="10.1796875" style="4" bestFit="1" customWidth="1"/>
    <col min="14606" max="14844" width="9.1796875" style="4"/>
    <col min="14845" max="14845" width="3.81640625" style="4" customWidth="1"/>
    <col min="14846" max="14846" width="30" style="4" customWidth="1"/>
    <col min="14847" max="14856" width="8.7265625" style="4" customWidth="1"/>
    <col min="14857" max="14857" width="30.26953125" style="4" customWidth="1"/>
    <col min="14858" max="14858" width="3.1796875" style="4" customWidth="1"/>
    <col min="14859" max="14859" width="9.54296875" style="4" bestFit="1" customWidth="1"/>
    <col min="14860" max="14861" width="10.1796875" style="4" bestFit="1" customWidth="1"/>
    <col min="14862" max="15100" width="9.1796875" style="4"/>
    <col min="15101" max="15101" width="3.81640625" style="4" customWidth="1"/>
    <col min="15102" max="15102" width="30" style="4" customWidth="1"/>
    <col min="15103" max="15112" width="8.7265625" style="4" customWidth="1"/>
    <col min="15113" max="15113" width="30.26953125" style="4" customWidth="1"/>
    <col min="15114" max="15114" width="3.1796875" style="4" customWidth="1"/>
    <col min="15115" max="15115" width="9.54296875" style="4" bestFit="1" customWidth="1"/>
    <col min="15116" max="15117" width="10.1796875" style="4" bestFit="1" customWidth="1"/>
    <col min="15118" max="15356" width="9.1796875" style="4"/>
    <col min="15357" max="15357" width="3.81640625" style="4" customWidth="1"/>
    <col min="15358" max="15358" width="30" style="4" customWidth="1"/>
    <col min="15359" max="15368" width="8.7265625" style="4" customWidth="1"/>
    <col min="15369" max="15369" width="30.26953125" style="4" customWidth="1"/>
    <col min="15370" max="15370" width="3.1796875" style="4" customWidth="1"/>
    <col min="15371" max="15371" width="9.54296875" style="4" bestFit="1" customWidth="1"/>
    <col min="15372" max="15373" width="10.1796875" style="4" bestFit="1" customWidth="1"/>
    <col min="15374" max="15612" width="9.1796875" style="4"/>
    <col min="15613" max="15613" width="3.81640625" style="4" customWidth="1"/>
    <col min="15614" max="15614" width="30" style="4" customWidth="1"/>
    <col min="15615" max="15624" width="8.7265625" style="4" customWidth="1"/>
    <col min="15625" max="15625" width="30.26953125" style="4" customWidth="1"/>
    <col min="15626" max="15626" width="3.1796875" style="4" customWidth="1"/>
    <col min="15627" max="15627" width="9.54296875" style="4" bestFit="1" customWidth="1"/>
    <col min="15628" max="15629" width="10.1796875" style="4" bestFit="1" customWidth="1"/>
    <col min="15630" max="15868" width="9.1796875" style="4"/>
    <col min="15869" max="15869" width="3.81640625" style="4" customWidth="1"/>
    <col min="15870" max="15870" width="30" style="4" customWidth="1"/>
    <col min="15871" max="15880" width="8.7265625" style="4" customWidth="1"/>
    <col min="15881" max="15881" width="30.26953125" style="4" customWidth="1"/>
    <col min="15882" max="15882" width="3.1796875" style="4" customWidth="1"/>
    <col min="15883" max="15883" width="9.54296875" style="4" bestFit="1" customWidth="1"/>
    <col min="15884" max="15885" width="10.1796875" style="4" bestFit="1" customWidth="1"/>
    <col min="15886" max="16124" width="9.1796875" style="4"/>
    <col min="16125" max="16125" width="3.81640625" style="4" customWidth="1"/>
    <col min="16126" max="16126" width="30" style="4" customWidth="1"/>
    <col min="16127" max="16136" width="8.7265625" style="4" customWidth="1"/>
    <col min="16137" max="16137" width="30.26953125" style="4" customWidth="1"/>
    <col min="16138" max="16138" width="3.1796875" style="4" customWidth="1"/>
    <col min="16139" max="16139" width="9.54296875" style="4" bestFit="1" customWidth="1"/>
    <col min="16140" max="16141" width="10.1796875" style="4" bestFit="1" customWidth="1"/>
    <col min="16142" max="16384" width="9.1796875" style="4"/>
  </cols>
  <sheetData>
    <row r="1" spans="1:18" s="1" customFormat="1" ht="20">
      <c r="A1" s="386" t="s">
        <v>528</v>
      </c>
      <c r="B1" s="386"/>
      <c r="C1" s="386"/>
      <c r="D1" s="386"/>
      <c r="E1" s="386"/>
      <c r="F1" s="386"/>
      <c r="G1" s="386"/>
      <c r="H1" s="386"/>
      <c r="I1" s="386"/>
      <c r="J1" s="386"/>
      <c r="K1" s="386"/>
      <c r="L1" s="386"/>
      <c r="M1" s="386"/>
      <c r="N1" s="386"/>
    </row>
    <row r="2" spans="1:18" s="56" customFormat="1" ht="20">
      <c r="A2" s="368">
        <v>2021</v>
      </c>
      <c r="B2" s="368"/>
      <c r="C2" s="368"/>
      <c r="D2" s="368"/>
      <c r="E2" s="368"/>
      <c r="F2" s="368"/>
      <c r="G2" s="368"/>
      <c r="H2" s="368"/>
      <c r="I2" s="368"/>
      <c r="J2" s="368"/>
      <c r="K2" s="368"/>
      <c r="L2" s="368"/>
      <c r="M2" s="368"/>
      <c r="N2" s="368"/>
    </row>
    <row r="3" spans="1:18" s="6" customFormat="1" ht="15.5">
      <c r="A3" s="385" t="s">
        <v>529</v>
      </c>
      <c r="B3" s="385"/>
      <c r="C3" s="385"/>
      <c r="D3" s="385"/>
      <c r="E3" s="385"/>
      <c r="F3" s="385"/>
      <c r="G3" s="385"/>
      <c r="H3" s="385"/>
      <c r="I3" s="385"/>
      <c r="J3" s="385"/>
      <c r="K3" s="385"/>
      <c r="L3" s="385"/>
      <c r="M3" s="385"/>
      <c r="N3" s="385"/>
    </row>
    <row r="4" spans="1:18" ht="22" customHeight="1">
      <c r="A4" s="371" t="s">
        <v>565</v>
      </c>
      <c r="B4" s="371"/>
      <c r="D4" s="372">
        <v>2021</v>
      </c>
      <c r="E4" s="372"/>
      <c r="F4" s="372"/>
      <c r="G4" s="372"/>
      <c r="H4" s="372"/>
      <c r="I4" s="372"/>
      <c r="J4" s="372"/>
      <c r="K4" s="372"/>
      <c r="M4" s="373" t="s">
        <v>536</v>
      </c>
      <c r="N4" s="373"/>
    </row>
    <row r="5" spans="1:18" s="58" customFormat="1" ht="191.25" customHeight="1">
      <c r="A5" s="363" t="s">
        <v>566</v>
      </c>
      <c r="B5" s="363"/>
      <c r="C5" s="29" t="s">
        <v>281</v>
      </c>
      <c r="D5" s="29" t="s">
        <v>274</v>
      </c>
      <c r="E5" s="29" t="s">
        <v>275</v>
      </c>
      <c r="F5" s="29" t="s">
        <v>276</v>
      </c>
      <c r="G5" s="29" t="s">
        <v>277</v>
      </c>
      <c r="H5" s="52" t="s">
        <v>429</v>
      </c>
      <c r="I5" s="29" t="s">
        <v>278</v>
      </c>
      <c r="J5" s="29" t="s">
        <v>428</v>
      </c>
      <c r="K5" s="29" t="s">
        <v>284</v>
      </c>
      <c r="L5" s="57" t="s">
        <v>279</v>
      </c>
      <c r="M5" s="364" t="s">
        <v>254</v>
      </c>
      <c r="N5" s="364"/>
    </row>
    <row r="6" spans="1:18" ht="26.25" customHeight="1" thickBot="1">
      <c r="A6" s="55" t="s">
        <v>0</v>
      </c>
      <c r="B6" s="67" t="s">
        <v>1</v>
      </c>
      <c r="C6" s="314">
        <v>51.409179539999961</v>
      </c>
      <c r="D6" s="314">
        <v>1.5563198390000004</v>
      </c>
      <c r="E6" s="314">
        <v>15.967751936999996</v>
      </c>
      <c r="F6" s="314">
        <v>3.4734453999999991E-2</v>
      </c>
      <c r="G6" s="314">
        <v>19.146858025999993</v>
      </c>
      <c r="H6" s="314">
        <v>0.31194265599999998</v>
      </c>
      <c r="I6" s="314">
        <v>0.26086119200000002</v>
      </c>
      <c r="J6" s="314">
        <v>0.71316543999999993</v>
      </c>
      <c r="K6" s="314">
        <v>0.182033472</v>
      </c>
      <c r="L6" s="314">
        <f>SUM(C6:K6)</f>
        <v>89.58284655599995</v>
      </c>
      <c r="M6" s="68" t="s">
        <v>2</v>
      </c>
      <c r="N6" s="69" t="s">
        <v>0</v>
      </c>
      <c r="R6" s="188"/>
    </row>
    <row r="7" spans="1:18" ht="26.25" customHeight="1" thickTop="1" thickBot="1">
      <c r="A7" s="78" t="s">
        <v>3</v>
      </c>
      <c r="B7" s="84" t="s">
        <v>4</v>
      </c>
      <c r="C7" s="315">
        <v>0.110509211</v>
      </c>
      <c r="D7" s="315">
        <v>2.495176E-2</v>
      </c>
      <c r="E7" s="315">
        <v>2.2694961000000003E-2</v>
      </c>
      <c r="F7" s="315">
        <v>0</v>
      </c>
      <c r="G7" s="315">
        <v>0.41788357799999998</v>
      </c>
      <c r="H7" s="315">
        <v>9.9999999999999995E-7</v>
      </c>
      <c r="I7" s="315">
        <v>3.6501999999999997E-4</v>
      </c>
      <c r="J7" s="315">
        <v>3.7709791999999992E-2</v>
      </c>
      <c r="K7" s="315">
        <v>2.9199999999999998E-5</v>
      </c>
      <c r="L7" s="315">
        <f t="shared" ref="L7:L15" si="0">SUM(C7:K7)</f>
        <v>0.61414452200000003</v>
      </c>
      <c r="M7" s="85" t="s">
        <v>5</v>
      </c>
      <c r="N7" s="86" t="s">
        <v>3</v>
      </c>
      <c r="R7" s="188"/>
    </row>
    <row r="8" spans="1:18" ht="30" customHeight="1" thickTop="1" thickBot="1">
      <c r="A8" s="77" t="s">
        <v>6</v>
      </c>
      <c r="B8" s="81" t="s">
        <v>504</v>
      </c>
      <c r="C8" s="316">
        <v>10.435394125000002</v>
      </c>
      <c r="D8" s="316">
        <v>2.818484953</v>
      </c>
      <c r="E8" s="316">
        <v>9.0215199500000018</v>
      </c>
      <c r="F8" s="316">
        <v>0.46712630999999999</v>
      </c>
      <c r="G8" s="316">
        <v>93.516204512000002</v>
      </c>
      <c r="H8" s="316">
        <v>0.44288521600000003</v>
      </c>
      <c r="I8" s="316">
        <v>1.1149764999999999E-2</v>
      </c>
      <c r="J8" s="316">
        <v>3.7439528999999999E-2</v>
      </c>
      <c r="K8" s="316">
        <v>1.0321847E-2</v>
      </c>
      <c r="L8" s="316">
        <f t="shared" si="0"/>
        <v>116.760526207</v>
      </c>
      <c r="M8" s="82" t="s">
        <v>8</v>
      </c>
      <c r="N8" s="83" t="s">
        <v>6</v>
      </c>
      <c r="R8" s="188"/>
    </row>
    <row r="9" spans="1:18" ht="30" customHeight="1" thickTop="1" thickBot="1">
      <c r="A9" s="78" t="s">
        <v>9</v>
      </c>
      <c r="B9" s="84" t="s">
        <v>505</v>
      </c>
      <c r="C9" s="315">
        <v>7.1671816559999995</v>
      </c>
      <c r="D9" s="315">
        <v>7.5504080000000001E-2</v>
      </c>
      <c r="E9" s="315">
        <v>0.60364289000000015</v>
      </c>
      <c r="F9" s="315">
        <v>0</v>
      </c>
      <c r="G9" s="315">
        <v>10.127588676999999</v>
      </c>
      <c r="H9" s="315">
        <v>5.3049799999999999E-3</v>
      </c>
      <c r="I9" s="315">
        <v>9.24993E-3</v>
      </c>
      <c r="J9" s="315">
        <v>8.7413502000000004E-2</v>
      </c>
      <c r="K9" s="315">
        <v>0.39403977000000001</v>
      </c>
      <c r="L9" s="315">
        <f t="shared" si="0"/>
        <v>18.469925484999997</v>
      </c>
      <c r="M9" s="85" t="s">
        <v>10</v>
      </c>
      <c r="N9" s="86" t="s">
        <v>9</v>
      </c>
      <c r="R9" s="188"/>
    </row>
    <row r="10" spans="1:18" ht="30" customHeight="1" thickTop="1" thickBot="1">
      <c r="A10" s="77" t="s">
        <v>11</v>
      </c>
      <c r="B10" s="81" t="s">
        <v>506</v>
      </c>
      <c r="C10" s="316">
        <v>0.15174830000000003</v>
      </c>
      <c r="D10" s="316">
        <v>8.8533299999999995E-3</v>
      </c>
      <c r="E10" s="316">
        <v>23.248593710000002</v>
      </c>
      <c r="F10" s="316">
        <v>0</v>
      </c>
      <c r="G10" s="316">
        <v>6.7865140699999991</v>
      </c>
      <c r="H10" s="316">
        <v>3.0000000000000001E-3</v>
      </c>
      <c r="I10" s="316">
        <v>0</v>
      </c>
      <c r="J10" s="316">
        <v>0</v>
      </c>
      <c r="K10" s="316">
        <v>7.3515000000000004E-3</v>
      </c>
      <c r="L10" s="316">
        <f t="shared" si="0"/>
        <v>30.206060909999998</v>
      </c>
      <c r="M10" s="82" t="s">
        <v>13</v>
      </c>
      <c r="N10" s="83" t="s">
        <v>11</v>
      </c>
      <c r="R10" s="188"/>
    </row>
    <row r="11" spans="1:18" ht="26.25" customHeight="1" thickTop="1" thickBot="1">
      <c r="A11" s="78" t="s">
        <v>14</v>
      </c>
      <c r="B11" s="84" t="s">
        <v>522</v>
      </c>
      <c r="C11" s="315">
        <v>53.794048601999968</v>
      </c>
      <c r="D11" s="315">
        <v>1.2532477829999997</v>
      </c>
      <c r="E11" s="315">
        <v>226.64346150999995</v>
      </c>
      <c r="F11" s="315">
        <v>1.9057098229999998</v>
      </c>
      <c r="G11" s="315">
        <v>65.74849088000002</v>
      </c>
      <c r="H11" s="315">
        <v>1.3829285020000002</v>
      </c>
      <c r="I11" s="315">
        <v>0.39794526300000005</v>
      </c>
      <c r="J11" s="315">
        <v>0.89313326800000004</v>
      </c>
      <c r="K11" s="315">
        <v>10.999917596000001</v>
      </c>
      <c r="L11" s="315">
        <f t="shared" si="0"/>
        <v>363.01888322699995</v>
      </c>
      <c r="M11" s="85" t="s">
        <v>16</v>
      </c>
      <c r="N11" s="86" t="s">
        <v>14</v>
      </c>
      <c r="R11" s="188"/>
    </row>
    <row r="12" spans="1:18" ht="30" customHeight="1" thickTop="1" thickBot="1">
      <c r="A12" s="77" t="s">
        <v>17</v>
      </c>
      <c r="B12" s="81" t="s">
        <v>523</v>
      </c>
      <c r="C12" s="316">
        <v>128.57529827499994</v>
      </c>
      <c r="D12" s="316">
        <v>14.283252998000005</v>
      </c>
      <c r="E12" s="316">
        <v>88.266655106999934</v>
      </c>
      <c r="F12" s="316">
        <v>4.4202283299999987</v>
      </c>
      <c r="G12" s="316">
        <v>49.085008079000005</v>
      </c>
      <c r="H12" s="316">
        <v>7.1422924220000006</v>
      </c>
      <c r="I12" s="316">
        <v>7.1070084209999989</v>
      </c>
      <c r="J12" s="316">
        <v>1.6559999150000002</v>
      </c>
      <c r="K12" s="316">
        <v>1.6181853040000005</v>
      </c>
      <c r="L12" s="316">
        <f t="shared" si="0"/>
        <v>302.15392885099988</v>
      </c>
      <c r="M12" s="82" t="s">
        <v>19</v>
      </c>
      <c r="N12" s="83" t="s">
        <v>17</v>
      </c>
      <c r="R12" s="188"/>
    </row>
    <row r="13" spans="1:18" ht="26.25" customHeight="1" thickTop="1" thickBot="1">
      <c r="A13" s="78" t="s">
        <v>20</v>
      </c>
      <c r="B13" s="84" t="s">
        <v>524</v>
      </c>
      <c r="C13" s="315">
        <v>3319.9681001240006</v>
      </c>
      <c r="D13" s="315">
        <v>464.35803481000016</v>
      </c>
      <c r="E13" s="315">
        <v>1473.1687875599994</v>
      </c>
      <c r="F13" s="315">
        <v>79.367550253000019</v>
      </c>
      <c r="G13" s="315">
        <v>1559.4237848550001</v>
      </c>
      <c r="H13" s="315">
        <v>1172.505217096</v>
      </c>
      <c r="I13" s="315">
        <v>85.010485749999987</v>
      </c>
      <c r="J13" s="315">
        <v>32.549448749</v>
      </c>
      <c r="K13" s="315">
        <v>44.33699044199998</v>
      </c>
      <c r="L13" s="315">
        <f t="shared" si="0"/>
        <v>8230.6883996390006</v>
      </c>
      <c r="M13" s="85" t="s">
        <v>21</v>
      </c>
      <c r="N13" s="86" t="s">
        <v>20</v>
      </c>
      <c r="R13" s="188"/>
    </row>
    <row r="14" spans="1:18" ht="26.25" customHeight="1" thickTop="1" thickBot="1">
      <c r="A14" s="77" t="s">
        <v>22</v>
      </c>
      <c r="B14" s="81" t="s">
        <v>23</v>
      </c>
      <c r="C14" s="316">
        <v>316.69495129700005</v>
      </c>
      <c r="D14" s="316">
        <v>53.511472197999986</v>
      </c>
      <c r="E14" s="316">
        <v>233.7383782890002</v>
      </c>
      <c r="F14" s="316">
        <v>123.54758626600004</v>
      </c>
      <c r="G14" s="316">
        <v>139.15136268800009</v>
      </c>
      <c r="H14" s="316">
        <v>89.697112640000014</v>
      </c>
      <c r="I14" s="316">
        <v>5.6429379739999987</v>
      </c>
      <c r="J14" s="316">
        <v>0.83443776299999994</v>
      </c>
      <c r="K14" s="316">
        <v>1.5243902980000001</v>
      </c>
      <c r="L14" s="316">
        <f t="shared" si="0"/>
        <v>964.34262941300028</v>
      </c>
      <c r="M14" s="82" t="s">
        <v>24</v>
      </c>
      <c r="N14" s="83" t="s">
        <v>22</v>
      </c>
      <c r="R14" s="188"/>
    </row>
    <row r="15" spans="1:18" ht="30" customHeight="1" thickTop="1">
      <c r="A15" s="39" t="s">
        <v>25</v>
      </c>
      <c r="B15" s="40" t="s">
        <v>525</v>
      </c>
      <c r="C15" s="317">
        <v>10.615821400000002</v>
      </c>
      <c r="D15" s="317">
        <v>13.714084710000002</v>
      </c>
      <c r="E15" s="317">
        <v>9.4886482099999974</v>
      </c>
      <c r="F15" s="317">
        <v>0.63483000000000012</v>
      </c>
      <c r="G15" s="317">
        <v>79.578692539999992</v>
      </c>
      <c r="H15" s="317">
        <v>2.7895611499999999</v>
      </c>
      <c r="I15" s="317">
        <v>2.5530222600000001</v>
      </c>
      <c r="J15" s="317">
        <v>1.5532167300000004</v>
      </c>
      <c r="K15" s="317">
        <v>7.4202573500000009</v>
      </c>
      <c r="L15" s="317">
        <f t="shared" si="0"/>
        <v>128.34813435000001</v>
      </c>
      <c r="M15" s="41" t="s">
        <v>27</v>
      </c>
      <c r="N15" s="42" t="s">
        <v>25</v>
      </c>
      <c r="R15" s="188"/>
    </row>
    <row r="16" spans="1:18" ht="29.25" customHeight="1">
      <c r="A16" s="365" t="s">
        <v>252</v>
      </c>
      <c r="B16" s="365"/>
      <c r="C16" s="273">
        <f>SUM(C6:C15)</f>
        <v>3898.9222325300007</v>
      </c>
      <c r="D16" s="273">
        <f t="shared" ref="D16:K16" si="1">SUM(D6:D15)</f>
        <v>551.6042064610001</v>
      </c>
      <c r="E16" s="273">
        <f t="shared" si="1"/>
        <v>2080.1701341239996</v>
      </c>
      <c r="F16" s="273">
        <f t="shared" si="1"/>
        <v>210.37776543600003</v>
      </c>
      <c r="G16" s="273">
        <f t="shared" si="1"/>
        <v>2022.9823879050002</v>
      </c>
      <c r="H16" s="273">
        <f t="shared" si="1"/>
        <v>1274.2802456620002</v>
      </c>
      <c r="I16" s="273">
        <f t="shared" si="1"/>
        <v>100.99302557499999</v>
      </c>
      <c r="J16" s="273">
        <f>SUM(J6:J15)</f>
        <v>38.361964688</v>
      </c>
      <c r="K16" s="273">
        <f t="shared" si="1"/>
        <v>66.493516778999989</v>
      </c>
      <c r="L16" s="273">
        <f>SUM(C16:K16)</f>
        <v>10244.185479160004</v>
      </c>
      <c r="M16" s="366" t="s">
        <v>28</v>
      </c>
      <c r="N16" s="366"/>
      <c r="R16" s="188"/>
    </row>
    <row r="17" spans="2:14">
      <c r="B17" s="7" t="s">
        <v>283</v>
      </c>
      <c r="G17" s="2"/>
      <c r="N17" s="4" t="s">
        <v>485</v>
      </c>
    </row>
  </sheetData>
  <customSheetViews>
    <customSheetView guid="{0FAC0244-EA19-11D4-BED2-0000C068ECF6}" showPageBreaks="1" showRuler="0" topLeftCell="L1">
      <selection activeCell="Y1" sqref="Y1"/>
      <pageMargins left="0.2" right="0.2" top="0.5" bottom="0.5" header="0.5" footer="0.5"/>
      <printOptions horizontalCentered="1"/>
      <pageSetup paperSize="9" orientation="landscape" r:id="rId1"/>
      <headerFooter alignWithMargins="0"/>
    </customSheetView>
  </customSheetViews>
  <mergeCells count="10">
    <mergeCell ref="A1:N1"/>
    <mergeCell ref="D4:K4"/>
    <mergeCell ref="M4:N4"/>
    <mergeCell ref="A16:B16"/>
    <mergeCell ref="M16:N16"/>
    <mergeCell ref="A2:N2"/>
    <mergeCell ref="A5:B5"/>
    <mergeCell ref="M5:N5"/>
    <mergeCell ref="A4:B4"/>
    <mergeCell ref="A3:N3"/>
  </mergeCells>
  <phoneticPr fontId="12" type="noConversion"/>
  <printOptions horizontalCentered="1" verticalCentered="1"/>
  <pageMargins left="0" right="0" top="0" bottom="0" header="0.51181102362204722" footer="0.51181102362204722"/>
  <pageSetup paperSize="9" scale="85"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98"/>
  <sheetViews>
    <sheetView rightToLeft="1" view="pageBreakPreview" zoomScale="90" zoomScaleNormal="100" zoomScaleSheetLayoutView="90" workbookViewId="0">
      <selection sqref="A1:N1"/>
    </sheetView>
  </sheetViews>
  <sheetFormatPr defaultColWidth="9.1796875" defaultRowHeight="14"/>
  <cols>
    <col min="1" max="1" width="3.7265625" style="9" customWidth="1"/>
    <col min="2" max="2" width="30.7265625" style="7" customWidth="1"/>
    <col min="3" max="3" width="11.453125" style="58" bestFit="1" customWidth="1"/>
    <col min="4" max="4" width="10.26953125" style="58" bestFit="1" customWidth="1"/>
    <col min="5" max="5" width="11.453125" style="58" bestFit="1" customWidth="1"/>
    <col min="6" max="6" width="10" style="58" bestFit="1" customWidth="1"/>
    <col min="7" max="7" width="12.453125" style="58" bestFit="1" customWidth="1"/>
    <col min="8" max="8" width="9.26953125" style="58" customWidth="1"/>
    <col min="9" max="9" width="10.54296875" style="58" customWidth="1"/>
    <col min="10" max="10" width="10.26953125" style="58" customWidth="1"/>
    <col min="11" max="11" width="11.7265625" style="58" customWidth="1"/>
    <col min="12" max="12" width="13.26953125" style="58" bestFit="1" customWidth="1"/>
    <col min="13" max="13" width="30.7265625" style="4" customWidth="1"/>
    <col min="14" max="14" width="3.7265625" style="59" customWidth="1"/>
    <col min="15" max="16" width="9.1796875" style="4"/>
    <col min="17" max="17" width="12.7265625" style="4" bestFit="1" customWidth="1"/>
    <col min="18" max="16384" width="9.1796875" style="4"/>
  </cols>
  <sheetData>
    <row r="1" spans="1:17" s="1" customFormat="1" ht="24.75" customHeight="1">
      <c r="A1" s="386" t="s">
        <v>530</v>
      </c>
      <c r="B1" s="386"/>
      <c r="C1" s="386"/>
      <c r="D1" s="386"/>
      <c r="E1" s="386"/>
      <c r="F1" s="386"/>
      <c r="G1" s="386"/>
      <c r="H1" s="386"/>
      <c r="I1" s="386"/>
      <c r="J1" s="386"/>
      <c r="K1" s="386"/>
      <c r="L1" s="386"/>
      <c r="M1" s="386"/>
      <c r="N1" s="386"/>
    </row>
    <row r="2" spans="1:17" s="56" customFormat="1" ht="20">
      <c r="A2" s="368">
        <v>2021</v>
      </c>
      <c r="B2" s="368"/>
      <c r="C2" s="368"/>
      <c r="D2" s="368"/>
      <c r="E2" s="368"/>
      <c r="F2" s="368"/>
      <c r="G2" s="368"/>
      <c r="H2" s="368"/>
      <c r="I2" s="368"/>
      <c r="J2" s="368"/>
      <c r="K2" s="368"/>
      <c r="L2" s="368"/>
      <c r="M2" s="368"/>
      <c r="N2" s="368"/>
    </row>
    <row r="3" spans="1:17" s="6" customFormat="1" ht="15.5">
      <c r="A3" s="385" t="s">
        <v>531</v>
      </c>
      <c r="B3" s="385"/>
      <c r="C3" s="385"/>
      <c r="D3" s="385"/>
      <c r="E3" s="385"/>
      <c r="F3" s="385"/>
      <c r="G3" s="385"/>
      <c r="H3" s="385"/>
      <c r="I3" s="385"/>
      <c r="J3" s="385"/>
      <c r="K3" s="385"/>
      <c r="L3" s="385"/>
      <c r="M3" s="385"/>
      <c r="N3" s="385"/>
    </row>
    <row r="4" spans="1:17" ht="22" customHeight="1">
      <c r="A4" s="99" t="s">
        <v>563</v>
      </c>
      <c r="B4" s="99"/>
      <c r="C4" s="17"/>
      <c r="D4" s="372">
        <v>2021</v>
      </c>
      <c r="E4" s="372"/>
      <c r="F4" s="372"/>
      <c r="G4" s="372"/>
      <c r="H4" s="372"/>
      <c r="I4" s="372"/>
      <c r="J4" s="372"/>
      <c r="K4" s="372"/>
      <c r="L4" s="17"/>
      <c r="N4" s="98" t="s">
        <v>564</v>
      </c>
    </row>
    <row r="5" spans="1:17" s="58" customFormat="1" ht="191.25" customHeight="1">
      <c r="A5" s="363" t="s">
        <v>293</v>
      </c>
      <c r="B5" s="363"/>
      <c r="C5" s="29" t="s">
        <v>281</v>
      </c>
      <c r="D5" s="29" t="s">
        <v>274</v>
      </c>
      <c r="E5" s="29" t="s">
        <v>275</v>
      </c>
      <c r="F5" s="29" t="s">
        <v>276</v>
      </c>
      <c r="G5" s="29" t="s">
        <v>277</v>
      </c>
      <c r="H5" s="52" t="s">
        <v>430</v>
      </c>
      <c r="I5" s="29" t="s">
        <v>278</v>
      </c>
      <c r="J5" s="29" t="s">
        <v>428</v>
      </c>
      <c r="K5" s="29" t="s">
        <v>284</v>
      </c>
      <c r="L5" s="57" t="s">
        <v>279</v>
      </c>
      <c r="M5" s="364" t="s">
        <v>254</v>
      </c>
      <c r="N5" s="364"/>
    </row>
    <row r="6" spans="1:17" ht="30.65" customHeight="1" thickBot="1">
      <c r="A6" s="55" t="s">
        <v>31</v>
      </c>
      <c r="B6" s="67" t="s">
        <v>1</v>
      </c>
      <c r="C6" s="318">
        <v>49.157496938000001</v>
      </c>
      <c r="D6" s="318">
        <v>3.095722502000001</v>
      </c>
      <c r="E6" s="318">
        <v>2.5041847600000007</v>
      </c>
      <c r="F6" s="318">
        <v>1.1924468960000001</v>
      </c>
      <c r="G6" s="318">
        <v>5.8802678100000003</v>
      </c>
      <c r="H6" s="318">
        <v>0.12512039400000002</v>
      </c>
      <c r="I6" s="318">
        <v>1E-3</v>
      </c>
      <c r="J6" s="318">
        <v>3.6710200000000001E-3</v>
      </c>
      <c r="K6" s="318">
        <v>0.19031265</v>
      </c>
      <c r="L6" s="319">
        <f>SUM(C6:K6)</f>
        <v>62.150222970000002</v>
      </c>
      <c r="M6" s="68" t="s">
        <v>2</v>
      </c>
      <c r="N6" s="69" t="s">
        <v>31</v>
      </c>
      <c r="Q6" s="54"/>
    </row>
    <row r="7" spans="1:17" ht="30.65" customHeight="1" thickTop="1" thickBot="1">
      <c r="A7" s="78" t="s">
        <v>32</v>
      </c>
      <c r="B7" s="84" t="s">
        <v>33</v>
      </c>
      <c r="C7" s="320">
        <v>41.371114169999998</v>
      </c>
      <c r="D7" s="320">
        <v>0.17194508000000003</v>
      </c>
      <c r="E7" s="320">
        <v>2.4614872300000004</v>
      </c>
      <c r="F7" s="320">
        <v>0</v>
      </c>
      <c r="G7" s="320">
        <v>6.4498130000000001E-2</v>
      </c>
      <c r="H7" s="320">
        <v>9.5276900000000012E-2</v>
      </c>
      <c r="I7" s="320">
        <v>0</v>
      </c>
      <c r="J7" s="320">
        <v>3.6501999999999997E-3</v>
      </c>
      <c r="K7" s="320">
        <v>2.9201599999999998E-3</v>
      </c>
      <c r="L7" s="321">
        <f>SUM(C7:K7)</f>
        <v>44.170891870000005</v>
      </c>
      <c r="M7" s="85" t="s">
        <v>34</v>
      </c>
      <c r="N7" s="86" t="s">
        <v>32</v>
      </c>
      <c r="Q7" s="54"/>
    </row>
    <row r="8" spans="1:17" ht="30.65" customHeight="1" thickTop="1" thickBot="1">
      <c r="A8" s="77" t="s">
        <v>35</v>
      </c>
      <c r="B8" s="81" t="s">
        <v>36</v>
      </c>
      <c r="C8" s="322">
        <v>2.4691359780000002</v>
      </c>
      <c r="D8" s="322">
        <v>1.3084068799999999</v>
      </c>
      <c r="E8" s="322">
        <v>0</v>
      </c>
      <c r="F8" s="322">
        <v>0</v>
      </c>
      <c r="G8" s="322">
        <v>0</v>
      </c>
      <c r="H8" s="322">
        <v>0</v>
      </c>
      <c r="I8" s="322">
        <v>0</v>
      </c>
      <c r="J8" s="322">
        <v>0</v>
      </c>
      <c r="K8" s="322">
        <v>0</v>
      </c>
      <c r="L8" s="323">
        <f>SUM(C8:K8)</f>
        <v>3.7775428580000003</v>
      </c>
      <c r="M8" s="82" t="s">
        <v>37</v>
      </c>
      <c r="N8" s="83" t="s">
        <v>35</v>
      </c>
      <c r="Q8" s="54"/>
    </row>
    <row r="9" spans="1:17" ht="30.65" customHeight="1" thickTop="1" thickBot="1">
      <c r="A9" s="78" t="s">
        <v>38</v>
      </c>
      <c r="B9" s="84" t="s">
        <v>39</v>
      </c>
      <c r="C9" s="320">
        <v>3.0810300579999996</v>
      </c>
      <c r="D9" s="320">
        <v>1.4809150120000001</v>
      </c>
      <c r="E9" s="320">
        <v>0</v>
      </c>
      <c r="F9" s="320">
        <v>0</v>
      </c>
      <c r="G9" s="320">
        <v>0.29401387600000001</v>
      </c>
      <c r="H9" s="320">
        <v>0</v>
      </c>
      <c r="I9" s="320">
        <v>0</v>
      </c>
      <c r="J9" s="320">
        <v>0</v>
      </c>
      <c r="K9" s="320">
        <v>0.16533749</v>
      </c>
      <c r="L9" s="321">
        <f t="shared" ref="L9:L72" si="0">SUM(C9:K9)</f>
        <v>5.0212964360000001</v>
      </c>
      <c r="M9" s="85" t="s">
        <v>40</v>
      </c>
      <c r="N9" s="86" t="s">
        <v>38</v>
      </c>
      <c r="Q9" s="54"/>
    </row>
    <row r="10" spans="1:17" ht="30.65" customHeight="1" thickTop="1" thickBot="1">
      <c r="A10" s="77" t="s">
        <v>41</v>
      </c>
      <c r="B10" s="81" t="s">
        <v>42</v>
      </c>
      <c r="C10" s="322">
        <v>0</v>
      </c>
      <c r="D10" s="322">
        <v>2.6427399999999998E-3</v>
      </c>
      <c r="E10" s="322">
        <v>0</v>
      </c>
      <c r="F10" s="322">
        <v>0</v>
      </c>
      <c r="G10" s="322">
        <v>0</v>
      </c>
      <c r="H10" s="322">
        <v>0</v>
      </c>
      <c r="I10" s="322">
        <v>0</v>
      </c>
      <c r="J10" s="322">
        <v>0</v>
      </c>
      <c r="K10" s="322">
        <v>0</v>
      </c>
      <c r="L10" s="323">
        <f t="shared" si="0"/>
        <v>2.6427399999999998E-3</v>
      </c>
      <c r="M10" s="82" t="s">
        <v>43</v>
      </c>
      <c r="N10" s="83" t="s">
        <v>41</v>
      </c>
      <c r="Q10" s="54"/>
    </row>
    <row r="11" spans="1:17" ht="30.65" customHeight="1" thickTop="1" thickBot="1">
      <c r="A11" s="78" t="s">
        <v>44</v>
      </c>
      <c r="B11" s="84" t="s">
        <v>45</v>
      </c>
      <c r="C11" s="320">
        <v>1.58308549</v>
      </c>
      <c r="D11" s="320">
        <v>4.5426669999999995E-2</v>
      </c>
      <c r="E11" s="320">
        <v>0</v>
      </c>
      <c r="F11" s="320">
        <v>1.7465749999999999E-2</v>
      </c>
      <c r="G11" s="320">
        <v>0</v>
      </c>
      <c r="H11" s="320">
        <v>0</v>
      </c>
      <c r="I11" s="320">
        <v>0</v>
      </c>
      <c r="J11" s="320">
        <v>2.0820000000000001E-5</v>
      </c>
      <c r="K11" s="320">
        <v>0</v>
      </c>
      <c r="L11" s="321">
        <f>SUM(C11:K11)</f>
        <v>1.6459987299999999</v>
      </c>
      <c r="M11" s="85" t="s">
        <v>46</v>
      </c>
      <c r="N11" s="86" t="s">
        <v>44</v>
      </c>
      <c r="Q11" s="54"/>
    </row>
    <row r="12" spans="1:17" ht="30.65" customHeight="1" thickTop="1" thickBot="1">
      <c r="A12" s="77" t="s">
        <v>47</v>
      </c>
      <c r="B12" s="81" t="s">
        <v>48</v>
      </c>
      <c r="C12" s="322">
        <v>0.65313124199999995</v>
      </c>
      <c r="D12" s="322">
        <v>7.8803740000000011E-2</v>
      </c>
      <c r="E12" s="322">
        <v>3.937243E-2</v>
      </c>
      <c r="F12" s="322">
        <v>0.15495726000000001</v>
      </c>
      <c r="G12" s="322">
        <v>4.5280806240000011</v>
      </c>
      <c r="H12" s="322">
        <v>2.8813999999999999E-2</v>
      </c>
      <c r="I12" s="322">
        <v>0</v>
      </c>
      <c r="J12" s="322">
        <v>0</v>
      </c>
      <c r="K12" s="322">
        <v>2.2055000000000002E-2</v>
      </c>
      <c r="L12" s="323">
        <f t="shared" si="0"/>
        <v>5.505214296000001</v>
      </c>
      <c r="M12" s="82" t="s">
        <v>49</v>
      </c>
      <c r="N12" s="83" t="s">
        <v>47</v>
      </c>
      <c r="Q12" s="54"/>
    </row>
    <row r="13" spans="1:17" ht="30.65" customHeight="1" thickTop="1" thickBot="1">
      <c r="A13" s="78" t="s">
        <v>50</v>
      </c>
      <c r="B13" s="84" t="s">
        <v>51</v>
      </c>
      <c r="C13" s="320">
        <v>0</v>
      </c>
      <c r="D13" s="320">
        <v>3.4001599999999997E-3</v>
      </c>
      <c r="E13" s="320">
        <v>0</v>
      </c>
      <c r="F13" s="320">
        <v>0.97330132599999997</v>
      </c>
      <c r="G13" s="320">
        <v>0</v>
      </c>
      <c r="H13" s="320">
        <v>0</v>
      </c>
      <c r="I13" s="320">
        <v>0</v>
      </c>
      <c r="J13" s="320">
        <v>0</v>
      </c>
      <c r="K13" s="320">
        <v>0</v>
      </c>
      <c r="L13" s="321">
        <f t="shared" si="0"/>
        <v>0.97670148599999995</v>
      </c>
      <c r="M13" s="85" t="s">
        <v>292</v>
      </c>
      <c r="N13" s="86" t="s">
        <v>50</v>
      </c>
      <c r="Q13" s="54"/>
    </row>
    <row r="14" spans="1:17" ht="30.65" customHeight="1" thickTop="1" thickBot="1">
      <c r="A14" s="77" t="s">
        <v>53</v>
      </c>
      <c r="B14" s="81" t="s">
        <v>54</v>
      </c>
      <c r="C14" s="322">
        <v>0</v>
      </c>
      <c r="D14" s="322">
        <v>4.1822199999999995E-3</v>
      </c>
      <c r="E14" s="322">
        <v>1.8250999999999999E-3</v>
      </c>
      <c r="F14" s="322">
        <v>4.6163709999999997E-2</v>
      </c>
      <c r="G14" s="322">
        <v>0</v>
      </c>
      <c r="H14" s="322">
        <v>0</v>
      </c>
      <c r="I14" s="322">
        <v>0</v>
      </c>
      <c r="J14" s="322">
        <v>0</v>
      </c>
      <c r="K14" s="322">
        <v>0</v>
      </c>
      <c r="L14" s="323">
        <f>SUM(C15:K15)</f>
        <v>0.9926751800000001</v>
      </c>
      <c r="M14" s="82" t="s">
        <v>291</v>
      </c>
      <c r="N14" s="83" t="s">
        <v>53</v>
      </c>
      <c r="Q14" s="54"/>
    </row>
    <row r="15" spans="1:17" ht="30.65" customHeight="1" thickTop="1" thickBot="1">
      <c r="A15" s="78" t="s">
        <v>56</v>
      </c>
      <c r="B15" s="84" t="s">
        <v>237</v>
      </c>
      <c r="C15" s="320">
        <v>0</v>
      </c>
      <c r="D15" s="320">
        <v>0</v>
      </c>
      <c r="E15" s="320">
        <v>0</v>
      </c>
      <c r="F15" s="320">
        <v>0</v>
      </c>
      <c r="G15" s="320">
        <v>0.9926751800000001</v>
      </c>
      <c r="H15" s="320">
        <v>0</v>
      </c>
      <c r="I15" s="320">
        <v>0</v>
      </c>
      <c r="J15" s="320">
        <v>0</v>
      </c>
      <c r="K15" s="320">
        <v>0</v>
      </c>
      <c r="L15" s="321">
        <f>SUM(C16:K16)</f>
        <v>5.0883439999999999E-3</v>
      </c>
      <c r="M15" s="85" t="s">
        <v>57</v>
      </c>
      <c r="N15" s="86" t="s">
        <v>56</v>
      </c>
      <c r="Q15" s="54"/>
    </row>
    <row r="16" spans="1:17" ht="30.65" customHeight="1" thickTop="1">
      <c r="A16" s="334" t="s">
        <v>58</v>
      </c>
      <c r="B16" s="335" t="s">
        <v>59</v>
      </c>
      <c r="C16" s="336">
        <v>0</v>
      </c>
      <c r="D16" s="336">
        <v>0</v>
      </c>
      <c r="E16" s="336">
        <v>1.5E-3</v>
      </c>
      <c r="F16" s="336">
        <v>5.5885000000000006E-4</v>
      </c>
      <c r="G16" s="336">
        <v>1E-3</v>
      </c>
      <c r="H16" s="336">
        <v>1.0294939999999999E-3</v>
      </c>
      <c r="I16" s="336">
        <v>1E-3</v>
      </c>
      <c r="J16" s="336">
        <v>0</v>
      </c>
      <c r="K16" s="336">
        <v>0</v>
      </c>
      <c r="L16" s="337">
        <f>SUM(C16:K16)</f>
        <v>5.0883439999999999E-3</v>
      </c>
      <c r="M16" s="338" t="s">
        <v>238</v>
      </c>
      <c r="N16" s="339" t="s">
        <v>58</v>
      </c>
      <c r="Q16" s="54"/>
    </row>
    <row r="17" spans="1:17" ht="31.9" customHeight="1" thickBot="1">
      <c r="A17" s="80" t="s">
        <v>60</v>
      </c>
      <c r="B17" s="87" t="s">
        <v>4</v>
      </c>
      <c r="C17" s="324">
        <v>0.40872161000000007</v>
      </c>
      <c r="D17" s="324">
        <v>0</v>
      </c>
      <c r="E17" s="324">
        <v>7.1707820000000005E-2</v>
      </c>
      <c r="F17" s="324">
        <v>6.8774999999999999E-4</v>
      </c>
      <c r="G17" s="324">
        <v>0</v>
      </c>
      <c r="H17" s="324">
        <v>0</v>
      </c>
      <c r="I17" s="324">
        <v>2.239609E-2</v>
      </c>
      <c r="J17" s="324">
        <v>0</v>
      </c>
      <c r="K17" s="324">
        <v>0</v>
      </c>
      <c r="L17" s="324">
        <f>SUM(C17:K17)</f>
        <v>0.50351327000000001</v>
      </c>
      <c r="M17" s="88" t="s">
        <v>61</v>
      </c>
      <c r="N17" s="89" t="s">
        <v>60</v>
      </c>
      <c r="Q17" s="54"/>
    </row>
    <row r="18" spans="1:17" ht="31.9" customHeight="1" thickTop="1" thickBot="1">
      <c r="A18" s="78" t="s">
        <v>62</v>
      </c>
      <c r="B18" s="84" t="s">
        <v>63</v>
      </c>
      <c r="C18" s="95">
        <v>0.40872161000000007</v>
      </c>
      <c r="D18" s="95">
        <v>0</v>
      </c>
      <c r="E18" s="95">
        <v>7.1707820000000005E-2</v>
      </c>
      <c r="F18" s="95">
        <v>6.8774999999999999E-4</v>
      </c>
      <c r="G18" s="95">
        <v>0</v>
      </c>
      <c r="H18" s="95">
        <v>0</v>
      </c>
      <c r="I18" s="95">
        <v>2.239609E-2</v>
      </c>
      <c r="J18" s="95">
        <v>0</v>
      </c>
      <c r="K18" s="95">
        <v>0</v>
      </c>
      <c r="L18" s="161">
        <f t="shared" si="0"/>
        <v>0.50351327000000001</v>
      </c>
      <c r="M18" s="85" t="s">
        <v>64</v>
      </c>
      <c r="N18" s="86" t="s">
        <v>62</v>
      </c>
      <c r="Q18" s="54"/>
    </row>
    <row r="19" spans="1:17" ht="31.9" customHeight="1" thickTop="1" thickBot="1">
      <c r="A19" s="77" t="s">
        <v>65</v>
      </c>
      <c r="B19" s="81" t="s">
        <v>66</v>
      </c>
      <c r="C19" s="96">
        <v>0</v>
      </c>
      <c r="D19" s="96">
        <v>0</v>
      </c>
      <c r="E19" s="96">
        <v>0</v>
      </c>
      <c r="F19" s="96">
        <v>0</v>
      </c>
      <c r="G19" s="96">
        <v>0</v>
      </c>
      <c r="H19" s="96">
        <v>0</v>
      </c>
      <c r="I19" s="96">
        <v>0</v>
      </c>
      <c r="J19" s="96">
        <v>0</v>
      </c>
      <c r="K19" s="96">
        <v>0</v>
      </c>
      <c r="L19" s="162">
        <f t="shared" si="0"/>
        <v>0</v>
      </c>
      <c r="M19" s="82" t="s">
        <v>67</v>
      </c>
      <c r="N19" s="83" t="s">
        <v>65</v>
      </c>
      <c r="Q19" s="54"/>
    </row>
    <row r="20" spans="1:17" ht="31.9" customHeight="1" thickTop="1" thickBot="1">
      <c r="A20" s="78" t="s">
        <v>68</v>
      </c>
      <c r="B20" s="84" t="s">
        <v>504</v>
      </c>
      <c r="C20" s="325">
        <v>242.58485526800001</v>
      </c>
      <c r="D20" s="325">
        <v>163.17229549999999</v>
      </c>
      <c r="E20" s="325">
        <v>31.379730969999997</v>
      </c>
      <c r="F20" s="325">
        <v>694.55427952999992</v>
      </c>
      <c r="G20" s="325">
        <v>816.35999918300001</v>
      </c>
      <c r="H20" s="325">
        <v>114.29321313800001</v>
      </c>
      <c r="I20" s="325">
        <v>5.9571260000000001E-2</v>
      </c>
      <c r="J20" s="325">
        <v>0</v>
      </c>
      <c r="K20" s="325">
        <v>106.603009</v>
      </c>
      <c r="L20" s="326">
        <f>SUM(C20:K20)</f>
        <v>2169.0069538489997</v>
      </c>
      <c r="M20" s="85" t="s">
        <v>69</v>
      </c>
      <c r="N20" s="86" t="s">
        <v>68</v>
      </c>
      <c r="Q20" s="54"/>
    </row>
    <row r="21" spans="1:17" ht="31.9" customHeight="1" thickTop="1" thickBot="1">
      <c r="A21" s="77" t="s">
        <v>70</v>
      </c>
      <c r="B21" s="81" t="s">
        <v>71</v>
      </c>
      <c r="C21" s="322">
        <v>0</v>
      </c>
      <c r="D21" s="322">
        <v>0</v>
      </c>
      <c r="E21" s="322">
        <v>0</v>
      </c>
      <c r="F21" s="322">
        <v>0</v>
      </c>
      <c r="G21" s="322">
        <v>2.531779E-2</v>
      </c>
      <c r="H21" s="322">
        <v>0</v>
      </c>
      <c r="I21" s="322">
        <v>0</v>
      </c>
      <c r="J21" s="322">
        <v>0</v>
      </c>
      <c r="K21" s="322">
        <v>0</v>
      </c>
      <c r="L21" s="323">
        <f t="shared" si="0"/>
        <v>2.531779E-2</v>
      </c>
      <c r="M21" s="82" t="s">
        <v>72</v>
      </c>
      <c r="N21" s="83" t="s">
        <v>70</v>
      </c>
      <c r="Q21" s="54"/>
    </row>
    <row r="22" spans="1:17" ht="31.9" customHeight="1" thickTop="1" thickBot="1">
      <c r="A22" s="78" t="s">
        <v>73</v>
      </c>
      <c r="B22" s="84" t="s">
        <v>74</v>
      </c>
      <c r="C22" s="320">
        <v>0</v>
      </c>
      <c r="D22" s="320">
        <v>0</v>
      </c>
      <c r="E22" s="320">
        <v>0</v>
      </c>
      <c r="F22" s="320">
        <v>0</v>
      </c>
      <c r="G22" s="320">
        <v>0</v>
      </c>
      <c r="H22" s="320">
        <v>0</v>
      </c>
      <c r="I22" s="320">
        <v>0</v>
      </c>
      <c r="J22" s="320">
        <v>0</v>
      </c>
      <c r="K22" s="320">
        <v>0</v>
      </c>
      <c r="L22" s="321">
        <f t="shared" si="0"/>
        <v>0</v>
      </c>
      <c r="M22" s="85" t="s">
        <v>239</v>
      </c>
      <c r="N22" s="86" t="s">
        <v>73</v>
      </c>
      <c r="Q22" s="54"/>
    </row>
    <row r="23" spans="1:17" ht="31.9" customHeight="1" thickTop="1" thickBot="1">
      <c r="A23" s="77" t="s">
        <v>75</v>
      </c>
      <c r="B23" s="81" t="s">
        <v>240</v>
      </c>
      <c r="C23" s="322">
        <v>0</v>
      </c>
      <c r="D23" s="322">
        <v>0</v>
      </c>
      <c r="E23" s="322">
        <v>0</v>
      </c>
      <c r="F23" s="322">
        <v>0</v>
      </c>
      <c r="G23" s="322">
        <v>3.1104977499999995</v>
      </c>
      <c r="H23" s="322">
        <v>0</v>
      </c>
      <c r="I23" s="322">
        <v>5.9571260000000001E-2</v>
      </c>
      <c r="J23" s="322">
        <v>0</v>
      </c>
      <c r="K23" s="322">
        <v>0</v>
      </c>
      <c r="L23" s="323">
        <f t="shared" si="0"/>
        <v>3.1700690099999993</v>
      </c>
      <c r="M23" s="82" t="s">
        <v>76</v>
      </c>
      <c r="N23" s="83" t="s">
        <v>75</v>
      </c>
      <c r="Q23" s="54"/>
    </row>
    <row r="24" spans="1:17" ht="31.9" customHeight="1" thickTop="1" thickBot="1">
      <c r="A24" s="78" t="s">
        <v>77</v>
      </c>
      <c r="B24" s="84" t="s">
        <v>78</v>
      </c>
      <c r="C24" s="95">
        <v>0</v>
      </c>
      <c r="D24" s="95">
        <v>0</v>
      </c>
      <c r="E24" s="95">
        <v>0</v>
      </c>
      <c r="F24" s="95">
        <v>0</v>
      </c>
      <c r="G24" s="95">
        <v>0</v>
      </c>
      <c r="H24" s="95">
        <v>0</v>
      </c>
      <c r="I24" s="95">
        <v>0</v>
      </c>
      <c r="J24" s="95">
        <v>0</v>
      </c>
      <c r="K24" s="95">
        <v>0</v>
      </c>
      <c r="L24" s="161">
        <f t="shared" si="0"/>
        <v>0</v>
      </c>
      <c r="M24" s="85" t="s">
        <v>79</v>
      </c>
      <c r="N24" s="86" t="s">
        <v>77</v>
      </c>
      <c r="Q24" s="54"/>
    </row>
    <row r="25" spans="1:17" ht="31.9" customHeight="1" thickTop="1" thickBot="1">
      <c r="A25" s="77" t="s">
        <v>80</v>
      </c>
      <c r="B25" s="81" t="s">
        <v>81</v>
      </c>
      <c r="C25" s="322">
        <v>0</v>
      </c>
      <c r="D25" s="322">
        <v>8.9999999999999993E-3</v>
      </c>
      <c r="E25" s="322">
        <v>0</v>
      </c>
      <c r="F25" s="322">
        <v>0</v>
      </c>
      <c r="G25" s="322">
        <v>0</v>
      </c>
      <c r="H25" s="322">
        <v>0</v>
      </c>
      <c r="I25" s="322">
        <v>0</v>
      </c>
      <c r="J25" s="322">
        <v>0</v>
      </c>
      <c r="K25" s="322">
        <v>0</v>
      </c>
      <c r="L25" s="323">
        <f t="shared" si="0"/>
        <v>8.9999999999999993E-3</v>
      </c>
      <c r="M25" s="82" t="s">
        <v>82</v>
      </c>
      <c r="N25" s="83" t="s">
        <v>80</v>
      </c>
      <c r="Q25" s="54"/>
    </row>
    <row r="26" spans="1:17" ht="31.9" customHeight="1" thickTop="1" thickBot="1">
      <c r="A26" s="78" t="s">
        <v>83</v>
      </c>
      <c r="B26" s="84" t="s">
        <v>84</v>
      </c>
      <c r="C26" s="320">
        <v>0</v>
      </c>
      <c r="D26" s="320">
        <v>0</v>
      </c>
      <c r="E26" s="320">
        <v>0</v>
      </c>
      <c r="F26" s="320">
        <v>0</v>
      </c>
      <c r="G26" s="320">
        <v>0</v>
      </c>
      <c r="H26" s="320">
        <v>0</v>
      </c>
      <c r="I26" s="320">
        <v>0</v>
      </c>
      <c r="J26" s="320">
        <v>0</v>
      </c>
      <c r="K26" s="320">
        <v>0</v>
      </c>
      <c r="L26" s="321">
        <f>SUM(C26:K26)</f>
        <v>0</v>
      </c>
      <c r="M26" s="85" t="s">
        <v>241</v>
      </c>
      <c r="N26" s="86" t="s">
        <v>83</v>
      </c>
      <c r="Q26" s="54"/>
    </row>
    <row r="27" spans="1:17" ht="31.9" customHeight="1" thickTop="1" thickBot="1">
      <c r="A27" s="77" t="s">
        <v>85</v>
      </c>
      <c r="B27" s="81" t="s">
        <v>86</v>
      </c>
      <c r="C27" s="322">
        <v>213.44501700000001</v>
      </c>
      <c r="D27" s="322">
        <v>163.1632955</v>
      </c>
      <c r="E27" s="322">
        <v>24.594563999999998</v>
      </c>
      <c r="F27" s="322">
        <v>694.55427952999992</v>
      </c>
      <c r="G27" s="322">
        <v>733.35243971</v>
      </c>
      <c r="H27" s="322">
        <v>114.29321313800001</v>
      </c>
      <c r="I27" s="322">
        <v>0</v>
      </c>
      <c r="J27" s="322">
        <v>0</v>
      </c>
      <c r="K27" s="322">
        <v>106.603009</v>
      </c>
      <c r="L27" s="323">
        <f t="shared" si="0"/>
        <v>2050.005817878</v>
      </c>
      <c r="M27" s="82" t="s">
        <v>87</v>
      </c>
      <c r="N27" s="83" t="s">
        <v>85</v>
      </c>
      <c r="Q27" s="54"/>
    </row>
    <row r="28" spans="1:17" ht="31.9" customHeight="1" thickTop="1" thickBot="1">
      <c r="A28" s="78" t="s">
        <v>88</v>
      </c>
      <c r="B28" s="84" t="s">
        <v>89</v>
      </c>
      <c r="C28" s="320">
        <v>29.116136908000001</v>
      </c>
      <c r="D28" s="320">
        <v>0</v>
      </c>
      <c r="E28" s="320">
        <v>6.7851669699999997</v>
      </c>
      <c r="F28" s="320">
        <v>0</v>
      </c>
      <c r="G28" s="320">
        <v>79.871743933000005</v>
      </c>
      <c r="H28" s="320">
        <v>0</v>
      </c>
      <c r="I28" s="320">
        <v>0</v>
      </c>
      <c r="J28" s="320">
        <v>0</v>
      </c>
      <c r="K28" s="320">
        <v>0</v>
      </c>
      <c r="L28" s="321">
        <f t="shared" si="0"/>
        <v>115.773047811</v>
      </c>
      <c r="M28" s="85" t="s">
        <v>90</v>
      </c>
      <c r="N28" s="86" t="s">
        <v>88</v>
      </c>
      <c r="Q28" s="54"/>
    </row>
    <row r="29" spans="1:17" ht="31.9" customHeight="1" thickTop="1">
      <c r="A29" s="334" t="s">
        <v>91</v>
      </c>
      <c r="B29" s="335" t="s">
        <v>92</v>
      </c>
      <c r="C29" s="336">
        <v>2.3701360000000001E-2</v>
      </c>
      <c r="D29" s="336">
        <v>0</v>
      </c>
      <c r="E29" s="336">
        <v>0</v>
      </c>
      <c r="F29" s="336">
        <v>0</v>
      </c>
      <c r="G29" s="336">
        <v>0</v>
      </c>
      <c r="H29" s="336">
        <v>0</v>
      </c>
      <c r="I29" s="336">
        <v>0</v>
      </c>
      <c r="J29" s="336">
        <v>0</v>
      </c>
      <c r="K29" s="336">
        <v>0</v>
      </c>
      <c r="L29" s="337">
        <f t="shared" si="0"/>
        <v>2.3701360000000001E-2</v>
      </c>
      <c r="M29" s="338" t="s">
        <v>231</v>
      </c>
      <c r="N29" s="339" t="s">
        <v>91</v>
      </c>
      <c r="Q29" s="54"/>
    </row>
    <row r="30" spans="1:17" ht="22.15" customHeight="1" thickBot="1">
      <c r="A30" s="80" t="s">
        <v>93</v>
      </c>
      <c r="B30" s="284" t="s">
        <v>505</v>
      </c>
      <c r="C30" s="327">
        <v>15882.626278611</v>
      </c>
      <c r="D30" s="327">
        <v>311.51406894999997</v>
      </c>
      <c r="E30" s="327">
        <v>32995.478782058999</v>
      </c>
      <c r="F30" s="327">
        <v>25.643908339999999</v>
      </c>
      <c r="G30" s="327">
        <v>213432.1995469</v>
      </c>
      <c r="H30" s="327">
        <v>34.426116495000002</v>
      </c>
      <c r="I30" s="327">
        <v>2832.5682360000001</v>
      </c>
      <c r="J30" s="327">
        <v>0</v>
      </c>
      <c r="K30" s="327">
        <v>2382.3332190700003</v>
      </c>
      <c r="L30" s="328">
        <f>SUM(C30:K30)</f>
        <v>267896.79015642498</v>
      </c>
      <c r="M30" s="88" t="s">
        <v>94</v>
      </c>
      <c r="N30" s="89" t="s">
        <v>93</v>
      </c>
      <c r="Q30" s="54"/>
    </row>
    <row r="31" spans="1:17" ht="22.15" customHeight="1" thickTop="1" thickBot="1">
      <c r="A31" s="78" t="s">
        <v>95</v>
      </c>
      <c r="B31" s="84" t="s">
        <v>96</v>
      </c>
      <c r="C31" s="320">
        <v>0</v>
      </c>
      <c r="D31" s="320">
        <v>0</v>
      </c>
      <c r="E31" s="320">
        <v>0</v>
      </c>
      <c r="F31" s="320">
        <v>1.8434000000000001E-4</v>
      </c>
      <c r="G31" s="320">
        <v>0</v>
      </c>
      <c r="H31" s="320">
        <v>0</v>
      </c>
      <c r="I31" s="320">
        <v>0</v>
      </c>
      <c r="J31" s="320">
        <v>0</v>
      </c>
      <c r="K31" s="320">
        <v>0</v>
      </c>
      <c r="L31" s="321">
        <f>SUM(C31:K31)</f>
        <v>1.8434000000000001E-4</v>
      </c>
      <c r="M31" s="85" t="s">
        <v>97</v>
      </c>
      <c r="N31" s="86" t="s">
        <v>95</v>
      </c>
      <c r="Q31" s="54"/>
    </row>
    <row r="32" spans="1:17" ht="22.15" customHeight="1" thickTop="1" thickBot="1">
      <c r="A32" s="77" t="s">
        <v>98</v>
      </c>
      <c r="B32" s="81" t="s">
        <v>99</v>
      </c>
      <c r="C32" s="322">
        <v>1942.0390676109998</v>
      </c>
      <c r="D32" s="322">
        <v>311.51406894999997</v>
      </c>
      <c r="E32" s="322">
        <v>346.217993799</v>
      </c>
      <c r="F32" s="322">
        <v>25.643723999999999</v>
      </c>
      <c r="G32" s="322">
        <v>68281.699310900003</v>
      </c>
      <c r="H32" s="322">
        <v>34.426116495000002</v>
      </c>
      <c r="I32" s="322">
        <v>255.507092</v>
      </c>
      <c r="J32" s="322">
        <v>0</v>
      </c>
      <c r="K32" s="322">
        <v>2382.3332190700003</v>
      </c>
      <c r="L32" s="323">
        <f>SUM(C32:K32)</f>
        <v>73579.380592825008</v>
      </c>
      <c r="M32" s="82" t="s">
        <v>100</v>
      </c>
      <c r="N32" s="83" t="s">
        <v>98</v>
      </c>
      <c r="Q32" s="54"/>
    </row>
    <row r="33" spans="1:17" ht="22.15" customHeight="1" thickTop="1" thickBot="1">
      <c r="A33" s="78" t="s">
        <v>101</v>
      </c>
      <c r="B33" s="84" t="s">
        <v>102</v>
      </c>
      <c r="C33" s="320">
        <v>13940.587211</v>
      </c>
      <c r="D33" s="320">
        <v>0</v>
      </c>
      <c r="E33" s="320">
        <v>32649.260788259999</v>
      </c>
      <c r="F33" s="320">
        <v>0</v>
      </c>
      <c r="G33" s="320">
        <v>145150.50023599999</v>
      </c>
      <c r="H33" s="320">
        <v>0</v>
      </c>
      <c r="I33" s="320">
        <v>2577.0611439999998</v>
      </c>
      <c r="J33" s="320">
        <v>0</v>
      </c>
      <c r="K33" s="320">
        <v>0</v>
      </c>
      <c r="L33" s="321">
        <f>SUM(C33:K33)</f>
        <v>194317.40937926</v>
      </c>
      <c r="M33" s="85" t="s">
        <v>103</v>
      </c>
      <c r="N33" s="86" t="s">
        <v>101</v>
      </c>
      <c r="Q33" s="54"/>
    </row>
    <row r="34" spans="1:17" ht="22.15" customHeight="1" thickTop="1" thickBot="1">
      <c r="A34" s="77" t="s">
        <v>104</v>
      </c>
      <c r="B34" s="81" t="s">
        <v>506</v>
      </c>
      <c r="C34" s="329">
        <v>0.12544430000000001</v>
      </c>
      <c r="D34" s="324">
        <v>0</v>
      </c>
      <c r="E34" s="329">
        <v>0.32539108</v>
      </c>
      <c r="F34" s="324">
        <v>0</v>
      </c>
      <c r="G34" s="329">
        <v>0.40476739</v>
      </c>
      <c r="H34" s="324">
        <v>8.0000000000000007E-5</v>
      </c>
      <c r="I34" s="324">
        <v>0</v>
      </c>
      <c r="J34" s="324">
        <v>0</v>
      </c>
      <c r="K34" s="324">
        <v>0</v>
      </c>
      <c r="L34" s="329">
        <f t="shared" si="0"/>
        <v>0.85568276999999993</v>
      </c>
      <c r="M34" s="82" t="s">
        <v>105</v>
      </c>
      <c r="N34" s="83" t="s">
        <v>104</v>
      </c>
      <c r="Q34" s="54"/>
    </row>
    <row r="35" spans="1:17" ht="22.15" customHeight="1" thickTop="1" thickBot="1">
      <c r="A35" s="78" t="s">
        <v>106</v>
      </c>
      <c r="B35" s="84" t="s">
        <v>107</v>
      </c>
      <c r="C35" s="330">
        <v>0</v>
      </c>
      <c r="D35" s="330">
        <v>0</v>
      </c>
      <c r="E35" s="330">
        <v>0</v>
      </c>
      <c r="F35" s="330">
        <v>0</v>
      </c>
      <c r="G35" s="330">
        <v>0</v>
      </c>
      <c r="H35" s="330">
        <v>0</v>
      </c>
      <c r="I35" s="330">
        <v>0</v>
      </c>
      <c r="J35" s="330">
        <v>0</v>
      </c>
      <c r="K35" s="330">
        <v>0</v>
      </c>
      <c r="L35" s="330">
        <f t="shared" si="0"/>
        <v>0</v>
      </c>
      <c r="M35" s="85" t="s">
        <v>290</v>
      </c>
      <c r="N35" s="86" t="s">
        <v>106</v>
      </c>
      <c r="Q35" s="54"/>
    </row>
    <row r="36" spans="1:17" ht="22.15" customHeight="1" thickTop="1" thickBot="1">
      <c r="A36" s="77" t="s">
        <v>109</v>
      </c>
      <c r="B36" s="81" t="s">
        <v>242</v>
      </c>
      <c r="C36" s="331">
        <v>0.12544430000000001</v>
      </c>
      <c r="D36" s="331">
        <v>0</v>
      </c>
      <c r="E36" s="331">
        <v>3.1888000000000001E-4</v>
      </c>
      <c r="F36" s="331">
        <v>0</v>
      </c>
      <c r="G36" s="331">
        <v>0</v>
      </c>
      <c r="H36" s="331">
        <v>8.0000000000000007E-5</v>
      </c>
      <c r="I36" s="331">
        <v>0</v>
      </c>
      <c r="J36" s="331">
        <v>0</v>
      </c>
      <c r="K36" s="331">
        <v>0</v>
      </c>
      <c r="L36" s="331">
        <f t="shared" si="0"/>
        <v>0.12584318</v>
      </c>
      <c r="M36" s="82" t="s">
        <v>110</v>
      </c>
      <c r="N36" s="83" t="s">
        <v>109</v>
      </c>
      <c r="Q36" s="54"/>
    </row>
    <row r="37" spans="1:17" ht="37.9" customHeight="1" thickTop="1" thickBot="1">
      <c r="A37" s="78" t="s">
        <v>111</v>
      </c>
      <c r="B37" s="84" t="s">
        <v>112</v>
      </c>
      <c r="C37" s="330">
        <v>0</v>
      </c>
      <c r="D37" s="330">
        <v>0</v>
      </c>
      <c r="E37" s="330">
        <v>0.32507220000000003</v>
      </c>
      <c r="F37" s="330">
        <v>0</v>
      </c>
      <c r="G37" s="330">
        <v>0.40476739</v>
      </c>
      <c r="H37" s="330">
        <v>0</v>
      </c>
      <c r="I37" s="330">
        <v>0</v>
      </c>
      <c r="J37" s="330">
        <v>0</v>
      </c>
      <c r="K37" s="330">
        <v>0</v>
      </c>
      <c r="L37" s="330">
        <f>SUM(C37:K37)</f>
        <v>0.72983959000000009</v>
      </c>
      <c r="M37" s="85" t="s">
        <v>113</v>
      </c>
      <c r="N37" s="86" t="s">
        <v>111</v>
      </c>
      <c r="Q37" s="54"/>
    </row>
    <row r="38" spans="1:17" ht="22.15" customHeight="1" thickTop="1" thickBot="1">
      <c r="A38" s="77" t="s">
        <v>114</v>
      </c>
      <c r="B38" s="81" t="s">
        <v>522</v>
      </c>
      <c r="C38" s="328">
        <v>1149.4088953759997</v>
      </c>
      <c r="D38" s="328">
        <v>723.62126010999998</v>
      </c>
      <c r="E38" s="328">
        <v>4061.8984759200002</v>
      </c>
      <c r="F38" s="328">
        <v>372.76345753800001</v>
      </c>
      <c r="G38" s="328">
        <v>14020.620327590001</v>
      </c>
      <c r="H38" s="328">
        <v>3832.884892129</v>
      </c>
      <c r="I38" s="328">
        <v>1831.1319096499999</v>
      </c>
      <c r="J38" s="328">
        <v>1245.1349740000001</v>
      </c>
      <c r="K38" s="328">
        <v>1664.5222314039997</v>
      </c>
      <c r="L38" s="328">
        <f>SUM(C38:K38)</f>
        <v>28901.986423717004</v>
      </c>
      <c r="M38" s="82" t="s">
        <v>232</v>
      </c>
      <c r="N38" s="83" t="s">
        <v>114</v>
      </c>
      <c r="Q38" s="54"/>
    </row>
    <row r="39" spans="1:17" ht="22.9" customHeight="1" thickTop="1" thickBot="1">
      <c r="A39" s="78" t="s">
        <v>115</v>
      </c>
      <c r="B39" s="84" t="s">
        <v>116</v>
      </c>
      <c r="C39" s="321">
        <v>332.24576043000002</v>
      </c>
      <c r="D39" s="321">
        <v>14.535176</v>
      </c>
      <c r="E39" s="321">
        <v>535.31279961399991</v>
      </c>
      <c r="F39" s="321">
        <v>51.266596999999997</v>
      </c>
      <c r="G39" s="321">
        <v>3511.9885194600001</v>
      </c>
      <c r="H39" s="321">
        <v>144.713293884</v>
      </c>
      <c r="I39" s="321">
        <v>0</v>
      </c>
      <c r="J39" s="321">
        <v>9.3648100000000003</v>
      </c>
      <c r="K39" s="321">
        <v>5.3494520000000003</v>
      </c>
      <c r="L39" s="321">
        <f>SUM(C39:K39)</f>
        <v>4604.7764083880002</v>
      </c>
      <c r="M39" s="85" t="s">
        <v>117</v>
      </c>
      <c r="N39" s="86" t="s">
        <v>115</v>
      </c>
      <c r="Q39" s="54"/>
    </row>
    <row r="40" spans="1:17" ht="22.9" customHeight="1" thickTop="1" thickBot="1">
      <c r="A40" s="77" t="s">
        <v>118</v>
      </c>
      <c r="B40" s="81" t="s">
        <v>119</v>
      </c>
      <c r="C40" s="323">
        <v>643.33294283999976</v>
      </c>
      <c r="D40" s="323">
        <v>9.3314112599999994</v>
      </c>
      <c r="E40" s="323">
        <v>677.90959792000012</v>
      </c>
      <c r="F40" s="323">
        <v>0</v>
      </c>
      <c r="G40" s="323">
        <v>1286.3691682080002</v>
      </c>
      <c r="H40" s="323">
        <v>564.70387803999995</v>
      </c>
      <c r="I40" s="323">
        <v>16.596505619999999</v>
      </c>
      <c r="J40" s="323">
        <v>17.229831000000001</v>
      </c>
      <c r="K40" s="323">
        <v>68.350862489999997</v>
      </c>
      <c r="L40" s="323">
        <f t="shared" ref="L40:L47" si="1">SUM(C40:K40)</f>
        <v>3283.824197378</v>
      </c>
      <c r="M40" s="82" t="s">
        <v>120</v>
      </c>
      <c r="N40" s="83" t="s">
        <v>118</v>
      </c>
      <c r="Q40" s="54"/>
    </row>
    <row r="41" spans="1:17" ht="22.9" customHeight="1" thickTop="1" thickBot="1">
      <c r="A41" s="78" t="s">
        <v>121</v>
      </c>
      <c r="B41" s="84" t="s">
        <v>122</v>
      </c>
      <c r="C41" s="321">
        <v>0.52240018499999996</v>
      </c>
      <c r="D41" s="321">
        <v>1.0221727899999999</v>
      </c>
      <c r="E41" s="321">
        <v>0</v>
      </c>
      <c r="F41" s="321">
        <v>0</v>
      </c>
      <c r="G41" s="321">
        <v>0</v>
      </c>
      <c r="H41" s="321">
        <v>0</v>
      </c>
      <c r="I41" s="321">
        <v>0</v>
      </c>
      <c r="J41" s="321">
        <v>0</v>
      </c>
      <c r="K41" s="321">
        <v>0.38044405999999997</v>
      </c>
      <c r="L41" s="321">
        <f t="shared" si="1"/>
        <v>1.9250170349999998</v>
      </c>
      <c r="M41" s="85" t="s">
        <v>243</v>
      </c>
      <c r="N41" s="86" t="s">
        <v>121</v>
      </c>
      <c r="Q41" s="54"/>
    </row>
    <row r="42" spans="1:17" ht="22.9" customHeight="1" thickTop="1" thickBot="1">
      <c r="A42" s="77" t="s">
        <v>123</v>
      </c>
      <c r="B42" s="81" t="s">
        <v>124</v>
      </c>
      <c r="C42" s="323">
        <v>5.5960210130000005</v>
      </c>
      <c r="D42" s="323">
        <v>4.8930142110000014</v>
      </c>
      <c r="E42" s="323">
        <v>1.2666876000000001E-2</v>
      </c>
      <c r="F42" s="323">
        <v>4.3802400000000002E-4</v>
      </c>
      <c r="G42" s="323">
        <v>3.6866999999999998E-4</v>
      </c>
      <c r="H42" s="323">
        <v>9.5671199999999997E-4</v>
      </c>
      <c r="I42" s="323">
        <v>0</v>
      </c>
      <c r="J42" s="323">
        <v>0</v>
      </c>
      <c r="K42" s="323">
        <v>7.3730000000000001E-5</v>
      </c>
      <c r="L42" s="323">
        <f t="shared" si="1"/>
        <v>10.503539236000003</v>
      </c>
      <c r="M42" s="82" t="s">
        <v>125</v>
      </c>
      <c r="N42" s="83" t="s">
        <v>123</v>
      </c>
      <c r="Q42" s="54"/>
    </row>
    <row r="43" spans="1:17" ht="22.9" customHeight="1" thickTop="1" thickBot="1">
      <c r="A43" s="78" t="s">
        <v>126</v>
      </c>
      <c r="B43" s="84" t="s">
        <v>127</v>
      </c>
      <c r="C43" s="321">
        <v>9.7089686270000009</v>
      </c>
      <c r="D43" s="321">
        <v>33.716743864000001</v>
      </c>
      <c r="E43" s="321">
        <v>0</v>
      </c>
      <c r="F43" s="321">
        <v>4.1678164000000004E-2</v>
      </c>
      <c r="G43" s="321">
        <v>13.0093128</v>
      </c>
      <c r="H43" s="321">
        <v>1.2800000000000001E-3</v>
      </c>
      <c r="I43" s="321">
        <v>15.128436420000002</v>
      </c>
      <c r="J43" s="321">
        <v>0</v>
      </c>
      <c r="K43" s="321">
        <v>61.623236913999996</v>
      </c>
      <c r="L43" s="321">
        <f t="shared" si="1"/>
        <v>133.22965678899999</v>
      </c>
      <c r="M43" s="85" t="s">
        <v>280</v>
      </c>
      <c r="N43" s="86" t="s">
        <v>126</v>
      </c>
      <c r="Q43" s="54"/>
    </row>
    <row r="44" spans="1:17" ht="22.9" customHeight="1" thickTop="1" thickBot="1">
      <c r="A44" s="77" t="s">
        <v>128</v>
      </c>
      <c r="B44" s="81" t="s">
        <v>129</v>
      </c>
      <c r="C44" s="323">
        <v>0</v>
      </c>
      <c r="D44" s="323">
        <v>0</v>
      </c>
      <c r="E44" s="323">
        <v>0</v>
      </c>
      <c r="F44" s="323">
        <v>209.81959599999999</v>
      </c>
      <c r="G44" s="323">
        <v>2174.9537420000001</v>
      </c>
      <c r="H44" s="323">
        <v>3101.260925</v>
      </c>
      <c r="I44" s="323">
        <v>1530.289438</v>
      </c>
      <c r="J44" s="323">
        <v>1086.763721</v>
      </c>
      <c r="K44" s="323">
        <v>668.91867500000001</v>
      </c>
      <c r="L44" s="323">
        <f t="shared" si="1"/>
        <v>8772.0060969999995</v>
      </c>
      <c r="M44" s="82" t="s">
        <v>130</v>
      </c>
      <c r="N44" s="83" t="s">
        <v>128</v>
      </c>
      <c r="Q44" s="54"/>
    </row>
    <row r="45" spans="1:17" ht="22.9" customHeight="1" thickTop="1" thickBot="1">
      <c r="A45" s="78" t="s">
        <v>131</v>
      </c>
      <c r="B45" s="84" t="s">
        <v>132</v>
      </c>
      <c r="C45" s="321">
        <v>128.55483663999999</v>
      </c>
      <c r="D45" s="321">
        <v>573.77939649999996</v>
      </c>
      <c r="E45" s="321">
        <v>2781.1554793400001</v>
      </c>
      <c r="F45" s="321">
        <v>110.90004187000001</v>
      </c>
      <c r="G45" s="321">
        <v>6567.0194189679987</v>
      </c>
      <c r="H45" s="321">
        <v>20.842779346</v>
      </c>
      <c r="I45" s="321">
        <v>267.193307</v>
      </c>
      <c r="J45" s="321">
        <v>131.776612</v>
      </c>
      <c r="K45" s="321">
        <v>836.89959014999999</v>
      </c>
      <c r="L45" s="321">
        <f t="shared" si="1"/>
        <v>11418.121461813998</v>
      </c>
      <c r="M45" s="85" t="s">
        <v>133</v>
      </c>
      <c r="N45" s="86" t="s">
        <v>131</v>
      </c>
      <c r="Q45" s="54"/>
    </row>
    <row r="46" spans="1:17" ht="22.9" customHeight="1" thickTop="1">
      <c r="A46" s="334" t="s">
        <v>134</v>
      </c>
      <c r="B46" s="335" t="s">
        <v>135</v>
      </c>
      <c r="C46" s="337">
        <v>8.201313141</v>
      </c>
      <c r="D46" s="337">
        <v>49.146825725000006</v>
      </c>
      <c r="E46" s="337">
        <v>14.490483250000002</v>
      </c>
      <c r="F46" s="337">
        <v>0</v>
      </c>
      <c r="G46" s="337">
        <v>0.48391228000000003</v>
      </c>
      <c r="H46" s="337">
        <v>0.14534453999999999</v>
      </c>
      <c r="I46" s="337">
        <v>0.76528501999999998</v>
      </c>
      <c r="J46" s="337">
        <v>0</v>
      </c>
      <c r="K46" s="337">
        <v>0</v>
      </c>
      <c r="L46" s="337">
        <f t="shared" si="1"/>
        <v>73.233163955999999</v>
      </c>
      <c r="M46" s="338" t="s">
        <v>136</v>
      </c>
      <c r="N46" s="339" t="s">
        <v>134</v>
      </c>
      <c r="Q46" s="54"/>
    </row>
    <row r="47" spans="1:17" ht="26.5" thickBot="1">
      <c r="A47" s="80" t="s">
        <v>137</v>
      </c>
      <c r="B47" s="87" t="s">
        <v>138</v>
      </c>
      <c r="C47" s="323">
        <v>21.2466525</v>
      </c>
      <c r="D47" s="323">
        <v>37.196519760000001</v>
      </c>
      <c r="E47" s="323">
        <v>53.017448919999993</v>
      </c>
      <c r="F47" s="323">
        <v>0.73510648000000001</v>
      </c>
      <c r="G47" s="323">
        <v>466.79588520399994</v>
      </c>
      <c r="H47" s="323">
        <v>1.2164346070000001</v>
      </c>
      <c r="I47" s="323">
        <v>1.1589375900000001</v>
      </c>
      <c r="J47" s="323">
        <v>0</v>
      </c>
      <c r="K47" s="323">
        <v>22.999897059999999</v>
      </c>
      <c r="L47" s="323">
        <f t="shared" si="1"/>
        <v>604.366882121</v>
      </c>
      <c r="M47" s="88" t="s">
        <v>139</v>
      </c>
      <c r="N47" s="89" t="s">
        <v>137</v>
      </c>
      <c r="Q47" s="54"/>
    </row>
    <row r="48" spans="1:17" ht="22" thickTop="1" thickBot="1">
      <c r="A48" s="78" t="s">
        <v>140</v>
      </c>
      <c r="B48" s="84" t="s">
        <v>523</v>
      </c>
      <c r="C48" s="326">
        <v>342.93802225000002</v>
      </c>
      <c r="D48" s="326">
        <v>203.79122094000002</v>
      </c>
      <c r="E48" s="326">
        <v>293.41504410699997</v>
      </c>
      <c r="F48" s="326">
        <v>11.595461417999999</v>
      </c>
      <c r="G48" s="326">
        <v>5535.2735881770004</v>
      </c>
      <c r="H48" s="326">
        <v>898.99438413999997</v>
      </c>
      <c r="I48" s="326">
        <v>168.1896011</v>
      </c>
      <c r="J48" s="326">
        <v>391.66453435999995</v>
      </c>
      <c r="K48" s="326">
        <v>57.917576799999999</v>
      </c>
      <c r="L48" s="326">
        <f>SUM(C48:K48)</f>
        <v>7903.7794332920002</v>
      </c>
      <c r="M48" s="85" t="s">
        <v>141</v>
      </c>
      <c r="N48" s="86" t="s">
        <v>140</v>
      </c>
      <c r="Q48" s="54"/>
    </row>
    <row r="49" spans="1:17" ht="27" thickTop="1" thickBot="1">
      <c r="A49" s="77" t="s">
        <v>142</v>
      </c>
      <c r="B49" s="81" t="s">
        <v>143</v>
      </c>
      <c r="C49" s="323">
        <v>0.12775700000000001</v>
      </c>
      <c r="D49" s="323">
        <v>0</v>
      </c>
      <c r="E49" s="323">
        <v>0.25042277000000002</v>
      </c>
      <c r="F49" s="323">
        <v>0</v>
      </c>
      <c r="G49" s="323">
        <v>0</v>
      </c>
      <c r="H49" s="323">
        <v>0</v>
      </c>
      <c r="I49" s="323">
        <v>0</v>
      </c>
      <c r="J49" s="323">
        <v>0</v>
      </c>
      <c r="K49" s="323">
        <v>0</v>
      </c>
      <c r="L49" s="323">
        <f t="shared" si="0"/>
        <v>0.37817977000000003</v>
      </c>
      <c r="M49" s="82" t="s">
        <v>289</v>
      </c>
      <c r="N49" s="83" t="s">
        <v>142</v>
      </c>
      <c r="Q49" s="54"/>
    </row>
    <row r="50" spans="1:17" ht="25.15" customHeight="1" thickTop="1" thickBot="1">
      <c r="A50" s="78" t="s">
        <v>145</v>
      </c>
      <c r="B50" s="84" t="s">
        <v>146</v>
      </c>
      <c r="C50" s="321">
        <v>0</v>
      </c>
      <c r="D50" s="321">
        <v>0</v>
      </c>
      <c r="E50" s="321">
        <v>3.65E-5</v>
      </c>
      <c r="F50" s="321">
        <v>0</v>
      </c>
      <c r="G50" s="321">
        <v>4.2313999999999991E-4</v>
      </c>
      <c r="H50" s="321">
        <v>0</v>
      </c>
      <c r="I50" s="321">
        <v>0</v>
      </c>
      <c r="J50" s="321">
        <v>0</v>
      </c>
      <c r="K50" s="321">
        <v>0</v>
      </c>
      <c r="L50" s="321">
        <f t="shared" si="0"/>
        <v>4.5963999999999993E-4</v>
      </c>
      <c r="M50" s="85" t="s">
        <v>147</v>
      </c>
      <c r="N50" s="86" t="s">
        <v>145</v>
      </c>
      <c r="Q50" s="54"/>
    </row>
    <row r="51" spans="1:17" ht="25.15" customHeight="1" thickTop="1" thickBot="1">
      <c r="A51" s="77" t="s">
        <v>148</v>
      </c>
      <c r="B51" s="81" t="s">
        <v>149</v>
      </c>
      <c r="C51" s="323">
        <v>0.247312</v>
      </c>
      <c r="D51" s="323">
        <v>0</v>
      </c>
      <c r="E51" s="323">
        <v>5.1614E-4</v>
      </c>
      <c r="F51" s="323">
        <v>0</v>
      </c>
      <c r="G51" s="323">
        <v>8.7879999999999992E-5</v>
      </c>
      <c r="H51" s="323">
        <v>0</v>
      </c>
      <c r="I51" s="323">
        <v>0</v>
      </c>
      <c r="J51" s="323">
        <v>0</v>
      </c>
      <c r="K51" s="323">
        <v>3.6501999999999997E-3</v>
      </c>
      <c r="L51" s="323">
        <f t="shared" si="0"/>
        <v>0.25156622000000001</v>
      </c>
      <c r="M51" s="82" t="s">
        <v>150</v>
      </c>
      <c r="N51" s="83" t="s">
        <v>148</v>
      </c>
      <c r="Q51" s="54"/>
    </row>
    <row r="52" spans="1:17" ht="25.15" customHeight="1" thickTop="1" thickBot="1">
      <c r="A52" s="78" t="s">
        <v>151</v>
      </c>
      <c r="B52" s="84" t="s">
        <v>152</v>
      </c>
      <c r="C52" s="321">
        <v>11.942906379999998</v>
      </c>
      <c r="D52" s="321">
        <v>13.23577918</v>
      </c>
      <c r="E52" s="321">
        <v>7.5372432519999997</v>
      </c>
      <c r="F52" s="321">
        <v>7.2403218000000005E-2</v>
      </c>
      <c r="G52" s="321">
        <v>32.664850460000004</v>
      </c>
      <c r="H52" s="321">
        <v>0</v>
      </c>
      <c r="I52" s="321">
        <v>0</v>
      </c>
      <c r="J52" s="321">
        <v>0</v>
      </c>
      <c r="K52" s="321">
        <v>2.4784215600000001</v>
      </c>
      <c r="L52" s="321">
        <f t="shared" si="0"/>
        <v>67.931604050000004</v>
      </c>
      <c r="M52" s="85" t="s">
        <v>153</v>
      </c>
      <c r="N52" s="86" t="s">
        <v>151</v>
      </c>
      <c r="Q52" s="54"/>
    </row>
    <row r="53" spans="1:17" ht="27" thickTop="1" thickBot="1">
      <c r="A53" s="77" t="s">
        <v>154</v>
      </c>
      <c r="B53" s="81" t="s">
        <v>155</v>
      </c>
      <c r="C53" s="323">
        <v>1.44106975</v>
      </c>
      <c r="D53" s="323">
        <v>1.8300383500000001</v>
      </c>
      <c r="E53" s="323">
        <v>9.6043009999999998E-2</v>
      </c>
      <c r="F53" s="323">
        <v>0.35369140000000004</v>
      </c>
      <c r="G53" s="323">
        <v>4.9212872999999997E-2</v>
      </c>
      <c r="H53" s="323">
        <v>0</v>
      </c>
      <c r="I53" s="323">
        <v>6.9886976600000015</v>
      </c>
      <c r="J53" s="323">
        <v>0</v>
      </c>
      <c r="K53" s="323">
        <v>0</v>
      </c>
      <c r="L53" s="323">
        <f t="shared" si="0"/>
        <v>10.758753043000002</v>
      </c>
      <c r="M53" s="82" t="s">
        <v>156</v>
      </c>
      <c r="N53" s="83" t="s">
        <v>154</v>
      </c>
      <c r="Q53" s="54"/>
    </row>
    <row r="54" spans="1:17" ht="27" thickTop="1" thickBot="1">
      <c r="A54" s="78" t="s">
        <v>157</v>
      </c>
      <c r="B54" s="84" t="s">
        <v>158</v>
      </c>
      <c r="C54" s="321">
        <v>0.24377998000000001</v>
      </c>
      <c r="D54" s="321">
        <v>3.5474000000000004E-4</v>
      </c>
      <c r="E54" s="321">
        <v>4.8000149999999995E-3</v>
      </c>
      <c r="F54" s="321">
        <v>4.0152199999999999E-2</v>
      </c>
      <c r="G54" s="321">
        <v>3.65E-5</v>
      </c>
      <c r="H54" s="321">
        <v>0</v>
      </c>
      <c r="I54" s="321">
        <v>0</v>
      </c>
      <c r="J54" s="321">
        <v>3.3502034199999997</v>
      </c>
      <c r="K54" s="321">
        <v>7.3003999999999994E-3</v>
      </c>
      <c r="L54" s="321">
        <f t="shared" si="0"/>
        <v>3.6466272549999998</v>
      </c>
      <c r="M54" s="85" t="s">
        <v>288</v>
      </c>
      <c r="N54" s="86" t="s">
        <v>157</v>
      </c>
      <c r="Q54" s="54"/>
    </row>
    <row r="55" spans="1:17" ht="21" customHeight="1" thickTop="1" thickBot="1">
      <c r="A55" s="77" t="s">
        <v>160</v>
      </c>
      <c r="B55" s="81" t="s">
        <v>161</v>
      </c>
      <c r="C55" s="323">
        <v>167.05968614000003</v>
      </c>
      <c r="D55" s="323">
        <v>16.083762170000004</v>
      </c>
      <c r="E55" s="323">
        <v>3.2095291599999998</v>
      </c>
      <c r="F55" s="323">
        <v>0</v>
      </c>
      <c r="G55" s="323">
        <v>944.8719023000001</v>
      </c>
      <c r="H55" s="323">
        <v>0.32377274</v>
      </c>
      <c r="I55" s="323">
        <v>6.1177714600000002</v>
      </c>
      <c r="J55" s="323">
        <v>3.4802781099999995</v>
      </c>
      <c r="K55" s="323">
        <v>15.573297239999997</v>
      </c>
      <c r="L55" s="323">
        <f t="shared" si="0"/>
        <v>1156.7199993200004</v>
      </c>
      <c r="M55" s="82" t="s">
        <v>162</v>
      </c>
      <c r="N55" s="83" t="s">
        <v>160</v>
      </c>
      <c r="Q55" s="54"/>
    </row>
    <row r="56" spans="1:17" ht="21" customHeight="1" thickTop="1" thickBot="1">
      <c r="A56" s="78" t="s">
        <v>163</v>
      </c>
      <c r="B56" s="84" t="s">
        <v>164</v>
      </c>
      <c r="C56" s="321">
        <v>159.43177922000004</v>
      </c>
      <c r="D56" s="321">
        <v>172.46586216000003</v>
      </c>
      <c r="E56" s="321">
        <v>281.82938274000003</v>
      </c>
      <c r="F56" s="321">
        <v>11.085041</v>
      </c>
      <c r="G56" s="321">
        <v>4557.4249452639997</v>
      </c>
      <c r="H56" s="321">
        <v>898.66961140000001</v>
      </c>
      <c r="I56" s="321">
        <v>155.08263198</v>
      </c>
      <c r="J56" s="321">
        <v>384.83405282999996</v>
      </c>
      <c r="K56" s="321">
        <v>39.463836000000001</v>
      </c>
      <c r="L56" s="321">
        <f t="shared" si="0"/>
        <v>6660.2871425939993</v>
      </c>
      <c r="M56" s="85" t="s">
        <v>165</v>
      </c>
      <c r="N56" s="86" t="s">
        <v>163</v>
      </c>
      <c r="Q56" s="54"/>
    </row>
    <row r="57" spans="1:17" ht="21" customHeight="1" thickTop="1" thickBot="1">
      <c r="A57" s="77" t="s">
        <v>166</v>
      </c>
      <c r="B57" s="81" t="s">
        <v>167</v>
      </c>
      <c r="C57" s="323">
        <v>2.4437317800000002</v>
      </c>
      <c r="D57" s="323">
        <v>0.17542433999999996</v>
      </c>
      <c r="E57" s="323">
        <v>0.48707052000000006</v>
      </c>
      <c r="F57" s="323">
        <v>4.4173600000000007E-2</v>
      </c>
      <c r="G57" s="323">
        <v>0.26212975999999999</v>
      </c>
      <c r="H57" s="323">
        <v>1E-3</v>
      </c>
      <c r="I57" s="323">
        <v>5.0000000000000001E-4</v>
      </c>
      <c r="J57" s="323">
        <v>0</v>
      </c>
      <c r="K57" s="323">
        <v>0.39107139999999996</v>
      </c>
      <c r="L57" s="323">
        <f t="shared" si="0"/>
        <v>3.8051014000000007</v>
      </c>
      <c r="M57" s="82" t="s">
        <v>168</v>
      </c>
      <c r="N57" s="83" t="s">
        <v>166</v>
      </c>
      <c r="Q57" s="54"/>
    </row>
    <row r="58" spans="1:17" ht="21" customHeight="1" thickTop="1" thickBot="1">
      <c r="A58" s="78" t="s">
        <v>169</v>
      </c>
      <c r="B58" s="84" t="s">
        <v>524</v>
      </c>
      <c r="C58" s="326">
        <v>117.56766495299999</v>
      </c>
      <c r="D58" s="326">
        <v>32.88178997</v>
      </c>
      <c r="E58" s="326">
        <v>6.9789019999999997</v>
      </c>
      <c r="F58" s="326">
        <v>2.258E-3</v>
      </c>
      <c r="G58" s="326">
        <v>4.36219409</v>
      </c>
      <c r="H58" s="326">
        <v>4.8575440000000001E-3</v>
      </c>
      <c r="I58" s="326">
        <v>8.2376411799999989</v>
      </c>
      <c r="J58" s="326">
        <v>0</v>
      </c>
      <c r="K58" s="326">
        <v>1.1825099999999999E-3</v>
      </c>
      <c r="L58" s="326">
        <f>SUM(C58:K58)</f>
        <v>170.03649024700002</v>
      </c>
      <c r="M58" s="85" t="s">
        <v>171</v>
      </c>
      <c r="N58" s="86" t="s">
        <v>169</v>
      </c>
      <c r="Q58" s="54"/>
    </row>
    <row r="59" spans="1:17" ht="21" customHeight="1" thickTop="1" thickBot="1">
      <c r="A59" s="77" t="s">
        <v>172</v>
      </c>
      <c r="B59" s="81" t="s">
        <v>173</v>
      </c>
      <c r="C59" s="322">
        <v>2.0219367699999995</v>
      </c>
      <c r="D59" s="322">
        <v>1.1691761899999999</v>
      </c>
      <c r="E59" s="322">
        <v>0</v>
      </c>
      <c r="F59" s="322">
        <v>0</v>
      </c>
      <c r="G59" s="322">
        <v>0</v>
      </c>
      <c r="H59" s="322">
        <v>0</v>
      </c>
      <c r="I59" s="322">
        <v>0</v>
      </c>
      <c r="J59" s="322">
        <v>0</v>
      </c>
      <c r="K59" s="322">
        <v>0</v>
      </c>
      <c r="L59" s="323">
        <f t="shared" si="0"/>
        <v>3.1911129599999994</v>
      </c>
      <c r="M59" s="82" t="s">
        <v>174</v>
      </c>
      <c r="N59" s="83" t="s">
        <v>172</v>
      </c>
      <c r="Q59" s="54"/>
    </row>
    <row r="60" spans="1:17" ht="21" customHeight="1" thickTop="1" thickBot="1">
      <c r="A60" s="78" t="s">
        <v>175</v>
      </c>
      <c r="B60" s="84" t="s">
        <v>176</v>
      </c>
      <c r="C60" s="320">
        <v>5.6412477499999998</v>
      </c>
      <c r="D60" s="320">
        <v>0</v>
      </c>
      <c r="E60" s="320">
        <v>6.9158982299999998</v>
      </c>
      <c r="F60" s="320">
        <v>2.258E-3</v>
      </c>
      <c r="G60" s="320">
        <v>4.4897399999999999E-3</v>
      </c>
      <c r="H60" s="320">
        <v>0</v>
      </c>
      <c r="I60" s="320">
        <v>0</v>
      </c>
      <c r="J60" s="320">
        <v>0</v>
      </c>
      <c r="K60" s="320">
        <v>0</v>
      </c>
      <c r="L60" s="321">
        <f t="shared" si="0"/>
        <v>12.563893719999999</v>
      </c>
      <c r="M60" s="85" t="s">
        <v>177</v>
      </c>
      <c r="N60" s="86" t="s">
        <v>175</v>
      </c>
      <c r="Q60" s="54"/>
    </row>
    <row r="61" spans="1:17" ht="21" customHeight="1" thickTop="1" thickBot="1">
      <c r="A61" s="77" t="s">
        <v>178</v>
      </c>
      <c r="B61" s="81" t="s">
        <v>179</v>
      </c>
      <c r="C61" s="322">
        <v>0</v>
      </c>
      <c r="D61" s="322">
        <v>0</v>
      </c>
      <c r="E61" s="322">
        <v>0</v>
      </c>
      <c r="F61" s="322">
        <v>0</v>
      </c>
      <c r="G61" s="322">
        <v>0</v>
      </c>
      <c r="H61" s="322">
        <v>0</v>
      </c>
      <c r="I61" s="322">
        <v>0</v>
      </c>
      <c r="J61" s="322">
        <v>0</v>
      </c>
      <c r="K61" s="322">
        <v>0</v>
      </c>
      <c r="L61" s="323">
        <f t="shared" si="0"/>
        <v>0</v>
      </c>
      <c r="M61" s="82" t="s">
        <v>180</v>
      </c>
      <c r="N61" s="83" t="s">
        <v>178</v>
      </c>
      <c r="Q61" s="54"/>
    </row>
    <row r="62" spans="1:17" ht="32" thickTop="1">
      <c r="A62" s="340" t="s">
        <v>181</v>
      </c>
      <c r="B62" s="341" t="s">
        <v>182</v>
      </c>
      <c r="C62" s="342">
        <v>91.968452732999992</v>
      </c>
      <c r="D62" s="342">
        <v>29.098203880000003</v>
      </c>
      <c r="E62" s="342">
        <v>1.373569E-2</v>
      </c>
      <c r="F62" s="342">
        <v>0</v>
      </c>
      <c r="G62" s="342">
        <v>1.7067948099999999</v>
      </c>
      <c r="H62" s="342">
        <v>3.6867100000000002E-3</v>
      </c>
      <c r="I62" s="342">
        <v>0</v>
      </c>
      <c r="J62" s="342">
        <v>0</v>
      </c>
      <c r="K62" s="342">
        <v>0</v>
      </c>
      <c r="L62" s="343">
        <f t="shared" si="0"/>
        <v>122.790873823</v>
      </c>
      <c r="M62" s="344" t="s">
        <v>183</v>
      </c>
      <c r="N62" s="345" t="s">
        <v>181</v>
      </c>
      <c r="Q62" s="54"/>
    </row>
    <row r="63" spans="1:17" ht="21.5" thickBot="1">
      <c r="A63" s="80" t="s">
        <v>184</v>
      </c>
      <c r="B63" s="87" t="s">
        <v>185</v>
      </c>
      <c r="C63" s="322">
        <v>0</v>
      </c>
      <c r="D63" s="322">
        <v>0</v>
      </c>
      <c r="E63" s="322">
        <v>2E-3</v>
      </c>
      <c r="F63" s="322">
        <v>0</v>
      </c>
      <c r="G63" s="322">
        <v>0</v>
      </c>
      <c r="H63" s="322">
        <v>0</v>
      </c>
      <c r="I63" s="322">
        <v>0</v>
      </c>
      <c r="J63" s="322">
        <v>0</v>
      </c>
      <c r="K63" s="322">
        <v>1E-3</v>
      </c>
      <c r="L63" s="323">
        <f t="shared" si="0"/>
        <v>3.0000000000000001E-3</v>
      </c>
      <c r="M63" s="88" t="s">
        <v>287</v>
      </c>
      <c r="N63" s="89" t="s">
        <v>184</v>
      </c>
      <c r="Q63" s="54"/>
    </row>
    <row r="64" spans="1:17" ht="27" thickTop="1" thickBot="1">
      <c r="A64" s="78" t="s">
        <v>186</v>
      </c>
      <c r="B64" s="84" t="s">
        <v>187</v>
      </c>
      <c r="C64" s="320">
        <v>0</v>
      </c>
      <c r="D64" s="320">
        <v>0</v>
      </c>
      <c r="E64" s="320">
        <v>0</v>
      </c>
      <c r="F64" s="320">
        <v>0</v>
      </c>
      <c r="G64" s="320">
        <v>0</v>
      </c>
      <c r="H64" s="320">
        <v>0</v>
      </c>
      <c r="I64" s="320">
        <v>0</v>
      </c>
      <c r="J64" s="320">
        <v>0</v>
      </c>
      <c r="K64" s="320">
        <v>0</v>
      </c>
      <c r="L64" s="321">
        <f t="shared" si="0"/>
        <v>0</v>
      </c>
      <c r="M64" s="85" t="s">
        <v>188</v>
      </c>
      <c r="N64" s="86" t="s">
        <v>186</v>
      </c>
      <c r="Q64" s="54"/>
    </row>
    <row r="65" spans="1:17" ht="27" thickTop="1" thickBot="1">
      <c r="A65" s="77" t="s">
        <v>189</v>
      </c>
      <c r="B65" s="81" t="s">
        <v>190</v>
      </c>
      <c r="C65" s="322">
        <v>14.608071649999998</v>
      </c>
      <c r="D65" s="322">
        <v>2.6144099000000001</v>
      </c>
      <c r="E65" s="322">
        <v>4.7158569999999997E-2</v>
      </c>
      <c r="F65" s="322">
        <v>0</v>
      </c>
      <c r="G65" s="322">
        <v>2.6509095400000002</v>
      </c>
      <c r="H65" s="322">
        <v>1.1177819999999999E-3</v>
      </c>
      <c r="I65" s="322">
        <v>8.2376411799999989</v>
      </c>
      <c r="J65" s="322">
        <v>0</v>
      </c>
      <c r="K65" s="322">
        <v>1.8250999999999999E-4</v>
      </c>
      <c r="L65" s="323">
        <f t="shared" si="0"/>
        <v>28.159491131999996</v>
      </c>
      <c r="M65" s="82" t="s">
        <v>191</v>
      </c>
      <c r="N65" s="83" t="s">
        <v>189</v>
      </c>
      <c r="Q65" s="54"/>
    </row>
    <row r="66" spans="1:17" ht="22" thickTop="1" thickBot="1">
      <c r="A66" s="78" t="s">
        <v>192</v>
      </c>
      <c r="B66" s="84" t="s">
        <v>193</v>
      </c>
      <c r="C66" s="320">
        <v>0.38935605000000001</v>
      </c>
      <c r="D66" s="320">
        <v>0</v>
      </c>
      <c r="E66" s="320">
        <v>1.0951E-4</v>
      </c>
      <c r="F66" s="320">
        <v>0</v>
      </c>
      <c r="G66" s="320">
        <v>0</v>
      </c>
      <c r="H66" s="320">
        <v>0</v>
      </c>
      <c r="I66" s="320">
        <v>0</v>
      </c>
      <c r="J66" s="320">
        <v>0</v>
      </c>
      <c r="K66" s="320">
        <v>0</v>
      </c>
      <c r="L66" s="321">
        <f t="shared" si="0"/>
        <v>0.38946555999999999</v>
      </c>
      <c r="M66" s="85" t="s">
        <v>194</v>
      </c>
      <c r="N66" s="86" t="s">
        <v>192</v>
      </c>
      <c r="Q66" s="54"/>
    </row>
    <row r="67" spans="1:17" ht="15" thickTop="1" thickBot="1">
      <c r="A67" s="77" t="s">
        <v>195</v>
      </c>
      <c r="B67" s="81" t="s">
        <v>196</v>
      </c>
      <c r="C67" s="322">
        <v>2.9386000000000001</v>
      </c>
      <c r="D67" s="322">
        <v>0</v>
      </c>
      <c r="E67" s="322">
        <v>0</v>
      </c>
      <c r="F67" s="322">
        <v>0</v>
      </c>
      <c r="G67" s="322">
        <v>0</v>
      </c>
      <c r="H67" s="322">
        <v>5.3052E-5</v>
      </c>
      <c r="I67" s="322">
        <v>0</v>
      </c>
      <c r="J67" s="322">
        <v>0</v>
      </c>
      <c r="K67" s="322">
        <v>0</v>
      </c>
      <c r="L67" s="323">
        <f t="shared" si="0"/>
        <v>2.9386530520000003</v>
      </c>
      <c r="M67" s="82" t="s">
        <v>197</v>
      </c>
      <c r="N67" s="83" t="s">
        <v>195</v>
      </c>
      <c r="Q67" s="54"/>
    </row>
    <row r="68" spans="1:17" ht="15" thickTop="1" thickBot="1">
      <c r="A68" s="78" t="s">
        <v>198</v>
      </c>
      <c r="B68" s="84" t="s">
        <v>23</v>
      </c>
      <c r="C68" s="325">
        <v>19.185746041000002</v>
      </c>
      <c r="D68" s="325">
        <v>3.7658341060000007</v>
      </c>
      <c r="E68" s="325">
        <v>21.431736078000004</v>
      </c>
      <c r="F68" s="325">
        <v>4.1547610139999991</v>
      </c>
      <c r="G68" s="325">
        <v>3.2849341249999995</v>
      </c>
      <c r="H68" s="325">
        <v>1.5535969269999996</v>
      </c>
      <c r="I68" s="325">
        <v>14.863650400999999</v>
      </c>
      <c r="J68" s="325">
        <v>2.3696256990000002</v>
      </c>
      <c r="K68" s="325">
        <v>4.8202024000000003E-2</v>
      </c>
      <c r="L68" s="326">
        <f>SUM(C68:K68)</f>
        <v>70.658086415</v>
      </c>
      <c r="M68" s="85" t="s">
        <v>199</v>
      </c>
      <c r="N68" s="86" t="s">
        <v>198</v>
      </c>
      <c r="Q68" s="54"/>
    </row>
    <row r="69" spans="1:17" ht="27" thickTop="1" thickBot="1">
      <c r="A69" s="77" t="s">
        <v>200</v>
      </c>
      <c r="B69" s="81" t="s">
        <v>201</v>
      </c>
      <c r="C69" s="322">
        <v>1.2666811199999999</v>
      </c>
      <c r="D69" s="322">
        <v>0</v>
      </c>
      <c r="E69" s="322">
        <v>0</v>
      </c>
      <c r="F69" s="322">
        <v>0</v>
      </c>
      <c r="G69" s="322">
        <v>6.2000000000000003E-5</v>
      </c>
      <c r="H69" s="322">
        <v>0</v>
      </c>
      <c r="I69" s="322">
        <v>0</v>
      </c>
      <c r="J69" s="322">
        <v>0</v>
      </c>
      <c r="K69" s="322">
        <v>0</v>
      </c>
      <c r="L69" s="323">
        <f t="shared" si="0"/>
        <v>1.2667431199999999</v>
      </c>
      <c r="M69" s="82" t="s">
        <v>202</v>
      </c>
      <c r="N69" s="83" t="s">
        <v>200</v>
      </c>
      <c r="Q69" s="54"/>
    </row>
    <row r="70" spans="1:17" ht="15" thickTop="1" thickBot="1">
      <c r="A70" s="78" t="s">
        <v>203</v>
      </c>
      <c r="B70" s="84" t="s">
        <v>204</v>
      </c>
      <c r="C70" s="320">
        <v>2.2906826900000006</v>
      </c>
      <c r="D70" s="320">
        <v>0</v>
      </c>
      <c r="E70" s="320">
        <v>6.75772E-3</v>
      </c>
      <c r="F70" s="320">
        <v>9.0320000000000005E-4</v>
      </c>
      <c r="G70" s="320">
        <v>2.6689999999999998E-2</v>
      </c>
      <c r="H70" s="320">
        <v>0</v>
      </c>
      <c r="I70" s="320">
        <v>0</v>
      </c>
      <c r="J70" s="320">
        <v>0</v>
      </c>
      <c r="K70" s="320">
        <v>0</v>
      </c>
      <c r="L70" s="321">
        <f t="shared" si="0"/>
        <v>2.3250336100000006</v>
      </c>
      <c r="M70" s="85" t="s">
        <v>244</v>
      </c>
      <c r="N70" s="86" t="s">
        <v>203</v>
      </c>
      <c r="Q70" s="54"/>
    </row>
    <row r="71" spans="1:17" ht="22" thickTop="1" thickBot="1">
      <c r="A71" s="77" t="s">
        <v>205</v>
      </c>
      <c r="B71" s="81" t="s">
        <v>245</v>
      </c>
      <c r="C71" s="322">
        <v>0</v>
      </c>
      <c r="D71" s="322">
        <v>0</v>
      </c>
      <c r="E71" s="322">
        <v>1.4954600000000001E-3</v>
      </c>
      <c r="F71" s="322">
        <v>0</v>
      </c>
      <c r="G71" s="322">
        <v>0</v>
      </c>
      <c r="H71" s="322">
        <v>0</v>
      </c>
      <c r="I71" s="322">
        <v>0</v>
      </c>
      <c r="J71" s="322">
        <v>0</v>
      </c>
      <c r="K71" s="322">
        <v>0</v>
      </c>
      <c r="L71" s="323">
        <f t="shared" si="0"/>
        <v>1.4954600000000001E-3</v>
      </c>
      <c r="M71" s="82" t="s">
        <v>206</v>
      </c>
      <c r="N71" s="83" t="s">
        <v>205</v>
      </c>
      <c r="Q71" s="54"/>
    </row>
    <row r="72" spans="1:17" ht="22" thickTop="1" thickBot="1">
      <c r="A72" s="78" t="s">
        <v>207</v>
      </c>
      <c r="B72" s="84" t="s">
        <v>208</v>
      </c>
      <c r="C72" s="320">
        <v>0.47438669999999999</v>
      </c>
      <c r="D72" s="320">
        <v>0</v>
      </c>
      <c r="E72" s="320">
        <v>0</v>
      </c>
      <c r="F72" s="320">
        <v>9.0320000000000005E-4</v>
      </c>
      <c r="G72" s="320">
        <v>0.25705582900000001</v>
      </c>
      <c r="H72" s="320">
        <v>0</v>
      </c>
      <c r="I72" s="320">
        <v>0</v>
      </c>
      <c r="J72" s="320">
        <v>0</v>
      </c>
      <c r="K72" s="320">
        <v>0</v>
      </c>
      <c r="L72" s="321">
        <f t="shared" si="0"/>
        <v>0.73234572899999995</v>
      </c>
      <c r="M72" s="85" t="s">
        <v>209</v>
      </c>
      <c r="N72" s="86" t="s">
        <v>207</v>
      </c>
      <c r="Q72" s="54"/>
    </row>
    <row r="73" spans="1:17" ht="15" thickTop="1" thickBot="1">
      <c r="A73" s="77" t="s">
        <v>210</v>
      </c>
      <c r="B73" s="81" t="s">
        <v>211</v>
      </c>
      <c r="C73" s="322">
        <v>0.19928187999999999</v>
      </c>
      <c r="D73" s="322">
        <v>8.5855259999999989E-2</v>
      </c>
      <c r="E73" s="322">
        <v>0</v>
      </c>
      <c r="F73" s="322">
        <v>0</v>
      </c>
      <c r="G73" s="322">
        <v>0</v>
      </c>
      <c r="H73" s="322">
        <v>0</v>
      </c>
      <c r="I73" s="322">
        <v>0</v>
      </c>
      <c r="J73" s="322">
        <v>0</v>
      </c>
      <c r="K73" s="322">
        <v>0</v>
      </c>
      <c r="L73" s="323">
        <f t="shared" ref="L73:L76" si="2">SUM(C73:K73)</f>
        <v>0.28513714000000001</v>
      </c>
      <c r="M73" s="82" t="s">
        <v>212</v>
      </c>
      <c r="N73" s="83" t="s">
        <v>210</v>
      </c>
      <c r="Q73" s="54"/>
    </row>
    <row r="74" spans="1:17" ht="27" thickTop="1" thickBot="1">
      <c r="A74" s="78">
        <v>87</v>
      </c>
      <c r="B74" s="84" t="s">
        <v>213</v>
      </c>
      <c r="C74" s="320">
        <v>1.00677499</v>
      </c>
      <c r="D74" s="320">
        <v>0.29125757000000002</v>
      </c>
      <c r="E74" s="320">
        <v>2.6887917099999994</v>
      </c>
      <c r="F74" s="320">
        <v>1.022056E-2</v>
      </c>
      <c r="G74" s="320">
        <v>2.5343317869999997</v>
      </c>
      <c r="H74" s="320">
        <v>0.10183692999999999</v>
      </c>
      <c r="I74" s="320">
        <v>14.723020979999999</v>
      </c>
      <c r="J74" s="320">
        <v>2.35712213</v>
      </c>
      <c r="K74" s="320">
        <v>0</v>
      </c>
      <c r="L74" s="321">
        <f t="shared" si="2"/>
        <v>23.713356656999999</v>
      </c>
      <c r="M74" s="85" t="s">
        <v>214</v>
      </c>
      <c r="N74" s="86" t="s">
        <v>215</v>
      </c>
      <c r="Q74" s="54"/>
    </row>
    <row r="75" spans="1:17" ht="32.5" thickTop="1" thickBot="1">
      <c r="A75" s="77">
        <v>88</v>
      </c>
      <c r="B75" s="81" t="s">
        <v>216</v>
      </c>
      <c r="C75" s="322">
        <v>0</v>
      </c>
      <c r="D75" s="322">
        <v>0</v>
      </c>
      <c r="E75" s="322">
        <v>0</v>
      </c>
      <c r="F75" s="322">
        <v>0</v>
      </c>
      <c r="G75" s="322">
        <v>3.5000000000000001E-3</v>
      </c>
      <c r="H75" s="322">
        <v>0</v>
      </c>
      <c r="I75" s="322">
        <v>0</v>
      </c>
      <c r="J75" s="322">
        <v>0</v>
      </c>
      <c r="K75" s="322">
        <v>0</v>
      </c>
      <c r="L75" s="323">
        <f t="shared" si="2"/>
        <v>3.5000000000000001E-3</v>
      </c>
      <c r="M75" s="82" t="s">
        <v>286</v>
      </c>
      <c r="N75" s="83" t="s">
        <v>218</v>
      </c>
      <c r="Q75" s="54"/>
    </row>
    <row r="76" spans="1:17" ht="27" thickTop="1" thickBot="1">
      <c r="A76" s="78">
        <v>89</v>
      </c>
      <c r="B76" s="84" t="s">
        <v>219</v>
      </c>
      <c r="C76" s="320">
        <v>13.947938661</v>
      </c>
      <c r="D76" s="320">
        <v>3.3887212760000005</v>
      </c>
      <c r="E76" s="320">
        <v>18.734691188000006</v>
      </c>
      <c r="F76" s="320">
        <v>4.1427340539999999</v>
      </c>
      <c r="G76" s="320">
        <v>0.46329450899999997</v>
      </c>
      <c r="H76" s="320">
        <v>1.4517599969999997</v>
      </c>
      <c r="I76" s="320">
        <v>0.140629421</v>
      </c>
      <c r="J76" s="320">
        <v>1.2503568999999999E-2</v>
      </c>
      <c r="K76" s="320">
        <v>4.8202024000000003E-2</v>
      </c>
      <c r="L76" s="321">
        <f t="shared" si="2"/>
        <v>42.330474699000007</v>
      </c>
      <c r="M76" s="85" t="s">
        <v>246</v>
      </c>
      <c r="N76" s="86" t="s">
        <v>220</v>
      </c>
      <c r="Q76" s="54"/>
    </row>
    <row r="77" spans="1:17" ht="26.5" thickTop="1">
      <c r="A77" s="33" t="s">
        <v>221</v>
      </c>
      <c r="B77" s="34" t="s">
        <v>525</v>
      </c>
      <c r="C77" s="332">
        <v>2E-3</v>
      </c>
      <c r="D77" s="332">
        <v>0</v>
      </c>
      <c r="E77" s="332">
        <v>0</v>
      </c>
      <c r="F77" s="332">
        <v>3.7500000000000001E-4</v>
      </c>
      <c r="G77" s="332">
        <v>2.7572579999999999E-2</v>
      </c>
      <c r="H77" s="332">
        <v>0</v>
      </c>
      <c r="I77" s="332">
        <v>1.5E-3</v>
      </c>
      <c r="J77" s="332">
        <v>0</v>
      </c>
      <c r="K77" s="332">
        <v>1.5E-3</v>
      </c>
      <c r="L77" s="333">
        <v>9.0501319999999982E-2</v>
      </c>
      <c r="M77" s="35" t="s">
        <v>251</v>
      </c>
      <c r="N77" s="36" t="s">
        <v>221</v>
      </c>
      <c r="Q77" s="54"/>
    </row>
    <row r="78" spans="1:17" ht="24.75" customHeight="1">
      <c r="A78" s="426" t="s">
        <v>29</v>
      </c>
      <c r="B78" s="426" t="s">
        <v>222</v>
      </c>
      <c r="C78" s="285">
        <f>C77+C68+C58+C48+C38+C34+C30+C20+C17+C6</f>
        <v>17804.005125347005</v>
      </c>
      <c r="D78" s="285">
        <f>D77+D68+D58+D48+D38+D34+D30+D20+D17+D6</f>
        <v>1441.8421920779999</v>
      </c>
      <c r="E78" s="285">
        <f t="shared" ref="E78:J78" si="3">E77+E68+E58+E48+E38+E34+E30+E20+E17+E6</f>
        <v>37413.483954794006</v>
      </c>
      <c r="F78" s="285">
        <f t="shared" si="3"/>
        <v>1109.9076354859999</v>
      </c>
      <c r="G78" s="285">
        <f t="shared" si="3"/>
        <v>233818.41319784499</v>
      </c>
      <c r="H78" s="285">
        <f t="shared" si="3"/>
        <v>4882.2822607670005</v>
      </c>
      <c r="I78" s="285">
        <f t="shared" si="3"/>
        <v>4855.0755056810003</v>
      </c>
      <c r="J78" s="285">
        <f t="shared" si="3"/>
        <v>1639.172805079</v>
      </c>
      <c r="K78" s="285">
        <f>K77+K68+K58+K48+K38+K34+K30+K20+K17+K6</f>
        <v>4211.6172334580006</v>
      </c>
      <c r="L78" s="285">
        <f>L77+L68+L58+L48+L38+L34+L30+L20+L17+L6</f>
        <v>307175.85746427497</v>
      </c>
      <c r="M78" s="427" t="s">
        <v>285</v>
      </c>
      <c r="N78" s="427"/>
      <c r="Q78" s="54"/>
    </row>
    <row r="79" spans="1:17">
      <c r="A79" s="93" t="s">
        <v>283</v>
      </c>
      <c r="B79" s="93"/>
      <c r="G79" s="2"/>
      <c r="K79" s="197"/>
      <c r="N79" s="4" t="s">
        <v>485</v>
      </c>
    </row>
    <row r="80" spans="1:17">
      <c r="A80" s="424" t="s">
        <v>488</v>
      </c>
      <c r="B80" s="424"/>
      <c r="C80" s="174"/>
      <c r="D80" s="130"/>
      <c r="E80" s="132"/>
      <c r="F80" s="132"/>
      <c r="G80" s="132"/>
      <c r="H80" s="132"/>
      <c r="I80" s="132"/>
      <c r="J80" s="132"/>
      <c r="K80" s="132"/>
      <c r="L80" s="272"/>
      <c r="M80" s="425" t="s">
        <v>489</v>
      </c>
      <c r="N80" s="425"/>
    </row>
    <row r="81" spans="3:12">
      <c r="C81" s="257"/>
      <c r="D81" s="257"/>
      <c r="E81" s="257"/>
      <c r="F81" s="257"/>
      <c r="G81" s="257"/>
      <c r="H81" s="257"/>
      <c r="I81" s="257"/>
      <c r="J81" s="257"/>
      <c r="K81" s="257"/>
      <c r="L81" s="258"/>
    </row>
    <row r="82" spans="3:12">
      <c r="C82" s="257"/>
      <c r="D82" s="257"/>
      <c r="E82" s="257"/>
      <c r="F82" s="257"/>
      <c r="G82" s="257"/>
      <c r="H82" s="257"/>
      <c r="I82" s="257"/>
      <c r="J82" s="257"/>
      <c r="K82" s="257"/>
      <c r="L82" s="258"/>
    </row>
    <row r="83" spans="3:12">
      <c r="C83" s="257"/>
      <c r="D83" s="257"/>
      <c r="E83" s="257"/>
      <c r="F83" s="257"/>
      <c r="G83" s="257"/>
      <c r="H83" s="257"/>
      <c r="I83" s="257"/>
      <c r="J83" s="257"/>
      <c r="K83" s="257"/>
      <c r="L83" s="258"/>
    </row>
    <row r="84" spans="3:12">
      <c r="C84" s="259"/>
      <c r="D84" s="259"/>
      <c r="E84" s="259"/>
      <c r="F84" s="259"/>
      <c r="G84" s="259"/>
      <c r="H84" s="259"/>
      <c r="I84" s="259"/>
      <c r="J84" s="259"/>
      <c r="K84" s="259"/>
      <c r="L84" s="258"/>
    </row>
    <row r="85" spans="3:12">
      <c r="K85" s="258"/>
    </row>
    <row r="86" spans="3:12">
      <c r="K86" s="258"/>
      <c r="L86" s="260"/>
    </row>
    <row r="87" spans="3:12">
      <c r="K87" s="258"/>
      <c r="L87" s="260"/>
    </row>
    <row r="88" spans="3:12">
      <c r="K88" s="258"/>
      <c r="L88" s="260"/>
    </row>
    <row r="89" spans="3:12">
      <c r="K89" s="258"/>
      <c r="L89" s="261"/>
    </row>
    <row r="90" spans="3:12">
      <c r="K90" s="258"/>
      <c r="L90" s="262"/>
    </row>
    <row r="91" spans="3:12">
      <c r="K91" s="258"/>
      <c r="L91" s="263"/>
    </row>
    <row r="92" spans="3:12">
      <c r="K92" s="258"/>
      <c r="L92" s="263"/>
    </row>
    <row r="93" spans="3:12">
      <c r="K93" s="258"/>
      <c r="L93" s="263"/>
    </row>
    <row r="94" spans="3:12">
      <c r="K94" s="258"/>
      <c r="L94" s="263"/>
    </row>
    <row r="95" spans="3:12">
      <c r="K95" s="258"/>
      <c r="L95" s="263"/>
    </row>
    <row r="96" spans="3:12">
      <c r="C96" s="258"/>
      <c r="D96" s="258"/>
      <c r="E96" s="258"/>
      <c r="F96" s="258"/>
      <c r="G96" s="258"/>
      <c r="H96" s="258"/>
      <c r="I96" s="258"/>
      <c r="J96" s="258"/>
      <c r="K96" s="258"/>
      <c r="L96" s="258"/>
    </row>
    <row r="97" spans="3:12">
      <c r="C97" s="60"/>
      <c r="D97" s="60"/>
      <c r="E97" s="60"/>
      <c r="F97" s="60"/>
      <c r="G97" s="60"/>
      <c r="H97" s="60"/>
      <c r="I97" s="60"/>
      <c r="J97" s="60"/>
      <c r="K97" s="60"/>
      <c r="L97" s="258"/>
    </row>
    <row r="98" spans="3:12">
      <c r="C98" s="258"/>
      <c r="D98" s="258"/>
      <c r="E98" s="258"/>
      <c r="F98" s="258"/>
      <c r="G98" s="258"/>
      <c r="H98" s="258"/>
      <c r="I98" s="258"/>
      <c r="J98" s="258"/>
      <c r="K98" s="258"/>
      <c r="L98" s="258"/>
    </row>
  </sheetData>
  <mergeCells count="10">
    <mergeCell ref="A80:B80"/>
    <mergeCell ref="M80:N80"/>
    <mergeCell ref="A78:B78"/>
    <mergeCell ref="M78:N78"/>
    <mergeCell ref="A1:N1"/>
    <mergeCell ref="A2:N2"/>
    <mergeCell ref="A3:N3"/>
    <mergeCell ref="A5:B5"/>
    <mergeCell ref="M5:N5"/>
    <mergeCell ref="D4:K4"/>
  </mergeCells>
  <printOptions horizontalCentered="1" verticalCentered="1"/>
  <pageMargins left="0" right="0" top="0" bottom="0" header="0.51181102362204722" footer="0.51181102362204722"/>
  <pageSetup paperSize="9" scale="80" fitToHeight="0" orientation="landscape" r:id="rId1"/>
  <headerFooter alignWithMargins="0"/>
  <rowBreaks count="4" manualBreakCount="4">
    <brk id="16" max="13" man="1"/>
    <brk id="29" max="13" man="1"/>
    <brk id="46" max="13" man="1"/>
    <brk id="62"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4"/>
  <sheetViews>
    <sheetView rightToLeft="1" view="pageBreakPreview" zoomScaleSheetLayoutView="100" workbookViewId="0">
      <selection sqref="A1:L1"/>
    </sheetView>
  </sheetViews>
  <sheetFormatPr defaultRowHeight="14"/>
  <cols>
    <col min="1" max="1" width="23" style="4" customWidth="1"/>
    <col min="2" max="2" width="9.81640625" style="10" bestFit="1" customWidth="1"/>
    <col min="3" max="5" width="14.1796875" style="10" bestFit="1" customWidth="1"/>
    <col min="6" max="6" width="14" style="10" bestFit="1" customWidth="1"/>
    <col min="7" max="7" width="12.7265625" style="10" bestFit="1" customWidth="1"/>
    <col min="8" max="11" width="9.26953125" style="10" customWidth="1"/>
    <col min="12" max="12" width="23" style="4" customWidth="1"/>
    <col min="13" max="256" width="9.1796875" style="4"/>
    <col min="257" max="257" width="23" style="4" customWidth="1"/>
    <col min="258" max="267" width="8.7265625" style="4" customWidth="1"/>
    <col min="268" max="268" width="23" style="4" customWidth="1"/>
    <col min="269" max="512" width="9.1796875" style="4"/>
    <col min="513" max="513" width="23" style="4" customWidth="1"/>
    <col min="514" max="523" width="8.7265625" style="4" customWidth="1"/>
    <col min="524" max="524" width="23" style="4" customWidth="1"/>
    <col min="525" max="768" width="9.1796875" style="4"/>
    <col min="769" max="769" width="23" style="4" customWidth="1"/>
    <col min="770" max="779" width="8.7265625" style="4" customWidth="1"/>
    <col min="780" max="780" width="23" style="4" customWidth="1"/>
    <col min="781" max="1024" width="9.1796875" style="4"/>
    <col min="1025" max="1025" width="23" style="4" customWidth="1"/>
    <col min="1026" max="1035" width="8.7265625" style="4" customWidth="1"/>
    <col min="1036" max="1036" width="23" style="4" customWidth="1"/>
    <col min="1037" max="1280" width="9.1796875" style="4"/>
    <col min="1281" max="1281" width="23" style="4" customWidth="1"/>
    <col min="1282" max="1291" width="8.7265625" style="4" customWidth="1"/>
    <col min="1292" max="1292" width="23" style="4" customWidth="1"/>
    <col min="1293" max="1536" width="9.1796875" style="4"/>
    <col min="1537" max="1537" width="23" style="4" customWidth="1"/>
    <col min="1538" max="1547" width="8.7265625" style="4" customWidth="1"/>
    <col min="1548" max="1548" width="23" style="4" customWidth="1"/>
    <col min="1549" max="1792" width="9.1796875" style="4"/>
    <col min="1793" max="1793" width="23" style="4" customWidth="1"/>
    <col min="1794" max="1803" width="8.7265625" style="4" customWidth="1"/>
    <col min="1804" max="1804" width="23" style="4" customWidth="1"/>
    <col min="1805" max="2048" width="9.1796875" style="4"/>
    <col min="2049" max="2049" width="23" style="4" customWidth="1"/>
    <col min="2050" max="2059" width="8.7265625" style="4" customWidth="1"/>
    <col min="2060" max="2060" width="23" style="4" customWidth="1"/>
    <col min="2061" max="2304" width="9.1796875" style="4"/>
    <col min="2305" max="2305" width="23" style="4" customWidth="1"/>
    <col min="2306" max="2315" width="8.7265625" style="4" customWidth="1"/>
    <col min="2316" max="2316" width="23" style="4" customWidth="1"/>
    <col min="2317" max="2560" width="9.1796875" style="4"/>
    <col min="2561" max="2561" width="23" style="4" customWidth="1"/>
    <col min="2562" max="2571" width="8.7265625" style="4" customWidth="1"/>
    <col min="2572" max="2572" width="23" style="4" customWidth="1"/>
    <col min="2573" max="2816" width="9.1796875" style="4"/>
    <col min="2817" max="2817" width="23" style="4" customWidth="1"/>
    <col min="2818" max="2827" width="8.7265625" style="4" customWidth="1"/>
    <col min="2828" max="2828" width="23" style="4" customWidth="1"/>
    <col min="2829" max="3072" width="9.1796875" style="4"/>
    <col min="3073" max="3073" width="23" style="4" customWidth="1"/>
    <col min="3074" max="3083" width="8.7265625" style="4" customWidth="1"/>
    <col min="3084" max="3084" width="23" style="4" customWidth="1"/>
    <col min="3085" max="3328" width="9.1796875" style="4"/>
    <col min="3329" max="3329" width="23" style="4" customWidth="1"/>
    <col min="3330" max="3339" width="8.7265625" style="4" customWidth="1"/>
    <col min="3340" max="3340" width="23" style="4" customWidth="1"/>
    <col min="3341" max="3584" width="9.1796875" style="4"/>
    <col min="3585" max="3585" width="23" style="4" customWidth="1"/>
    <col min="3586" max="3595" width="8.7265625" style="4" customWidth="1"/>
    <col min="3596" max="3596" width="23" style="4" customWidth="1"/>
    <col min="3597" max="3840" width="9.1796875" style="4"/>
    <col min="3841" max="3841" width="23" style="4" customWidth="1"/>
    <col min="3842" max="3851" width="8.7265625" style="4" customWidth="1"/>
    <col min="3852" max="3852" width="23" style="4" customWidth="1"/>
    <col min="3853" max="4096" width="9.1796875" style="4"/>
    <col min="4097" max="4097" width="23" style="4" customWidth="1"/>
    <col min="4098" max="4107" width="8.7265625" style="4" customWidth="1"/>
    <col min="4108" max="4108" width="23" style="4" customWidth="1"/>
    <col min="4109" max="4352" width="9.1796875" style="4"/>
    <col min="4353" max="4353" width="23" style="4" customWidth="1"/>
    <col min="4354" max="4363" width="8.7265625" style="4" customWidth="1"/>
    <col min="4364" max="4364" width="23" style="4" customWidth="1"/>
    <col min="4365" max="4608" width="9.1796875" style="4"/>
    <col min="4609" max="4609" width="23" style="4" customWidth="1"/>
    <col min="4610" max="4619" width="8.7265625" style="4" customWidth="1"/>
    <col min="4620" max="4620" width="23" style="4" customWidth="1"/>
    <col min="4621" max="4864" width="9.1796875" style="4"/>
    <col min="4865" max="4865" width="23" style="4" customWidth="1"/>
    <col min="4866" max="4875" width="8.7265625" style="4" customWidth="1"/>
    <col min="4876" max="4876" width="23" style="4" customWidth="1"/>
    <col min="4877" max="5120" width="9.1796875" style="4"/>
    <col min="5121" max="5121" width="23" style="4" customWidth="1"/>
    <col min="5122" max="5131" width="8.7265625" style="4" customWidth="1"/>
    <col min="5132" max="5132" width="23" style="4" customWidth="1"/>
    <col min="5133" max="5376" width="9.1796875" style="4"/>
    <col min="5377" max="5377" width="23" style="4" customWidth="1"/>
    <col min="5378" max="5387" width="8.7265625" style="4" customWidth="1"/>
    <col min="5388" max="5388" width="23" style="4" customWidth="1"/>
    <col min="5389" max="5632" width="9.1796875" style="4"/>
    <col min="5633" max="5633" width="23" style="4" customWidth="1"/>
    <col min="5634" max="5643" width="8.7265625" style="4" customWidth="1"/>
    <col min="5644" max="5644" width="23" style="4" customWidth="1"/>
    <col min="5645" max="5888" width="9.1796875" style="4"/>
    <col min="5889" max="5889" width="23" style="4" customWidth="1"/>
    <col min="5890" max="5899" width="8.7265625" style="4" customWidth="1"/>
    <col min="5900" max="5900" width="23" style="4" customWidth="1"/>
    <col min="5901" max="6144" width="9.1796875" style="4"/>
    <col min="6145" max="6145" width="23" style="4" customWidth="1"/>
    <col min="6146" max="6155" width="8.7265625" style="4" customWidth="1"/>
    <col min="6156" max="6156" width="23" style="4" customWidth="1"/>
    <col min="6157" max="6400" width="9.1796875" style="4"/>
    <col min="6401" max="6401" width="23" style="4" customWidth="1"/>
    <col min="6402" max="6411" width="8.7265625" style="4" customWidth="1"/>
    <col min="6412" max="6412" width="23" style="4" customWidth="1"/>
    <col min="6413" max="6656" width="9.1796875" style="4"/>
    <col min="6657" max="6657" width="23" style="4" customWidth="1"/>
    <col min="6658" max="6667" width="8.7265625" style="4" customWidth="1"/>
    <col min="6668" max="6668" width="23" style="4" customWidth="1"/>
    <col min="6669" max="6912" width="9.1796875" style="4"/>
    <col min="6913" max="6913" width="23" style="4" customWidth="1"/>
    <col min="6914" max="6923" width="8.7265625" style="4" customWidth="1"/>
    <col min="6924" max="6924" width="23" style="4" customWidth="1"/>
    <col min="6925" max="7168" width="9.1796875" style="4"/>
    <col min="7169" max="7169" width="23" style="4" customWidth="1"/>
    <col min="7170" max="7179" width="8.7265625" style="4" customWidth="1"/>
    <col min="7180" max="7180" width="23" style="4" customWidth="1"/>
    <col min="7181" max="7424" width="9.1796875" style="4"/>
    <col min="7425" max="7425" width="23" style="4" customWidth="1"/>
    <col min="7426" max="7435" width="8.7265625" style="4" customWidth="1"/>
    <col min="7436" max="7436" width="23" style="4" customWidth="1"/>
    <col min="7437" max="7680" width="9.1796875" style="4"/>
    <col min="7681" max="7681" width="23" style="4" customWidth="1"/>
    <col min="7682" max="7691" width="8.7265625" style="4" customWidth="1"/>
    <col min="7692" max="7692" width="23" style="4" customWidth="1"/>
    <col min="7693" max="7936" width="9.1796875" style="4"/>
    <col min="7937" max="7937" width="23" style="4" customWidth="1"/>
    <col min="7938" max="7947" width="8.7265625" style="4" customWidth="1"/>
    <col min="7948" max="7948" width="23" style="4" customWidth="1"/>
    <col min="7949" max="8192" width="9.1796875" style="4"/>
    <col min="8193" max="8193" width="23" style="4" customWidth="1"/>
    <col min="8194" max="8203" width="8.7265625" style="4" customWidth="1"/>
    <col min="8204" max="8204" width="23" style="4" customWidth="1"/>
    <col min="8205" max="8448" width="9.1796875" style="4"/>
    <col min="8449" max="8449" width="23" style="4" customWidth="1"/>
    <col min="8450" max="8459" width="8.7265625" style="4" customWidth="1"/>
    <col min="8460" max="8460" width="23" style="4" customWidth="1"/>
    <col min="8461" max="8704" width="9.1796875" style="4"/>
    <col min="8705" max="8705" width="23" style="4" customWidth="1"/>
    <col min="8706" max="8715" width="8.7265625" style="4" customWidth="1"/>
    <col min="8716" max="8716" width="23" style="4" customWidth="1"/>
    <col min="8717" max="8960" width="9.1796875" style="4"/>
    <col min="8961" max="8961" width="23" style="4" customWidth="1"/>
    <col min="8962" max="8971" width="8.7265625" style="4" customWidth="1"/>
    <col min="8972" max="8972" width="23" style="4" customWidth="1"/>
    <col min="8973" max="9216" width="9.1796875" style="4"/>
    <col min="9217" max="9217" width="23" style="4" customWidth="1"/>
    <col min="9218" max="9227" width="8.7265625" style="4" customWidth="1"/>
    <col min="9228" max="9228" width="23" style="4" customWidth="1"/>
    <col min="9229" max="9472" width="9.1796875" style="4"/>
    <col min="9473" max="9473" width="23" style="4" customWidth="1"/>
    <col min="9474" max="9483" width="8.7265625" style="4" customWidth="1"/>
    <col min="9484" max="9484" width="23" style="4" customWidth="1"/>
    <col min="9485" max="9728" width="9.1796875" style="4"/>
    <col min="9729" max="9729" width="23" style="4" customWidth="1"/>
    <col min="9730" max="9739" width="8.7265625" style="4" customWidth="1"/>
    <col min="9740" max="9740" width="23" style="4" customWidth="1"/>
    <col min="9741" max="9984" width="9.1796875" style="4"/>
    <col min="9985" max="9985" width="23" style="4" customWidth="1"/>
    <col min="9986" max="9995" width="8.7265625" style="4" customWidth="1"/>
    <col min="9996" max="9996" width="23" style="4" customWidth="1"/>
    <col min="9997" max="10240" width="9.1796875" style="4"/>
    <col min="10241" max="10241" width="23" style="4" customWidth="1"/>
    <col min="10242" max="10251" width="8.7265625" style="4" customWidth="1"/>
    <col min="10252" max="10252" width="23" style="4" customWidth="1"/>
    <col min="10253" max="10496" width="9.1796875" style="4"/>
    <col min="10497" max="10497" width="23" style="4" customWidth="1"/>
    <col min="10498" max="10507" width="8.7265625" style="4" customWidth="1"/>
    <col min="10508" max="10508" width="23" style="4" customWidth="1"/>
    <col min="10509" max="10752" width="9.1796875" style="4"/>
    <col min="10753" max="10753" width="23" style="4" customWidth="1"/>
    <col min="10754" max="10763" width="8.7265625" style="4" customWidth="1"/>
    <col min="10764" max="10764" width="23" style="4" customWidth="1"/>
    <col min="10765" max="11008" width="9.1796875" style="4"/>
    <col min="11009" max="11009" width="23" style="4" customWidth="1"/>
    <col min="11010" max="11019" width="8.7265625" style="4" customWidth="1"/>
    <col min="11020" max="11020" width="23" style="4" customWidth="1"/>
    <col min="11021" max="11264" width="9.1796875" style="4"/>
    <col min="11265" max="11265" width="23" style="4" customWidth="1"/>
    <col min="11266" max="11275" width="8.7265625" style="4" customWidth="1"/>
    <col min="11276" max="11276" width="23" style="4" customWidth="1"/>
    <col min="11277" max="11520" width="9.1796875" style="4"/>
    <col min="11521" max="11521" width="23" style="4" customWidth="1"/>
    <col min="11522" max="11531" width="8.7265625" style="4" customWidth="1"/>
    <col min="11532" max="11532" width="23" style="4" customWidth="1"/>
    <col min="11533" max="11776" width="9.1796875" style="4"/>
    <col min="11777" max="11777" width="23" style="4" customWidth="1"/>
    <col min="11778" max="11787" width="8.7265625" style="4" customWidth="1"/>
    <col min="11788" max="11788" width="23" style="4" customWidth="1"/>
    <col min="11789" max="12032" width="9.1796875" style="4"/>
    <col min="12033" max="12033" width="23" style="4" customWidth="1"/>
    <col min="12034" max="12043" width="8.7265625" style="4" customWidth="1"/>
    <col min="12044" max="12044" width="23" style="4" customWidth="1"/>
    <col min="12045" max="12288" width="9.1796875" style="4"/>
    <col min="12289" max="12289" width="23" style="4" customWidth="1"/>
    <col min="12290" max="12299" width="8.7265625" style="4" customWidth="1"/>
    <col min="12300" max="12300" width="23" style="4" customWidth="1"/>
    <col min="12301" max="12544" width="9.1796875" style="4"/>
    <col min="12545" max="12545" width="23" style="4" customWidth="1"/>
    <col min="12546" max="12555" width="8.7265625" style="4" customWidth="1"/>
    <col min="12556" max="12556" width="23" style="4" customWidth="1"/>
    <col min="12557" max="12800" width="9.1796875" style="4"/>
    <col min="12801" max="12801" width="23" style="4" customWidth="1"/>
    <col min="12802" max="12811" width="8.7265625" style="4" customWidth="1"/>
    <col min="12812" max="12812" width="23" style="4" customWidth="1"/>
    <col min="12813" max="13056" width="9.1796875" style="4"/>
    <col min="13057" max="13057" width="23" style="4" customWidth="1"/>
    <col min="13058" max="13067" width="8.7265625" style="4" customWidth="1"/>
    <col min="13068" max="13068" width="23" style="4" customWidth="1"/>
    <col min="13069" max="13312" width="9.1796875" style="4"/>
    <col min="13313" max="13313" width="23" style="4" customWidth="1"/>
    <col min="13314" max="13323" width="8.7265625" style="4" customWidth="1"/>
    <col min="13324" max="13324" width="23" style="4" customWidth="1"/>
    <col min="13325" max="13568" width="9.1796875" style="4"/>
    <col min="13569" max="13569" width="23" style="4" customWidth="1"/>
    <col min="13570" max="13579" width="8.7265625" style="4" customWidth="1"/>
    <col min="13580" max="13580" width="23" style="4" customWidth="1"/>
    <col min="13581" max="13824" width="9.1796875" style="4"/>
    <col min="13825" max="13825" width="23" style="4" customWidth="1"/>
    <col min="13826" max="13835" width="8.7265625" style="4" customWidth="1"/>
    <col min="13836" max="13836" width="23" style="4" customWidth="1"/>
    <col min="13837" max="14080" width="9.1796875" style="4"/>
    <col min="14081" max="14081" width="23" style="4" customWidth="1"/>
    <col min="14082" max="14091" width="8.7265625" style="4" customWidth="1"/>
    <col min="14092" max="14092" width="23" style="4" customWidth="1"/>
    <col min="14093" max="14336" width="9.1796875" style="4"/>
    <col min="14337" max="14337" width="23" style="4" customWidth="1"/>
    <col min="14338" max="14347" width="8.7265625" style="4" customWidth="1"/>
    <col min="14348" max="14348" width="23" style="4" customWidth="1"/>
    <col min="14349" max="14592" width="9.1796875" style="4"/>
    <col min="14593" max="14593" width="23" style="4" customWidth="1"/>
    <col min="14594" max="14603" width="8.7265625" style="4" customWidth="1"/>
    <col min="14604" max="14604" width="23" style="4" customWidth="1"/>
    <col min="14605" max="14848" width="9.1796875" style="4"/>
    <col min="14849" max="14849" width="23" style="4" customWidth="1"/>
    <col min="14850" max="14859" width="8.7265625" style="4" customWidth="1"/>
    <col min="14860" max="14860" width="23" style="4" customWidth="1"/>
    <col min="14861" max="15104" width="9.1796875" style="4"/>
    <col min="15105" max="15105" width="23" style="4" customWidth="1"/>
    <col min="15106" max="15115" width="8.7265625" style="4" customWidth="1"/>
    <col min="15116" max="15116" width="23" style="4" customWidth="1"/>
    <col min="15117" max="15360" width="9.1796875" style="4"/>
    <col min="15361" max="15361" width="23" style="4" customWidth="1"/>
    <col min="15362" max="15371" width="8.7265625" style="4" customWidth="1"/>
    <col min="15372" max="15372" width="23" style="4" customWidth="1"/>
    <col min="15373" max="15616" width="9.1796875" style="4"/>
    <col min="15617" max="15617" width="23" style="4" customWidth="1"/>
    <col min="15618" max="15627" width="8.7265625" style="4" customWidth="1"/>
    <col min="15628" max="15628" width="23" style="4" customWidth="1"/>
    <col min="15629" max="15872" width="9.1796875" style="4"/>
    <col min="15873" max="15873" width="23" style="4" customWidth="1"/>
    <col min="15874" max="15883" width="8.7265625" style="4" customWidth="1"/>
    <col min="15884" max="15884" width="23" style="4" customWidth="1"/>
    <col min="15885" max="16128" width="9.1796875" style="4"/>
    <col min="16129" max="16129" width="23" style="4" customWidth="1"/>
    <col min="16130" max="16139" width="8.7265625" style="4" customWidth="1"/>
    <col min="16140" max="16140" width="23" style="4" customWidth="1"/>
    <col min="16141" max="16382" width="9.1796875" style="4"/>
    <col min="16383" max="16384" width="9.1796875" style="4" customWidth="1"/>
  </cols>
  <sheetData>
    <row r="1" spans="1:14" s="62" customFormat="1" ht="23.25" customHeight="1">
      <c r="A1" s="432"/>
      <c r="B1" s="433"/>
      <c r="C1" s="433"/>
      <c r="D1" s="433"/>
      <c r="E1" s="433"/>
      <c r="F1" s="433"/>
      <c r="G1" s="433"/>
      <c r="H1" s="433"/>
      <c r="I1" s="433"/>
      <c r="J1" s="433"/>
      <c r="K1" s="433"/>
      <c r="L1" s="433"/>
      <c r="M1" s="64"/>
      <c r="N1" s="64"/>
    </row>
    <row r="2" spans="1:14" s="1" customFormat="1" ht="20.149999999999999" customHeight="1">
      <c r="A2" s="386" t="s">
        <v>247</v>
      </c>
      <c r="B2" s="386"/>
      <c r="C2" s="386"/>
      <c r="D2" s="386"/>
      <c r="E2" s="386"/>
      <c r="F2" s="386"/>
      <c r="G2" s="386"/>
      <c r="H2" s="386"/>
      <c r="I2" s="386"/>
      <c r="J2" s="386"/>
      <c r="K2" s="386"/>
      <c r="L2" s="386"/>
      <c r="M2" s="70"/>
      <c r="N2" s="70"/>
    </row>
    <row r="3" spans="1:14" s="56" customFormat="1" ht="20.149999999999999" customHeight="1">
      <c r="A3" s="368" t="s">
        <v>578</v>
      </c>
      <c r="B3" s="368"/>
      <c r="C3" s="368"/>
      <c r="D3" s="368"/>
      <c r="E3" s="368"/>
      <c r="F3" s="368"/>
      <c r="G3" s="368"/>
      <c r="H3" s="368"/>
      <c r="I3" s="368"/>
      <c r="J3" s="368"/>
      <c r="K3" s="368"/>
      <c r="L3" s="368"/>
      <c r="M3" s="71"/>
      <c r="N3" s="71"/>
    </row>
    <row r="4" spans="1:14" s="6" customFormat="1" ht="20.149999999999999" customHeight="1">
      <c r="A4" s="434" t="s">
        <v>233</v>
      </c>
      <c r="B4" s="434"/>
      <c r="C4" s="434"/>
      <c r="D4" s="434"/>
      <c r="E4" s="434"/>
      <c r="F4" s="434"/>
      <c r="G4" s="434"/>
      <c r="H4" s="434"/>
      <c r="I4" s="434"/>
      <c r="J4" s="434"/>
      <c r="K4" s="434"/>
      <c r="L4" s="434"/>
      <c r="M4" s="195"/>
      <c r="N4" s="195"/>
    </row>
    <row r="5" spans="1:14" s="6" customFormat="1" ht="20.149999999999999" customHeight="1">
      <c r="A5" s="434" t="s">
        <v>578</v>
      </c>
      <c r="B5" s="434"/>
      <c r="C5" s="434"/>
      <c r="D5" s="434"/>
      <c r="E5" s="434"/>
      <c r="F5" s="434"/>
      <c r="G5" s="434"/>
      <c r="H5" s="434"/>
      <c r="I5" s="434"/>
      <c r="J5" s="434"/>
      <c r="K5" s="434"/>
      <c r="L5" s="434"/>
      <c r="M5" s="72"/>
      <c r="N5" s="72"/>
    </row>
    <row r="6" spans="1:14" ht="22" customHeight="1">
      <c r="A6" s="73" t="s">
        <v>561</v>
      </c>
      <c r="B6" s="58"/>
      <c r="C6" s="58"/>
      <c r="D6" s="61"/>
      <c r="E6" s="58"/>
      <c r="F6" s="58"/>
      <c r="G6" s="373" t="s">
        <v>562</v>
      </c>
      <c r="H6" s="373"/>
      <c r="I6" s="373"/>
      <c r="J6" s="373"/>
      <c r="K6" s="373"/>
      <c r="L6" s="373"/>
      <c r="N6" s="11"/>
    </row>
    <row r="7" spans="1:14" ht="20.25" customHeight="1" thickBot="1">
      <c r="A7" s="435" t="s">
        <v>234</v>
      </c>
      <c r="B7" s="429" t="s">
        <v>282</v>
      </c>
      <c r="C7" s="429"/>
      <c r="D7" s="429"/>
      <c r="E7" s="429"/>
      <c r="F7" s="429"/>
      <c r="G7" s="429" t="s">
        <v>477</v>
      </c>
      <c r="H7" s="429"/>
      <c r="I7" s="429"/>
      <c r="J7" s="429"/>
      <c r="K7" s="429"/>
      <c r="L7" s="430" t="s">
        <v>478</v>
      </c>
    </row>
    <row r="8" spans="1:14" ht="41.25" customHeight="1" thickTop="1">
      <c r="A8" s="436"/>
      <c r="B8" s="91">
        <v>2017</v>
      </c>
      <c r="C8" s="91">
        <v>2018</v>
      </c>
      <c r="D8" s="91">
        <v>2019</v>
      </c>
      <c r="E8" s="91">
        <v>2020</v>
      </c>
      <c r="F8" s="91">
        <v>2021</v>
      </c>
      <c r="G8" s="91">
        <v>2017</v>
      </c>
      <c r="H8" s="91">
        <v>2018</v>
      </c>
      <c r="I8" s="91">
        <v>2019</v>
      </c>
      <c r="J8" s="91">
        <v>2020</v>
      </c>
      <c r="K8" s="91">
        <v>2021</v>
      </c>
      <c r="L8" s="431"/>
    </row>
    <row r="9" spans="1:14" ht="35.15" customHeight="1" thickBot="1">
      <c r="A9" s="27" t="s">
        <v>224</v>
      </c>
      <c r="B9" s="286">
        <v>47275.42434053</v>
      </c>
      <c r="C9" s="286">
        <v>54920.289056680012</v>
      </c>
      <c r="D9" s="287">
        <v>49437.247876534006</v>
      </c>
      <c r="E9" s="287">
        <v>30496.612656662983</v>
      </c>
      <c r="F9" s="287">
        <v>50625.171500028984</v>
      </c>
      <c r="G9" s="182">
        <v>389.72200124300031</v>
      </c>
      <c r="H9" s="182">
        <v>383.32814093200028</v>
      </c>
      <c r="I9" s="182">
        <v>623.65728535500011</v>
      </c>
      <c r="J9" s="182">
        <v>174.0143374480003</v>
      </c>
      <c r="K9" s="182">
        <v>188.51945118399982</v>
      </c>
      <c r="L9" s="28" t="s">
        <v>470</v>
      </c>
    </row>
    <row r="10" spans="1:14" ht="35.15" customHeight="1" thickTop="1" thickBot="1">
      <c r="A10" s="25" t="s">
        <v>225</v>
      </c>
      <c r="B10" s="288">
        <v>164037.17481232007</v>
      </c>
      <c r="C10" s="288">
        <v>207997.37443088493</v>
      </c>
      <c r="D10" s="288">
        <v>179714.49577908</v>
      </c>
      <c r="E10" s="288">
        <v>128324.63970060989</v>
      </c>
      <c r="F10" s="288">
        <v>216995.12414232691</v>
      </c>
      <c r="G10" s="183">
        <v>91.770084093999941</v>
      </c>
      <c r="H10" s="183">
        <v>86.084734488999871</v>
      </c>
      <c r="I10" s="183">
        <v>65.068271257000021</v>
      </c>
      <c r="J10" s="183">
        <v>217.33084725099982</v>
      </c>
      <c r="K10" s="183">
        <v>142.16801327099984</v>
      </c>
      <c r="L10" s="26" t="s">
        <v>469</v>
      </c>
    </row>
    <row r="11" spans="1:14" ht="35.15" customHeight="1" thickTop="1">
      <c r="A11" s="44" t="s">
        <v>226</v>
      </c>
      <c r="B11" s="289">
        <v>24847.250590139985</v>
      </c>
      <c r="C11" s="289">
        <v>34021.068913317991</v>
      </c>
      <c r="D11" s="290">
        <v>27416.474494712031</v>
      </c>
      <c r="E11" s="290">
        <v>18233.857945488984</v>
      </c>
      <c r="F11" s="290">
        <v>39555.504268178942</v>
      </c>
      <c r="G11" s="214">
        <v>9052.009166529102</v>
      </c>
      <c r="H11" s="214">
        <v>9422.3665943371652</v>
      </c>
      <c r="I11" s="214">
        <v>8226.2727792010883</v>
      </c>
      <c r="J11" s="214">
        <v>10028.662595067248</v>
      </c>
      <c r="K11" s="214">
        <v>9913.4980147052083</v>
      </c>
      <c r="L11" s="45" t="s">
        <v>468</v>
      </c>
    </row>
    <row r="12" spans="1:14" ht="35.15" customHeight="1">
      <c r="A12" s="46" t="s">
        <v>253</v>
      </c>
      <c r="B12" s="253">
        <v>236159.84974298999</v>
      </c>
      <c r="C12" s="253">
        <v>296938.73240088293</v>
      </c>
      <c r="D12" s="253">
        <v>256568.21815032602</v>
      </c>
      <c r="E12" s="253">
        <v>177055.11030276184</v>
      </c>
      <c r="F12" s="253">
        <v>307175.79991053487</v>
      </c>
      <c r="G12" s="215">
        <v>9533.5012518661024</v>
      </c>
      <c r="H12" s="215">
        <v>9891.7794697581649</v>
      </c>
      <c r="I12" s="215">
        <v>8914.9983358130867</v>
      </c>
      <c r="J12" s="215">
        <v>10420.007779766247</v>
      </c>
      <c r="K12" s="215">
        <v>10244.185479160207</v>
      </c>
      <c r="L12" s="282" t="s">
        <v>28</v>
      </c>
    </row>
    <row r="13" spans="1:14">
      <c r="A13" s="428" t="s">
        <v>283</v>
      </c>
      <c r="B13" s="428"/>
      <c r="C13" s="428"/>
      <c r="G13" s="201"/>
      <c r="H13" s="201"/>
      <c r="I13" s="201"/>
      <c r="J13" s="218"/>
      <c r="K13" s="218"/>
      <c r="L13" s="59" t="s">
        <v>485</v>
      </c>
    </row>
    <row r="17" spans="3:8">
      <c r="C17" s="174"/>
      <c r="D17" s="174"/>
      <c r="E17" s="174"/>
      <c r="F17" s="174"/>
      <c r="G17" s="174"/>
      <c r="H17" s="201"/>
    </row>
    <row r="18" spans="3:8">
      <c r="C18" s="174"/>
      <c r="D18" s="174"/>
      <c r="E18" s="174"/>
      <c r="F18" s="174"/>
      <c r="G18" s="174"/>
    </row>
    <row r="22" spans="3:8">
      <c r="C22" s="174"/>
      <c r="D22" s="174"/>
      <c r="E22" s="174"/>
      <c r="F22" s="174"/>
      <c r="G22" s="174"/>
    </row>
    <row r="24" spans="3:8">
      <c r="C24" s="201"/>
      <c r="D24" s="201"/>
      <c r="E24" s="201"/>
      <c r="F24" s="201"/>
      <c r="G24" s="201"/>
    </row>
  </sheetData>
  <mergeCells count="11">
    <mergeCell ref="A13:C13"/>
    <mergeCell ref="G7:K7"/>
    <mergeCell ref="L7:L8"/>
    <mergeCell ref="A1:L1"/>
    <mergeCell ref="A2:L2"/>
    <mergeCell ref="A3:L3"/>
    <mergeCell ref="A4:L4"/>
    <mergeCell ref="A5:L5"/>
    <mergeCell ref="A7:A8"/>
    <mergeCell ref="B7:F7"/>
    <mergeCell ref="G6:L6"/>
  </mergeCells>
  <printOptions horizontalCentered="1"/>
  <pageMargins left="0" right="0" top="1.4960629921259843" bottom="0.51181102362204722"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6"/>
  <sheetViews>
    <sheetView rightToLeft="1" view="pageBreakPreview" zoomScaleSheetLayoutView="100" workbookViewId="0">
      <selection sqref="A1:L1"/>
    </sheetView>
  </sheetViews>
  <sheetFormatPr defaultRowHeight="14"/>
  <cols>
    <col min="1" max="1" width="23" style="4" customWidth="1"/>
    <col min="2" max="4" width="12.7265625" style="10" bestFit="1" customWidth="1"/>
    <col min="5" max="5" width="12.54296875" style="10" bestFit="1" customWidth="1"/>
    <col min="6" max="6" width="12.7265625" style="10" bestFit="1" customWidth="1"/>
    <col min="7" max="7" width="8.7265625" style="10" customWidth="1"/>
    <col min="8" max="9" width="10.453125" style="10" bestFit="1" customWidth="1"/>
    <col min="10" max="11" width="9.453125" style="10" bestFit="1" customWidth="1"/>
    <col min="12" max="12" width="23" style="4" customWidth="1"/>
    <col min="13" max="256" width="9.1796875" style="4"/>
    <col min="257" max="257" width="23" style="4" customWidth="1"/>
    <col min="258" max="267" width="8.7265625" style="4" customWidth="1"/>
    <col min="268" max="268" width="23" style="4" customWidth="1"/>
    <col min="269" max="512" width="9.1796875" style="4"/>
    <col min="513" max="513" width="23" style="4" customWidth="1"/>
    <col min="514" max="523" width="8.7265625" style="4" customWidth="1"/>
    <col min="524" max="524" width="23" style="4" customWidth="1"/>
    <col min="525" max="768" width="9.1796875" style="4"/>
    <col min="769" max="769" width="23" style="4" customWidth="1"/>
    <col min="770" max="779" width="8.7265625" style="4" customWidth="1"/>
    <col min="780" max="780" width="23" style="4" customWidth="1"/>
    <col min="781" max="1024" width="9.1796875" style="4"/>
    <col min="1025" max="1025" width="23" style="4" customWidth="1"/>
    <col min="1026" max="1035" width="8.7265625" style="4" customWidth="1"/>
    <col min="1036" max="1036" width="23" style="4" customWidth="1"/>
    <col min="1037" max="1280" width="9.1796875" style="4"/>
    <col min="1281" max="1281" width="23" style="4" customWidth="1"/>
    <col min="1282" max="1291" width="8.7265625" style="4" customWidth="1"/>
    <col min="1292" max="1292" width="23" style="4" customWidth="1"/>
    <col min="1293" max="1536" width="9.1796875" style="4"/>
    <col min="1537" max="1537" width="23" style="4" customWidth="1"/>
    <col min="1538" max="1547" width="8.7265625" style="4" customWidth="1"/>
    <col min="1548" max="1548" width="23" style="4" customWidth="1"/>
    <col min="1549" max="1792" width="9.1796875" style="4"/>
    <col min="1793" max="1793" width="23" style="4" customWidth="1"/>
    <col min="1794" max="1803" width="8.7265625" style="4" customWidth="1"/>
    <col min="1804" max="1804" width="23" style="4" customWidth="1"/>
    <col min="1805" max="2048" width="9.1796875" style="4"/>
    <col min="2049" max="2049" width="23" style="4" customWidth="1"/>
    <col min="2050" max="2059" width="8.7265625" style="4" customWidth="1"/>
    <col min="2060" max="2060" width="23" style="4" customWidth="1"/>
    <col min="2061" max="2304" width="9.1796875" style="4"/>
    <col min="2305" max="2305" width="23" style="4" customWidth="1"/>
    <col min="2306" max="2315" width="8.7265625" style="4" customWidth="1"/>
    <col min="2316" max="2316" width="23" style="4" customWidth="1"/>
    <col min="2317" max="2560" width="9.1796875" style="4"/>
    <col min="2561" max="2561" width="23" style="4" customWidth="1"/>
    <col min="2562" max="2571" width="8.7265625" style="4" customWidth="1"/>
    <col min="2572" max="2572" width="23" style="4" customWidth="1"/>
    <col min="2573" max="2816" width="9.1796875" style="4"/>
    <col min="2817" max="2817" width="23" style="4" customWidth="1"/>
    <col min="2818" max="2827" width="8.7265625" style="4" customWidth="1"/>
    <col min="2828" max="2828" width="23" style="4" customWidth="1"/>
    <col min="2829" max="3072" width="9.1796875" style="4"/>
    <col min="3073" max="3073" width="23" style="4" customWidth="1"/>
    <col min="3074" max="3083" width="8.7265625" style="4" customWidth="1"/>
    <col min="3084" max="3084" width="23" style="4" customWidth="1"/>
    <col min="3085" max="3328" width="9.1796875" style="4"/>
    <col min="3329" max="3329" width="23" style="4" customWidth="1"/>
    <col min="3330" max="3339" width="8.7265625" style="4" customWidth="1"/>
    <col min="3340" max="3340" width="23" style="4" customWidth="1"/>
    <col min="3341" max="3584" width="9.1796875" style="4"/>
    <col min="3585" max="3585" width="23" style="4" customWidth="1"/>
    <col min="3586" max="3595" width="8.7265625" style="4" customWidth="1"/>
    <col min="3596" max="3596" width="23" style="4" customWidth="1"/>
    <col min="3597" max="3840" width="9.1796875" style="4"/>
    <col min="3841" max="3841" width="23" style="4" customWidth="1"/>
    <col min="3842" max="3851" width="8.7265625" style="4" customWidth="1"/>
    <col min="3852" max="3852" width="23" style="4" customWidth="1"/>
    <col min="3853" max="4096" width="9.1796875" style="4"/>
    <col min="4097" max="4097" width="23" style="4" customWidth="1"/>
    <col min="4098" max="4107" width="8.7265625" style="4" customWidth="1"/>
    <col min="4108" max="4108" width="23" style="4" customWidth="1"/>
    <col min="4109" max="4352" width="9.1796875" style="4"/>
    <col min="4353" max="4353" width="23" style="4" customWidth="1"/>
    <col min="4354" max="4363" width="8.7265625" style="4" customWidth="1"/>
    <col min="4364" max="4364" width="23" style="4" customWidth="1"/>
    <col min="4365" max="4608" width="9.1796875" style="4"/>
    <col min="4609" max="4609" width="23" style="4" customWidth="1"/>
    <col min="4610" max="4619" width="8.7265625" style="4" customWidth="1"/>
    <col min="4620" max="4620" width="23" style="4" customWidth="1"/>
    <col min="4621" max="4864" width="9.1796875" style="4"/>
    <col min="4865" max="4865" width="23" style="4" customWidth="1"/>
    <col min="4866" max="4875" width="8.7265625" style="4" customWidth="1"/>
    <col min="4876" max="4876" width="23" style="4" customWidth="1"/>
    <col min="4877" max="5120" width="9.1796875" style="4"/>
    <col min="5121" max="5121" width="23" style="4" customWidth="1"/>
    <col min="5122" max="5131" width="8.7265625" style="4" customWidth="1"/>
    <col min="5132" max="5132" width="23" style="4" customWidth="1"/>
    <col min="5133" max="5376" width="9.1796875" style="4"/>
    <col min="5377" max="5377" width="23" style="4" customWidth="1"/>
    <col min="5378" max="5387" width="8.7265625" style="4" customWidth="1"/>
    <col min="5388" max="5388" width="23" style="4" customWidth="1"/>
    <col min="5389" max="5632" width="9.1796875" style="4"/>
    <col min="5633" max="5633" width="23" style="4" customWidth="1"/>
    <col min="5634" max="5643" width="8.7265625" style="4" customWidth="1"/>
    <col min="5644" max="5644" width="23" style="4" customWidth="1"/>
    <col min="5645" max="5888" width="9.1796875" style="4"/>
    <col min="5889" max="5889" width="23" style="4" customWidth="1"/>
    <col min="5890" max="5899" width="8.7265625" style="4" customWidth="1"/>
    <col min="5900" max="5900" width="23" style="4" customWidth="1"/>
    <col min="5901" max="6144" width="9.1796875" style="4"/>
    <col min="6145" max="6145" width="23" style="4" customWidth="1"/>
    <col min="6146" max="6155" width="8.7265625" style="4" customWidth="1"/>
    <col min="6156" max="6156" width="23" style="4" customWidth="1"/>
    <col min="6157" max="6400" width="9.1796875" style="4"/>
    <col min="6401" max="6401" width="23" style="4" customWidth="1"/>
    <col min="6402" max="6411" width="8.7265625" style="4" customWidth="1"/>
    <col min="6412" max="6412" width="23" style="4" customWidth="1"/>
    <col min="6413" max="6656" width="9.1796875" style="4"/>
    <col min="6657" max="6657" width="23" style="4" customWidth="1"/>
    <col min="6658" max="6667" width="8.7265625" style="4" customWidth="1"/>
    <col min="6668" max="6668" width="23" style="4" customWidth="1"/>
    <col min="6669" max="6912" width="9.1796875" style="4"/>
    <col min="6913" max="6913" width="23" style="4" customWidth="1"/>
    <col min="6914" max="6923" width="8.7265625" style="4" customWidth="1"/>
    <col min="6924" max="6924" width="23" style="4" customWidth="1"/>
    <col min="6925" max="7168" width="9.1796875" style="4"/>
    <col min="7169" max="7169" width="23" style="4" customWidth="1"/>
    <col min="7170" max="7179" width="8.7265625" style="4" customWidth="1"/>
    <col min="7180" max="7180" width="23" style="4" customWidth="1"/>
    <col min="7181" max="7424" width="9.1796875" style="4"/>
    <col min="7425" max="7425" width="23" style="4" customWidth="1"/>
    <col min="7426" max="7435" width="8.7265625" style="4" customWidth="1"/>
    <col min="7436" max="7436" width="23" style="4" customWidth="1"/>
    <col min="7437" max="7680" width="9.1796875" style="4"/>
    <col min="7681" max="7681" width="23" style="4" customWidth="1"/>
    <col min="7682" max="7691" width="8.7265625" style="4" customWidth="1"/>
    <col min="7692" max="7692" width="23" style="4" customWidth="1"/>
    <col min="7693" max="7936" width="9.1796875" style="4"/>
    <col min="7937" max="7937" width="23" style="4" customWidth="1"/>
    <col min="7938" max="7947" width="8.7265625" style="4" customWidth="1"/>
    <col min="7948" max="7948" width="23" style="4" customWidth="1"/>
    <col min="7949" max="8192" width="9.1796875" style="4"/>
    <col min="8193" max="8193" width="23" style="4" customWidth="1"/>
    <col min="8194" max="8203" width="8.7265625" style="4" customWidth="1"/>
    <col min="8204" max="8204" width="23" style="4" customWidth="1"/>
    <col min="8205" max="8448" width="9.1796875" style="4"/>
    <col min="8449" max="8449" width="23" style="4" customWidth="1"/>
    <col min="8450" max="8459" width="8.7265625" style="4" customWidth="1"/>
    <col min="8460" max="8460" width="23" style="4" customWidth="1"/>
    <col min="8461" max="8704" width="9.1796875" style="4"/>
    <col min="8705" max="8705" width="23" style="4" customWidth="1"/>
    <col min="8706" max="8715" width="8.7265625" style="4" customWidth="1"/>
    <col min="8716" max="8716" width="23" style="4" customWidth="1"/>
    <col min="8717" max="8960" width="9.1796875" style="4"/>
    <col min="8961" max="8961" width="23" style="4" customWidth="1"/>
    <col min="8962" max="8971" width="8.7265625" style="4" customWidth="1"/>
    <col min="8972" max="8972" width="23" style="4" customWidth="1"/>
    <col min="8973" max="9216" width="9.1796875" style="4"/>
    <col min="9217" max="9217" width="23" style="4" customWidth="1"/>
    <col min="9218" max="9227" width="8.7265625" style="4" customWidth="1"/>
    <col min="9228" max="9228" width="23" style="4" customWidth="1"/>
    <col min="9229" max="9472" width="9.1796875" style="4"/>
    <col min="9473" max="9473" width="23" style="4" customWidth="1"/>
    <col min="9474" max="9483" width="8.7265625" style="4" customWidth="1"/>
    <col min="9484" max="9484" width="23" style="4" customWidth="1"/>
    <col min="9485" max="9728" width="9.1796875" style="4"/>
    <col min="9729" max="9729" width="23" style="4" customWidth="1"/>
    <col min="9730" max="9739" width="8.7265625" style="4" customWidth="1"/>
    <col min="9740" max="9740" width="23" style="4" customWidth="1"/>
    <col min="9741" max="9984" width="9.1796875" style="4"/>
    <col min="9985" max="9985" width="23" style="4" customWidth="1"/>
    <col min="9986" max="9995" width="8.7265625" style="4" customWidth="1"/>
    <col min="9996" max="9996" width="23" style="4" customWidth="1"/>
    <col min="9997" max="10240" width="9.1796875" style="4"/>
    <col min="10241" max="10241" width="23" style="4" customWidth="1"/>
    <col min="10242" max="10251" width="8.7265625" style="4" customWidth="1"/>
    <col min="10252" max="10252" width="23" style="4" customWidth="1"/>
    <col min="10253" max="10496" width="9.1796875" style="4"/>
    <col min="10497" max="10497" width="23" style="4" customWidth="1"/>
    <col min="10498" max="10507" width="8.7265625" style="4" customWidth="1"/>
    <col min="10508" max="10508" width="23" style="4" customWidth="1"/>
    <col min="10509" max="10752" width="9.1796875" style="4"/>
    <col min="10753" max="10753" width="23" style="4" customWidth="1"/>
    <col min="10754" max="10763" width="8.7265625" style="4" customWidth="1"/>
    <col min="10764" max="10764" width="23" style="4" customWidth="1"/>
    <col min="10765" max="11008" width="9.1796875" style="4"/>
    <col min="11009" max="11009" width="23" style="4" customWidth="1"/>
    <col min="11010" max="11019" width="8.7265625" style="4" customWidth="1"/>
    <col min="11020" max="11020" width="23" style="4" customWidth="1"/>
    <col min="11021" max="11264" width="9.1796875" style="4"/>
    <col min="11265" max="11265" width="23" style="4" customWidth="1"/>
    <col min="11266" max="11275" width="8.7265625" style="4" customWidth="1"/>
    <col min="11276" max="11276" width="23" style="4" customWidth="1"/>
    <col min="11277" max="11520" width="9.1796875" style="4"/>
    <col min="11521" max="11521" width="23" style="4" customWidth="1"/>
    <col min="11522" max="11531" width="8.7265625" style="4" customWidth="1"/>
    <col min="11532" max="11532" width="23" style="4" customWidth="1"/>
    <col min="11533" max="11776" width="9.1796875" style="4"/>
    <col min="11777" max="11777" width="23" style="4" customWidth="1"/>
    <col min="11778" max="11787" width="8.7265625" style="4" customWidth="1"/>
    <col min="11788" max="11788" width="23" style="4" customWidth="1"/>
    <col min="11789" max="12032" width="9.1796875" style="4"/>
    <col min="12033" max="12033" width="23" style="4" customWidth="1"/>
    <col min="12034" max="12043" width="8.7265625" style="4" customWidth="1"/>
    <col min="12044" max="12044" width="23" style="4" customWidth="1"/>
    <col min="12045" max="12288" width="9.1796875" style="4"/>
    <col min="12289" max="12289" width="23" style="4" customWidth="1"/>
    <col min="12290" max="12299" width="8.7265625" style="4" customWidth="1"/>
    <col min="12300" max="12300" width="23" style="4" customWidth="1"/>
    <col min="12301" max="12544" width="9.1796875" style="4"/>
    <col min="12545" max="12545" width="23" style="4" customWidth="1"/>
    <col min="12546" max="12555" width="8.7265625" style="4" customWidth="1"/>
    <col min="12556" max="12556" width="23" style="4" customWidth="1"/>
    <col min="12557" max="12800" width="9.1796875" style="4"/>
    <col min="12801" max="12801" width="23" style="4" customWidth="1"/>
    <col min="12802" max="12811" width="8.7265625" style="4" customWidth="1"/>
    <col min="12812" max="12812" width="23" style="4" customWidth="1"/>
    <col min="12813" max="13056" width="9.1796875" style="4"/>
    <col min="13057" max="13057" width="23" style="4" customWidth="1"/>
    <col min="13058" max="13067" width="8.7265625" style="4" customWidth="1"/>
    <col min="13068" max="13068" width="23" style="4" customWidth="1"/>
    <col min="13069" max="13312" width="9.1796875" style="4"/>
    <col min="13313" max="13313" width="23" style="4" customWidth="1"/>
    <col min="13314" max="13323" width="8.7265625" style="4" customWidth="1"/>
    <col min="13324" max="13324" width="23" style="4" customWidth="1"/>
    <col min="13325" max="13568" width="9.1796875" style="4"/>
    <col min="13569" max="13569" width="23" style="4" customWidth="1"/>
    <col min="13570" max="13579" width="8.7265625" style="4" customWidth="1"/>
    <col min="13580" max="13580" width="23" style="4" customWidth="1"/>
    <col min="13581" max="13824" width="9.1796875" style="4"/>
    <col min="13825" max="13825" width="23" style="4" customWidth="1"/>
    <col min="13826" max="13835" width="8.7265625" style="4" customWidth="1"/>
    <col min="13836" max="13836" width="23" style="4" customWidth="1"/>
    <col min="13837" max="14080" width="9.1796875" style="4"/>
    <col min="14081" max="14081" width="23" style="4" customWidth="1"/>
    <col min="14082" max="14091" width="8.7265625" style="4" customWidth="1"/>
    <col min="14092" max="14092" width="23" style="4" customWidth="1"/>
    <col min="14093" max="14336" width="9.1796875" style="4"/>
    <col min="14337" max="14337" width="23" style="4" customWidth="1"/>
    <col min="14338" max="14347" width="8.7265625" style="4" customWidth="1"/>
    <col min="14348" max="14348" width="23" style="4" customWidth="1"/>
    <col min="14349" max="14592" width="9.1796875" style="4"/>
    <col min="14593" max="14593" width="23" style="4" customWidth="1"/>
    <col min="14594" max="14603" width="8.7265625" style="4" customWidth="1"/>
    <col min="14604" max="14604" width="23" style="4" customWidth="1"/>
    <col min="14605" max="14848" width="9.1796875" style="4"/>
    <col min="14849" max="14849" width="23" style="4" customWidth="1"/>
    <col min="14850" max="14859" width="8.7265625" style="4" customWidth="1"/>
    <col min="14860" max="14860" width="23" style="4" customWidth="1"/>
    <col min="14861" max="15104" width="9.1796875" style="4"/>
    <col min="15105" max="15105" width="23" style="4" customWidth="1"/>
    <col min="15106" max="15115" width="8.7265625" style="4" customWidth="1"/>
    <col min="15116" max="15116" width="23" style="4" customWidth="1"/>
    <col min="15117" max="15360" width="9.1796875" style="4"/>
    <col min="15361" max="15361" width="23" style="4" customWidth="1"/>
    <col min="15362" max="15371" width="8.7265625" style="4" customWidth="1"/>
    <col min="15372" max="15372" width="23" style="4" customWidth="1"/>
    <col min="15373" max="15616" width="9.1796875" style="4"/>
    <col min="15617" max="15617" width="23" style="4" customWidth="1"/>
    <col min="15618" max="15627" width="8.7265625" style="4" customWidth="1"/>
    <col min="15628" max="15628" width="23" style="4" customWidth="1"/>
    <col min="15629" max="15872" width="9.1796875" style="4"/>
    <col min="15873" max="15873" width="23" style="4" customWidth="1"/>
    <col min="15874" max="15883" width="8.7265625" style="4" customWidth="1"/>
    <col min="15884" max="15884" width="23" style="4" customWidth="1"/>
    <col min="15885" max="16128" width="9.1796875" style="4"/>
    <col min="16129" max="16129" width="23" style="4" customWidth="1"/>
    <col min="16130" max="16139" width="8.7265625" style="4" customWidth="1"/>
    <col min="16140" max="16140" width="23" style="4" customWidth="1"/>
    <col min="16141" max="16384" width="9.1796875" style="4"/>
  </cols>
  <sheetData>
    <row r="1" spans="1:14" s="62" customFormat="1" ht="23.25" customHeight="1">
      <c r="A1" s="432"/>
      <c r="B1" s="433"/>
      <c r="C1" s="433"/>
      <c r="D1" s="433"/>
      <c r="E1" s="433"/>
      <c r="F1" s="433"/>
      <c r="G1" s="433"/>
      <c r="H1" s="433"/>
      <c r="I1" s="433"/>
      <c r="J1" s="433"/>
      <c r="K1" s="433"/>
      <c r="L1" s="433"/>
      <c r="M1" s="64"/>
      <c r="N1" s="64"/>
    </row>
    <row r="2" spans="1:14" s="1" customFormat="1" ht="20.149999999999999" customHeight="1">
      <c r="A2" s="386" t="s">
        <v>249</v>
      </c>
      <c r="B2" s="386"/>
      <c r="C2" s="386"/>
      <c r="D2" s="386"/>
      <c r="E2" s="386"/>
      <c r="F2" s="386"/>
      <c r="G2" s="386"/>
      <c r="H2" s="386"/>
      <c r="I2" s="386"/>
      <c r="J2" s="386"/>
      <c r="K2" s="386"/>
      <c r="L2" s="386"/>
      <c r="M2" s="70"/>
      <c r="N2" s="70"/>
    </row>
    <row r="3" spans="1:14" s="56" customFormat="1" ht="20.149999999999999" customHeight="1">
      <c r="A3" s="368" t="s">
        <v>578</v>
      </c>
      <c r="B3" s="368"/>
      <c r="C3" s="368"/>
      <c r="D3" s="368"/>
      <c r="E3" s="368"/>
      <c r="F3" s="368"/>
      <c r="G3" s="368"/>
      <c r="H3" s="368"/>
      <c r="I3" s="368"/>
      <c r="J3" s="368"/>
      <c r="K3" s="368"/>
      <c r="L3" s="368"/>
      <c r="M3" s="71"/>
      <c r="N3" s="71"/>
    </row>
    <row r="4" spans="1:14" s="6" customFormat="1" ht="20.149999999999999" customHeight="1">
      <c r="A4" s="434" t="s">
        <v>235</v>
      </c>
      <c r="B4" s="434"/>
      <c r="C4" s="434"/>
      <c r="D4" s="434"/>
      <c r="E4" s="434"/>
      <c r="F4" s="434"/>
      <c r="G4" s="434"/>
      <c r="H4" s="434"/>
      <c r="I4" s="434"/>
      <c r="J4" s="434"/>
      <c r="K4" s="434"/>
      <c r="L4" s="434"/>
      <c r="M4" s="195"/>
      <c r="N4" s="195"/>
    </row>
    <row r="5" spans="1:14" s="6" customFormat="1" ht="20.149999999999999" customHeight="1">
      <c r="A5" s="434" t="s">
        <v>578</v>
      </c>
      <c r="B5" s="434"/>
      <c r="C5" s="434"/>
      <c r="D5" s="434"/>
      <c r="E5" s="434"/>
      <c r="F5" s="434"/>
      <c r="G5" s="434"/>
      <c r="H5" s="434"/>
      <c r="I5" s="434"/>
      <c r="J5" s="434"/>
      <c r="K5" s="434"/>
      <c r="L5" s="434"/>
      <c r="M5" s="72"/>
      <c r="N5" s="72"/>
    </row>
    <row r="6" spans="1:14" ht="22" customHeight="1">
      <c r="A6" s="99" t="s">
        <v>559</v>
      </c>
      <c r="B6" s="58"/>
      <c r="C6" s="58"/>
      <c r="D6" s="58"/>
      <c r="E6" s="58"/>
      <c r="F6" s="58"/>
      <c r="G6" s="373" t="s">
        <v>560</v>
      </c>
      <c r="H6" s="373"/>
      <c r="I6" s="373"/>
      <c r="J6" s="373"/>
      <c r="K6" s="373"/>
      <c r="L6" s="373"/>
      <c r="N6" s="11"/>
    </row>
    <row r="7" spans="1:14" ht="20.25" customHeight="1" thickBot="1">
      <c r="A7" s="435" t="s">
        <v>248</v>
      </c>
      <c r="B7" s="429" t="s">
        <v>282</v>
      </c>
      <c r="C7" s="429"/>
      <c r="D7" s="429"/>
      <c r="E7" s="429"/>
      <c r="F7" s="429"/>
      <c r="G7" s="429" t="s">
        <v>477</v>
      </c>
      <c r="H7" s="429"/>
      <c r="I7" s="429"/>
      <c r="J7" s="429"/>
      <c r="K7" s="429"/>
      <c r="L7" s="430" t="s">
        <v>479</v>
      </c>
    </row>
    <row r="8" spans="1:14" ht="41.25" customHeight="1" thickTop="1">
      <c r="A8" s="436" t="s">
        <v>248</v>
      </c>
      <c r="B8" s="91">
        <v>2017</v>
      </c>
      <c r="C8" s="91">
        <v>2018</v>
      </c>
      <c r="D8" s="91">
        <v>2019</v>
      </c>
      <c r="E8" s="91">
        <v>2020</v>
      </c>
      <c r="F8" s="91">
        <v>2021</v>
      </c>
      <c r="G8" s="91">
        <v>2017</v>
      </c>
      <c r="H8" s="91">
        <v>2018</v>
      </c>
      <c r="I8" s="91">
        <v>2019</v>
      </c>
      <c r="J8" s="91">
        <v>2020</v>
      </c>
      <c r="K8" s="91">
        <v>2021</v>
      </c>
      <c r="L8" s="431"/>
    </row>
    <row r="9" spans="1:14" ht="35.15" customHeight="1" thickBot="1">
      <c r="A9" s="27" t="s">
        <v>228</v>
      </c>
      <c r="B9" s="286">
        <v>164307.36249194012</v>
      </c>
      <c r="C9" s="286">
        <v>213697.38376133912</v>
      </c>
      <c r="D9" s="286">
        <v>182729.99503316107</v>
      </c>
      <c r="E9" s="286">
        <v>127021.90057452791</v>
      </c>
      <c r="F9" s="286">
        <v>222983.49974441712</v>
      </c>
      <c r="G9" s="286">
        <v>1119.13767236699</v>
      </c>
      <c r="H9" s="286">
        <v>1389.3824762089955</v>
      </c>
      <c r="I9" s="286">
        <v>1995.9151607639778</v>
      </c>
      <c r="J9" s="286">
        <v>2856.064700701982</v>
      </c>
      <c r="K9" s="286">
        <v>1059.969204917993</v>
      </c>
      <c r="L9" s="28" t="s">
        <v>474</v>
      </c>
    </row>
    <row r="10" spans="1:14" ht="35.15" customHeight="1" thickTop="1" thickBot="1">
      <c r="A10" s="25" t="s">
        <v>229</v>
      </c>
      <c r="B10" s="291">
        <v>71539.944261029974</v>
      </c>
      <c r="C10" s="291">
        <v>83101.425264312114</v>
      </c>
      <c r="D10" s="291">
        <v>73684.181892610955</v>
      </c>
      <c r="E10" s="291">
        <v>49877.456350972985</v>
      </c>
      <c r="F10" s="291">
        <v>84001.129691737951</v>
      </c>
      <c r="G10" s="291">
        <v>3065.4453713800076</v>
      </c>
      <c r="H10" s="291">
        <v>2590.5211817979975</v>
      </c>
      <c r="I10" s="291">
        <v>2982.7360534789941</v>
      </c>
      <c r="J10" s="291">
        <v>2070.8762294079888</v>
      </c>
      <c r="K10" s="291">
        <v>2190.9325983639919</v>
      </c>
      <c r="L10" s="26" t="s">
        <v>480</v>
      </c>
    </row>
    <row r="11" spans="1:14" ht="35.15" customHeight="1" thickTop="1">
      <c r="A11" s="44" t="s">
        <v>230</v>
      </c>
      <c r="B11" s="286">
        <v>312.54299001999993</v>
      </c>
      <c r="C11" s="286">
        <v>139.92337523199996</v>
      </c>
      <c r="D11" s="286">
        <v>154.04122455399997</v>
      </c>
      <c r="E11" s="286">
        <v>155.753377261</v>
      </c>
      <c r="F11" s="286">
        <v>191.17047437999997</v>
      </c>
      <c r="G11" s="286">
        <v>5348.9182081190011</v>
      </c>
      <c r="H11" s="286">
        <v>5911.8758117510324</v>
      </c>
      <c r="I11" s="286">
        <v>3936.3471215700151</v>
      </c>
      <c r="J11" s="286">
        <v>5493.0668496560056</v>
      </c>
      <c r="K11" s="286">
        <v>6993.2836758780168</v>
      </c>
      <c r="L11" s="45" t="s">
        <v>472</v>
      </c>
    </row>
    <row r="12" spans="1:14" ht="35.15" customHeight="1">
      <c r="A12" s="46" t="s">
        <v>252</v>
      </c>
      <c r="B12" s="198">
        <v>236159.8497429901</v>
      </c>
      <c r="C12" s="198">
        <v>296938.73240088322</v>
      </c>
      <c r="D12" s="198">
        <v>256568.21815032605</v>
      </c>
      <c r="E12" s="198">
        <v>177055.1103027619</v>
      </c>
      <c r="F12" s="198">
        <v>307175.79991053505</v>
      </c>
      <c r="G12" s="198">
        <v>9533.5012518659987</v>
      </c>
      <c r="H12" s="198">
        <v>9891.7794697580266</v>
      </c>
      <c r="I12" s="198">
        <v>8914.9983358129866</v>
      </c>
      <c r="J12" s="198">
        <v>10420.007779765976</v>
      </c>
      <c r="K12" s="198">
        <v>10244.185479160002</v>
      </c>
      <c r="L12" s="282" t="s">
        <v>28</v>
      </c>
    </row>
    <row r="13" spans="1:14">
      <c r="A13" s="437" t="s">
        <v>283</v>
      </c>
      <c r="B13" s="437"/>
      <c r="J13" s="266"/>
      <c r="K13" s="266"/>
      <c r="L13" s="266" t="s">
        <v>485</v>
      </c>
    </row>
    <row r="15" spans="1:14">
      <c r="B15" s="201"/>
      <c r="C15" s="201"/>
      <c r="D15" s="201"/>
      <c r="E15" s="201"/>
      <c r="F15" s="201"/>
    </row>
    <row r="16" spans="1:14">
      <c r="E16" s="201"/>
    </row>
  </sheetData>
  <mergeCells count="11">
    <mergeCell ref="G6:L6"/>
    <mergeCell ref="A1:L1"/>
    <mergeCell ref="A2:L2"/>
    <mergeCell ref="A3:L3"/>
    <mergeCell ref="A4:L4"/>
    <mergeCell ref="A5:L5"/>
    <mergeCell ref="A7:A8"/>
    <mergeCell ref="B7:F7"/>
    <mergeCell ref="G7:K7"/>
    <mergeCell ref="L7:L8"/>
    <mergeCell ref="A13:B13"/>
  </mergeCells>
  <printOptions horizontalCentered="1" verticalCentered="1"/>
  <pageMargins left="0" right="0" top="0" bottom="0" header="0.51181102362204722" footer="0.51181102362204722"/>
  <pageSetup paperSize="9" scale="9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rightToLeft="1" view="pageBreakPreview" zoomScaleSheetLayoutView="100" workbookViewId="0"/>
  </sheetViews>
  <sheetFormatPr defaultColWidth="9.1796875" defaultRowHeight="12.5"/>
  <cols>
    <col min="1" max="1" width="48" style="22" customWidth="1"/>
    <col min="2" max="2" width="2.7265625" style="22" customWidth="1"/>
    <col min="3" max="3" width="53.26953125" style="3" customWidth="1"/>
    <col min="4" max="4" width="11.54296875" style="22" bestFit="1" customWidth="1"/>
    <col min="5" max="5" width="10" style="22" bestFit="1" customWidth="1"/>
    <col min="6" max="6" width="9.1796875" style="22"/>
    <col min="7" max="7" width="6" style="22" bestFit="1" customWidth="1"/>
    <col min="8" max="10" width="9.1796875" style="22"/>
    <col min="11" max="11" width="6" style="22" bestFit="1" customWidth="1"/>
    <col min="12" max="12" width="10" style="22" bestFit="1" customWidth="1"/>
    <col min="13" max="16384" width="9.1796875" style="22"/>
  </cols>
  <sheetData>
    <row r="1" spans="1:12" s="20" customFormat="1" ht="69" customHeight="1">
      <c r="A1" s="19"/>
      <c r="B1" s="19"/>
      <c r="C1" s="19"/>
      <c r="D1" s="19"/>
      <c r="E1" s="19"/>
      <c r="F1" s="19"/>
      <c r="G1" s="19"/>
      <c r="H1" s="19"/>
      <c r="I1" s="19"/>
      <c r="J1" s="19"/>
      <c r="K1" s="19"/>
    </row>
    <row r="2" spans="1:12" s="12" customFormat="1" ht="53.5" customHeight="1">
      <c r="A2" s="301" t="s">
        <v>533</v>
      </c>
      <c r="B2" s="75"/>
      <c r="C2" s="300" t="s">
        <v>532</v>
      </c>
    </row>
    <row r="3" spans="1:12" ht="15">
      <c r="A3" s="274"/>
      <c r="B3" s="18"/>
      <c r="C3" s="74"/>
    </row>
    <row r="4" spans="1:12" s="23" customFormat="1" ht="69.75" customHeight="1">
      <c r="A4" s="275" t="s">
        <v>583</v>
      </c>
      <c r="B4" s="76"/>
      <c r="C4" s="276" t="s">
        <v>584</v>
      </c>
    </row>
    <row r="5" spans="1:12" s="23" customFormat="1" ht="49.5" customHeight="1">
      <c r="A5" s="275" t="s">
        <v>511</v>
      </c>
      <c r="B5" s="76"/>
      <c r="C5" s="276" t="s">
        <v>484</v>
      </c>
      <c r="D5" s="186"/>
      <c r="E5" s="186"/>
      <c r="L5" s="186"/>
    </row>
    <row r="6" spans="1:12" s="23" customFormat="1" ht="74">
      <c r="A6" s="275" t="s">
        <v>512</v>
      </c>
      <c r="B6" s="76"/>
      <c r="C6" s="276" t="s">
        <v>483</v>
      </c>
      <c r="D6" s="186"/>
      <c r="E6" s="186"/>
      <c r="L6" s="186"/>
    </row>
    <row r="7" spans="1:12" s="23" customFormat="1" ht="67.5" customHeight="1">
      <c r="A7" s="275" t="s">
        <v>513</v>
      </c>
      <c r="B7" s="76"/>
      <c r="C7" s="276" t="s">
        <v>515</v>
      </c>
      <c r="D7" s="186"/>
      <c r="E7" s="186"/>
      <c r="K7" s="24"/>
      <c r="L7" s="190"/>
    </row>
    <row r="8" spans="1:12" s="23" customFormat="1" ht="58.5" customHeight="1">
      <c r="A8" s="275" t="s">
        <v>514</v>
      </c>
      <c r="B8" s="76"/>
      <c r="C8" s="276" t="s">
        <v>482</v>
      </c>
      <c r="D8" s="186"/>
      <c r="E8" s="186"/>
      <c r="K8" s="24"/>
      <c r="L8" s="190"/>
    </row>
    <row r="9" spans="1:12" s="23" customFormat="1" ht="18.5">
      <c r="A9" s="275" t="s">
        <v>272</v>
      </c>
      <c r="B9" s="76"/>
      <c r="C9" s="283" t="s">
        <v>481</v>
      </c>
      <c r="D9" s="186"/>
      <c r="E9" s="186"/>
      <c r="K9" s="24"/>
      <c r="L9" s="190"/>
    </row>
    <row r="10" spans="1:12" s="23" customFormat="1" ht="37">
      <c r="A10" s="275" t="s">
        <v>585</v>
      </c>
      <c r="B10" s="76"/>
      <c r="C10" s="276" t="s">
        <v>586</v>
      </c>
      <c r="D10" s="186"/>
      <c r="E10" s="186"/>
      <c r="K10" s="24"/>
      <c r="L10" s="190"/>
    </row>
    <row r="11" spans="1:12" ht="15.5">
      <c r="A11" s="51"/>
      <c r="C11" s="277"/>
      <c r="D11" s="187"/>
      <c r="E11" s="187"/>
      <c r="L11" s="187"/>
    </row>
    <row r="12" spans="1:12" ht="15.5">
      <c r="A12" s="51"/>
      <c r="C12" s="278"/>
      <c r="E12" s="187"/>
      <c r="G12" s="187"/>
      <c r="L12" s="187"/>
    </row>
    <row r="13" spans="1:12">
      <c r="C13" s="22"/>
    </row>
    <row r="14" spans="1:12">
      <c r="C14" s="22"/>
    </row>
    <row r="15" spans="1:12">
      <c r="C15" s="22"/>
    </row>
    <row r="16" spans="1:12">
      <c r="C16" s="22"/>
    </row>
    <row r="17" spans="1:3">
      <c r="C17" s="22"/>
    </row>
    <row r="18" spans="1:3" ht="18.5">
      <c r="A18" s="275"/>
      <c r="C18" s="22"/>
    </row>
    <row r="19" spans="1:3">
      <c r="C19" s="22"/>
    </row>
    <row r="20" spans="1:3">
      <c r="C20" s="279"/>
    </row>
    <row r="21" spans="1:3">
      <c r="C21" s="279"/>
    </row>
    <row r="22" spans="1:3">
      <c r="C22" s="279"/>
    </row>
    <row r="23" spans="1:3">
      <c r="C23" s="279"/>
    </row>
    <row r="24" spans="1:3">
      <c r="C24" s="279"/>
    </row>
    <row r="25" spans="1:3">
      <c r="C25" s="279"/>
    </row>
    <row r="26" spans="1:3">
      <c r="C26" s="279"/>
    </row>
    <row r="27" spans="1:3">
      <c r="C27" s="279"/>
    </row>
  </sheetData>
  <customSheetViews>
    <customSheetView guid="{0FAC0244-EA19-11D4-BED2-0000C068ECF6}" showPageBreaks="1" showRuler="0" topLeftCell="A6">
      <selection activeCell="A8" sqref="A8"/>
      <pageMargins left="0.75" right="0.75" top="1" bottom="1" header="0.5" footer="0.5"/>
      <pageSetup paperSize="9" orientation="portrait" r:id="rId1"/>
      <headerFooter alignWithMargins="0"/>
    </customSheetView>
  </customSheetViews>
  <phoneticPr fontId="12" type="noConversion"/>
  <printOptions horizontalCentered="1"/>
  <pageMargins left="0" right="0" top="0.78740157480314965" bottom="0.98425196850393704" header="0.51181102362204722" footer="0.51181102362204722"/>
  <pageSetup paperSize="9" scale="9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rightToLeft="1" view="pageBreakPreview" zoomScale="89" zoomScaleSheetLayoutView="89" workbookViewId="0"/>
  </sheetViews>
  <sheetFormatPr defaultColWidth="9.1796875" defaultRowHeight="14"/>
  <cols>
    <col min="1" max="1" width="4.453125" style="9" customWidth="1"/>
    <col min="2" max="2" width="37.7265625" style="7" customWidth="1"/>
    <col min="3" max="7" width="13" style="10" bestFit="1" customWidth="1"/>
    <col min="8" max="8" width="35.453125" style="4" customWidth="1"/>
    <col min="9" max="9" width="4.453125" style="114" customWidth="1"/>
    <col min="10" max="10" width="11.54296875" style="4" bestFit="1" customWidth="1"/>
    <col min="11" max="16384" width="9.1796875" style="4"/>
  </cols>
  <sheetData>
    <row r="1" spans="1:10" s="62" customFormat="1" ht="19.5" customHeight="1">
      <c r="A1" s="298"/>
      <c r="B1" s="64"/>
      <c r="C1" s="64"/>
      <c r="D1" s="64"/>
      <c r="E1" s="64"/>
      <c r="F1" s="64"/>
      <c r="G1" s="64"/>
      <c r="H1" s="64"/>
      <c r="I1" s="64"/>
    </row>
    <row r="2" spans="1:10" s="1" customFormat="1" ht="18.75" customHeight="1">
      <c r="A2" s="368" t="s">
        <v>516</v>
      </c>
      <c r="B2" s="368"/>
      <c r="C2" s="368"/>
      <c r="D2" s="368"/>
      <c r="E2" s="368"/>
      <c r="F2" s="368"/>
      <c r="G2" s="368"/>
      <c r="H2" s="368"/>
      <c r="I2" s="368"/>
    </row>
    <row r="3" spans="1:10" s="1" customFormat="1" ht="18.75" customHeight="1">
      <c r="A3" s="368" t="s">
        <v>578</v>
      </c>
      <c r="B3" s="368"/>
      <c r="C3" s="368"/>
      <c r="D3" s="368"/>
      <c r="E3" s="368"/>
      <c r="F3" s="368"/>
      <c r="G3" s="368"/>
      <c r="H3" s="368"/>
      <c r="I3" s="368"/>
    </row>
    <row r="4" spans="1:10" s="6" customFormat="1" ht="42" customHeight="1">
      <c r="A4" s="369" t="s">
        <v>582</v>
      </c>
      <c r="B4" s="370"/>
      <c r="C4" s="370"/>
      <c r="D4" s="370"/>
      <c r="E4" s="370"/>
      <c r="F4" s="370"/>
      <c r="G4" s="370"/>
      <c r="H4" s="370"/>
      <c r="I4" s="370"/>
    </row>
    <row r="5" spans="1:10" ht="20.25" customHeight="1">
      <c r="A5" s="371" t="s">
        <v>500</v>
      </c>
      <c r="B5" s="371"/>
      <c r="C5" s="372"/>
      <c r="D5" s="372"/>
      <c r="E5" s="372"/>
      <c r="F5" s="372"/>
      <c r="G5" s="194"/>
      <c r="H5" s="373" t="s">
        <v>573</v>
      </c>
      <c r="I5" s="373"/>
    </row>
    <row r="6" spans="1:10" ht="54" customHeight="1">
      <c r="A6" s="363" t="s">
        <v>294</v>
      </c>
      <c r="B6" s="363"/>
      <c r="C6" s="103">
        <v>2017</v>
      </c>
      <c r="D6" s="103">
        <v>2018</v>
      </c>
      <c r="E6" s="103">
        <v>2019</v>
      </c>
      <c r="F6" s="103">
        <v>2020</v>
      </c>
      <c r="G6" s="103">
        <v>2021</v>
      </c>
      <c r="H6" s="364" t="s">
        <v>437</v>
      </c>
      <c r="I6" s="364"/>
    </row>
    <row r="7" spans="1:10" ht="30" customHeight="1" thickBot="1">
      <c r="A7" s="80" t="s">
        <v>0</v>
      </c>
      <c r="B7" s="27" t="s">
        <v>1</v>
      </c>
      <c r="C7" s="182">
        <v>10771.306475221068</v>
      </c>
      <c r="D7" s="182">
        <v>11566.693521789952</v>
      </c>
      <c r="E7" s="182">
        <v>11178.702807619025</v>
      </c>
      <c r="F7" s="182">
        <v>10915.595037398056</v>
      </c>
      <c r="G7" s="182">
        <v>10537.438132814144</v>
      </c>
      <c r="H7" s="28" t="s">
        <v>2</v>
      </c>
      <c r="I7" s="104" t="s">
        <v>0</v>
      </c>
      <c r="J7" s="188"/>
    </row>
    <row r="8" spans="1:10" ht="30" customHeight="1" thickTop="1" thickBot="1">
      <c r="A8" s="78" t="s">
        <v>3</v>
      </c>
      <c r="B8" s="25" t="s">
        <v>4</v>
      </c>
      <c r="C8" s="183">
        <v>976.54793720999896</v>
      </c>
      <c r="D8" s="183">
        <v>773.5843255809998</v>
      </c>
      <c r="E8" s="183">
        <v>470.34790261499882</v>
      </c>
      <c r="F8" s="183">
        <v>452.12232725999957</v>
      </c>
      <c r="G8" s="183">
        <v>481.7663231580002</v>
      </c>
      <c r="H8" s="26" t="s">
        <v>5</v>
      </c>
      <c r="I8" s="105" t="s">
        <v>3</v>
      </c>
      <c r="J8" s="188"/>
    </row>
    <row r="9" spans="1:10" ht="30" customHeight="1" thickTop="1" thickBot="1">
      <c r="A9" s="77" t="s">
        <v>6</v>
      </c>
      <c r="B9" s="106" t="s">
        <v>7</v>
      </c>
      <c r="C9" s="185">
        <v>6142.3612762099847</v>
      </c>
      <c r="D9" s="185">
        <v>5569.8252549919607</v>
      </c>
      <c r="E9" s="185">
        <v>5450.7144943939911</v>
      </c>
      <c r="F9" s="185">
        <v>2688.4195313849937</v>
      </c>
      <c r="G9" s="185">
        <v>3946.0101846959965</v>
      </c>
      <c r="H9" s="107" t="s">
        <v>8</v>
      </c>
      <c r="I9" s="108" t="s">
        <v>6</v>
      </c>
      <c r="J9" s="188"/>
    </row>
    <row r="10" spans="1:10" ht="30" customHeight="1" thickTop="1" thickBot="1">
      <c r="A10" s="78" t="s">
        <v>9</v>
      </c>
      <c r="B10" s="25" t="s">
        <v>236</v>
      </c>
      <c r="C10" s="183">
        <v>1687.774899979999</v>
      </c>
      <c r="D10" s="183">
        <v>1622.6786280469989</v>
      </c>
      <c r="E10" s="183">
        <v>1922.3717823200027</v>
      </c>
      <c r="F10" s="183">
        <v>789.17791838599908</v>
      </c>
      <c r="G10" s="183">
        <v>1044.8008978700016</v>
      </c>
      <c r="H10" s="26" t="s">
        <v>436</v>
      </c>
      <c r="I10" s="105" t="s">
        <v>9</v>
      </c>
      <c r="J10" s="188"/>
    </row>
    <row r="11" spans="1:10" ht="30" customHeight="1" thickTop="1" thickBot="1">
      <c r="A11" s="77" t="s">
        <v>11</v>
      </c>
      <c r="B11" s="106" t="s">
        <v>12</v>
      </c>
      <c r="C11" s="185">
        <v>379.13943012200019</v>
      </c>
      <c r="D11" s="185">
        <v>336.59657223500017</v>
      </c>
      <c r="E11" s="185">
        <v>284.86749645299989</v>
      </c>
      <c r="F11" s="185">
        <v>297.131117829</v>
      </c>
      <c r="G11" s="185">
        <v>396.01723075300066</v>
      </c>
      <c r="H11" s="107" t="s">
        <v>13</v>
      </c>
      <c r="I11" s="108" t="s">
        <v>11</v>
      </c>
      <c r="J11" s="188"/>
    </row>
    <row r="12" spans="1:10" ht="30" customHeight="1" thickTop="1" thickBot="1">
      <c r="A12" s="78" t="s">
        <v>14</v>
      </c>
      <c r="B12" s="25" t="s">
        <v>15</v>
      </c>
      <c r="C12" s="183">
        <v>9509.1351183259758</v>
      </c>
      <c r="D12" s="183">
        <v>10129.76274239807</v>
      </c>
      <c r="E12" s="183">
        <v>9299.1506225200137</v>
      </c>
      <c r="F12" s="183">
        <v>9726</v>
      </c>
      <c r="G12" s="183">
        <v>10558.016570427013</v>
      </c>
      <c r="H12" s="26" t="s">
        <v>16</v>
      </c>
      <c r="I12" s="105" t="s">
        <v>14</v>
      </c>
      <c r="J12" s="188"/>
    </row>
    <row r="13" spans="1:10" ht="30" customHeight="1" thickTop="1" thickBot="1">
      <c r="A13" s="77" t="s">
        <v>17</v>
      </c>
      <c r="B13" s="106" t="s">
        <v>18</v>
      </c>
      <c r="C13" s="185">
        <v>14954.412584344129</v>
      </c>
      <c r="D13" s="185">
        <v>16749.130823772004</v>
      </c>
      <c r="E13" s="185">
        <v>15180.264617598306</v>
      </c>
      <c r="F13" s="185">
        <v>14284.306553597884</v>
      </c>
      <c r="G13" s="185">
        <v>15733.74930378508</v>
      </c>
      <c r="H13" s="107" t="s">
        <v>19</v>
      </c>
      <c r="I13" s="108" t="s">
        <v>17</v>
      </c>
      <c r="J13" s="188"/>
    </row>
    <row r="14" spans="1:10" ht="30" customHeight="1" thickTop="1" thickBot="1">
      <c r="A14" s="78" t="s">
        <v>20</v>
      </c>
      <c r="B14" s="25" t="s">
        <v>170</v>
      </c>
      <c r="C14" s="183">
        <v>47157.006862475166</v>
      </c>
      <c r="D14" s="183">
        <v>48780.558450582692</v>
      </c>
      <c r="E14" s="183">
        <v>42027.460285456022</v>
      </c>
      <c r="F14" s="183">
        <v>37816.41331652004</v>
      </c>
      <c r="G14" s="183">
        <v>39519.079094953973</v>
      </c>
      <c r="H14" s="26" t="s">
        <v>21</v>
      </c>
      <c r="I14" s="105" t="s">
        <v>20</v>
      </c>
      <c r="J14" s="188"/>
    </row>
    <row r="15" spans="1:10" ht="30" customHeight="1" thickTop="1" thickBot="1">
      <c r="A15" s="77" t="s">
        <v>22</v>
      </c>
      <c r="B15" s="106" t="s">
        <v>23</v>
      </c>
      <c r="C15" s="185">
        <v>16275.488947569189</v>
      </c>
      <c r="D15" s="185">
        <v>18454.926256731138</v>
      </c>
      <c r="E15" s="185">
        <v>19102.790034446232</v>
      </c>
      <c r="F15" s="185">
        <v>16244.189881579048</v>
      </c>
      <c r="G15" s="185">
        <v>17909.599842741951</v>
      </c>
      <c r="H15" s="107" t="s">
        <v>24</v>
      </c>
      <c r="I15" s="108" t="s">
        <v>22</v>
      </c>
      <c r="J15" s="188"/>
    </row>
    <row r="16" spans="1:10" ht="30" customHeight="1" thickTop="1">
      <c r="A16" s="79" t="s">
        <v>25</v>
      </c>
      <c r="B16" s="109" t="s">
        <v>26</v>
      </c>
      <c r="C16" s="177">
        <v>969.67564214499976</v>
      </c>
      <c r="D16" s="177">
        <v>1389.4774297820002</v>
      </c>
      <c r="E16" s="177">
        <v>1291.4757795779988</v>
      </c>
      <c r="F16" s="177">
        <v>826.09593327499886</v>
      </c>
      <c r="G16" s="177">
        <v>1740.3924110700018</v>
      </c>
      <c r="H16" s="110" t="s">
        <v>295</v>
      </c>
      <c r="I16" s="111" t="s">
        <v>25</v>
      </c>
      <c r="J16" s="188"/>
    </row>
    <row r="17" spans="1:9" ht="31.5" customHeight="1">
      <c r="A17" s="365" t="s">
        <v>253</v>
      </c>
      <c r="B17" s="365"/>
      <c r="C17" s="172">
        <f>SUM(C7:C16)</f>
        <v>108822.84917360252</v>
      </c>
      <c r="D17" s="172">
        <f>SUM(D7:D16)</f>
        <v>115373.23400591081</v>
      </c>
      <c r="E17" s="172">
        <f>SUM(E7:E16)</f>
        <v>106208.14582299959</v>
      </c>
      <c r="F17" s="304">
        <f>SUM(F7:F16)</f>
        <v>94039.451617230006</v>
      </c>
      <c r="G17" s="172">
        <f>SUM(G7:G16)</f>
        <v>101866.86999226916</v>
      </c>
      <c r="H17" s="366" t="s">
        <v>28</v>
      </c>
      <c r="I17" s="366"/>
    </row>
    <row r="18" spans="1:9">
      <c r="A18" s="112" t="s">
        <v>283</v>
      </c>
      <c r="C18" s="174"/>
      <c r="D18" s="174"/>
      <c r="E18" s="174"/>
      <c r="F18" s="174"/>
      <c r="G18" s="174"/>
      <c r="I18" s="113" t="s">
        <v>485</v>
      </c>
    </row>
    <row r="19" spans="1:9">
      <c r="A19" s="367"/>
      <c r="B19" s="367"/>
      <c r="C19" s="201"/>
      <c r="D19" s="201"/>
      <c r="E19" s="201"/>
      <c r="F19" s="201"/>
      <c r="G19" s="201"/>
      <c r="I19" s="92"/>
    </row>
    <row r="21" spans="1:9">
      <c r="C21" s="201"/>
      <c r="D21" s="201"/>
      <c r="E21" s="201"/>
      <c r="F21" s="201"/>
      <c r="G21" s="201"/>
    </row>
  </sheetData>
  <mergeCells count="11">
    <mergeCell ref="A2:I2"/>
    <mergeCell ref="A3:I3"/>
    <mergeCell ref="A4:I4"/>
    <mergeCell ref="A5:B5"/>
    <mergeCell ref="C5:F5"/>
    <mergeCell ref="H5:I5"/>
    <mergeCell ref="A6:B6"/>
    <mergeCell ref="H6:I6"/>
    <mergeCell ref="A17:B17"/>
    <mergeCell ref="H17:I17"/>
    <mergeCell ref="A19:B19"/>
  </mergeCells>
  <printOptions horizontalCentered="1" verticalCentered="1"/>
  <pageMargins left="0" right="0" top="0.51181102362204722" bottom="0.51181102362204722"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T71"/>
  <sheetViews>
    <sheetView rightToLeft="1" view="pageBreakPreview" zoomScaleNormal="100" zoomScaleSheetLayoutView="100" workbookViewId="0"/>
  </sheetViews>
  <sheetFormatPr defaultRowHeight="14"/>
  <cols>
    <col min="1" max="1" width="3.1796875" style="9" customWidth="1"/>
    <col min="2" max="2" width="30.7265625" style="7" customWidth="1"/>
    <col min="3" max="3" width="11.81640625" style="4" bestFit="1" customWidth="1"/>
    <col min="4" max="4" width="5.54296875" style="115" bestFit="1" customWidth="1"/>
    <col min="5" max="5" width="11.81640625" style="4" bestFit="1" customWidth="1"/>
    <col min="6" max="6" width="10.7265625" style="115" bestFit="1" customWidth="1"/>
    <col min="7" max="7" width="10.54296875" style="8" customWidth="1"/>
    <col min="8" max="8" width="5.54296875" style="115" bestFit="1" customWidth="1"/>
    <col min="9" max="9" width="16.81640625" style="4" bestFit="1" customWidth="1"/>
    <col min="10" max="10" width="6.7265625" style="115" customWidth="1"/>
    <col min="11" max="11" width="13.1796875" style="115" bestFit="1" customWidth="1"/>
    <col min="12" max="12" width="6" style="115" bestFit="1" customWidth="1"/>
    <col min="13" max="13" width="30.7265625" style="4" customWidth="1"/>
    <col min="14" max="14" width="3.1796875" style="114" customWidth="1"/>
    <col min="15" max="17" width="9.1796875" style="4"/>
    <col min="18" max="19" width="11.54296875" style="4" bestFit="1" customWidth="1"/>
    <col min="20" max="238" width="9.1796875" style="4"/>
    <col min="239" max="239" width="3.1796875" style="4" customWidth="1"/>
    <col min="240" max="240" width="30.7265625" style="4" customWidth="1"/>
    <col min="241" max="241" width="8.7265625" style="4" customWidth="1"/>
    <col min="242" max="242" width="6.7265625" style="4" customWidth="1"/>
    <col min="243" max="243" width="8.7265625" style="4" customWidth="1"/>
    <col min="244" max="244" width="6.7265625" style="4" customWidth="1"/>
    <col min="245" max="245" width="8.7265625" style="4" customWidth="1"/>
    <col min="246" max="246" width="6.7265625" style="4" customWidth="1"/>
    <col min="247" max="247" width="8.7265625" style="4" customWidth="1"/>
    <col min="248" max="248" width="6.7265625" style="4" customWidth="1"/>
    <col min="249" max="249" width="8.7265625" style="4" customWidth="1"/>
    <col min="250" max="250" width="6.7265625" style="4" customWidth="1"/>
    <col min="251" max="251" width="30.7265625" style="4" customWidth="1"/>
    <col min="252" max="252" width="3.1796875" style="4" customWidth="1"/>
    <col min="253" max="253" width="10.1796875" style="4" bestFit="1" customWidth="1"/>
    <col min="254" max="254" width="13.26953125" style="4" bestFit="1" customWidth="1"/>
    <col min="255" max="255" width="9.1796875" style="4"/>
    <col min="256" max="256" width="10.1796875" style="4" bestFit="1" customWidth="1"/>
    <col min="257" max="259" width="9.1796875" style="4"/>
    <col min="260" max="260" width="12.7265625" style="4" bestFit="1" customWidth="1"/>
    <col min="261" max="494" width="9.1796875" style="4"/>
    <col min="495" max="495" width="3.1796875" style="4" customWidth="1"/>
    <col min="496" max="496" width="30.7265625" style="4" customWidth="1"/>
    <col min="497" max="497" width="8.7265625" style="4" customWidth="1"/>
    <col min="498" max="498" width="6.7265625" style="4" customWidth="1"/>
    <col min="499" max="499" width="8.7265625" style="4" customWidth="1"/>
    <col min="500" max="500" width="6.7265625" style="4" customWidth="1"/>
    <col min="501" max="501" width="8.7265625" style="4" customWidth="1"/>
    <col min="502" max="502" width="6.7265625" style="4" customWidth="1"/>
    <col min="503" max="503" width="8.7265625" style="4" customWidth="1"/>
    <col min="504" max="504" width="6.7265625" style="4" customWidth="1"/>
    <col min="505" max="505" width="8.7265625" style="4" customWidth="1"/>
    <col min="506" max="506" width="6.7265625" style="4" customWidth="1"/>
    <col min="507" max="507" width="30.7265625" style="4" customWidth="1"/>
    <col min="508" max="508" width="3.1796875" style="4" customWidth="1"/>
    <col min="509" max="509" width="10.1796875" style="4" bestFit="1" customWidth="1"/>
    <col min="510" max="510" width="13.26953125" style="4" bestFit="1" customWidth="1"/>
    <col min="511" max="511" width="9.1796875" style="4"/>
    <col min="512" max="512" width="10.1796875" style="4" bestFit="1" customWidth="1"/>
    <col min="513" max="515" width="9.1796875" style="4"/>
    <col min="516" max="516" width="12.7265625" style="4" bestFit="1" customWidth="1"/>
    <col min="517" max="750" width="9.1796875" style="4"/>
    <col min="751" max="751" width="3.1796875" style="4" customWidth="1"/>
    <col min="752" max="752" width="30.7265625" style="4" customWidth="1"/>
    <col min="753" max="753" width="8.7265625" style="4" customWidth="1"/>
    <col min="754" max="754" width="6.7265625" style="4" customWidth="1"/>
    <col min="755" max="755" width="8.7265625" style="4" customWidth="1"/>
    <col min="756" max="756" width="6.7265625" style="4" customWidth="1"/>
    <col min="757" max="757" width="8.7265625" style="4" customWidth="1"/>
    <col min="758" max="758" width="6.7265625" style="4" customWidth="1"/>
    <col min="759" max="759" width="8.7265625" style="4" customWidth="1"/>
    <col min="760" max="760" width="6.7265625" style="4" customWidth="1"/>
    <col min="761" max="761" width="8.7265625" style="4" customWidth="1"/>
    <col min="762" max="762" width="6.7265625" style="4" customWidth="1"/>
    <col min="763" max="763" width="30.7265625" style="4" customWidth="1"/>
    <col min="764" max="764" width="3.1796875" style="4" customWidth="1"/>
    <col min="765" max="765" width="10.1796875" style="4" bestFit="1" customWidth="1"/>
    <col min="766" max="766" width="13.26953125" style="4" bestFit="1" customWidth="1"/>
    <col min="767" max="767" width="9.1796875" style="4"/>
    <col min="768" max="768" width="10.1796875" style="4" bestFit="1" customWidth="1"/>
    <col min="769" max="771" width="9.1796875" style="4"/>
    <col min="772" max="772" width="12.7265625" style="4" bestFit="1" customWidth="1"/>
    <col min="773" max="1006" width="9.1796875" style="4"/>
    <col min="1007" max="1007" width="3.1796875" style="4" customWidth="1"/>
    <col min="1008" max="1008" width="30.7265625" style="4" customWidth="1"/>
    <col min="1009" max="1009" width="8.7265625" style="4" customWidth="1"/>
    <col min="1010" max="1010" width="6.7265625" style="4" customWidth="1"/>
    <col min="1011" max="1011" width="8.7265625" style="4" customWidth="1"/>
    <col min="1012" max="1012" width="6.7265625" style="4" customWidth="1"/>
    <col min="1013" max="1013" width="8.7265625" style="4" customWidth="1"/>
    <col min="1014" max="1014" width="6.7265625" style="4" customWidth="1"/>
    <col min="1015" max="1015" width="8.7265625" style="4" customWidth="1"/>
    <col min="1016" max="1016" width="6.7265625" style="4" customWidth="1"/>
    <col min="1017" max="1017" width="8.7265625" style="4" customWidth="1"/>
    <col min="1018" max="1018" width="6.7265625" style="4" customWidth="1"/>
    <col min="1019" max="1019" width="30.7265625" style="4" customWidth="1"/>
    <col min="1020" max="1020" width="3.1796875" style="4" customWidth="1"/>
    <col min="1021" max="1021" width="10.1796875" style="4" bestFit="1" customWidth="1"/>
    <col min="1022" max="1022" width="13.26953125" style="4" bestFit="1" customWidth="1"/>
    <col min="1023" max="1023" width="9.1796875" style="4"/>
    <col min="1024" max="1024" width="10.1796875" style="4" bestFit="1" customWidth="1"/>
    <col min="1025" max="1027" width="9.1796875" style="4"/>
    <col min="1028" max="1028" width="12.7265625" style="4" bestFit="1" customWidth="1"/>
    <col min="1029" max="1262" width="9.1796875" style="4"/>
    <col min="1263" max="1263" width="3.1796875" style="4" customWidth="1"/>
    <col min="1264" max="1264" width="30.7265625" style="4" customWidth="1"/>
    <col min="1265" max="1265" width="8.7265625" style="4" customWidth="1"/>
    <col min="1266" max="1266" width="6.7265625" style="4" customWidth="1"/>
    <col min="1267" max="1267" width="8.7265625" style="4" customWidth="1"/>
    <col min="1268" max="1268" width="6.7265625" style="4" customWidth="1"/>
    <col min="1269" max="1269" width="8.7265625" style="4" customWidth="1"/>
    <col min="1270" max="1270" width="6.7265625" style="4" customWidth="1"/>
    <col min="1271" max="1271" width="8.7265625" style="4" customWidth="1"/>
    <col min="1272" max="1272" width="6.7265625" style="4" customWidth="1"/>
    <col min="1273" max="1273" width="8.7265625" style="4" customWidth="1"/>
    <col min="1274" max="1274" width="6.7265625" style="4" customWidth="1"/>
    <col min="1275" max="1275" width="30.7265625" style="4" customWidth="1"/>
    <col min="1276" max="1276" width="3.1796875" style="4" customWidth="1"/>
    <col min="1277" max="1277" width="10.1796875" style="4" bestFit="1" customWidth="1"/>
    <col min="1278" max="1278" width="13.26953125" style="4" bestFit="1" customWidth="1"/>
    <col min="1279" max="1279" width="9.1796875" style="4"/>
    <col min="1280" max="1280" width="10.1796875" style="4" bestFit="1" customWidth="1"/>
    <col min="1281" max="1283" width="9.1796875" style="4"/>
    <col min="1284" max="1284" width="12.7265625" style="4" bestFit="1" customWidth="1"/>
    <col min="1285" max="1518" width="9.1796875" style="4"/>
    <col min="1519" max="1519" width="3.1796875" style="4" customWidth="1"/>
    <col min="1520" max="1520" width="30.7265625" style="4" customWidth="1"/>
    <col min="1521" max="1521" width="8.7265625" style="4" customWidth="1"/>
    <col min="1522" max="1522" width="6.7265625" style="4" customWidth="1"/>
    <col min="1523" max="1523" width="8.7265625" style="4" customWidth="1"/>
    <col min="1524" max="1524" width="6.7265625" style="4" customWidth="1"/>
    <col min="1525" max="1525" width="8.7265625" style="4" customWidth="1"/>
    <col min="1526" max="1526" width="6.7265625" style="4" customWidth="1"/>
    <col min="1527" max="1527" width="8.7265625" style="4" customWidth="1"/>
    <col min="1528" max="1528" width="6.7265625" style="4" customWidth="1"/>
    <col min="1529" max="1529" width="8.7265625" style="4" customWidth="1"/>
    <col min="1530" max="1530" width="6.7265625" style="4" customWidth="1"/>
    <col min="1531" max="1531" width="30.7265625" style="4" customWidth="1"/>
    <col min="1532" max="1532" width="3.1796875" style="4" customWidth="1"/>
    <col min="1533" max="1533" width="10.1796875" style="4" bestFit="1" customWidth="1"/>
    <col min="1534" max="1534" width="13.26953125" style="4" bestFit="1" customWidth="1"/>
    <col min="1535" max="1535" width="9.1796875" style="4"/>
    <col min="1536" max="1536" width="10.1796875" style="4" bestFit="1" customWidth="1"/>
    <col min="1537" max="1539" width="9.1796875" style="4"/>
    <col min="1540" max="1540" width="12.7265625" style="4" bestFit="1" customWidth="1"/>
    <col min="1541" max="1774" width="9.1796875" style="4"/>
    <col min="1775" max="1775" width="3.1796875" style="4" customWidth="1"/>
    <col min="1776" max="1776" width="30.7265625" style="4" customWidth="1"/>
    <col min="1777" max="1777" width="8.7265625" style="4" customWidth="1"/>
    <col min="1778" max="1778" width="6.7265625" style="4" customWidth="1"/>
    <col min="1779" max="1779" width="8.7265625" style="4" customWidth="1"/>
    <col min="1780" max="1780" width="6.7265625" style="4" customWidth="1"/>
    <col min="1781" max="1781" width="8.7265625" style="4" customWidth="1"/>
    <col min="1782" max="1782" width="6.7265625" style="4" customWidth="1"/>
    <col min="1783" max="1783" width="8.7265625" style="4" customWidth="1"/>
    <col min="1784" max="1784" width="6.7265625" style="4" customWidth="1"/>
    <col min="1785" max="1785" width="8.7265625" style="4" customWidth="1"/>
    <col min="1786" max="1786" width="6.7265625" style="4" customWidth="1"/>
    <col min="1787" max="1787" width="30.7265625" style="4" customWidth="1"/>
    <col min="1788" max="1788" width="3.1796875" style="4" customWidth="1"/>
    <col min="1789" max="1789" width="10.1796875" style="4" bestFit="1" customWidth="1"/>
    <col min="1790" max="1790" width="13.26953125" style="4" bestFit="1" customWidth="1"/>
    <col min="1791" max="1791" width="9.1796875" style="4"/>
    <col min="1792" max="1792" width="10.1796875" style="4" bestFit="1" customWidth="1"/>
    <col min="1793" max="1795" width="9.1796875" style="4"/>
    <col min="1796" max="1796" width="12.7265625" style="4" bestFit="1" customWidth="1"/>
    <col min="1797" max="2030" width="9.1796875" style="4"/>
    <col min="2031" max="2031" width="3.1796875" style="4" customWidth="1"/>
    <col min="2032" max="2032" width="30.7265625" style="4" customWidth="1"/>
    <col min="2033" max="2033" width="8.7265625" style="4" customWidth="1"/>
    <col min="2034" max="2034" width="6.7265625" style="4" customWidth="1"/>
    <col min="2035" max="2035" width="8.7265625" style="4" customWidth="1"/>
    <col min="2036" max="2036" width="6.7265625" style="4" customWidth="1"/>
    <col min="2037" max="2037" width="8.7265625" style="4" customWidth="1"/>
    <col min="2038" max="2038" width="6.7265625" style="4" customWidth="1"/>
    <col min="2039" max="2039" width="8.7265625" style="4" customWidth="1"/>
    <col min="2040" max="2040" width="6.7265625" style="4" customWidth="1"/>
    <col min="2041" max="2041" width="8.7265625" style="4" customWidth="1"/>
    <col min="2042" max="2042" width="6.7265625" style="4" customWidth="1"/>
    <col min="2043" max="2043" width="30.7265625" style="4" customWidth="1"/>
    <col min="2044" max="2044" width="3.1796875" style="4" customWidth="1"/>
    <col min="2045" max="2045" width="10.1796875" style="4" bestFit="1" customWidth="1"/>
    <col min="2046" max="2046" width="13.26953125" style="4" bestFit="1" customWidth="1"/>
    <col min="2047" max="2047" width="9.1796875" style="4"/>
    <col min="2048" max="2048" width="10.1796875" style="4" bestFit="1" customWidth="1"/>
    <col min="2049" max="2051" width="9.1796875" style="4"/>
    <col min="2052" max="2052" width="12.7265625" style="4" bestFit="1" customWidth="1"/>
    <col min="2053" max="2286" width="9.1796875" style="4"/>
    <col min="2287" max="2287" width="3.1796875" style="4" customWidth="1"/>
    <col min="2288" max="2288" width="30.7265625" style="4" customWidth="1"/>
    <col min="2289" max="2289" width="8.7265625" style="4" customWidth="1"/>
    <col min="2290" max="2290" width="6.7265625" style="4" customWidth="1"/>
    <col min="2291" max="2291" width="8.7265625" style="4" customWidth="1"/>
    <col min="2292" max="2292" width="6.7265625" style="4" customWidth="1"/>
    <col min="2293" max="2293" width="8.7265625" style="4" customWidth="1"/>
    <col min="2294" max="2294" width="6.7265625" style="4" customWidth="1"/>
    <col min="2295" max="2295" width="8.7265625" style="4" customWidth="1"/>
    <col min="2296" max="2296" width="6.7265625" style="4" customWidth="1"/>
    <col min="2297" max="2297" width="8.7265625" style="4" customWidth="1"/>
    <col min="2298" max="2298" width="6.7265625" style="4" customWidth="1"/>
    <col min="2299" max="2299" width="30.7265625" style="4" customWidth="1"/>
    <col min="2300" max="2300" width="3.1796875" style="4" customWidth="1"/>
    <col min="2301" max="2301" width="10.1796875" style="4" bestFit="1" customWidth="1"/>
    <col min="2302" max="2302" width="13.26953125" style="4" bestFit="1" customWidth="1"/>
    <col min="2303" max="2303" width="9.1796875" style="4"/>
    <col min="2304" max="2304" width="10.1796875" style="4" bestFit="1" customWidth="1"/>
    <col min="2305" max="2307" width="9.1796875" style="4"/>
    <col min="2308" max="2308" width="12.7265625" style="4" bestFit="1" customWidth="1"/>
    <col min="2309" max="2542" width="9.1796875" style="4"/>
    <col min="2543" max="2543" width="3.1796875" style="4" customWidth="1"/>
    <col min="2544" max="2544" width="30.7265625" style="4" customWidth="1"/>
    <col min="2545" max="2545" width="8.7265625" style="4" customWidth="1"/>
    <col min="2546" max="2546" width="6.7265625" style="4" customWidth="1"/>
    <col min="2547" max="2547" width="8.7265625" style="4" customWidth="1"/>
    <col min="2548" max="2548" width="6.7265625" style="4" customWidth="1"/>
    <col min="2549" max="2549" width="8.7265625" style="4" customWidth="1"/>
    <col min="2550" max="2550" width="6.7265625" style="4" customWidth="1"/>
    <col min="2551" max="2551" width="8.7265625" style="4" customWidth="1"/>
    <col min="2552" max="2552" width="6.7265625" style="4" customWidth="1"/>
    <col min="2553" max="2553" width="8.7265625" style="4" customWidth="1"/>
    <col min="2554" max="2554" width="6.7265625" style="4" customWidth="1"/>
    <col min="2555" max="2555" width="30.7265625" style="4" customWidth="1"/>
    <col min="2556" max="2556" width="3.1796875" style="4" customWidth="1"/>
    <col min="2557" max="2557" width="10.1796875" style="4" bestFit="1" customWidth="1"/>
    <col min="2558" max="2558" width="13.26953125" style="4" bestFit="1" customWidth="1"/>
    <col min="2559" max="2559" width="9.1796875" style="4"/>
    <col min="2560" max="2560" width="10.1796875" style="4" bestFit="1" customWidth="1"/>
    <col min="2561" max="2563" width="9.1796875" style="4"/>
    <col min="2564" max="2564" width="12.7265625" style="4" bestFit="1" customWidth="1"/>
    <col min="2565" max="2798" width="9.1796875" style="4"/>
    <col min="2799" max="2799" width="3.1796875" style="4" customWidth="1"/>
    <col min="2800" max="2800" width="30.7265625" style="4" customWidth="1"/>
    <col min="2801" max="2801" width="8.7265625" style="4" customWidth="1"/>
    <col min="2802" max="2802" width="6.7265625" style="4" customWidth="1"/>
    <col min="2803" max="2803" width="8.7265625" style="4" customWidth="1"/>
    <col min="2804" max="2804" width="6.7265625" style="4" customWidth="1"/>
    <col min="2805" max="2805" width="8.7265625" style="4" customWidth="1"/>
    <col min="2806" max="2806" width="6.7265625" style="4" customWidth="1"/>
    <col min="2807" max="2807" width="8.7265625" style="4" customWidth="1"/>
    <col min="2808" max="2808" width="6.7265625" style="4" customWidth="1"/>
    <col min="2809" max="2809" width="8.7265625" style="4" customWidth="1"/>
    <col min="2810" max="2810" width="6.7265625" style="4" customWidth="1"/>
    <col min="2811" max="2811" width="30.7265625" style="4" customWidth="1"/>
    <col min="2812" max="2812" width="3.1796875" style="4" customWidth="1"/>
    <col min="2813" max="2813" width="10.1796875" style="4" bestFit="1" customWidth="1"/>
    <col min="2814" max="2814" width="13.26953125" style="4" bestFit="1" customWidth="1"/>
    <col min="2815" max="2815" width="9.1796875" style="4"/>
    <col min="2816" max="2816" width="10.1796875" style="4" bestFit="1" customWidth="1"/>
    <col min="2817" max="2819" width="9.1796875" style="4"/>
    <col min="2820" max="2820" width="12.7265625" style="4" bestFit="1" customWidth="1"/>
    <col min="2821" max="3054" width="9.1796875" style="4"/>
    <col min="3055" max="3055" width="3.1796875" style="4" customWidth="1"/>
    <col min="3056" max="3056" width="30.7265625" style="4" customWidth="1"/>
    <col min="3057" max="3057" width="8.7265625" style="4" customWidth="1"/>
    <col min="3058" max="3058" width="6.7265625" style="4" customWidth="1"/>
    <col min="3059" max="3059" width="8.7265625" style="4" customWidth="1"/>
    <col min="3060" max="3060" width="6.7265625" style="4" customWidth="1"/>
    <col min="3061" max="3061" width="8.7265625" style="4" customWidth="1"/>
    <col min="3062" max="3062" width="6.7265625" style="4" customWidth="1"/>
    <col min="3063" max="3063" width="8.7265625" style="4" customWidth="1"/>
    <col min="3064" max="3064" width="6.7265625" style="4" customWidth="1"/>
    <col min="3065" max="3065" width="8.7265625" style="4" customWidth="1"/>
    <col min="3066" max="3066" width="6.7265625" style="4" customWidth="1"/>
    <col min="3067" max="3067" width="30.7265625" style="4" customWidth="1"/>
    <col min="3068" max="3068" width="3.1796875" style="4" customWidth="1"/>
    <col min="3069" max="3069" width="10.1796875" style="4" bestFit="1" customWidth="1"/>
    <col min="3070" max="3070" width="13.26953125" style="4" bestFit="1" customWidth="1"/>
    <col min="3071" max="3071" width="9.1796875" style="4"/>
    <col min="3072" max="3072" width="10.1796875" style="4" bestFit="1" customWidth="1"/>
    <col min="3073" max="3075" width="9.1796875" style="4"/>
    <col min="3076" max="3076" width="12.7265625" style="4" bestFit="1" customWidth="1"/>
    <col min="3077" max="3310" width="9.1796875" style="4"/>
    <col min="3311" max="3311" width="3.1796875" style="4" customWidth="1"/>
    <col min="3312" max="3312" width="30.7265625" style="4" customWidth="1"/>
    <col min="3313" max="3313" width="8.7265625" style="4" customWidth="1"/>
    <col min="3314" max="3314" width="6.7265625" style="4" customWidth="1"/>
    <col min="3315" max="3315" width="8.7265625" style="4" customWidth="1"/>
    <col min="3316" max="3316" width="6.7265625" style="4" customWidth="1"/>
    <col min="3317" max="3317" width="8.7265625" style="4" customWidth="1"/>
    <col min="3318" max="3318" width="6.7265625" style="4" customWidth="1"/>
    <col min="3319" max="3319" width="8.7265625" style="4" customWidth="1"/>
    <col min="3320" max="3320" width="6.7265625" style="4" customWidth="1"/>
    <col min="3321" max="3321" width="8.7265625" style="4" customWidth="1"/>
    <col min="3322" max="3322" width="6.7265625" style="4" customWidth="1"/>
    <col min="3323" max="3323" width="30.7265625" style="4" customWidth="1"/>
    <col min="3324" max="3324" width="3.1796875" style="4" customWidth="1"/>
    <col min="3325" max="3325" width="10.1796875" style="4" bestFit="1" customWidth="1"/>
    <col min="3326" max="3326" width="13.26953125" style="4" bestFit="1" customWidth="1"/>
    <col min="3327" max="3327" width="9.1796875" style="4"/>
    <col min="3328" max="3328" width="10.1796875" style="4" bestFit="1" customWidth="1"/>
    <col min="3329" max="3331" width="9.1796875" style="4"/>
    <col min="3332" max="3332" width="12.7265625" style="4" bestFit="1" customWidth="1"/>
    <col min="3333" max="3566" width="9.1796875" style="4"/>
    <col min="3567" max="3567" width="3.1796875" style="4" customWidth="1"/>
    <col min="3568" max="3568" width="30.7265625" style="4" customWidth="1"/>
    <col min="3569" max="3569" width="8.7265625" style="4" customWidth="1"/>
    <col min="3570" max="3570" width="6.7265625" style="4" customWidth="1"/>
    <col min="3571" max="3571" width="8.7265625" style="4" customWidth="1"/>
    <col min="3572" max="3572" width="6.7265625" style="4" customWidth="1"/>
    <col min="3573" max="3573" width="8.7265625" style="4" customWidth="1"/>
    <col min="3574" max="3574" width="6.7265625" style="4" customWidth="1"/>
    <col min="3575" max="3575" width="8.7265625" style="4" customWidth="1"/>
    <col min="3576" max="3576" width="6.7265625" style="4" customWidth="1"/>
    <col min="3577" max="3577" width="8.7265625" style="4" customWidth="1"/>
    <col min="3578" max="3578" width="6.7265625" style="4" customWidth="1"/>
    <col min="3579" max="3579" width="30.7265625" style="4" customWidth="1"/>
    <col min="3580" max="3580" width="3.1796875" style="4" customWidth="1"/>
    <col min="3581" max="3581" width="10.1796875" style="4" bestFit="1" customWidth="1"/>
    <col min="3582" max="3582" width="13.26953125" style="4" bestFit="1" customWidth="1"/>
    <col min="3583" max="3583" width="9.1796875" style="4"/>
    <col min="3584" max="3584" width="10.1796875" style="4" bestFit="1" customWidth="1"/>
    <col min="3585" max="3587" width="9.1796875" style="4"/>
    <col min="3588" max="3588" width="12.7265625" style="4" bestFit="1" customWidth="1"/>
    <col min="3589" max="3822" width="9.1796875" style="4"/>
    <col min="3823" max="3823" width="3.1796875" style="4" customWidth="1"/>
    <col min="3824" max="3824" width="30.7265625" style="4" customWidth="1"/>
    <col min="3825" max="3825" width="8.7265625" style="4" customWidth="1"/>
    <col min="3826" max="3826" width="6.7265625" style="4" customWidth="1"/>
    <col min="3827" max="3827" width="8.7265625" style="4" customWidth="1"/>
    <col min="3828" max="3828" width="6.7265625" style="4" customWidth="1"/>
    <col min="3829" max="3829" width="8.7265625" style="4" customWidth="1"/>
    <col min="3830" max="3830" width="6.7265625" style="4" customWidth="1"/>
    <col min="3831" max="3831" width="8.7265625" style="4" customWidth="1"/>
    <col min="3832" max="3832" width="6.7265625" style="4" customWidth="1"/>
    <col min="3833" max="3833" width="8.7265625" style="4" customWidth="1"/>
    <col min="3834" max="3834" width="6.7265625" style="4" customWidth="1"/>
    <col min="3835" max="3835" width="30.7265625" style="4" customWidth="1"/>
    <col min="3836" max="3836" width="3.1796875" style="4" customWidth="1"/>
    <col min="3837" max="3837" width="10.1796875" style="4" bestFit="1" customWidth="1"/>
    <col min="3838" max="3838" width="13.26953125" style="4" bestFit="1" customWidth="1"/>
    <col min="3839" max="3839" width="9.1796875" style="4"/>
    <col min="3840" max="3840" width="10.1796875" style="4" bestFit="1" customWidth="1"/>
    <col min="3841" max="3843" width="9.1796875" style="4"/>
    <col min="3844" max="3844" width="12.7265625" style="4" bestFit="1" customWidth="1"/>
    <col min="3845" max="4078" width="9.1796875" style="4"/>
    <col min="4079" max="4079" width="3.1796875" style="4" customWidth="1"/>
    <col min="4080" max="4080" width="30.7265625" style="4" customWidth="1"/>
    <col min="4081" max="4081" width="8.7265625" style="4" customWidth="1"/>
    <col min="4082" max="4082" width="6.7265625" style="4" customWidth="1"/>
    <col min="4083" max="4083" width="8.7265625" style="4" customWidth="1"/>
    <col min="4084" max="4084" width="6.7265625" style="4" customWidth="1"/>
    <col min="4085" max="4085" width="8.7265625" style="4" customWidth="1"/>
    <col min="4086" max="4086" width="6.7265625" style="4" customWidth="1"/>
    <col min="4087" max="4087" width="8.7265625" style="4" customWidth="1"/>
    <col min="4088" max="4088" width="6.7265625" style="4" customWidth="1"/>
    <col min="4089" max="4089" width="8.7265625" style="4" customWidth="1"/>
    <col min="4090" max="4090" width="6.7265625" style="4" customWidth="1"/>
    <col min="4091" max="4091" width="30.7265625" style="4" customWidth="1"/>
    <col min="4092" max="4092" width="3.1796875" style="4" customWidth="1"/>
    <col min="4093" max="4093" width="10.1796875" style="4" bestFit="1" customWidth="1"/>
    <col min="4094" max="4094" width="13.26953125" style="4" bestFit="1" customWidth="1"/>
    <col min="4095" max="4095" width="9.1796875" style="4"/>
    <col min="4096" max="4096" width="10.1796875" style="4" bestFit="1" customWidth="1"/>
    <col min="4097" max="4099" width="9.1796875" style="4"/>
    <col min="4100" max="4100" width="12.7265625" style="4" bestFit="1" customWidth="1"/>
    <col min="4101" max="4334" width="9.1796875" style="4"/>
    <col min="4335" max="4335" width="3.1796875" style="4" customWidth="1"/>
    <col min="4336" max="4336" width="30.7265625" style="4" customWidth="1"/>
    <col min="4337" max="4337" width="8.7265625" style="4" customWidth="1"/>
    <col min="4338" max="4338" width="6.7265625" style="4" customWidth="1"/>
    <col min="4339" max="4339" width="8.7265625" style="4" customWidth="1"/>
    <col min="4340" max="4340" width="6.7265625" style="4" customWidth="1"/>
    <col min="4341" max="4341" width="8.7265625" style="4" customWidth="1"/>
    <col min="4342" max="4342" width="6.7265625" style="4" customWidth="1"/>
    <col min="4343" max="4343" width="8.7265625" style="4" customWidth="1"/>
    <col min="4344" max="4344" width="6.7265625" style="4" customWidth="1"/>
    <col min="4345" max="4345" width="8.7265625" style="4" customWidth="1"/>
    <col min="4346" max="4346" width="6.7265625" style="4" customWidth="1"/>
    <col min="4347" max="4347" width="30.7265625" style="4" customWidth="1"/>
    <col min="4348" max="4348" width="3.1796875" style="4" customWidth="1"/>
    <col min="4349" max="4349" width="10.1796875" style="4" bestFit="1" customWidth="1"/>
    <col min="4350" max="4350" width="13.26953125" style="4" bestFit="1" customWidth="1"/>
    <col min="4351" max="4351" width="9.1796875" style="4"/>
    <col min="4352" max="4352" width="10.1796875" style="4" bestFit="1" customWidth="1"/>
    <col min="4353" max="4355" width="9.1796875" style="4"/>
    <col min="4356" max="4356" width="12.7265625" style="4" bestFit="1" customWidth="1"/>
    <col min="4357" max="4590" width="9.1796875" style="4"/>
    <col min="4591" max="4591" width="3.1796875" style="4" customWidth="1"/>
    <col min="4592" max="4592" width="30.7265625" style="4" customWidth="1"/>
    <col min="4593" max="4593" width="8.7265625" style="4" customWidth="1"/>
    <col min="4594" max="4594" width="6.7265625" style="4" customWidth="1"/>
    <col min="4595" max="4595" width="8.7265625" style="4" customWidth="1"/>
    <col min="4596" max="4596" width="6.7265625" style="4" customWidth="1"/>
    <col min="4597" max="4597" width="8.7265625" style="4" customWidth="1"/>
    <col min="4598" max="4598" width="6.7265625" style="4" customWidth="1"/>
    <col min="4599" max="4599" width="8.7265625" style="4" customWidth="1"/>
    <col min="4600" max="4600" width="6.7265625" style="4" customWidth="1"/>
    <col min="4601" max="4601" width="8.7265625" style="4" customWidth="1"/>
    <col min="4602" max="4602" width="6.7265625" style="4" customWidth="1"/>
    <col min="4603" max="4603" width="30.7265625" style="4" customWidth="1"/>
    <col min="4604" max="4604" width="3.1796875" style="4" customWidth="1"/>
    <col min="4605" max="4605" width="10.1796875" style="4" bestFit="1" customWidth="1"/>
    <col min="4606" max="4606" width="13.26953125" style="4" bestFit="1" customWidth="1"/>
    <col min="4607" max="4607" width="9.1796875" style="4"/>
    <col min="4608" max="4608" width="10.1796875" style="4" bestFit="1" customWidth="1"/>
    <col min="4609" max="4611" width="9.1796875" style="4"/>
    <col min="4612" max="4612" width="12.7265625" style="4" bestFit="1" customWidth="1"/>
    <col min="4613" max="4846" width="9.1796875" style="4"/>
    <col min="4847" max="4847" width="3.1796875" style="4" customWidth="1"/>
    <col min="4848" max="4848" width="30.7265625" style="4" customWidth="1"/>
    <col min="4849" max="4849" width="8.7265625" style="4" customWidth="1"/>
    <col min="4850" max="4850" width="6.7265625" style="4" customWidth="1"/>
    <col min="4851" max="4851" width="8.7265625" style="4" customWidth="1"/>
    <col min="4852" max="4852" width="6.7265625" style="4" customWidth="1"/>
    <col min="4853" max="4853" width="8.7265625" style="4" customWidth="1"/>
    <col min="4854" max="4854" width="6.7265625" style="4" customWidth="1"/>
    <col min="4855" max="4855" width="8.7265625" style="4" customWidth="1"/>
    <col min="4856" max="4856" width="6.7265625" style="4" customWidth="1"/>
    <col min="4857" max="4857" width="8.7265625" style="4" customWidth="1"/>
    <col min="4858" max="4858" width="6.7265625" style="4" customWidth="1"/>
    <col min="4859" max="4859" width="30.7265625" style="4" customWidth="1"/>
    <col min="4860" max="4860" width="3.1796875" style="4" customWidth="1"/>
    <col min="4861" max="4861" width="10.1796875" style="4" bestFit="1" customWidth="1"/>
    <col min="4862" max="4862" width="13.26953125" style="4" bestFit="1" customWidth="1"/>
    <col min="4863" max="4863" width="9.1796875" style="4"/>
    <col min="4864" max="4864" width="10.1796875" style="4" bestFit="1" customWidth="1"/>
    <col min="4865" max="4867" width="9.1796875" style="4"/>
    <col min="4868" max="4868" width="12.7265625" style="4" bestFit="1" customWidth="1"/>
    <col min="4869" max="5102" width="9.1796875" style="4"/>
    <col min="5103" max="5103" width="3.1796875" style="4" customWidth="1"/>
    <col min="5104" max="5104" width="30.7265625" style="4" customWidth="1"/>
    <col min="5105" max="5105" width="8.7265625" style="4" customWidth="1"/>
    <col min="5106" max="5106" width="6.7265625" style="4" customWidth="1"/>
    <col min="5107" max="5107" width="8.7265625" style="4" customWidth="1"/>
    <col min="5108" max="5108" width="6.7265625" style="4" customWidth="1"/>
    <col min="5109" max="5109" width="8.7265625" style="4" customWidth="1"/>
    <col min="5110" max="5110" width="6.7265625" style="4" customWidth="1"/>
    <col min="5111" max="5111" width="8.7265625" style="4" customWidth="1"/>
    <col min="5112" max="5112" width="6.7265625" style="4" customWidth="1"/>
    <col min="5113" max="5113" width="8.7265625" style="4" customWidth="1"/>
    <col min="5114" max="5114" width="6.7265625" style="4" customWidth="1"/>
    <col min="5115" max="5115" width="30.7265625" style="4" customWidth="1"/>
    <col min="5116" max="5116" width="3.1796875" style="4" customWidth="1"/>
    <col min="5117" max="5117" width="10.1796875" style="4" bestFit="1" customWidth="1"/>
    <col min="5118" max="5118" width="13.26953125" style="4" bestFit="1" customWidth="1"/>
    <col min="5119" max="5119" width="9.1796875" style="4"/>
    <col min="5120" max="5120" width="10.1796875" style="4" bestFit="1" customWidth="1"/>
    <col min="5121" max="5123" width="9.1796875" style="4"/>
    <col min="5124" max="5124" width="12.7265625" style="4" bestFit="1" customWidth="1"/>
    <col min="5125" max="5358" width="9.1796875" style="4"/>
    <col min="5359" max="5359" width="3.1796875" style="4" customWidth="1"/>
    <col min="5360" max="5360" width="30.7265625" style="4" customWidth="1"/>
    <col min="5361" max="5361" width="8.7265625" style="4" customWidth="1"/>
    <col min="5362" max="5362" width="6.7265625" style="4" customWidth="1"/>
    <col min="5363" max="5363" width="8.7265625" style="4" customWidth="1"/>
    <col min="5364" max="5364" width="6.7265625" style="4" customWidth="1"/>
    <col min="5365" max="5365" width="8.7265625" style="4" customWidth="1"/>
    <col min="5366" max="5366" width="6.7265625" style="4" customWidth="1"/>
    <col min="5367" max="5367" width="8.7265625" style="4" customWidth="1"/>
    <col min="5368" max="5368" width="6.7265625" style="4" customWidth="1"/>
    <col min="5369" max="5369" width="8.7265625" style="4" customWidth="1"/>
    <col min="5370" max="5370" width="6.7265625" style="4" customWidth="1"/>
    <col min="5371" max="5371" width="30.7265625" style="4" customWidth="1"/>
    <col min="5372" max="5372" width="3.1796875" style="4" customWidth="1"/>
    <col min="5373" max="5373" width="10.1796875" style="4" bestFit="1" customWidth="1"/>
    <col min="5374" max="5374" width="13.26953125" style="4" bestFit="1" customWidth="1"/>
    <col min="5375" max="5375" width="9.1796875" style="4"/>
    <col min="5376" max="5376" width="10.1796875" style="4" bestFit="1" customWidth="1"/>
    <col min="5377" max="5379" width="9.1796875" style="4"/>
    <col min="5380" max="5380" width="12.7265625" style="4" bestFit="1" customWidth="1"/>
    <col min="5381" max="5614" width="9.1796875" style="4"/>
    <col min="5615" max="5615" width="3.1796875" style="4" customWidth="1"/>
    <col min="5616" max="5616" width="30.7265625" style="4" customWidth="1"/>
    <col min="5617" max="5617" width="8.7265625" style="4" customWidth="1"/>
    <col min="5618" max="5618" width="6.7265625" style="4" customWidth="1"/>
    <col min="5619" max="5619" width="8.7265625" style="4" customWidth="1"/>
    <col min="5620" max="5620" width="6.7265625" style="4" customWidth="1"/>
    <col min="5621" max="5621" width="8.7265625" style="4" customWidth="1"/>
    <col min="5622" max="5622" width="6.7265625" style="4" customWidth="1"/>
    <col min="5623" max="5623" width="8.7265625" style="4" customWidth="1"/>
    <col min="5624" max="5624" width="6.7265625" style="4" customWidth="1"/>
    <col min="5625" max="5625" width="8.7265625" style="4" customWidth="1"/>
    <col min="5626" max="5626" width="6.7265625" style="4" customWidth="1"/>
    <col min="5627" max="5627" width="30.7265625" style="4" customWidth="1"/>
    <col min="5628" max="5628" width="3.1796875" style="4" customWidth="1"/>
    <col min="5629" max="5629" width="10.1796875" style="4" bestFit="1" customWidth="1"/>
    <col min="5630" max="5630" width="13.26953125" style="4" bestFit="1" customWidth="1"/>
    <col min="5631" max="5631" width="9.1796875" style="4"/>
    <col min="5632" max="5632" width="10.1796875" style="4" bestFit="1" customWidth="1"/>
    <col min="5633" max="5635" width="9.1796875" style="4"/>
    <col min="5636" max="5636" width="12.7265625" style="4" bestFit="1" customWidth="1"/>
    <col min="5637" max="5870" width="9.1796875" style="4"/>
    <col min="5871" max="5871" width="3.1796875" style="4" customWidth="1"/>
    <col min="5872" max="5872" width="30.7265625" style="4" customWidth="1"/>
    <col min="5873" max="5873" width="8.7265625" style="4" customWidth="1"/>
    <col min="5874" max="5874" width="6.7265625" style="4" customWidth="1"/>
    <col min="5875" max="5875" width="8.7265625" style="4" customWidth="1"/>
    <col min="5876" max="5876" width="6.7265625" style="4" customWidth="1"/>
    <col min="5877" max="5877" width="8.7265625" style="4" customWidth="1"/>
    <col min="5878" max="5878" width="6.7265625" style="4" customWidth="1"/>
    <col min="5879" max="5879" width="8.7265625" style="4" customWidth="1"/>
    <col min="5880" max="5880" width="6.7265625" style="4" customWidth="1"/>
    <col min="5881" max="5881" width="8.7265625" style="4" customWidth="1"/>
    <col min="5882" max="5882" width="6.7265625" style="4" customWidth="1"/>
    <col min="5883" max="5883" width="30.7265625" style="4" customWidth="1"/>
    <col min="5884" max="5884" width="3.1796875" style="4" customWidth="1"/>
    <col min="5885" max="5885" width="10.1796875" style="4" bestFit="1" customWidth="1"/>
    <col min="5886" max="5886" width="13.26953125" style="4" bestFit="1" customWidth="1"/>
    <col min="5887" max="5887" width="9.1796875" style="4"/>
    <col min="5888" max="5888" width="10.1796875" style="4" bestFit="1" customWidth="1"/>
    <col min="5889" max="5891" width="9.1796875" style="4"/>
    <col min="5892" max="5892" width="12.7265625" style="4" bestFit="1" customWidth="1"/>
    <col min="5893" max="6126" width="9.1796875" style="4"/>
    <col min="6127" max="6127" width="3.1796875" style="4" customWidth="1"/>
    <col min="6128" max="6128" width="30.7265625" style="4" customWidth="1"/>
    <col min="6129" max="6129" width="8.7265625" style="4" customWidth="1"/>
    <col min="6130" max="6130" width="6.7265625" style="4" customWidth="1"/>
    <col min="6131" max="6131" width="8.7265625" style="4" customWidth="1"/>
    <col min="6132" max="6132" width="6.7265625" style="4" customWidth="1"/>
    <col min="6133" max="6133" width="8.7265625" style="4" customWidth="1"/>
    <col min="6134" max="6134" width="6.7265625" style="4" customWidth="1"/>
    <col min="6135" max="6135" width="8.7265625" style="4" customWidth="1"/>
    <col min="6136" max="6136" width="6.7265625" style="4" customWidth="1"/>
    <col min="6137" max="6137" width="8.7265625" style="4" customWidth="1"/>
    <col min="6138" max="6138" width="6.7265625" style="4" customWidth="1"/>
    <col min="6139" max="6139" width="30.7265625" style="4" customWidth="1"/>
    <col min="6140" max="6140" width="3.1796875" style="4" customWidth="1"/>
    <col min="6141" max="6141" width="10.1796875" style="4" bestFit="1" customWidth="1"/>
    <col min="6142" max="6142" width="13.26953125" style="4" bestFit="1" customWidth="1"/>
    <col min="6143" max="6143" width="9.1796875" style="4"/>
    <col min="6144" max="6144" width="10.1796875" style="4" bestFit="1" customWidth="1"/>
    <col min="6145" max="6147" width="9.1796875" style="4"/>
    <col min="6148" max="6148" width="12.7265625" style="4" bestFit="1" customWidth="1"/>
    <col min="6149" max="6382" width="9.1796875" style="4"/>
    <col min="6383" max="6383" width="3.1796875" style="4" customWidth="1"/>
    <col min="6384" max="6384" width="30.7265625" style="4" customWidth="1"/>
    <col min="6385" max="6385" width="8.7265625" style="4" customWidth="1"/>
    <col min="6386" max="6386" width="6.7265625" style="4" customWidth="1"/>
    <col min="6387" max="6387" width="8.7265625" style="4" customWidth="1"/>
    <col min="6388" max="6388" width="6.7265625" style="4" customWidth="1"/>
    <col min="6389" max="6389" width="8.7265625" style="4" customWidth="1"/>
    <col min="6390" max="6390" width="6.7265625" style="4" customWidth="1"/>
    <col min="6391" max="6391" width="8.7265625" style="4" customWidth="1"/>
    <col min="6392" max="6392" width="6.7265625" style="4" customWidth="1"/>
    <col min="6393" max="6393" width="8.7265625" style="4" customWidth="1"/>
    <col min="6394" max="6394" width="6.7265625" style="4" customWidth="1"/>
    <col min="6395" max="6395" width="30.7265625" style="4" customWidth="1"/>
    <col min="6396" max="6396" width="3.1796875" style="4" customWidth="1"/>
    <col min="6397" max="6397" width="10.1796875" style="4" bestFit="1" customWidth="1"/>
    <col min="6398" max="6398" width="13.26953125" style="4" bestFit="1" customWidth="1"/>
    <col min="6399" max="6399" width="9.1796875" style="4"/>
    <col min="6400" max="6400" width="10.1796875" style="4" bestFit="1" customWidth="1"/>
    <col min="6401" max="6403" width="9.1796875" style="4"/>
    <col min="6404" max="6404" width="12.7265625" style="4" bestFit="1" customWidth="1"/>
    <col min="6405" max="6638" width="9.1796875" style="4"/>
    <col min="6639" max="6639" width="3.1796875" style="4" customWidth="1"/>
    <col min="6640" max="6640" width="30.7265625" style="4" customWidth="1"/>
    <col min="6641" max="6641" width="8.7265625" style="4" customWidth="1"/>
    <col min="6642" max="6642" width="6.7265625" style="4" customWidth="1"/>
    <col min="6643" max="6643" width="8.7265625" style="4" customWidth="1"/>
    <col min="6644" max="6644" width="6.7265625" style="4" customWidth="1"/>
    <col min="6645" max="6645" width="8.7265625" style="4" customWidth="1"/>
    <col min="6646" max="6646" width="6.7265625" style="4" customWidth="1"/>
    <col min="6647" max="6647" width="8.7265625" style="4" customWidth="1"/>
    <col min="6648" max="6648" width="6.7265625" style="4" customWidth="1"/>
    <col min="6649" max="6649" width="8.7265625" style="4" customWidth="1"/>
    <col min="6650" max="6650" width="6.7265625" style="4" customWidth="1"/>
    <col min="6651" max="6651" width="30.7265625" style="4" customWidth="1"/>
    <col min="6652" max="6652" width="3.1796875" style="4" customWidth="1"/>
    <col min="6653" max="6653" width="10.1796875" style="4" bestFit="1" customWidth="1"/>
    <col min="6654" max="6654" width="13.26953125" style="4" bestFit="1" customWidth="1"/>
    <col min="6655" max="6655" width="9.1796875" style="4"/>
    <col min="6656" max="6656" width="10.1796875" style="4" bestFit="1" customWidth="1"/>
    <col min="6657" max="6659" width="9.1796875" style="4"/>
    <col min="6660" max="6660" width="12.7265625" style="4" bestFit="1" customWidth="1"/>
    <col min="6661" max="6894" width="9.1796875" style="4"/>
    <col min="6895" max="6895" width="3.1796875" style="4" customWidth="1"/>
    <col min="6896" max="6896" width="30.7265625" style="4" customWidth="1"/>
    <col min="6897" max="6897" width="8.7265625" style="4" customWidth="1"/>
    <col min="6898" max="6898" width="6.7265625" style="4" customWidth="1"/>
    <col min="6899" max="6899" width="8.7265625" style="4" customWidth="1"/>
    <col min="6900" max="6900" width="6.7265625" style="4" customWidth="1"/>
    <col min="6901" max="6901" width="8.7265625" style="4" customWidth="1"/>
    <col min="6902" max="6902" width="6.7265625" style="4" customWidth="1"/>
    <col min="6903" max="6903" width="8.7265625" style="4" customWidth="1"/>
    <col min="6904" max="6904" width="6.7265625" style="4" customWidth="1"/>
    <col min="6905" max="6905" width="8.7265625" style="4" customWidth="1"/>
    <col min="6906" max="6906" width="6.7265625" style="4" customWidth="1"/>
    <col min="6907" max="6907" width="30.7265625" style="4" customWidth="1"/>
    <col min="6908" max="6908" width="3.1796875" style="4" customWidth="1"/>
    <col min="6909" max="6909" width="10.1796875" style="4" bestFit="1" customWidth="1"/>
    <col min="6910" max="6910" width="13.26953125" style="4" bestFit="1" customWidth="1"/>
    <col min="6911" max="6911" width="9.1796875" style="4"/>
    <col min="6912" max="6912" width="10.1796875" style="4" bestFit="1" customWidth="1"/>
    <col min="6913" max="6915" width="9.1796875" style="4"/>
    <col min="6916" max="6916" width="12.7265625" style="4" bestFit="1" customWidth="1"/>
    <col min="6917" max="7150" width="9.1796875" style="4"/>
    <col min="7151" max="7151" width="3.1796875" style="4" customWidth="1"/>
    <col min="7152" max="7152" width="30.7265625" style="4" customWidth="1"/>
    <col min="7153" max="7153" width="8.7265625" style="4" customWidth="1"/>
    <col min="7154" max="7154" width="6.7265625" style="4" customWidth="1"/>
    <col min="7155" max="7155" width="8.7265625" style="4" customWidth="1"/>
    <col min="7156" max="7156" width="6.7265625" style="4" customWidth="1"/>
    <col min="7157" max="7157" width="8.7265625" style="4" customWidth="1"/>
    <col min="7158" max="7158" width="6.7265625" style="4" customWidth="1"/>
    <col min="7159" max="7159" width="8.7265625" style="4" customWidth="1"/>
    <col min="7160" max="7160" width="6.7265625" style="4" customWidth="1"/>
    <col min="7161" max="7161" width="8.7265625" style="4" customWidth="1"/>
    <col min="7162" max="7162" width="6.7265625" style="4" customWidth="1"/>
    <col min="7163" max="7163" width="30.7265625" style="4" customWidth="1"/>
    <col min="7164" max="7164" width="3.1796875" style="4" customWidth="1"/>
    <col min="7165" max="7165" width="10.1796875" style="4" bestFit="1" customWidth="1"/>
    <col min="7166" max="7166" width="13.26953125" style="4" bestFit="1" customWidth="1"/>
    <col min="7167" max="7167" width="9.1796875" style="4"/>
    <col min="7168" max="7168" width="10.1796875" style="4" bestFit="1" customWidth="1"/>
    <col min="7169" max="7171" width="9.1796875" style="4"/>
    <col min="7172" max="7172" width="12.7265625" style="4" bestFit="1" customWidth="1"/>
    <col min="7173" max="7406" width="9.1796875" style="4"/>
    <col min="7407" max="7407" width="3.1796875" style="4" customWidth="1"/>
    <col min="7408" max="7408" width="30.7265625" style="4" customWidth="1"/>
    <col min="7409" max="7409" width="8.7265625" style="4" customWidth="1"/>
    <col min="7410" max="7410" width="6.7265625" style="4" customWidth="1"/>
    <col min="7411" max="7411" width="8.7265625" style="4" customWidth="1"/>
    <col min="7412" max="7412" width="6.7265625" style="4" customWidth="1"/>
    <col min="7413" max="7413" width="8.7265625" style="4" customWidth="1"/>
    <col min="7414" max="7414" width="6.7265625" style="4" customWidth="1"/>
    <col min="7415" max="7415" width="8.7265625" style="4" customWidth="1"/>
    <col min="7416" max="7416" width="6.7265625" style="4" customWidth="1"/>
    <col min="7417" max="7417" width="8.7265625" style="4" customWidth="1"/>
    <col min="7418" max="7418" width="6.7265625" style="4" customWidth="1"/>
    <col min="7419" max="7419" width="30.7265625" style="4" customWidth="1"/>
    <col min="7420" max="7420" width="3.1796875" style="4" customWidth="1"/>
    <col min="7421" max="7421" width="10.1796875" style="4" bestFit="1" customWidth="1"/>
    <col min="7422" max="7422" width="13.26953125" style="4" bestFit="1" customWidth="1"/>
    <col min="7423" max="7423" width="9.1796875" style="4"/>
    <col min="7424" max="7424" width="10.1796875" style="4" bestFit="1" customWidth="1"/>
    <col min="7425" max="7427" width="9.1796875" style="4"/>
    <col min="7428" max="7428" width="12.7265625" style="4" bestFit="1" customWidth="1"/>
    <col min="7429" max="7662" width="9.1796875" style="4"/>
    <col min="7663" max="7663" width="3.1796875" style="4" customWidth="1"/>
    <col min="7664" max="7664" width="30.7265625" style="4" customWidth="1"/>
    <col min="7665" max="7665" width="8.7265625" style="4" customWidth="1"/>
    <col min="7666" max="7666" width="6.7265625" style="4" customWidth="1"/>
    <col min="7667" max="7667" width="8.7265625" style="4" customWidth="1"/>
    <col min="7668" max="7668" width="6.7265625" style="4" customWidth="1"/>
    <col min="7669" max="7669" width="8.7265625" style="4" customWidth="1"/>
    <col min="7670" max="7670" width="6.7265625" style="4" customWidth="1"/>
    <col min="7671" max="7671" width="8.7265625" style="4" customWidth="1"/>
    <col min="7672" max="7672" width="6.7265625" style="4" customWidth="1"/>
    <col min="7673" max="7673" width="8.7265625" style="4" customWidth="1"/>
    <col min="7674" max="7674" width="6.7265625" style="4" customWidth="1"/>
    <col min="7675" max="7675" width="30.7265625" style="4" customWidth="1"/>
    <col min="7676" max="7676" width="3.1796875" style="4" customWidth="1"/>
    <col min="7677" max="7677" width="10.1796875" style="4" bestFit="1" customWidth="1"/>
    <col min="7678" max="7678" width="13.26953125" style="4" bestFit="1" customWidth="1"/>
    <col min="7679" max="7679" width="9.1796875" style="4"/>
    <col min="7680" max="7680" width="10.1796875" style="4" bestFit="1" customWidth="1"/>
    <col min="7681" max="7683" width="9.1796875" style="4"/>
    <col min="7684" max="7684" width="12.7265625" style="4" bestFit="1" customWidth="1"/>
    <col min="7685" max="7918" width="9.1796875" style="4"/>
    <col min="7919" max="7919" width="3.1796875" style="4" customWidth="1"/>
    <col min="7920" max="7920" width="30.7265625" style="4" customWidth="1"/>
    <col min="7921" max="7921" width="8.7265625" style="4" customWidth="1"/>
    <col min="7922" max="7922" width="6.7265625" style="4" customWidth="1"/>
    <col min="7923" max="7923" width="8.7265625" style="4" customWidth="1"/>
    <col min="7924" max="7924" width="6.7265625" style="4" customWidth="1"/>
    <col min="7925" max="7925" width="8.7265625" style="4" customWidth="1"/>
    <col min="7926" max="7926" width="6.7265625" style="4" customWidth="1"/>
    <col min="7927" max="7927" width="8.7265625" style="4" customWidth="1"/>
    <col min="7928" max="7928" width="6.7265625" style="4" customWidth="1"/>
    <col min="7929" max="7929" width="8.7265625" style="4" customWidth="1"/>
    <col min="7930" max="7930" width="6.7265625" style="4" customWidth="1"/>
    <col min="7931" max="7931" width="30.7265625" style="4" customWidth="1"/>
    <col min="7932" max="7932" width="3.1796875" style="4" customWidth="1"/>
    <col min="7933" max="7933" width="10.1796875" style="4" bestFit="1" customWidth="1"/>
    <col min="7934" max="7934" width="13.26953125" style="4" bestFit="1" customWidth="1"/>
    <col min="7935" max="7935" width="9.1796875" style="4"/>
    <col min="7936" max="7936" width="10.1796875" style="4" bestFit="1" customWidth="1"/>
    <col min="7937" max="7939" width="9.1796875" style="4"/>
    <col min="7940" max="7940" width="12.7265625" style="4" bestFit="1" customWidth="1"/>
    <col min="7941" max="8174" width="9.1796875" style="4"/>
    <col min="8175" max="8175" width="3.1796875" style="4" customWidth="1"/>
    <col min="8176" max="8176" width="30.7265625" style="4" customWidth="1"/>
    <col min="8177" max="8177" width="8.7265625" style="4" customWidth="1"/>
    <col min="8178" max="8178" width="6.7265625" style="4" customWidth="1"/>
    <col min="8179" max="8179" width="8.7265625" style="4" customWidth="1"/>
    <col min="8180" max="8180" width="6.7265625" style="4" customWidth="1"/>
    <col min="8181" max="8181" width="8.7265625" style="4" customWidth="1"/>
    <col min="8182" max="8182" width="6.7265625" style="4" customWidth="1"/>
    <col min="8183" max="8183" width="8.7265625" style="4" customWidth="1"/>
    <col min="8184" max="8184" width="6.7265625" style="4" customWidth="1"/>
    <col min="8185" max="8185" width="8.7265625" style="4" customWidth="1"/>
    <col min="8186" max="8186" width="6.7265625" style="4" customWidth="1"/>
    <col min="8187" max="8187" width="30.7265625" style="4" customWidth="1"/>
    <col min="8188" max="8188" width="3.1796875" style="4" customWidth="1"/>
    <col min="8189" max="8189" width="10.1796875" style="4" bestFit="1" customWidth="1"/>
    <col min="8190" max="8190" width="13.26953125" style="4" bestFit="1" customWidth="1"/>
    <col min="8191" max="8191" width="9.1796875" style="4"/>
    <col min="8192" max="8192" width="10.1796875" style="4" bestFit="1" customWidth="1"/>
    <col min="8193" max="8195" width="9.1796875" style="4"/>
    <col min="8196" max="8196" width="12.7265625" style="4" bestFit="1" customWidth="1"/>
    <col min="8197" max="8430" width="9.1796875" style="4"/>
    <col min="8431" max="8431" width="3.1796875" style="4" customWidth="1"/>
    <col min="8432" max="8432" width="30.7265625" style="4" customWidth="1"/>
    <col min="8433" max="8433" width="8.7265625" style="4" customWidth="1"/>
    <col min="8434" max="8434" width="6.7265625" style="4" customWidth="1"/>
    <col min="8435" max="8435" width="8.7265625" style="4" customWidth="1"/>
    <col min="8436" max="8436" width="6.7265625" style="4" customWidth="1"/>
    <col min="8437" max="8437" width="8.7265625" style="4" customWidth="1"/>
    <col min="8438" max="8438" width="6.7265625" style="4" customWidth="1"/>
    <col min="8439" max="8439" width="8.7265625" style="4" customWidth="1"/>
    <col min="8440" max="8440" width="6.7265625" style="4" customWidth="1"/>
    <col min="8441" max="8441" width="8.7265625" style="4" customWidth="1"/>
    <col min="8442" max="8442" width="6.7265625" style="4" customWidth="1"/>
    <col min="8443" max="8443" width="30.7265625" style="4" customWidth="1"/>
    <col min="8444" max="8444" width="3.1796875" style="4" customWidth="1"/>
    <col min="8445" max="8445" width="10.1796875" style="4" bestFit="1" customWidth="1"/>
    <col min="8446" max="8446" width="13.26953125" style="4" bestFit="1" customWidth="1"/>
    <col min="8447" max="8447" width="9.1796875" style="4"/>
    <col min="8448" max="8448" width="10.1796875" style="4" bestFit="1" customWidth="1"/>
    <col min="8449" max="8451" width="9.1796875" style="4"/>
    <col min="8452" max="8452" width="12.7265625" style="4" bestFit="1" customWidth="1"/>
    <col min="8453" max="8686" width="9.1796875" style="4"/>
    <col min="8687" max="8687" width="3.1796875" style="4" customWidth="1"/>
    <col min="8688" max="8688" width="30.7265625" style="4" customWidth="1"/>
    <col min="8689" max="8689" width="8.7265625" style="4" customWidth="1"/>
    <col min="8690" max="8690" width="6.7265625" style="4" customWidth="1"/>
    <col min="8691" max="8691" width="8.7265625" style="4" customWidth="1"/>
    <col min="8692" max="8692" width="6.7265625" style="4" customWidth="1"/>
    <col min="8693" max="8693" width="8.7265625" style="4" customWidth="1"/>
    <col min="8694" max="8694" width="6.7265625" style="4" customWidth="1"/>
    <col min="8695" max="8695" width="8.7265625" style="4" customWidth="1"/>
    <col min="8696" max="8696" width="6.7265625" style="4" customWidth="1"/>
    <col min="8697" max="8697" width="8.7265625" style="4" customWidth="1"/>
    <col min="8698" max="8698" width="6.7265625" style="4" customWidth="1"/>
    <col min="8699" max="8699" width="30.7265625" style="4" customWidth="1"/>
    <col min="8700" max="8700" width="3.1796875" style="4" customWidth="1"/>
    <col min="8701" max="8701" width="10.1796875" style="4" bestFit="1" customWidth="1"/>
    <col min="8702" max="8702" width="13.26953125" style="4" bestFit="1" customWidth="1"/>
    <col min="8703" max="8703" width="9.1796875" style="4"/>
    <col min="8704" max="8704" width="10.1796875" style="4" bestFit="1" customWidth="1"/>
    <col min="8705" max="8707" width="9.1796875" style="4"/>
    <col min="8708" max="8708" width="12.7265625" style="4" bestFit="1" customWidth="1"/>
    <col min="8709" max="8942" width="9.1796875" style="4"/>
    <col min="8943" max="8943" width="3.1796875" style="4" customWidth="1"/>
    <col min="8944" max="8944" width="30.7265625" style="4" customWidth="1"/>
    <col min="8945" max="8945" width="8.7265625" style="4" customWidth="1"/>
    <col min="8946" max="8946" width="6.7265625" style="4" customWidth="1"/>
    <col min="8947" max="8947" width="8.7265625" style="4" customWidth="1"/>
    <col min="8948" max="8948" width="6.7265625" style="4" customWidth="1"/>
    <col min="8949" max="8949" width="8.7265625" style="4" customWidth="1"/>
    <col min="8950" max="8950" width="6.7265625" style="4" customWidth="1"/>
    <col min="8951" max="8951" width="8.7265625" style="4" customWidth="1"/>
    <col min="8952" max="8952" width="6.7265625" style="4" customWidth="1"/>
    <col min="8953" max="8953" width="8.7265625" style="4" customWidth="1"/>
    <col min="8954" max="8954" width="6.7265625" style="4" customWidth="1"/>
    <col min="8955" max="8955" width="30.7265625" style="4" customWidth="1"/>
    <col min="8956" max="8956" width="3.1796875" style="4" customWidth="1"/>
    <col min="8957" max="8957" width="10.1796875" style="4" bestFit="1" customWidth="1"/>
    <col min="8958" max="8958" width="13.26953125" style="4" bestFit="1" customWidth="1"/>
    <col min="8959" max="8959" width="9.1796875" style="4"/>
    <col min="8960" max="8960" width="10.1796875" style="4" bestFit="1" customWidth="1"/>
    <col min="8961" max="8963" width="9.1796875" style="4"/>
    <col min="8964" max="8964" width="12.7265625" style="4" bestFit="1" customWidth="1"/>
    <col min="8965" max="9198" width="9.1796875" style="4"/>
    <col min="9199" max="9199" width="3.1796875" style="4" customWidth="1"/>
    <col min="9200" max="9200" width="30.7265625" style="4" customWidth="1"/>
    <col min="9201" max="9201" width="8.7265625" style="4" customWidth="1"/>
    <col min="9202" max="9202" width="6.7265625" style="4" customWidth="1"/>
    <col min="9203" max="9203" width="8.7265625" style="4" customWidth="1"/>
    <col min="9204" max="9204" width="6.7265625" style="4" customWidth="1"/>
    <col min="9205" max="9205" width="8.7265625" style="4" customWidth="1"/>
    <col min="9206" max="9206" width="6.7265625" style="4" customWidth="1"/>
    <col min="9207" max="9207" width="8.7265625" style="4" customWidth="1"/>
    <col min="9208" max="9208" width="6.7265625" style="4" customWidth="1"/>
    <col min="9209" max="9209" width="8.7265625" style="4" customWidth="1"/>
    <col min="9210" max="9210" width="6.7265625" style="4" customWidth="1"/>
    <col min="9211" max="9211" width="30.7265625" style="4" customWidth="1"/>
    <col min="9212" max="9212" width="3.1796875" style="4" customWidth="1"/>
    <col min="9213" max="9213" width="10.1796875" style="4" bestFit="1" customWidth="1"/>
    <col min="9214" max="9214" width="13.26953125" style="4" bestFit="1" customWidth="1"/>
    <col min="9215" max="9215" width="9.1796875" style="4"/>
    <col min="9216" max="9216" width="10.1796875" style="4" bestFit="1" customWidth="1"/>
    <col min="9217" max="9219" width="9.1796875" style="4"/>
    <col min="9220" max="9220" width="12.7265625" style="4" bestFit="1" customWidth="1"/>
    <col min="9221" max="9454" width="9.1796875" style="4"/>
    <col min="9455" max="9455" width="3.1796875" style="4" customWidth="1"/>
    <col min="9456" max="9456" width="30.7265625" style="4" customWidth="1"/>
    <col min="9457" max="9457" width="8.7265625" style="4" customWidth="1"/>
    <col min="9458" max="9458" width="6.7265625" style="4" customWidth="1"/>
    <col min="9459" max="9459" width="8.7265625" style="4" customWidth="1"/>
    <col min="9460" max="9460" width="6.7265625" style="4" customWidth="1"/>
    <col min="9461" max="9461" width="8.7265625" style="4" customWidth="1"/>
    <col min="9462" max="9462" width="6.7265625" style="4" customWidth="1"/>
    <col min="9463" max="9463" width="8.7265625" style="4" customWidth="1"/>
    <col min="9464" max="9464" width="6.7265625" style="4" customWidth="1"/>
    <col min="9465" max="9465" width="8.7265625" style="4" customWidth="1"/>
    <col min="9466" max="9466" width="6.7265625" style="4" customWidth="1"/>
    <col min="9467" max="9467" width="30.7265625" style="4" customWidth="1"/>
    <col min="9468" max="9468" width="3.1796875" style="4" customWidth="1"/>
    <col min="9469" max="9469" width="10.1796875" style="4" bestFit="1" customWidth="1"/>
    <col min="9470" max="9470" width="13.26953125" style="4" bestFit="1" customWidth="1"/>
    <col min="9471" max="9471" width="9.1796875" style="4"/>
    <col min="9472" max="9472" width="10.1796875" style="4" bestFit="1" customWidth="1"/>
    <col min="9473" max="9475" width="9.1796875" style="4"/>
    <col min="9476" max="9476" width="12.7265625" style="4" bestFit="1" customWidth="1"/>
    <col min="9477" max="9710" width="9.1796875" style="4"/>
    <col min="9711" max="9711" width="3.1796875" style="4" customWidth="1"/>
    <col min="9712" max="9712" width="30.7265625" style="4" customWidth="1"/>
    <col min="9713" max="9713" width="8.7265625" style="4" customWidth="1"/>
    <col min="9714" max="9714" width="6.7265625" style="4" customWidth="1"/>
    <col min="9715" max="9715" width="8.7265625" style="4" customWidth="1"/>
    <col min="9716" max="9716" width="6.7265625" style="4" customWidth="1"/>
    <col min="9717" max="9717" width="8.7265625" style="4" customWidth="1"/>
    <col min="9718" max="9718" width="6.7265625" style="4" customWidth="1"/>
    <col min="9719" max="9719" width="8.7265625" style="4" customWidth="1"/>
    <col min="9720" max="9720" width="6.7265625" style="4" customWidth="1"/>
    <col min="9721" max="9721" width="8.7265625" style="4" customWidth="1"/>
    <col min="9722" max="9722" width="6.7265625" style="4" customWidth="1"/>
    <col min="9723" max="9723" width="30.7265625" style="4" customWidth="1"/>
    <col min="9724" max="9724" width="3.1796875" style="4" customWidth="1"/>
    <col min="9725" max="9725" width="10.1796875" style="4" bestFit="1" customWidth="1"/>
    <col min="9726" max="9726" width="13.26953125" style="4" bestFit="1" customWidth="1"/>
    <col min="9727" max="9727" width="9.1796875" style="4"/>
    <col min="9728" max="9728" width="10.1796875" style="4" bestFit="1" customWidth="1"/>
    <col min="9729" max="9731" width="9.1796875" style="4"/>
    <col min="9732" max="9732" width="12.7265625" style="4" bestFit="1" customWidth="1"/>
    <col min="9733" max="9966" width="9.1796875" style="4"/>
    <col min="9967" max="9967" width="3.1796875" style="4" customWidth="1"/>
    <col min="9968" max="9968" width="30.7265625" style="4" customWidth="1"/>
    <col min="9969" max="9969" width="8.7265625" style="4" customWidth="1"/>
    <col min="9970" max="9970" width="6.7265625" style="4" customWidth="1"/>
    <col min="9971" max="9971" width="8.7265625" style="4" customWidth="1"/>
    <col min="9972" max="9972" width="6.7265625" style="4" customWidth="1"/>
    <col min="9973" max="9973" width="8.7265625" style="4" customWidth="1"/>
    <col min="9974" max="9974" width="6.7265625" style="4" customWidth="1"/>
    <col min="9975" max="9975" width="8.7265625" style="4" customWidth="1"/>
    <col min="9976" max="9976" width="6.7265625" style="4" customWidth="1"/>
    <col min="9977" max="9977" width="8.7265625" style="4" customWidth="1"/>
    <col min="9978" max="9978" width="6.7265625" style="4" customWidth="1"/>
    <col min="9979" max="9979" width="30.7265625" style="4" customWidth="1"/>
    <col min="9980" max="9980" width="3.1796875" style="4" customWidth="1"/>
    <col min="9981" max="9981" width="10.1796875" style="4" bestFit="1" customWidth="1"/>
    <col min="9982" max="9982" width="13.26953125" style="4" bestFit="1" customWidth="1"/>
    <col min="9983" max="9983" width="9.1796875" style="4"/>
    <col min="9984" max="9984" width="10.1796875" style="4" bestFit="1" customWidth="1"/>
    <col min="9985" max="9987" width="9.1796875" style="4"/>
    <col min="9988" max="9988" width="12.7265625" style="4" bestFit="1" customWidth="1"/>
    <col min="9989" max="10222" width="9.1796875" style="4"/>
    <col min="10223" max="10223" width="3.1796875" style="4" customWidth="1"/>
    <col min="10224" max="10224" width="30.7265625" style="4" customWidth="1"/>
    <col min="10225" max="10225" width="8.7265625" style="4" customWidth="1"/>
    <col min="10226" max="10226" width="6.7265625" style="4" customWidth="1"/>
    <col min="10227" max="10227" width="8.7265625" style="4" customWidth="1"/>
    <col min="10228" max="10228" width="6.7265625" style="4" customWidth="1"/>
    <col min="10229" max="10229" width="8.7265625" style="4" customWidth="1"/>
    <col min="10230" max="10230" width="6.7265625" style="4" customWidth="1"/>
    <col min="10231" max="10231" width="8.7265625" style="4" customWidth="1"/>
    <col min="10232" max="10232" width="6.7265625" style="4" customWidth="1"/>
    <col min="10233" max="10233" width="8.7265625" style="4" customWidth="1"/>
    <col min="10234" max="10234" width="6.7265625" style="4" customWidth="1"/>
    <col min="10235" max="10235" width="30.7265625" style="4" customWidth="1"/>
    <col min="10236" max="10236" width="3.1796875" style="4" customWidth="1"/>
    <col min="10237" max="10237" width="10.1796875" style="4" bestFit="1" customWidth="1"/>
    <col min="10238" max="10238" width="13.26953125" style="4" bestFit="1" customWidth="1"/>
    <col min="10239" max="10239" width="9.1796875" style="4"/>
    <col min="10240" max="10240" width="10.1796875" style="4" bestFit="1" customWidth="1"/>
    <col min="10241" max="10243" width="9.1796875" style="4"/>
    <col min="10244" max="10244" width="12.7265625" style="4" bestFit="1" customWidth="1"/>
    <col min="10245" max="10478" width="9.1796875" style="4"/>
    <col min="10479" max="10479" width="3.1796875" style="4" customWidth="1"/>
    <col min="10480" max="10480" width="30.7265625" style="4" customWidth="1"/>
    <col min="10481" max="10481" width="8.7265625" style="4" customWidth="1"/>
    <col min="10482" max="10482" width="6.7265625" style="4" customWidth="1"/>
    <col min="10483" max="10483" width="8.7265625" style="4" customWidth="1"/>
    <col min="10484" max="10484" width="6.7265625" style="4" customWidth="1"/>
    <col min="10485" max="10485" width="8.7265625" style="4" customWidth="1"/>
    <col min="10486" max="10486" width="6.7265625" style="4" customWidth="1"/>
    <col min="10487" max="10487" width="8.7265625" style="4" customWidth="1"/>
    <col min="10488" max="10488" width="6.7265625" style="4" customWidth="1"/>
    <col min="10489" max="10489" width="8.7265625" style="4" customWidth="1"/>
    <col min="10490" max="10490" width="6.7265625" style="4" customWidth="1"/>
    <col min="10491" max="10491" width="30.7265625" style="4" customWidth="1"/>
    <col min="10492" max="10492" width="3.1796875" style="4" customWidth="1"/>
    <col min="10493" max="10493" width="10.1796875" style="4" bestFit="1" customWidth="1"/>
    <col min="10494" max="10494" width="13.26953125" style="4" bestFit="1" customWidth="1"/>
    <col min="10495" max="10495" width="9.1796875" style="4"/>
    <col min="10496" max="10496" width="10.1796875" style="4" bestFit="1" customWidth="1"/>
    <col min="10497" max="10499" width="9.1796875" style="4"/>
    <col min="10500" max="10500" width="12.7265625" style="4" bestFit="1" customWidth="1"/>
    <col min="10501" max="10734" width="9.1796875" style="4"/>
    <col min="10735" max="10735" width="3.1796875" style="4" customWidth="1"/>
    <col min="10736" max="10736" width="30.7265625" style="4" customWidth="1"/>
    <col min="10737" max="10737" width="8.7265625" style="4" customWidth="1"/>
    <col min="10738" max="10738" width="6.7265625" style="4" customWidth="1"/>
    <col min="10739" max="10739" width="8.7265625" style="4" customWidth="1"/>
    <col min="10740" max="10740" width="6.7265625" style="4" customWidth="1"/>
    <col min="10741" max="10741" width="8.7265625" style="4" customWidth="1"/>
    <col min="10742" max="10742" width="6.7265625" style="4" customWidth="1"/>
    <col min="10743" max="10743" width="8.7265625" style="4" customWidth="1"/>
    <col min="10744" max="10744" width="6.7265625" style="4" customWidth="1"/>
    <col min="10745" max="10745" width="8.7265625" style="4" customWidth="1"/>
    <col min="10746" max="10746" width="6.7265625" style="4" customWidth="1"/>
    <col min="10747" max="10747" width="30.7265625" style="4" customWidth="1"/>
    <col min="10748" max="10748" width="3.1796875" style="4" customWidth="1"/>
    <col min="10749" max="10749" width="10.1796875" style="4" bestFit="1" customWidth="1"/>
    <col min="10750" max="10750" width="13.26953125" style="4" bestFit="1" customWidth="1"/>
    <col min="10751" max="10751" width="9.1796875" style="4"/>
    <col min="10752" max="10752" width="10.1796875" style="4" bestFit="1" customWidth="1"/>
    <col min="10753" max="10755" width="9.1796875" style="4"/>
    <col min="10756" max="10756" width="12.7265625" style="4" bestFit="1" customWidth="1"/>
    <col min="10757" max="10990" width="9.1796875" style="4"/>
    <col min="10991" max="10991" width="3.1796875" style="4" customWidth="1"/>
    <col min="10992" max="10992" width="30.7265625" style="4" customWidth="1"/>
    <col min="10993" max="10993" width="8.7265625" style="4" customWidth="1"/>
    <col min="10994" max="10994" width="6.7265625" style="4" customWidth="1"/>
    <col min="10995" max="10995" width="8.7265625" style="4" customWidth="1"/>
    <col min="10996" max="10996" width="6.7265625" style="4" customWidth="1"/>
    <col min="10997" max="10997" width="8.7265625" style="4" customWidth="1"/>
    <col min="10998" max="10998" width="6.7265625" style="4" customWidth="1"/>
    <col min="10999" max="10999" width="8.7265625" style="4" customWidth="1"/>
    <col min="11000" max="11000" width="6.7265625" style="4" customWidth="1"/>
    <col min="11001" max="11001" width="8.7265625" style="4" customWidth="1"/>
    <col min="11002" max="11002" width="6.7265625" style="4" customWidth="1"/>
    <col min="11003" max="11003" width="30.7265625" style="4" customWidth="1"/>
    <col min="11004" max="11004" width="3.1796875" style="4" customWidth="1"/>
    <col min="11005" max="11005" width="10.1796875" style="4" bestFit="1" customWidth="1"/>
    <col min="11006" max="11006" width="13.26953125" style="4" bestFit="1" customWidth="1"/>
    <col min="11007" max="11007" width="9.1796875" style="4"/>
    <col min="11008" max="11008" width="10.1796875" style="4" bestFit="1" customWidth="1"/>
    <col min="11009" max="11011" width="9.1796875" style="4"/>
    <col min="11012" max="11012" width="12.7265625" style="4" bestFit="1" customWidth="1"/>
    <col min="11013" max="11246" width="9.1796875" style="4"/>
    <col min="11247" max="11247" width="3.1796875" style="4" customWidth="1"/>
    <col min="11248" max="11248" width="30.7265625" style="4" customWidth="1"/>
    <col min="11249" max="11249" width="8.7265625" style="4" customWidth="1"/>
    <col min="11250" max="11250" width="6.7265625" style="4" customWidth="1"/>
    <col min="11251" max="11251" width="8.7265625" style="4" customWidth="1"/>
    <col min="11252" max="11252" width="6.7265625" style="4" customWidth="1"/>
    <col min="11253" max="11253" width="8.7265625" style="4" customWidth="1"/>
    <col min="11254" max="11254" width="6.7265625" style="4" customWidth="1"/>
    <col min="11255" max="11255" width="8.7265625" style="4" customWidth="1"/>
    <col min="11256" max="11256" width="6.7265625" style="4" customWidth="1"/>
    <col min="11257" max="11257" width="8.7265625" style="4" customWidth="1"/>
    <col min="11258" max="11258" width="6.7265625" style="4" customWidth="1"/>
    <col min="11259" max="11259" width="30.7265625" style="4" customWidth="1"/>
    <col min="11260" max="11260" width="3.1796875" style="4" customWidth="1"/>
    <col min="11261" max="11261" width="10.1796875" style="4" bestFit="1" customWidth="1"/>
    <col min="11262" max="11262" width="13.26953125" style="4" bestFit="1" customWidth="1"/>
    <col min="11263" max="11263" width="9.1796875" style="4"/>
    <col min="11264" max="11264" width="10.1796875" style="4" bestFit="1" customWidth="1"/>
    <col min="11265" max="11267" width="9.1796875" style="4"/>
    <col min="11268" max="11268" width="12.7265625" style="4" bestFit="1" customWidth="1"/>
    <col min="11269" max="11502" width="9.1796875" style="4"/>
    <col min="11503" max="11503" width="3.1796875" style="4" customWidth="1"/>
    <col min="11504" max="11504" width="30.7265625" style="4" customWidth="1"/>
    <col min="11505" max="11505" width="8.7265625" style="4" customWidth="1"/>
    <col min="11506" max="11506" width="6.7265625" style="4" customWidth="1"/>
    <col min="11507" max="11507" width="8.7265625" style="4" customWidth="1"/>
    <col min="11508" max="11508" width="6.7265625" style="4" customWidth="1"/>
    <col min="11509" max="11509" width="8.7265625" style="4" customWidth="1"/>
    <col min="11510" max="11510" width="6.7265625" style="4" customWidth="1"/>
    <col min="11511" max="11511" width="8.7265625" style="4" customWidth="1"/>
    <col min="11512" max="11512" width="6.7265625" style="4" customWidth="1"/>
    <col min="11513" max="11513" width="8.7265625" style="4" customWidth="1"/>
    <col min="11514" max="11514" width="6.7265625" style="4" customWidth="1"/>
    <col min="11515" max="11515" width="30.7265625" style="4" customWidth="1"/>
    <col min="11516" max="11516" width="3.1796875" style="4" customWidth="1"/>
    <col min="11517" max="11517" width="10.1796875" style="4" bestFit="1" customWidth="1"/>
    <col min="11518" max="11518" width="13.26953125" style="4" bestFit="1" customWidth="1"/>
    <col min="11519" max="11519" width="9.1796875" style="4"/>
    <col min="11520" max="11520" width="10.1796875" style="4" bestFit="1" customWidth="1"/>
    <col min="11521" max="11523" width="9.1796875" style="4"/>
    <col min="11524" max="11524" width="12.7265625" style="4" bestFit="1" customWidth="1"/>
    <col min="11525" max="11758" width="9.1796875" style="4"/>
    <col min="11759" max="11759" width="3.1796875" style="4" customWidth="1"/>
    <col min="11760" max="11760" width="30.7265625" style="4" customWidth="1"/>
    <col min="11761" max="11761" width="8.7265625" style="4" customWidth="1"/>
    <col min="11762" max="11762" width="6.7265625" style="4" customWidth="1"/>
    <col min="11763" max="11763" width="8.7265625" style="4" customWidth="1"/>
    <col min="11764" max="11764" width="6.7265625" style="4" customWidth="1"/>
    <col min="11765" max="11765" width="8.7265625" style="4" customWidth="1"/>
    <col min="11766" max="11766" width="6.7265625" style="4" customWidth="1"/>
    <col min="11767" max="11767" width="8.7265625" style="4" customWidth="1"/>
    <col min="11768" max="11768" width="6.7265625" style="4" customWidth="1"/>
    <col min="11769" max="11769" width="8.7265625" style="4" customWidth="1"/>
    <col min="11770" max="11770" width="6.7265625" style="4" customWidth="1"/>
    <col min="11771" max="11771" width="30.7265625" style="4" customWidth="1"/>
    <col min="11772" max="11772" width="3.1796875" style="4" customWidth="1"/>
    <col min="11773" max="11773" width="10.1796875" style="4" bestFit="1" customWidth="1"/>
    <col min="11774" max="11774" width="13.26953125" style="4" bestFit="1" customWidth="1"/>
    <col min="11775" max="11775" width="9.1796875" style="4"/>
    <col min="11776" max="11776" width="10.1796875" style="4" bestFit="1" customWidth="1"/>
    <col min="11777" max="11779" width="9.1796875" style="4"/>
    <col min="11780" max="11780" width="12.7265625" style="4" bestFit="1" customWidth="1"/>
    <col min="11781" max="12014" width="9.1796875" style="4"/>
    <col min="12015" max="12015" width="3.1796875" style="4" customWidth="1"/>
    <col min="12016" max="12016" width="30.7265625" style="4" customWidth="1"/>
    <col min="12017" max="12017" width="8.7265625" style="4" customWidth="1"/>
    <col min="12018" max="12018" width="6.7265625" style="4" customWidth="1"/>
    <col min="12019" max="12019" width="8.7265625" style="4" customWidth="1"/>
    <col min="12020" max="12020" width="6.7265625" style="4" customWidth="1"/>
    <col min="12021" max="12021" width="8.7265625" style="4" customWidth="1"/>
    <col min="12022" max="12022" width="6.7265625" style="4" customWidth="1"/>
    <col min="12023" max="12023" width="8.7265625" style="4" customWidth="1"/>
    <col min="12024" max="12024" width="6.7265625" style="4" customWidth="1"/>
    <col min="12025" max="12025" width="8.7265625" style="4" customWidth="1"/>
    <col min="12026" max="12026" width="6.7265625" style="4" customWidth="1"/>
    <col min="12027" max="12027" width="30.7265625" style="4" customWidth="1"/>
    <col min="12028" max="12028" width="3.1796875" style="4" customWidth="1"/>
    <col min="12029" max="12029" width="10.1796875" style="4" bestFit="1" customWidth="1"/>
    <col min="12030" max="12030" width="13.26953125" style="4" bestFit="1" customWidth="1"/>
    <col min="12031" max="12031" width="9.1796875" style="4"/>
    <col min="12032" max="12032" width="10.1796875" style="4" bestFit="1" customWidth="1"/>
    <col min="12033" max="12035" width="9.1796875" style="4"/>
    <col min="12036" max="12036" width="12.7265625" style="4" bestFit="1" customWidth="1"/>
    <col min="12037" max="12270" width="9.1796875" style="4"/>
    <col min="12271" max="12271" width="3.1796875" style="4" customWidth="1"/>
    <col min="12272" max="12272" width="30.7265625" style="4" customWidth="1"/>
    <col min="12273" max="12273" width="8.7265625" style="4" customWidth="1"/>
    <col min="12274" max="12274" width="6.7265625" style="4" customWidth="1"/>
    <col min="12275" max="12275" width="8.7265625" style="4" customWidth="1"/>
    <col min="12276" max="12276" width="6.7265625" style="4" customWidth="1"/>
    <col min="12277" max="12277" width="8.7265625" style="4" customWidth="1"/>
    <col min="12278" max="12278" width="6.7265625" style="4" customWidth="1"/>
    <col min="12279" max="12279" width="8.7265625" style="4" customWidth="1"/>
    <col min="12280" max="12280" width="6.7265625" style="4" customWidth="1"/>
    <col min="12281" max="12281" width="8.7265625" style="4" customWidth="1"/>
    <col min="12282" max="12282" width="6.7265625" style="4" customWidth="1"/>
    <col min="12283" max="12283" width="30.7265625" style="4" customWidth="1"/>
    <col min="12284" max="12284" width="3.1796875" style="4" customWidth="1"/>
    <col min="12285" max="12285" width="10.1796875" style="4" bestFit="1" customWidth="1"/>
    <col min="12286" max="12286" width="13.26953125" style="4" bestFit="1" customWidth="1"/>
    <col min="12287" max="12287" width="9.1796875" style="4"/>
    <col min="12288" max="12288" width="10.1796875" style="4" bestFit="1" customWidth="1"/>
    <col min="12289" max="12291" width="9.1796875" style="4"/>
    <col min="12292" max="12292" width="12.7265625" style="4" bestFit="1" customWidth="1"/>
    <col min="12293" max="12526" width="9.1796875" style="4"/>
    <col min="12527" max="12527" width="3.1796875" style="4" customWidth="1"/>
    <col min="12528" max="12528" width="30.7265625" style="4" customWidth="1"/>
    <col min="12529" max="12529" width="8.7265625" style="4" customWidth="1"/>
    <col min="12530" max="12530" width="6.7265625" style="4" customWidth="1"/>
    <col min="12531" max="12531" width="8.7265625" style="4" customWidth="1"/>
    <col min="12532" max="12532" width="6.7265625" style="4" customWidth="1"/>
    <col min="12533" max="12533" width="8.7265625" style="4" customWidth="1"/>
    <col min="12534" max="12534" width="6.7265625" style="4" customWidth="1"/>
    <col min="12535" max="12535" width="8.7265625" style="4" customWidth="1"/>
    <col min="12536" max="12536" width="6.7265625" style="4" customWidth="1"/>
    <col min="12537" max="12537" width="8.7265625" style="4" customWidth="1"/>
    <col min="12538" max="12538" width="6.7265625" style="4" customWidth="1"/>
    <col min="12539" max="12539" width="30.7265625" style="4" customWidth="1"/>
    <col min="12540" max="12540" width="3.1796875" style="4" customWidth="1"/>
    <col min="12541" max="12541" width="10.1796875" style="4" bestFit="1" customWidth="1"/>
    <col min="12542" max="12542" width="13.26953125" style="4" bestFit="1" customWidth="1"/>
    <col min="12543" max="12543" width="9.1796875" style="4"/>
    <col min="12544" max="12544" width="10.1796875" style="4" bestFit="1" customWidth="1"/>
    <col min="12545" max="12547" width="9.1796875" style="4"/>
    <col min="12548" max="12548" width="12.7265625" style="4" bestFit="1" customWidth="1"/>
    <col min="12549" max="12782" width="9.1796875" style="4"/>
    <col min="12783" max="12783" width="3.1796875" style="4" customWidth="1"/>
    <col min="12784" max="12784" width="30.7265625" style="4" customWidth="1"/>
    <col min="12785" max="12785" width="8.7265625" style="4" customWidth="1"/>
    <col min="12786" max="12786" width="6.7265625" style="4" customWidth="1"/>
    <col min="12787" max="12787" width="8.7265625" style="4" customWidth="1"/>
    <col min="12788" max="12788" width="6.7265625" style="4" customWidth="1"/>
    <col min="12789" max="12789" width="8.7265625" style="4" customWidth="1"/>
    <col min="12790" max="12790" width="6.7265625" style="4" customWidth="1"/>
    <col min="12791" max="12791" width="8.7265625" style="4" customWidth="1"/>
    <col min="12792" max="12792" width="6.7265625" style="4" customWidth="1"/>
    <col min="12793" max="12793" width="8.7265625" style="4" customWidth="1"/>
    <col min="12794" max="12794" width="6.7265625" style="4" customWidth="1"/>
    <col min="12795" max="12795" width="30.7265625" style="4" customWidth="1"/>
    <col min="12796" max="12796" width="3.1796875" style="4" customWidth="1"/>
    <col min="12797" max="12797" width="10.1796875" style="4" bestFit="1" customWidth="1"/>
    <col min="12798" max="12798" width="13.26953125" style="4" bestFit="1" customWidth="1"/>
    <col min="12799" max="12799" width="9.1796875" style="4"/>
    <col min="12800" max="12800" width="10.1796875" style="4" bestFit="1" customWidth="1"/>
    <col min="12801" max="12803" width="9.1796875" style="4"/>
    <col min="12804" max="12804" width="12.7265625" style="4" bestFit="1" customWidth="1"/>
    <col min="12805" max="13038" width="9.1796875" style="4"/>
    <col min="13039" max="13039" width="3.1796875" style="4" customWidth="1"/>
    <col min="13040" max="13040" width="30.7265625" style="4" customWidth="1"/>
    <col min="13041" max="13041" width="8.7265625" style="4" customWidth="1"/>
    <col min="13042" max="13042" width="6.7265625" style="4" customWidth="1"/>
    <col min="13043" max="13043" width="8.7265625" style="4" customWidth="1"/>
    <col min="13044" max="13044" width="6.7265625" style="4" customWidth="1"/>
    <col min="13045" max="13045" width="8.7265625" style="4" customWidth="1"/>
    <col min="13046" max="13046" width="6.7265625" style="4" customWidth="1"/>
    <col min="13047" max="13047" width="8.7265625" style="4" customWidth="1"/>
    <col min="13048" max="13048" width="6.7265625" style="4" customWidth="1"/>
    <col min="13049" max="13049" width="8.7265625" style="4" customWidth="1"/>
    <col min="13050" max="13050" width="6.7265625" style="4" customWidth="1"/>
    <col min="13051" max="13051" width="30.7265625" style="4" customWidth="1"/>
    <col min="13052" max="13052" width="3.1796875" style="4" customWidth="1"/>
    <col min="13053" max="13053" width="10.1796875" style="4" bestFit="1" customWidth="1"/>
    <col min="13054" max="13054" width="13.26953125" style="4" bestFit="1" customWidth="1"/>
    <col min="13055" max="13055" width="9.1796875" style="4"/>
    <col min="13056" max="13056" width="10.1796875" style="4" bestFit="1" customWidth="1"/>
    <col min="13057" max="13059" width="9.1796875" style="4"/>
    <col min="13060" max="13060" width="12.7265625" style="4" bestFit="1" customWidth="1"/>
    <col min="13061" max="13294" width="9.1796875" style="4"/>
    <col min="13295" max="13295" width="3.1796875" style="4" customWidth="1"/>
    <col min="13296" max="13296" width="30.7265625" style="4" customWidth="1"/>
    <col min="13297" max="13297" width="8.7265625" style="4" customWidth="1"/>
    <col min="13298" max="13298" width="6.7265625" style="4" customWidth="1"/>
    <col min="13299" max="13299" width="8.7265625" style="4" customWidth="1"/>
    <col min="13300" max="13300" width="6.7265625" style="4" customWidth="1"/>
    <col min="13301" max="13301" width="8.7265625" style="4" customWidth="1"/>
    <col min="13302" max="13302" width="6.7265625" style="4" customWidth="1"/>
    <col min="13303" max="13303" width="8.7265625" style="4" customWidth="1"/>
    <col min="13304" max="13304" width="6.7265625" style="4" customWidth="1"/>
    <col min="13305" max="13305" width="8.7265625" style="4" customWidth="1"/>
    <col min="13306" max="13306" width="6.7265625" style="4" customWidth="1"/>
    <col min="13307" max="13307" width="30.7265625" style="4" customWidth="1"/>
    <col min="13308" max="13308" width="3.1796875" style="4" customWidth="1"/>
    <col min="13309" max="13309" width="10.1796875" style="4" bestFit="1" customWidth="1"/>
    <col min="13310" max="13310" width="13.26953125" style="4" bestFit="1" customWidth="1"/>
    <col min="13311" max="13311" width="9.1796875" style="4"/>
    <col min="13312" max="13312" width="10.1796875" style="4" bestFit="1" customWidth="1"/>
    <col min="13313" max="13315" width="9.1796875" style="4"/>
    <col min="13316" max="13316" width="12.7265625" style="4" bestFit="1" customWidth="1"/>
    <col min="13317" max="13550" width="9.1796875" style="4"/>
    <col min="13551" max="13551" width="3.1796875" style="4" customWidth="1"/>
    <col min="13552" max="13552" width="30.7265625" style="4" customWidth="1"/>
    <col min="13553" max="13553" width="8.7265625" style="4" customWidth="1"/>
    <col min="13554" max="13554" width="6.7265625" style="4" customWidth="1"/>
    <col min="13555" max="13555" width="8.7265625" style="4" customWidth="1"/>
    <col min="13556" max="13556" width="6.7265625" style="4" customWidth="1"/>
    <col min="13557" max="13557" width="8.7265625" style="4" customWidth="1"/>
    <col min="13558" max="13558" width="6.7265625" style="4" customWidth="1"/>
    <col min="13559" max="13559" width="8.7265625" style="4" customWidth="1"/>
    <col min="13560" max="13560" width="6.7265625" style="4" customWidth="1"/>
    <col min="13561" max="13561" width="8.7265625" style="4" customWidth="1"/>
    <col min="13562" max="13562" width="6.7265625" style="4" customWidth="1"/>
    <col min="13563" max="13563" width="30.7265625" style="4" customWidth="1"/>
    <col min="13564" max="13564" width="3.1796875" style="4" customWidth="1"/>
    <col min="13565" max="13565" width="10.1796875" style="4" bestFit="1" customWidth="1"/>
    <col min="13566" max="13566" width="13.26953125" style="4" bestFit="1" customWidth="1"/>
    <col min="13567" max="13567" width="9.1796875" style="4"/>
    <col min="13568" max="13568" width="10.1796875" style="4" bestFit="1" customWidth="1"/>
    <col min="13569" max="13571" width="9.1796875" style="4"/>
    <col min="13572" max="13572" width="12.7265625" style="4" bestFit="1" customWidth="1"/>
    <col min="13573" max="13806" width="9.1796875" style="4"/>
    <col min="13807" max="13807" width="3.1796875" style="4" customWidth="1"/>
    <col min="13808" max="13808" width="30.7265625" style="4" customWidth="1"/>
    <col min="13809" max="13809" width="8.7265625" style="4" customWidth="1"/>
    <col min="13810" max="13810" width="6.7265625" style="4" customWidth="1"/>
    <col min="13811" max="13811" width="8.7265625" style="4" customWidth="1"/>
    <col min="13812" max="13812" width="6.7265625" style="4" customWidth="1"/>
    <col min="13813" max="13813" width="8.7265625" style="4" customWidth="1"/>
    <col min="13814" max="13814" width="6.7265625" style="4" customWidth="1"/>
    <col min="13815" max="13815" width="8.7265625" style="4" customWidth="1"/>
    <col min="13816" max="13816" width="6.7265625" style="4" customWidth="1"/>
    <col min="13817" max="13817" width="8.7265625" style="4" customWidth="1"/>
    <col min="13818" max="13818" width="6.7265625" style="4" customWidth="1"/>
    <col min="13819" max="13819" width="30.7265625" style="4" customWidth="1"/>
    <col min="13820" max="13820" width="3.1796875" style="4" customWidth="1"/>
    <col min="13821" max="13821" width="10.1796875" style="4" bestFit="1" customWidth="1"/>
    <col min="13822" max="13822" width="13.26953125" style="4" bestFit="1" customWidth="1"/>
    <col min="13823" max="13823" width="9.1796875" style="4"/>
    <col min="13824" max="13824" width="10.1796875" style="4" bestFit="1" customWidth="1"/>
    <col min="13825" max="13827" width="9.1796875" style="4"/>
    <col min="13828" max="13828" width="12.7265625" style="4" bestFit="1" customWidth="1"/>
    <col min="13829" max="14062" width="9.1796875" style="4"/>
    <col min="14063" max="14063" width="3.1796875" style="4" customWidth="1"/>
    <col min="14064" max="14064" width="30.7265625" style="4" customWidth="1"/>
    <col min="14065" max="14065" width="8.7265625" style="4" customWidth="1"/>
    <col min="14066" max="14066" width="6.7265625" style="4" customWidth="1"/>
    <col min="14067" max="14067" width="8.7265625" style="4" customWidth="1"/>
    <col min="14068" max="14068" width="6.7265625" style="4" customWidth="1"/>
    <col min="14069" max="14069" width="8.7265625" style="4" customWidth="1"/>
    <col min="14070" max="14070" width="6.7265625" style="4" customWidth="1"/>
    <col min="14071" max="14071" width="8.7265625" style="4" customWidth="1"/>
    <col min="14072" max="14072" width="6.7265625" style="4" customWidth="1"/>
    <col min="14073" max="14073" width="8.7265625" style="4" customWidth="1"/>
    <col min="14074" max="14074" width="6.7265625" style="4" customWidth="1"/>
    <col min="14075" max="14075" width="30.7265625" style="4" customWidth="1"/>
    <col min="14076" max="14076" width="3.1796875" style="4" customWidth="1"/>
    <col min="14077" max="14077" width="10.1796875" style="4" bestFit="1" customWidth="1"/>
    <col min="14078" max="14078" width="13.26953125" style="4" bestFit="1" customWidth="1"/>
    <col min="14079" max="14079" width="9.1796875" style="4"/>
    <col min="14080" max="14080" width="10.1796875" style="4" bestFit="1" customWidth="1"/>
    <col min="14081" max="14083" width="9.1796875" style="4"/>
    <col min="14084" max="14084" width="12.7265625" style="4" bestFit="1" customWidth="1"/>
    <col min="14085" max="14318" width="9.1796875" style="4"/>
    <col min="14319" max="14319" width="3.1796875" style="4" customWidth="1"/>
    <col min="14320" max="14320" width="30.7265625" style="4" customWidth="1"/>
    <col min="14321" max="14321" width="8.7265625" style="4" customWidth="1"/>
    <col min="14322" max="14322" width="6.7265625" style="4" customWidth="1"/>
    <col min="14323" max="14323" width="8.7265625" style="4" customWidth="1"/>
    <col min="14324" max="14324" width="6.7265625" style="4" customWidth="1"/>
    <col min="14325" max="14325" width="8.7265625" style="4" customWidth="1"/>
    <col min="14326" max="14326" width="6.7265625" style="4" customWidth="1"/>
    <col min="14327" max="14327" width="8.7265625" style="4" customWidth="1"/>
    <col min="14328" max="14328" width="6.7265625" style="4" customWidth="1"/>
    <col min="14329" max="14329" width="8.7265625" style="4" customWidth="1"/>
    <col min="14330" max="14330" width="6.7265625" style="4" customWidth="1"/>
    <col min="14331" max="14331" width="30.7265625" style="4" customWidth="1"/>
    <col min="14332" max="14332" width="3.1796875" style="4" customWidth="1"/>
    <col min="14333" max="14333" width="10.1796875" style="4" bestFit="1" customWidth="1"/>
    <col min="14334" max="14334" width="13.26953125" style="4" bestFit="1" customWidth="1"/>
    <col min="14335" max="14335" width="9.1796875" style="4"/>
    <col min="14336" max="14336" width="10.1796875" style="4" bestFit="1" customWidth="1"/>
    <col min="14337" max="14339" width="9.1796875" style="4"/>
    <col min="14340" max="14340" width="12.7265625" style="4" bestFit="1" customWidth="1"/>
    <col min="14341" max="14574" width="9.1796875" style="4"/>
    <col min="14575" max="14575" width="3.1796875" style="4" customWidth="1"/>
    <col min="14576" max="14576" width="30.7265625" style="4" customWidth="1"/>
    <col min="14577" max="14577" width="8.7265625" style="4" customWidth="1"/>
    <col min="14578" max="14578" width="6.7265625" style="4" customWidth="1"/>
    <col min="14579" max="14579" width="8.7265625" style="4" customWidth="1"/>
    <col min="14580" max="14580" width="6.7265625" style="4" customWidth="1"/>
    <col min="14581" max="14581" width="8.7265625" style="4" customWidth="1"/>
    <col min="14582" max="14582" width="6.7265625" style="4" customWidth="1"/>
    <col min="14583" max="14583" width="8.7265625" style="4" customWidth="1"/>
    <col min="14584" max="14584" width="6.7265625" style="4" customWidth="1"/>
    <col min="14585" max="14585" width="8.7265625" style="4" customWidth="1"/>
    <col min="14586" max="14586" width="6.7265625" style="4" customWidth="1"/>
    <col min="14587" max="14587" width="30.7265625" style="4" customWidth="1"/>
    <col min="14588" max="14588" width="3.1796875" style="4" customWidth="1"/>
    <col min="14589" max="14589" width="10.1796875" style="4" bestFit="1" customWidth="1"/>
    <col min="14590" max="14590" width="13.26953125" style="4" bestFit="1" customWidth="1"/>
    <col min="14591" max="14591" width="9.1796875" style="4"/>
    <col min="14592" max="14592" width="10.1796875" style="4" bestFit="1" customWidth="1"/>
    <col min="14593" max="14595" width="9.1796875" style="4"/>
    <col min="14596" max="14596" width="12.7265625" style="4" bestFit="1" customWidth="1"/>
    <col min="14597" max="14830" width="9.1796875" style="4"/>
    <col min="14831" max="14831" width="3.1796875" style="4" customWidth="1"/>
    <col min="14832" max="14832" width="30.7265625" style="4" customWidth="1"/>
    <col min="14833" max="14833" width="8.7265625" style="4" customWidth="1"/>
    <col min="14834" max="14834" width="6.7265625" style="4" customWidth="1"/>
    <col min="14835" max="14835" width="8.7265625" style="4" customWidth="1"/>
    <col min="14836" max="14836" width="6.7265625" style="4" customWidth="1"/>
    <col min="14837" max="14837" width="8.7265625" style="4" customWidth="1"/>
    <col min="14838" max="14838" width="6.7265625" style="4" customWidth="1"/>
    <col min="14839" max="14839" width="8.7265625" style="4" customWidth="1"/>
    <col min="14840" max="14840" width="6.7265625" style="4" customWidth="1"/>
    <col min="14841" max="14841" width="8.7265625" style="4" customWidth="1"/>
    <col min="14842" max="14842" width="6.7265625" style="4" customWidth="1"/>
    <col min="14843" max="14843" width="30.7265625" style="4" customWidth="1"/>
    <col min="14844" max="14844" width="3.1796875" style="4" customWidth="1"/>
    <col min="14845" max="14845" width="10.1796875" style="4" bestFit="1" customWidth="1"/>
    <col min="14846" max="14846" width="13.26953125" style="4" bestFit="1" customWidth="1"/>
    <col min="14847" max="14847" width="9.1796875" style="4"/>
    <col min="14848" max="14848" width="10.1796875" style="4" bestFit="1" customWidth="1"/>
    <col min="14849" max="14851" width="9.1796875" style="4"/>
    <col min="14852" max="14852" width="12.7265625" style="4" bestFit="1" customWidth="1"/>
    <col min="14853" max="15086" width="9.1796875" style="4"/>
    <col min="15087" max="15087" width="3.1796875" style="4" customWidth="1"/>
    <col min="15088" max="15088" width="30.7265625" style="4" customWidth="1"/>
    <col min="15089" max="15089" width="8.7265625" style="4" customWidth="1"/>
    <col min="15090" max="15090" width="6.7265625" style="4" customWidth="1"/>
    <col min="15091" max="15091" width="8.7265625" style="4" customWidth="1"/>
    <col min="15092" max="15092" width="6.7265625" style="4" customWidth="1"/>
    <col min="15093" max="15093" width="8.7265625" style="4" customWidth="1"/>
    <col min="15094" max="15094" width="6.7265625" style="4" customWidth="1"/>
    <col min="15095" max="15095" width="8.7265625" style="4" customWidth="1"/>
    <col min="15096" max="15096" width="6.7265625" style="4" customWidth="1"/>
    <col min="15097" max="15097" width="8.7265625" style="4" customWidth="1"/>
    <col min="15098" max="15098" width="6.7265625" style="4" customWidth="1"/>
    <col min="15099" max="15099" width="30.7265625" style="4" customWidth="1"/>
    <col min="15100" max="15100" width="3.1796875" style="4" customWidth="1"/>
    <col min="15101" max="15101" width="10.1796875" style="4" bestFit="1" customWidth="1"/>
    <col min="15102" max="15102" width="13.26953125" style="4" bestFit="1" customWidth="1"/>
    <col min="15103" max="15103" width="9.1796875" style="4"/>
    <col min="15104" max="15104" width="10.1796875" style="4" bestFit="1" customWidth="1"/>
    <col min="15105" max="15107" width="9.1796875" style="4"/>
    <col min="15108" max="15108" width="12.7265625" style="4" bestFit="1" customWidth="1"/>
    <col min="15109" max="15342" width="9.1796875" style="4"/>
    <col min="15343" max="15343" width="3.1796875" style="4" customWidth="1"/>
    <col min="15344" max="15344" width="30.7265625" style="4" customWidth="1"/>
    <col min="15345" max="15345" width="8.7265625" style="4" customWidth="1"/>
    <col min="15346" max="15346" width="6.7265625" style="4" customWidth="1"/>
    <col min="15347" max="15347" width="8.7265625" style="4" customWidth="1"/>
    <col min="15348" max="15348" width="6.7265625" style="4" customWidth="1"/>
    <col min="15349" max="15349" width="8.7265625" style="4" customWidth="1"/>
    <col min="15350" max="15350" width="6.7265625" style="4" customWidth="1"/>
    <col min="15351" max="15351" width="8.7265625" style="4" customWidth="1"/>
    <col min="15352" max="15352" width="6.7265625" style="4" customWidth="1"/>
    <col min="15353" max="15353" width="8.7265625" style="4" customWidth="1"/>
    <col min="15354" max="15354" width="6.7265625" style="4" customWidth="1"/>
    <col min="15355" max="15355" width="30.7265625" style="4" customWidth="1"/>
    <col min="15356" max="15356" width="3.1796875" style="4" customWidth="1"/>
    <col min="15357" max="15357" width="10.1796875" style="4" bestFit="1" customWidth="1"/>
    <col min="15358" max="15358" width="13.26953125" style="4" bestFit="1" customWidth="1"/>
    <col min="15359" max="15359" width="9.1796875" style="4"/>
    <col min="15360" max="15360" width="10.1796875" style="4" bestFit="1" customWidth="1"/>
    <col min="15361" max="15363" width="9.1796875" style="4"/>
    <col min="15364" max="15364" width="12.7265625" style="4" bestFit="1" customWidth="1"/>
    <col min="15365" max="15598" width="9.1796875" style="4"/>
    <col min="15599" max="15599" width="3.1796875" style="4" customWidth="1"/>
    <col min="15600" max="15600" width="30.7265625" style="4" customWidth="1"/>
    <col min="15601" max="15601" width="8.7265625" style="4" customWidth="1"/>
    <col min="15602" max="15602" width="6.7265625" style="4" customWidth="1"/>
    <col min="15603" max="15603" width="8.7265625" style="4" customWidth="1"/>
    <col min="15604" max="15604" width="6.7265625" style="4" customWidth="1"/>
    <col min="15605" max="15605" width="8.7265625" style="4" customWidth="1"/>
    <col min="15606" max="15606" width="6.7265625" style="4" customWidth="1"/>
    <col min="15607" max="15607" width="8.7265625" style="4" customWidth="1"/>
    <col min="15608" max="15608" width="6.7265625" style="4" customWidth="1"/>
    <col min="15609" max="15609" width="8.7265625" style="4" customWidth="1"/>
    <col min="15610" max="15610" width="6.7265625" style="4" customWidth="1"/>
    <col min="15611" max="15611" width="30.7265625" style="4" customWidth="1"/>
    <col min="15612" max="15612" width="3.1796875" style="4" customWidth="1"/>
    <col min="15613" max="15613" width="10.1796875" style="4" bestFit="1" customWidth="1"/>
    <col min="15614" max="15614" width="13.26953125" style="4" bestFit="1" customWidth="1"/>
    <col min="15615" max="15615" width="9.1796875" style="4"/>
    <col min="15616" max="15616" width="10.1796875" style="4" bestFit="1" customWidth="1"/>
    <col min="15617" max="15619" width="9.1796875" style="4"/>
    <col min="15620" max="15620" width="12.7265625" style="4" bestFit="1" customWidth="1"/>
    <col min="15621" max="15854" width="9.1796875" style="4"/>
    <col min="15855" max="15855" width="3.1796875" style="4" customWidth="1"/>
    <col min="15856" max="15856" width="30.7265625" style="4" customWidth="1"/>
    <col min="15857" max="15857" width="8.7265625" style="4" customWidth="1"/>
    <col min="15858" max="15858" width="6.7265625" style="4" customWidth="1"/>
    <col min="15859" max="15859" width="8.7265625" style="4" customWidth="1"/>
    <col min="15860" max="15860" width="6.7265625" style="4" customWidth="1"/>
    <col min="15861" max="15861" width="8.7265625" style="4" customWidth="1"/>
    <col min="15862" max="15862" width="6.7265625" style="4" customWidth="1"/>
    <col min="15863" max="15863" width="8.7265625" style="4" customWidth="1"/>
    <col min="15864" max="15864" width="6.7265625" style="4" customWidth="1"/>
    <col min="15865" max="15865" width="8.7265625" style="4" customWidth="1"/>
    <col min="15866" max="15866" width="6.7265625" style="4" customWidth="1"/>
    <col min="15867" max="15867" width="30.7265625" style="4" customWidth="1"/>
    <col min="15868" max="15868" width="3.1796875" style="4" customWidth="1"/>
    <col min="15869" max="15869" width="10.1796875" style="4" bestFit="1" customWidth="1"/>
    <col min="15870" max="15870" width="13.26953125" style="4" bestFit="1" customWidth="1"/>
    <col min="15871" max="15871" width="9.1796875" style="4"/>
    <col min="15872" max="15872" width="10.1796875" style="4" bestFit="1" customWidth="1"/>
    <col min="15873" max="15875" width="9.1796875" style="4"/>
    <col min="15876" max="15876" width="12.7265625" style="4" bestFit="1" customWidth="1"/>
    <col min="15877" max="16110" width="9.1796875" style="4"/>
    <col min="16111" max="16111" width="3.1796875" style="4" customWidth="1"/>
    <col min="16112" max="16112" width="30.7265625" style="4" customWidth="1"/>
    <col min="16113" max="16113" width="8.7265625" style="4" customWidth="1"/>
    <col min="16114" max="16114" width="6.7265625" style="4" customWidth="1"/>
    <col min="16115" max="16115" width="8.7265625" style="4" customWidth="1"/>
    <col min="16116" max="16116" width="6.7265625" style="4" customWidth="1"/>
    <col min="16117" max="16117" width="8.7265625" style="4" customWidth="1"/>
    <col min="16118" max="16118" width="6.7265625" style="4" customWidth="1"/>
    <col min="16119" max="16119" width="8.7265625" style="4" customWidth="1"/>
    <col min="16120" max="16120" width="6.7265625" style="4" customWidth="1"/>
    <col min="16121" max="16121" width="8.7265625" style="4" customWidth="1"/>
    <col min="16122" max="16122" width="6.7265625" style="4" customWidth="1"/>
    <col min="16123" max="16123" width="30.7265625" style="4" customWidth="1"/>
    <col min="16124" max="16124" width="3.1796875" style="4" customWidth="1"/>
    <col min="16125" max="16125" width="10.1796875" style="4" bestFit="1" customWidth="1"/>
    <col min="16126" max="16126" width="13.26953125" style="4" bestFit="1" customWidth="1"/>
    <col min="16127" max="16127" width="9.1796875" style="4"/>
    <col min="16128" max="16128" width="10.1796875" style="4" bestFit="1" customWidth="1"/>
    <col min="16129" max="16131" width="9.1796875" style="4"/>
    <col min="16132" max="16132" width="12.7265625" style="4" bestFit="1" customWidth="1"/>
    <col min="16133" max="16384" width="9.1796875" style="4"/>
  </cols>
  <sheetData>
    <row r="1" spans="1:14" s="62" customFormat="1" ht="24.75" customHeight="1">
      <c r="A1" s="298"/>
      <c r="B1" s="64"/>
      <c r="C1" s="64"/>
      <c r="D1" s="64"/>
      <c r="E1" s="64"/>
      <c r="F1" s="64"/>
      <c r="G1" s="64"/>
      <c r="H1" s="64"/>
      <c r="I1" s="64"/>
      <c r="J1" s="64"/>
      <c r="K1" s="64"/>
      <c r="L1" s="64"/>
      <c r="M1" s="64"/>
      <c r="N1" s="64"/>
    </row>
    <row r="2" spans="1:14" s="1" customFormat="1" ht="20">
      <c r="A2" s="368" t="s">
        <v>431</v>
      </c>
      <c r="B2" s="368"/>
      <c r="C2" s="368"/>
      <c r="D2" s="368"/>
      <c r="E2" s="368"/>
      <c r="F2" s="368"/>
      <c r="G2" s="368"/>
      <c r="H2" s="368"/>
      <c r="I2" s="368"/>
      <c r="J2" s="368"/>
      <c r="K2" s="368"/>
      <c r="L2" s="368"/>
      <c r="M2" s="368"/>
      <c r="N2" s="368"/>
    </row>
    <row r="3" spans="1:14" s="1" customFormat="1" ht="20">
      <c r="A3" s="368" t="s">
        <v>576</v>
      </c>
      <c r="B3" s="368"/>
      <c r="C3" s="368"/>
      <c r="D3" s="368"/>
      <c r="E3" s="368"/>
      <c r="F3" s="368"/>
      <c r="G3" s="368"/>
      <c r="H3" s="368"/>
      <c r="I3" s="368"/>
      <c r="J3" s="368"/>
      <c r="K3" s="368"/>
      <c r="L3" s="368"/>
      <c r="M3" s="368"/>
      <c r="N3" s="368"/>
    </row>
    <row r="4" spans="1:14" s="6" customFormat="1" ht="15.5">
      <c r="A4" s="384" t="s">
        <v>432</v>
      </c>
      <c r="B4" s="384"/>
      <c r="C4" s="384"/>
      <c r="D4" s="384"/>
      <c r="E4" s="384"/>
      <c r="F4" s="384"/>
      <c r="G4" s="384"/>
      <c r="H4" s="384"/>
      <c r="I4" s="384"/>
      <c r="J4" s="384"/>
      <c r="K4" s="384"/>
      <c r="L4" s="384"/>
      <c r="M4" s="384"/>
      <c r="N4" s="384"/>
    </row>
    <row r="5" spans="1:14" s="6" customFormat="1" ht="15.5">
      <c r="A5" s="385" t="s">
        <v>576</v>
      </c>
      <c r="B5" s="385"/>
      <c r="C5" s="385"/>
      <c r="D5" s="385"/>
      <c r="E5" s="385"/>
      <c r="F5" s="385"/>
      <c r="G5" s="385"/>
      <c r="H5" s="385"/>
      <c r="I5" s="385"/>
      <c r="J5" s="385"/>
      <c r="K5" s="385"/>
      <c r="L5" s="385"/>
      <c r="M5" s="385"/>
      <c r="N5" s="385"/>
    </row>
    <row r="6" spans="1:14" ht="20.25" customHeight="1">
      <c r="A6" s="371" t="s">
        <v>501</v>
      </c>
      <c r="B6" s="371"/>
      <c r="C6" s="201"/>
      <c r="E6" s="201"/>
      <c r="G6" s="201"/>
      <c r="I6" s="201"/>
      <c r="K6" s="201"/>
      <c r="M6" s="373" t="s">
        <v>502</v>
      </c>
      <c r="N6" s="373"/>
    </row>
    <row r="7" spans="1:14" ht="20.25" customHeight="1" thickBot="1">
      <c r="A7" s="382" t="s">
        <v>296</v>
      </c>
      <c r="B7" s="382"/>
      <c r="C7" s="346">
        <v>2017</v>
      </c>
      <c r="D7" s="347"/>
      <c r="E7" s="346">
        <v>2018</v>
      </c>
      <c r="F7" s="347"/>
      <c r="G7" s="346">
        <v>2019</v>
      </c>
      <c r="H7" s="347"/>
      <c r="I7" s="380">
        <v>2020</v>
      </c>
      <c r="J7" s="381"/>
      <c r="K7" s="380">
        <v>2021</v>
      </c>
      <c r="L7" s="381"/>
      <c r="M7" s="374" t="s">
        <v>297</v>
      </c>
      <c r="N7" s="374"/>
    </row>
    <row r="8" spans="1:14" ht="28.5" customHeight="1" thickTop="1">
      <c r="A8" s="383"/>
      <c r="B8" s="383"/>
      <c r="C8" s="116" t="s">
        <v>435</v>
      </c>
      <c r="D8" s="265" t="s">
        <v>298</v>
      </c>
      <c r="E8" s="116" t="s">
        <v>435</v>
      </c>
      <c r="F8" s="265" t="s">
        <v>298</v>
      </c>
      <c r="G8" s="116" t="s">
        <v>435</v>
      </c>
      <c r="H8" s="265" t="s">
        <v>298</v>
      </c>
      <c r="I8" s="116" t="s">
        <v>435</v>
      </c>
      <c r="J8" s="265" t="s">
        <v>298</v>
      </c>
      <c r="K8" s="116" t="s">
        <v>435</v>
      </c>
      <c r="L8" s="265" t="s">
        <v>298</v>
      </c>
      <c r="M8" s="375"/>
      <c r="N8" s="375"/>
    </row>
    <row r="9" spans="1:14" ht="16.5" customHeight="1" thickBot="1">
      <c r="A9" s="80" t="s">
        <v>299</v>
      </c>
      <c r="B9" s="87" t="s">
        <v>300</v>
      </c>
      <c r="C9" s="202">
        <v>15375.783564985984</v>
      </c>
      <c r="D9" s="149">
        <v>14.129186730313807</v>
      </c>
      <c r="E9" s="202">
        <v>7469.049429818002</v>
      </c>
      <c r="F9" s="149">
        <v>6.473814740631548</v>
      </c>
      <c r="G9" s="202">
        <v>6550.5248001540167</v>
      </c>
      <c r="H9" s="149">
        <v>6.1676293747474968</v>
      </c>
      <c r="I9" s="202">
        <v>4813.9248400360002</v>
      </c>
      <c r="J9" s="149">
        <f>+I9/$I$66*100</f>
        <v>5.1190969141504947</v>
      </c>
      <c r="K9" s="202">
        <v>5337.0158952389902</v>
      </c>
      <c r="L9" s="149">
        <v>5.2392067172026033</v>
      </c>
      <c r="M9" s="88" t="s">
        <v>301</v>
      </c>
      <c r="N9" s="89" t="s">
        <v>299</v>
      </c>
    </row>
    <row r="10" spans="1:14" ht="18" customHeight="1" thickTop="1" thickBot="1">
      <c r="A10" s="25"/>
      <c r="B10" s="84" t="s">
        <v>302</v>
      </c>
      <c r="C10" s="203">
        <v>12710.22498769997</v>
      </c>
      <c r="D10" s="150">
        <v>11.679739213061502</v>
      </c>
      <c r="E10" s="203">
        <v>5061.2015182560008</v>
      </c>
      <c r="F10" s="150">
        <v>4.3868073577591593</v>
      </c>
      <c r="G10" s="203">
        <v>4792.097915566017</v>
      </c>
      <c r="H10" s="150">
        <v>4.511987172389043</v>
      </c>
      <c r="I10" s="203">
        <v>3102.0864988949975</v>
      </c>
      <c r="J10" s="150">
        <f>+I10/$I$66*100</f>
        <v>3.2987389607442519</v>
      </c>
      <c r="K10" s="203">
        <v>3430.9392588659894</v>
      </c>
      <c r="L10" s="150">
        <v>3.3680619215318783</v>
      </c>
      <c r="M10" s="85" t="s">
        <v>303</v>
      </c>
      <c r="N10" s="141"/>
    </row>
    <row r="11" spans="1:14" ht="14.15" customHeight="1" thickTop="1" thickBot="1">
      <c r="A11" s="106"/>
      <c r="B11" s="106" t="s">
        <v>304</v>
      </c>
      <c r="C11" s="204">
        <v>5916.3733929579839</v>
      </c>
      <c r="D11" s="117">
        <v>5.4367014261129665</v>
      </c>
      <c r="E11" s="204">
        <v>206.77968726100022</v>
      </c>
      <c r="F11" s="117">
        <v>0.1792267409704455</v>
      </c>
      <c r="G11" s="204">
        <v>53.999615849000001</v>
      </c>
      <c r="H11" s="117">
        <v>5.0843196094386547E-2</v>
      </c>
      <c r="I11" s="204">
        <v>1.5161492840000002</v>
      </c>
      <c r="J11" s="117">
        <f>+I11/$I$66*100</f>
        <v>1.6122634604859847E-3</v>
      </c>
      <c r="K11" s="204">
        <v>227.04383345800005</v>
      </c>
      <c r="L11" s="117">
        <v>0.22288289948953133</v>
      </c>
      <c r="M11" s="144" t="s">
        <v>305</v>
      </c>
      <c r="N11" s="107"/>
    </row>
    <row r="12" spans="1:14" ht="14.15" customHeight="1" thickTop="1" thickBot="1">
      <c r="A12" s="25"/>
      <c r="B12" s="25" t="s">
        <v>312</v>
      </c>
      <c r="C12" s="205">
        <v>2736.1196699519915</v>
      </c>
      <c r="D12" s="118">
        <v>2.5142878455489956</v>
      </c>
      <c r="E12" s="205">
        <v>3575.2304604660035</v>
      </c>
      <c r="F12" s="118">
        <v>3.0988387308990819</v>
      </c>
      <c r="G12" s="205">
        <v>3667.91165615202</v>
      </c>
      <c r="H12" s="118">
        <v>3.4535125603875345</v>
      </c>
      <c r="I12" s="205">
        <v>2239.3222054899998</v>
      </c>
      <c r="J12" s="118">
        <f t="shared" ref="J12:J64" si="0">+I12/$I$66*100</f>
        <v>2.3812809241589261</v>
      </c>
      <c r="K12" s="205">
        <v>2256.8473612989947</v>
      </c>
      <c r="L12" s="118">
        <v>2.215487097493305</v>
      </c>
      <c r="M12" s="141" t="s">
        <v>313</v>
      </c>
      <c r="N12" s="26"/>
    </row>
    <row r="13" spans="1:14" ht="14.15" customHeight="1" thickTop="1" thickBot="1">
      <c r="A13" s="106"/>
      <c r="B13" s="106" t="s">
        <v>306</v>
      </c>
      <c r="C13" s="204">
        <v>2232.1844347309952</v>
      </c>
      <c r="D13" s="117">
        <v>2.0512093293661651</v>
      </c>
      <c r="E13" s="204">
        <v>54.376637625999983</v>
      </c>
      <c r="F13" s="117">
        <v>4.7131068219179867E-2</v>
      </c>
      <c r="G13" s="204">
        <v>0.19667860999999998</v>
      </c>
      <c r="H13" s="117">
        <v>1.851822272914661E-4</v>
      </c>
      <c r="I13" s="204">
        <v>0</v>
      </c>
      <c r="J13" s="117">
        <f t="shared" si="0"/>
        <v>0</v>
      </c>
      <c r="K13" s="204">
        <v>89.725751151999987</v>
      </c>
      <c r="L13" s="117">
        <v>8.8081386184546293E-2</v>
      </c>
      <c r="M13" s="144" t="s">
        <v>307</v>
      </c>
      <c r="N13" s="107"/>
    </row>
    <row r="14" spans="1:14" ht="14.15" customHeight="1" thickTop="1" thickBot="1">
      <c r="A14" s="25"/>
      <c r="B14" s="25" t="s">
        <v>308</v>
      </c>
      <c r="C14" s="205">
        <v>927.50923417799766</v>
      </c>
      <c r="D14" s="118">
        <v>0.85231111041612995</v>
      </c>
      <c r="E14" s="205">
        <v>1189.5047731649965</v>
      </c>
      <c r="F14" s="118">
        <v>1.0310058337309438</v>
      </c>
      <c r="G14" s="205">
        <v>1069.9899649549973</v>
      </c>
      <c r="H14" s="118">
        <v>1.0074462336798302</v>
      </c>
      <c r="I14" s="205">
        <v>861.01020412099797</v>
      </c>
      <c r="J14" s="118">
        <f t="shared" si="0"/>
        <v>0.9155927492492647</v>
      </c>
      <c r="K14" s="205">
        <v>857.17784205399425</v>
      </c>
      <c r="L14" s="118">
        <v>0.84146871511714227</v>
      </c>
      <c r="M14" s="141" t="s">
        <v>309</v>
      </c>
      <c r="N14" s="26"/>
    </row>
    <row r="15" spans="1:14" ht="14.15" customHeight="1" thickTop="1" thickBot="1">
      <c r="A15" s="106"/>
      <c r="B15" s="106" t="s">
        <v>310</v>
      </c>
      <c r="C15" s="204">
        <v>898.03825588100062</v>
      </c>
      <c r="D15" s="117">
        <v>0.82522950161724362</v>
      </c>
      <c r="E15" s="204">
        <v>35.309959738000003</v>
      </c>
      <c r="F15" s="117">
        <v>3.0604983939507939E-2</v>
      </c>
      <c r="G15" s="204">
        <v>0</v>
      </c>
      <c r="H15" s="117">
        <v>0</v>
      </c>
      <c r="I15" s="204">
        <v>0.23794000000000001</v>
      </c>
      <c r="J15" s="117">
        <f t="shared" si="0"/>
        <v>2.5302387557506195E-4</v>
      </c>
      <c r="K15" s="204">
        <v>0.14447090299999998</v>
      </c>
      <c r="L15" s="117">
        <v>1.4182324735310373E-4</v>
      </c>
      <c r="M15" s="144" t="s">
        <v>311</v>
      </c>
      <c r="N15" s="107"/>
    </row>
    <row r="16" spans="1:14" ht="18" customHeight="1" thickTop="1" thickBot="1">
      <c r="A16" s="25"/>
      <c r="B16" s="84" t="s">
        <v>314</v>
      </c>
      <c r="C16" s="203">
        <v>2665.5585772860068</v>
      </c>
      <c r="D16" s="150">
        <v>2.4494475172522971</v>
      </c>
      <c r="E16" s="203">
        <v>2407.8479115619994</v>
      </c>
      <c r="F16" s="150">
        <v>2.0870073828723865</v>
      </c>
      <c r="G16" s="203">
        <v>1758.4268845879983</v>
      </c>
      <c r="H16" s="150">
        <v>1.6556422023584534</v>
      </c>
      <c r="I16" s="203">
        <v>1711.8383411410002</v>
      </c>
      <c r="J16" s="150">
        <f t="shared" si="0"/>
        <v>1.8203579534062402</v>
      </c>
      <c r="K16" s="203">
        <v>1906.0766363729999</v>
      </c>
      <c r="L16" s="150">
        <v>1.8711447956707237</v>
      </c>
      <c r="M16" s="85" t="s">
        <v>315</v>
      </c>
      <c r="N16" s="141"/>
    </row>
    <row r="17" spans="1:14" ht="14.15" customHeight="1" thickTop="1" thickBot="1">
      <c r="A17" s="119"/>
      <c r="B17" s="106" t="s">
        <v>316</v>
      </c>
      <c r="C17" s="206">
        <v>443.51873615200179</v>
      </c>
      <c r="D17" s="120">
        <v>0.40756030513818731</v>
      </c>
      <c r="E17" s="206">
        <v>613.35454466599799</v>
      </c>
      <c r="F17" s="120">
        <v>0.53162637760034792</v>
      </c>
      <c r="G17" s="206">
        <v>579.38718679799877</v>
      </c>
      <c r="H17" s="120">
        <v>0.54552047991080543</v>
      </c>
      <c r="I17" s="206">
        <v>628.20770097499974</v>
      </c>
      <c r="J17" s="120">
        <f t="shared" si="0"/>
        <v>0.6680320550003952</v>
      </c>
      <c r="K17" s="206">
        <v>661.65384074099961</v>
      </c>
      <c r="L17" s="120">
        <v>0.64952799746494205</v>
      </c>
      <c r="M17" s="302" t="s">
        <v>317</v>
      </c>
      <c r="N17" s="121"/>
    </row>
    <row r="18" spans="1:14" ht="14.15" customHeight="1" thickTop="1" thickBot="1">
      <c r="A18" s="25"/>
      <c r="B18" s="25" t="s">
        <v>318</v>
      </c>
      <c r="C18" s="205">
        <v>494.4391985260005</v>
      </c>
      <c r="D18" s="118">
        <v>0.4543523738633562</v>
      </c>
      <c r="E18" s="205">
        <v>690.98556468000095</v>
      </c>
      <c r="F18" s="118">
        <v>0.59891323202797497</v>
      </c>
      <c r="G18" s="205">
        <v>566.11901240999953</v>
      </c>
      <c r="H18" s="118">
        <v>0.53302786525758383</v>
      </c>
      <c r="I18" s="205">
        <v>467.62954485100056</v>
      </c>
      <c r="J18" s="118">
        <f t="shared" si="0"/>
        <v>0.49727426986468187</v>
      </c>
      <c r="K18" s="205">
        <v>465.67280222800002</v>
      </c>
      <c r="L18" s="118">
        <v>0.45713861853548876</v>
      </c>
      <c r="M18" s="141" t="s">
        <v>319</v>
      </c>
      <c r="N18" s="26"/>
    </row>
    <row r="19" spans="1:14" ht="14.15" customHeight="1" thickTop="1" thickBot="1">
      <c r="A19" s="106"/>
      <c r="B19" s="119" t="s">
        <v>404</v>
      </c>
      <c r="C19" s="204">
        <v>165.264793865</v>
      </c>
      <c r="D19" s="117">
        <v>0.15186589500276523</v>
      </c>
      <c r="E19" s="204">
        <v>230.16589451400051</v>
      </c>
      <c r="F19" s="117">
        <v>0.19949678666562129</v>
      </c>
      <c r="G19" s="204">
        <v>206.37595431200043</v>
      </c>
      <c r="H19" s="117">
        <v>0.19431273629042881</v>
      </c>
      <c r="I19" s="204">
        <v>169.28246012799997</v>
      </c>
      <c r="J19" s="117">
        <f t="shared" si="0"/>
        <v>0.18001388639349181</v>
      </c>
      <c r="K19" s="204">
        <v>241.79626630800007</v>
      </c>
      <c r="L19" s="117">
        <v>0.23736497089421829</v>
      </c>
      <c r="M19" s="302" t="s">
        <v>543</v>
      </c>
      <c r="N19" s="107"/>
    </row>
    <row r="20" spans="1:14" ht="14.15" customHeight="1" thickTop="1" thickBot="1">
      <c r="A20" s="25"/>
      <c r="B20" s="25" t="s">
        <v>320</v>
      </c>
      <c r="C20" s="205">
        <v>1562.3358487430046</v>
      </c>
      <c r="D20" s="255">
        <v>1.4356689432479885</v>
      </c>
      <c r="E20" s="205">
        <v>873.34190770200019</v>
      </c>
      <c r="F20" s="255">
        <v>0.75697098657844231</v>
      </c>
      <c r="G20" s="205">
        <v>406.54473106799958</v>
      </c>
      <c r="H20" s="255">
        <v>0.38278112089963556</v>
      </c>
      <c r="I20" s="205">
        <v>446.71863518700002</v>
      </c>
      <c r="J20" s="255">
        <f t="shared" si="0"/>
        <v>0.47503774214767158</v>
      </c>
      <c r="K20" s="205">
        <v>536.95372709600019</v>
      </c>
      <c r="L20" s="255">
        <v>0.52711320877607448</v>
      </c>
      <c r="M20" s="141" t="s">
        <v>321</v>
      </c>
      <c r="N20" s="26"/>
    </row>
    <row r="21" spans="1:14" ht="16.5" customHeight="1" thickTop="1" thickBot="1">
      <c r="A21" s="77" t="s">
        <v>322</v>
      </c>
      <c r="B21" s="199" t="s">
        <v>323</v>
      </c>
      <c r="C21" s="207">
        <v>30429.245853512031</v>
      </c>
      <c r="D21" s="147">
        <v>27.962184490289456</v>
      </c>
      <c r="E21" s="207">
        <v>32641.480767774992</v>
      </c>
      <c r="F21" s="147">
        <v>28.292074023081142</v>
      </c>
      <c r="G21" s="207">
        <v>32530.163804075004</v>
      </c>
      <c r="H21" s="147">
        <v>30.628690061389197</v>
      </c>
      <c r="I21" s="207">
        <v>29030.471487197061</v>
      </c>
      <c r="J21" s="147">
        <f>+I21/$I$66*100</f>
        <v>30.870817876195396</v>
      </c>
      <c r="K21" s="207">
        <v>30818.390301012954</v>
      </c>
      <c r="L21" s="147">
        <v>30.253595014111966</v>
      </c>
      <c r="M21" s="82" t="s">
        <v>324</v>
      </c>
      <c r="N21" s="83" t="s">
        <v>322</v>
      </c>
    </row>
    <row r="22" spans="1:14" ht="14.15" customHeight="1" thickTop="1" thickBot="1">
      <c r="A22" s="25"/>
      <c r="B22" s="25" t="s">
        <v>408</v>
      </c>
      <c r="C22" s="205">
        <v>7555.2127656820248</v>
      </c>
      <c r="D22" s="118">
        <v>6.9426713443510435</v>
      </c>
      <c r="E22" s="205">
        <v>7103.3190739189831</v>
      </c>
      <c r="F22" s="118">
        <v>6.156817163983674</v>
      </c>
      <c r="G22" s="205">
        <v>7739.0859816380471</v>
      </c>
      <c r="H22" s="118">
        <v>7.2867160250923897</v>
      </c>
      <c r="I22" s="205">
        <v>5906.0381279449784</v>
      </c>
      <c r="J22" s="118">
        <f t="shared" si="0"/>
        <v>6.280443205962519</v>
      </c>
      <c r="K22" s="205">
        <v>6041.8107702289954</v>
      </c>
      <c r="L22" s="118">
        <v>5.9310851218728322</v>
      </c>
      <c r="M22" s="141" t="s">
        <v>466</v>
      </c>
      <c r="N22" s="26"/>
    </row>
    <row r="23" spans="1:14" ht="14.15" customHeight="1" thickTop="1" thickBot="1">
      <c r="A23" s="119"/>
      <c r="B23" s="119" t="s">
        <v>326</v>
      </c>
      <c r="C23" s="206">
        <v>5063.1661358000165</v>
      </c>
      <c r="D23" s="120">
        <v>4.652668234887777</v>
      </c>
      <c r="E23" s="206">
        <v>6587.8461963170412</v>
      </c>
      <c r="F23" s="120">
        <v>5.710029932921457</v>
      </c>
      <c r="G23" s="206">
        <v>7223.9441841279659</v>
      </c>
      <c r="H23" s="120">
        <v>6.8016856222750901</v>
      </c>
      <c r="I23" s="206">
        <v>6772.7979845950586</v>
      </c>
      <c r="J23" s="120">
        <f t="shared" si="0"/>
        <v>7.2021500989712122</v>
      </c>
      <c r="K23" s="206">
        <v>5943.1992356789788</v>
      </c>
      <c r="L23" s="120">
        <v>5.8342807981928164</v>
      </c>
      <c r="M23" s="302" t="s">
        <v>465</v>
      </c>
      <c r="N23" s="121"/>
    </row>
    <row r="24" spans="1:14" ht="14.15" customHeight="1" thickTop="1" thickBot="1">
      <c r="A24" s="25"/>
      <c r="B24" s="25" t="s">
        <v>407</v>
      </c>
      <c r="C24" s="205">
        <v>4839.4363621529919</v>
      </c>
      <c r="D24" s="118">
        <v>4.4470774280434204</v>
      </c>
      <c r="E24" s="205">
        <v>4987.9874833209915</v>
      </c>
      <c r="F24" s="118">
        <v>4.3233489346978295</v>
      </c>
      <c r="G24" s="205">
        <v>4740.4980522449987</v>
      </c>
      <c r="H24" s="118">
        <v>4.463403456967618</v>
      </c>
      <c r="I24" s="205">
        <v>4254.8283507780197</v>
      </c>
      <c r="J24" s="118">
        <f t="shared" si="0"/>
        <v>4.524557280072723</v>
      </c>
      <c r="K24" s="205">
        <v>5285.3447844130078</v>
      </c>
      <c r="L24" s="118">
        <v>5.1884825604380884</v>
      </c>
      <c r="M24" s="141" t="s">
        <v>464</v>
      </c>
      <c r="N24" s="26"/>
    </row>
    <row r="25" spans="1:14" ht="14.15" customHeight="1" thickTop="1" thickBot="1">
      <c r="A25" s="119"/>
      <c r="B25" s="119" t="s">
        <v>328</v>
      </c>
      <c r="C25" s="206">
        <v>3389.9212744899833</v>
      </c>
      <c r="D25" s="120">
        <v>3.1150822646465888</v>
      </c>
      <c r="E25" s="206">
        <v>3548.6545108309842</v>
      </c>
      <c r="F25" s="120">
        <v>3.0758039690983874</v>
      </c>
      <c r="G25" s="206">
        <v>3235.871511709996</v>
      </c>
      <c r="H25" s="120">
        <v>3.0467263001678759</v>
      </c>
      <c r="I25" s="206">
        <v>3192.6812214609945</v>
      </c>
      <c r="J25" s="120">
        <f t="shared" si="0"/>
        <v>3.3950768098250963</v>
      </c>
      <c r="K25" s="206">
        <v>2842.4577732229773</v>
      </c>
      <c r="L25" s="120">
        <v>2.7903652811151511</v>
      </c>
      <c r="M25" s="302" t="s">
        <v>463</v>
      </c>
      <c r="N25" s="121"/>
    </row>
    <row r="26" spans="1:14" ht="14.15" customHeight="1" thickTop="1" thickBot="1">
      <c r="A26" s="25"/>
      <c r="B26" s="25" t="s">
        <v>334</v>
      </c>
      <c r="C26" s="205">
        <v>1770.5693156830048</v>
      </c>
      <c r="D26" s="118">
        <v>1.6270198116743531</v>
      </c>
      <c r="E26" s="205">
        <v>1947.7145600710001</v>
      </c>
      <c r="F26" s="118">
        <v>1.688185805705342</v>
      </c>
      <c r="G26" s="205">
        <v>1622.0233921330005</v>
      </c>
      <c r="H26" s="118">
        <v>1.5272118532566821</v>
      </c>
      <c r="I26" s="205">
        <v>1547.0824042280024</v>
      </c>
      <c r="J26" s="118">
        <f t="shared" si="0"/>
        <v>1.6451575428753202</v>
      </c>
      <c r="K26" s="205">
        <v>1845.3211374720115</v>
      </c>
      <c r="L26" s="118">
        <v>1.81150273647562</v>
      </c>
      <c r="M26" s="141" t="s">
        <v>461</v>
      </c>
      <c r="N26" s="26"/>
    </row>
    <row r="27" spans="1:14" ht="14.15" customHeight="1" thickTop="1" thickBot="1">
      <c r="A27" s="119"/>
      <c r="B27" s="119" t="s">
        <v>330</v>
      </c>
      <c r="C27" s="206">
        <v>1369.758614740005</v>
      </c>
      <c r="D27" s="120">
        <v>1.2587049733965958</v>
      </c>
      <c r="E27" s="206">
        <v>1491.1279981659959</v>
      </c>
      <c r="F27" s="120">
        <v>1.2924384160797628</v>
      </c>
      <c r="G27" s="206">
        <v>1251.979696648001</v>
      </c>
      <c r="H27" s="120">
        <v>1.1787981862845733</v>
      </c>
      <c r="I27" s="206">
        <v>1340.2624216590016</v>
      </c>
      <c r="J27" s="120">
        <f t="shared" si="0"/>
        <v>1.4252264949809967</v>
      </c>
      <c r="K27" s="206">
        <v>1197.4953577560013</v>
      </c>
      <c r="L27" s="120">
        <v>1.1755493791523048</v>
      </c>
      <c r="M27" s="302" t="s">
        <v>462</v>
      </c>
      <c r="N27" s="121"/>
    </row>
    <row r="28" spans="1:14" ht="14.15" customHeight="1" thickTop="1" thickBot="1">
      <c r="A28" s="25"/>
      <c r="B28" s="25" t="s">
        <v>336</v>
      </c>
      <c r="C28" s="205">
        <v>1162.6655870049997</v>
      </c>
      <c r="D28" s="118">
        <v>1.0684020826823162</v>
      </c>
      <c r="E28" s="205">
        <v>1206.2122953199989</v>
      </c>
      <c r="F28" s="118">
        <v>1.0454871146787816</v>
      </c>
      <c r="G28" s="205">
        <v>1075.2566788610025</v>
      </c>
      <c r="H28" s="118">
        <v>1.0124050942881138</v>
      </c>
      <c r="I28" s="205">
        <v>898.53992367499995</v>
      </c>
      <c r="J28" s="118">
        <f t="shared" si="0"/>
        <v>0.95550161320992177</v>
      </c>
      <c r="K28" s="205">
        <v>1282.2893357749958</v>
      </c>
      <c r="L28" s="118">
        <v>1.2587893746733507</v>
      </c>
      <c r="M28" s="141" t="s">
        <v>460</v>
      </c>
      <c r="N28" s="26"/>
    </row>
    <row r="29" spans="1:14" ht="14.15" customHeight="1" thickTop="1" thickBot="1">
      <c r="A29" s="119"/>
      <c r="B29" s="119" t="s">
        <v>455</v>
      </c>
      <c r="C29" s="206">
        <v>532.45702407799968</v>
      </c>
      <c r="D29" s="120">
        <v>0.4892878913954789</v>
      </c>
      <c r="E29" s="206">
        <v>720.42059400800167</v>
      </c>
      <c r="F29" s="120">
        <v>0.62442610733360504</v>
      </c>
      <c r="G29" s="206">
        <v>745.21195771599719</v>
      </c>
      <c r="H29" s="120">
        <v>0.70165235626834177</v>
      </c>
      <c r="I29" s="206">
        <v>726.99203455600161</v>
      </c>
      <c r="J29" s="120">
        <f t="shared" si="0"/>
        <v>0.77307868410338265</v>
      </c>
      <c r="K29" s="206">
        <v>781.13136953200114</v>
      </c>
      <c r="L29" s="120">
        <v>0.76681591334973298</v>
      </c>
      <c r="M29" s="302" t="s">
        <v>454</v>
      </c>
      <c r="N29" s="121"/>
    </row>
    <row r="30" spans="1:14" ht="14.15" customHeight="1" thickTop="1" thickBot="1">
      <c r="A30" s="25"/>
      <c r="B30" s="25" t="s">
        <v>332</v>
      </c>
      <c r="C30" s="205">
        <v>992.93887322400155</v>
      </c>
      <c r="D30" s="118">
        <v>0.91243601942455499</v>
      </c>
      <c r="E30" s="205">
        <v>1048.7817913929998</v>
      </c>
      <c r="F30" s="118">
        <v>0.90903388505107352</v>
      </c>
      <c r="G30" s="205">
        <v>731.48080736599979</v>
      </c>
      <c r="H30" s="118">
        <v>0.68872382781734998</v>
      </c>
      <c r="I30" s="205">
        <v>659.11580838199916</v>
      </c>
      <c r="J30" s="118">
        <f t="shared" si="0"/>
        <v>0.70089953891570689</v>
      </c>
      <c r="K30" s="205">
        <v>1298.706462280996</v>
      </c>
      <c r="L30" s="118">
        <v>1.2749056316146372</v>
      </c>
      <c r="M30" s="141" t="s">
        <v>545</v>
      </c>
      <c r="N30" s="26"/>
    </row>
    <row r="31" spans="1:14" ht="14.15" customHeight="1" thickTop="1" thickBot="1">
      <c r="A31" s="119"/>
      <c r="B31" s="119" t="s">
        <v>337</v>
      </c>
      <c r="C31" s="206">
        <v>701.86019135599724</v>
      </c>
      <c r="D31" s="120">
        <v>0.64495663979201601</v>
      </c>
      <c r="E31" s="206">
        <v>695.12712506700109</v>
      </c>
      <c r="F31" s="120">
        <v>0.60250293844704617</v>
      </c>
      <c r="G31" s="206">
        <v>682.27546857499976</v>
      </c>
      <c r="H31" s="120">
        <v>0.6423946706611724</v>
      </c>
      <c r="I31" s="206">
        <v>575.26333332600097</v>
      </c>
      <c r="J31" s="120">
        <f t="shared" si="0"/>
        <v>0.6117313527543643</v>
      </c>
      <c r="K31" s="206">
        <v>568.67126588000008</v>
      </c>
      <c r="L31" s="120">
        <v>0.55824947396848401</v>
      </c>
      <c r="M31" s="302" t="s">
        <v>459</v>
      </c>
      <c r="N31" s="121"/>
    </row>
    <row r="32" spans="1:14" ht="14.15" customHeight="1" thickTop="1" thickBot="1">
      <c r="A32" s="25"/>
      <c r="B32" s="25" t="s">
        <v>339</v>
      </c>
      <c r="C32" s="205">
        <v>666.95780665600114</v>
      </c>
      <c r="D32" s="118">
        <v>0.61288397769481495</v>
      </c>
      <c r="E32" s="205">
        <v>615.54805070500083</v>
      </c>
      <c r="F32" s="118">
        <v>0.53352760370179397</v>
      </c>
      <c r="G32" s="205">
        <v>569.71019481399958</v>
      </c>
      <c r="H32" s="118">
        <v>0.53640913359267439</v>
      </c>
      <c r="I32" s="205">
        <v>575.01393320400098</v>
      </c>
      <c r="J32" s="118">
        <f t="shared" si="0"/>
        <v>0.61146614225828411</v>
      </c>
      <c r="K32" s="205">
        <v>556.05880339000203</v>
      </c>
      <c r="L32" s="118">
        <v>0.54586815461415872</v>
      </c>
      <c r="M32" s="141" t="s">
        <v>458</v>
      </c>
      <c r="N32" s="26"/>
    </row>
    <row r="33" spans="1:20" ht="14.15" customHeight="1" thickTop="1" thickBot="1">
      <c r="A33" s="119"/>
      <c r="B33" s="119" t="s">
        <v>457</v>
      </c>
      <c r="C33" s="206">
        <v>475.68999615900083</v>
      </c>
      <c r="D33" s="120">
        <v>0.43712326939735419</v>
      </c>
      <c r="E33" s="206">
        <v>445.89430233200011</v>
      </c>
      <c r="F33" s="120">
        <v>0.38647985052508355</v>
      </c>
      <c r="G33" s="206">
        <v>413.60436082499979</v>
      </c>
      <c r="H33" s="120">
        <v>0.38942809670577128</v>
      </c>
      <c r="I33" s="206">
        <v>410.82321410500055</v>
      </c>
      <c r="J33" s="120">
        <f t="shared" si="0"/>
        <v>0.43686678073905472</v>
      </c>
      <c r="K33" s="206">
        <v>460.35961287199962</v>
      </c>
      <c r="L33" s="120">
        <v>0.45192280169886301</v>
      </c>
      <c r="M33" s="302" t="s">
        <v>456</v>
      </c>
      <c r="N33" s="121"/>
    </row>
    <row r="34" spans="1:20" ht="14.15" customHeight="1" thickTop="1" thickBot="1">
      <c r="A34" s="25"/>
      <c r="B34" s="25" t="s">
        <v>452</v>
      </c>
      <c r="C34" s="205">
        <v>316.69081573699998</v>
      </c>
      <c r="D34" s="118">
        <v>0.29101500111598078</v>
      </c>
      <c r="E34" s="205">
        <v>401.78762550500028</v>
      </c>
      <c r="F34" s="118">
        <v>0.34825029303106375</v>
      </c>
      <c r="G34" s="205">
        <v>410.70547849099944</v>
      </c>
      <c r="H34" s="118">
        <v>0.38669866167841338</v>
      </c>
      <c r="I34" s="205">
        <v>454.90639400199979</v>
      </c>
      <c r="J34" s="118">
        <f t="shared" si="0"/>
        <v>0.48374455255216481</v>
      </c>
      <c r="K34" s="205">
        <v>477.6608266629994</v>
      </c>
      <c r="L34" s="118">
        <v>0.46890694364050994</v>
      </c>
      <c r="M34" s="141" t="s">
        <v>451</v>
      </c>
      <c r="N34" s="26"/>
    </row>
    <row r="35" spans="1:20" ht="14.15" customHeight="1" thickTop="1" thickBot="1">
      <c r="A35" s="119"/>
      <c r="B35" s="119" t="s">
        <v>450</v>
      </c>
      <c r="C35" s="206">
        <v>243.45437818100021</v>
      </c>
      <c r="D35" s="120">
        <v>0.22371623241790362</v>
      </c>
      <c r="E35" s="206">
        <v>275.51742646999907</v>
      </c>
      <c r="F35" s="120">
        <v>0.23880532503395288</v>
      </c>
      <c r="G35" s="206">
        <v>361.1391510710007</v>
      </c>
      <c r="H35" s="120">
        <v>0.34002961662926728</v>
      </c>
      <c r="I35" s="206">
        <v>311.26309108300006</v>
      </c>
      <c r="J35" s="120">
        <f t="shared" si="0"/>
        <v>0.33099518210176587</v>
      </c>
      <c r="K35" s="206">
        <v>333.55325522899938</v>
      </c>
      <c r="L35" s="120">
        <v>0.3274403692332104</v>
      </c>
      <c r="M35" s="302" t="s">
        <v>449</v>
      </c>
      <c r="N35" s="121"/>
    </row>
    <row r="36" spans="1:20" ht="14.15" customHeight="1" thickTop="1" thickBot="1">
      <c r="A36" s="25"/>
      <c r="B36" s="25" t="s">
        <v>338</v>
      </c>
      <c r="C36" s="205">
        <v>240.98048775299998</v>
      </c>
      <c r="D36" s="118">
        <v>0.22144291349013534</v>
      </c>
      <c r="E36" s="205">
        <v>307.75936175499965</v>
      </c>
      <c r="F36" s="118">
        <v>0.26675109214606196</v>
      </c>
      <c r="G36" s="205">
        <v>350.67664611899943</v>
      </c>
      <c r="H36" s="118">
        <v>0.33017867264476591</v>
      </c>
      <c r="I36" s="205">
        <v>287.56477418800011</v>
      </c>
      <c r="J36" s="118">
        <f t="shared" si="0"/>
        <v>0.30579454334670636</v>
      </c>
      <c r="K36" s="205">
        <v>474.57929828199934</v>
      </c>
      <c r="L36" s="118">
        <v>0.46588188909506845</v>
      </c>
      <c r="M36" s="141" t="s">
        <v>453</v>
      </c>
      <c r="N36" s="26"/>
    </row>
    <row r="37" spans="1:20" ht="14.15" customHeight="1" thickTop="1" thickBot="1">
      <c r="A37" s="119"/>
      <c r="B37" s="119" t="s">
        <v>544</v>
      </c>
      <c r="C37" s="206">
        <v>264.16962513299995</v>
      </c>
      <c r="D37" s="120">
        <v>0.2427519837415556</v>
      </c>
      <c r="E37" s="206">
        <v>187.16282796299973</v>
      </c>
      <c r="F37" s="120">
        <v>0.16222378576421853</v>
      </c>
      <c r="G37" s="206">
        <v>315.60647012099935</v>
      </c>
      <c r="H37" s="120">
        <v>0.29715844079132053</v>
      </c>
      <c r="I37" s="206">
        <v>181.58554191500039</v>
      </c>
      <c r="J37" s="120">
        <f t="shared" si="0"/>
        <v>0.19309690494969844</v>
      </c>
      <c r="K37" s="206">
        <v>272.35829270999943</v>
      </c>
      <c r="L37" s="120">
        <v>0.26736690027942356</v>
      </c>
      <c r="M37" s="302" t="s">
        <v>546</v>
      </c>
      <c r="N37" s="121"/>
    </row>
    <row r="38" spans="1:20" ht="14.15" customHeight="1" thickTop="1">
      <c r="A38" s="122"/>
      <c r="B38" s="122" t="s">
        <v>320</v>
      </c>
      <c r="C38" s="208">
        <v>843.31659968199892</v>
      </c>
      <c r="D38" s="123">
        <v>0.77494442213756021</v>
      </c>
      <c r="E38" s="208">
        <v>1070.6195446319944</v>
      </c>
      <c r="F38" s="123">
        <v>0.9279618048820073</v>
      </c>
      <c r="G38" s="208">
        <v>1061.0937716139961</v>
      </c>
      <c r="H38" s="123">
        <v>0.99907004626777707</v>
      </c>
      <c r="I38" s="208">
        <v>935.71292809500301</v>
      </c>
      <c r="J38" s="123">
        <f t="shared" si="0"/>
        <v>0.9950311485764769</v>
      </c>
      <c r="K38" s="208">
        <v>1157.3927196269906</v>
      </c>
      <c r="L38" s="123">
        <v>1.1361816846977146</v>
      </c>
      <c r="M38" s="303" t="s">
        <v>321</v>
      </c>
      <c r="N38" s="124"/>
    </row>
    <row r="39" spans="1:20" ht="14.5" thickBot="1">
      <c r="A39" s="125" t="s">
        <v>342</v>
      </c>
      <c r="B39" s="126" t="s">
        <v>343</v>
      </c>
      <c r="C39" s="209">
        <v>3412.0648035129989</v>
      </c>
      <c r="D39" s="151">
        <v>3.1354304995909708</v>
      </c>
      <c r="E39" s="209">
        <v>4716.4265547259902</v>
      </c>
      <c r="F39" s="151">
        <v>4.0879729127505833</v>
      </c>
      <c r="G39" s="209">
        <v>4109.7935903909929</v>
      </c>
      <c r="H39" s="151">
        <v>3.8695653318721108</v>
      </c>
      <c r="I39" s="209">
        <v>3893.375441873995</v>
      </c>
      <c r="J39" s="151">
        <f t="shared" si="0"/>
        <v>4.1401905664105554</v>
      </c>
      <c r="K39" s="209">
        <v>5804.8431866929996</v>
      </c>
      <c r="L39" s="151">
        <v>5.6984603405734937</v>
      </c>
      <c r="M39" s="127" t="s">
        <v>344</v>
      </c>
      <c r="N39" s="128" t="s">
        <v>342</v>
      </c>
    </row>
    <row r="40" spans="1:20" ht="14.15" customHeight="1" thickTop="1" thickBot="1">
      <c r="A40" s="25"/>
      <c r="B40" s="25" t="s">
        <v>345</v>
      </c>
      <c r="C40" s="205">
        <v>2464.1151524089992</v>
      </c>
      <c r="D40" s="118">
        <v>2.2643361859402025</v>
      </c>
      <c r="E40" s="205">
        <v>2952.8084560389925</v>
      </c>
      <c r="F40" s="118">
        <v>2.5593531129479361</v>
      </c>
      <c r="G40" s="205">
        <v>2721.5810496289923</v>
      </c>
      <c r="H40" s="118">
        <v>2.5624974699818299</v>
      </c>
      <c r="I40" s="205">
        <v>2072.7564393929956</v>
      </c>
      <c r="J40" s="118">
        <f t="shared" si="0"/>
        <v>2.2041559528384536</v>
      </c>
      <c r="K40" s="205">
        <v>3876.8611147719998</v>
      </c>
      <c r="L40" s="118">
        <v>3.8058115607814731</v>
      </c>
      <c r="M40" s="141" t="s">
        <v>448</v>
      </c>
      <c r="N40" s="26"/>
    </row>
    <row r="41" spans="1:20" ht="14.15" customHeight="1" thickTop="1" thickBot="1">
      <c r="A41" s="119"/>
      <c r="B41" s="119" t="s">
        <v>409</v>
      </c>
      <c r="C41" s="206">
        <v>253.32957113799992</v>
      </c>
      <c r="D41" s="120">
        <v>0.23279079077765222</v>
      </c>
      <c r="E41" s="206">
        <v>1028.1188160509985</v>
      </c>
      <c r="F41" s="120">
        <v>0.89112420650211066</v>
      </c>
      <c r="G41" s="206">
        <v>696.69649892000007</v>
      </c>
      <c r="H41" s="120">
        <v>0.65597275380465692</v>
      </c>
      <c r="I41" s="206">
        <v>1045.9389913689995</v>
      </c>
      <c r="J41" s="120">
        <f t="shared" si="0"/>
        <v>1.1122448399229028</v>
      </c>
      <c r="K41" s="206">
        <v>1035.4342021370003</v>
      </c>
      <c r="L41" s="120">
        <v>1.0164582481189268</v>
      </c>
      <c r="M41" s="302" t="s">
        <v>447</v>
      </c>
      <c r="N41" s="121"/>
    </row>
    <row r="42" spans="1:20" ht="14.15" customHeight="1" thickTop="1" thickBot="1">
      <c r="A42" s="25"/>
      <c r="B42" s="25" t="s">
        <v>320</v>
      </c>
      <c r="C42" s="205">
        <v>694.62007996599959</v>
      </c>
      <c r="D42" s="118">
        <v>0.63830352287311631</v>
      </c>
      <c r="E42" s="205">
        <v>735.49928263599941</v>
      </c>
      <c r="F42" s="118">
        <v>0.63749559330053651</v>
      </c>
      <c r="G42" s="205">
        <v>691.5160418420005</v>
      </c>
      <c r="H42" s="118">
        <v>0.65109510808562432</v>
      </c>
      <c r="I42" s="205">
        <v>774.68001111199965</v>
      </c>
      <c r="J42" s="118">
        <f t="shared" si="0"/>
        <v>0.82378977364919814</v>
      </c>
      <c r="K42" s="205">
        <v>892.54786978399989</v>
      </c>
      <c r="L42" s="118">
        <v>0.87619053167309435</v>
      </c>
      <c r="M42" s="141" t="s">
        <v>321</v>
      </c>
      <c r="N42" s="26"/>
    </row>
    <row r="43" spans="1:20" ht="14.15" customHeight="1" thickTop="1" thickBot="1">
      <c r="A43" s="129" t="s">
        <v>347</v>
      </c>
      <c r="B43" s="106" t="s">
        <v>348</v>
      </c>
      <c r="C43" s="210">
        <v>17793.812133227049</v>
      </c>
      <c r="D43" s="147">
        <v>16.351172817430175</v>
      </c>
      <c r="E43" s="210">
        <v>22416.726217739913</v>
      </c>
      <c r="F43" s="147">
        <v>19.429745911942973</v>
      </c>
      <c r="G43" s="210">
        <v>20000.961205537958</v>
      </c>
      <c r="H43" s="147">
        <v>18.831852350449939</v>
      </c>
      <c r="I43" s="210">
        <v>14996</v>
      </c>
      <c r="J43" s="147">
        <f t="shared" si="0"/>
        <v>15.946650576294985</v>
      </c>
      <c r="K43" s="210">
        <v>12265.443695471968</v>
      </c>
      <c r="L43" s="147">
        <v>12.040660222899607</v>
      </c>
      <c r="M43" s="144" t="s">
        <v>349</v>
      </c>
      <c r="N43" s="83">
        <v>4</v>
      </c>
    </row>
    <row r="44" spans="1:20" ht="15" thickTop="1" thickBot="1">
      <c r="A44" s="78" t="s">
        <v>352</v>
      </c>
      <c r="B44" s="137" t="s">
        <v>390</v>
      </c>
      <c r="C44" s="228">
        <v>3161.6469480300016</v>
      </c>
      <c r="D44" s="229">
        <v>2.9053153561402487</v>
      </c>
      <c r="E44" s="228">
        <v>2887.735034712995</v>
      </c>
      <c r="F44" s="229">
        <v>2.5029505843314084</v>
      </c>
      <c r="G44" s="228">
        <v>4007.0363428289979</v>
      </c>
      <c r="H44" s="229">
        <v>3.7728145160418038</v>
      </c>
      <c r="I44" s="228">
        <v>2597</v>
      </c>
      <c r="J44" s="229">
        <f t="shared" si="0"/>
        <v>2.7616332052972843</v>
      </c>
      <c r="K44" s="228">
        <v>2506.2047848359962</v>
      </c>
      <c r="L44" s="229">
        <v>2.4602746555638793</v>
      </c>
      <c r="M44" s="140" t="s">
        <v>389</v>
      </c>
      <c r="N44" s="86">
        <v>5</v>
      </c>
    </row>
    <row r="45" spans="1:20" ht="14.15" customHeight="1" thickTop="1" thickBot="1">
      <c r="A45" s="119"/>
      <c r="B45" s="119" t="s">
        <v>350</v>
      </c>
      <c r="C45" s="206">
        <v>1633.7968183910014</v>
      </c>
      <c r="D45" s="120">
        <v>1.5013361906970948</v>
      </c>
      <c r="E45" s="206">
        <v>1165.1305083879977</v>
      </c>
      <c r="F45" s="120">
        <v>1.009879387040761</v>
      </c>
      <c r="G45" s="206">
        <v>1696.6165921029999</v>
      </c>
      <c r="H45" s="120">
        <v>1.5974448842468962</v>
      </c>
      <c r="I45" s="206">
        <v>1033.427180445</v>
      </c>
      <c r="J45" s="120">
        <f t="shared" si="0"/>
        <v>1.0989398601361804</v>
      </c>
      <c r="K45" s="206">
        <v>768.01228371699824</v>
      </c>
      <c r="L45" s="120">
        <v>0.7539372553365844</v>
      </c>
      <c r="M45" s="302" t="s">
        <v>351</v>
      </c>
      <c r="N45" s="121"/>
    </row>
    <row r="46" spans="1:20" ht="14.15" customHeight="1" thickTop="1" thickBot="1">
      <c r="A46" s="25"/>
      <c r="B46" s="25" t="s">
        <v>496</v>
      </c>
      <c r="C46" s="205">
        <v>596.7973864759997</v>
      </c>
      <c r="D46" s="118">
        <v>0.54841183722725884</v>
      </c>
      <c r="E46" s="205">
        <v>617.86991927799818</v>
      </c>
      <c r="F46" s="118">
        <v>0.53554008830708677</v>
      </c>
      <c r="G46" s="205">
        <v>1038.6211005909986</v>
      </c>
      <c r="H46" s="118">
        <v>0.97791096204795736</v>
      </c>
      <c r="I46" s="205">
        <v>412.88911433499999</v>
      </c>
      <c r="J46" s="118">
        <f t="shared" si="0"/>
        <v>0.43906364584263491</v>
      </c>
      <c r="K46" s="205">
        <v>592.30130147999876</v>
      </c>
      <c r="L46" s="118">
        <v>0.5814464521438143</v>
      </c>
      <c r="M46" s="141" t="s">
        <v>495</v>
      </c>
      <c r="N46" s="26"/>
      <c r="R46" s="188"/>
      <c r="S46" s="188"/>
      <c r="T46" s="217"/>
    </row>
    <row r="47" spans="1:20" ht="14.15" customHeight="1" thickTop="1" thickBot="1">
      <c r="A47" s="119"/>
      <c r="B47" s="119" t="s">
        <v>320</v>
      </c>
      <c r="C47" s="206">
        <v>931.05274316300051</v>
      </c>
      <c r="D47" s="120">
        <v>0.85556732821589543</v>
      </c>
      <c r="E47" s="206">
        <v>1104.7346070469991</v>
      </c>
      <c r="F47" s="120">
        <v>0.95753110898356075</v>
      </c>
      <c r="G47" s="206">
        <v>1271.7986501349992</v>
      </c>
      <c r="H47" s="120">
        <v>1.1974586697469503</v>
      </c>
      <c r="I47" s="206">
        <v>1176.9902455679987</v>
      </c>
      <c r="J47" s="120">
        <f t="shared" si="0"/>
        <v>1.2516039062270274</v>
      </c>
      <c r="K47" s="206">
        <v>1145.8911996389991</v>
      </c>
      <c r="L47" s="120">
        <v>1.1248909480834803</v>
      </c>
      <c r="M47" s="302" t="s">
        <v>321</v>
      </c>
      <c r="N47" s="121"/>
      <c r="R47" s="355"/>
      <c r="S47" s="355"/>
      <c r="T47" s="217"/>
    </row>
    <row r="48" spans="1:20" ht="15" thickTop="1" thickBot="1">
      <c r="A48" s="78" t="s">
        <v>369</v>
      </c>
      <c r="B48" s="84" t="s">
        <v>353</v>
      </c>
      <c r="C48" s="211">
        <v>35216.177575195929</v>
      </c>
      <c r="D48" s="152">
        <v>32.361014109285591</v>
      </c>
      <c r="E48" s="211">
        <v>41983.990738494052</v>
      </c>
      <c r="F48" s="152">
        <v>36.389714737772735</v>
      </c>
      <c r="G48" s="211">
        <v>35989.701359592102</v>
      </c>
      <c r="H48" s="152">
        <v>33.88600853607808</v>
      </c>
      <c r="I48" s="211">
        <v>36268.908043831972</v>
      </c>
      <c r="J48" s="152">
        <f t="shared" si="0"/>
        <v>38.568125057266137</v>
      </c>
      <c r="K48" s="211">
        <v>42414.081255557961</v>
      </c>
      <c r="L48" s="152">
        <v>41.636776764395513</v>
      </c>
      <c r="M48" s="85" t="s">
        <v>354</v>
      </c>
      <c r="N48" s="86">
        <v>6</v>
      </c>
      <c r="R48" s="188"/>
      <c r="S48" s="188"/>
      <c r="T48" s="217"/>
    </row>
    <row r="49" spans="1:20" ht="14.15" customHeight="1" thickTop="1" thickBot="1">
      <c r="A49" s="119"/>
      <c r="B49" s="106" t="s">
        <v>413</v>
      </c>
      <c r="C49" s="204">
        <v>12360.901899256936</v>
      </c>
      <c r="D49" s="117">
        <v>11.358737611747269</v>
      </c>
      <c r="E49" s="204">
        <v>14254.84703895207</v>
      </c>
      <c r="F49" s="117">
        <v>12.355419488563291</v>
      </c>
      <c r="G49" s="204">
        <v>12926.955425476017</v>
      </c>
      <c r="H49" s="117">
        <v>12.171340837659729</v>
      </c>
      <c r="I49" s="204">
        <v>14256.878495489975</v>
      </c>
      <c r="J49" s="117">
        <f t="shared" si="0"/>
        <v>15.160673491349211</v>
      </c>
      <c r="K49" s="204">
        <v>16803.772492336979</v>
      </c>
      <c r="L49" s="117">
        <v>16.495817034146924</v>
      </c>
      <c r="M49" s="227" t="s">
        <v>446</v>
      </c>
      <c r="N49" s="107"/>
      <c r="R49" s="355"/>
      <c r="S49" s="188"/>
      <c r="T49" s="217"/>
    </row>
    <row r="50" spans="1:20" ht="14.15" customHeight="1" thickTop="1" thickBot="1">
      <c r="A50" s="25"/>
      <c r="B50" s="25" t="s">
        <v>359</v>
      </c>
      <c r="C50" s="205">
        <v>5753.0734857929901</v>
      </c>
      <c r="D50" s="118">
        <v>5.2866411139587743</v>
      </c>
      <c r="E50" s="205">
        <v>7245.402086441999</v>
      </c>
      <c r="F50" s="118">
        <v>6.2799679222572404</v>
      </c>
      <c r="G50" s="205">
        <v>5680.1401228300692</v>
      </c>
      <c r="H50" s="118">
        <v>5.3481209739752291</v>
      </c>
      <c r="I50" s="205">
        <v>5074.8630255550079</v>
      </c>
      <c r="J50" s="118">
        <f t="shared" si="0"/>
        <v>5.3965769132491914</v>
      </c>
      <c r="K50" s="205">
        <v>6668.4143259960001</v>
      </c>
      <c r="L50" s="118">
        <v>6.5462051857508721</v>
      </c>
      <c r="M50" s="140" t="s">
        <v>444</v>
      </c>
      <c r="N50" s="26"/>
      <c r="R50" s="188"/>
      <c r="S50" s="355"/>
      <c r="T50" s="217"/>
    </row>
    <row r="51" spans="1:20" s="135" customFormat="1" ht="14.15" customHeight="1" thickTop="1" thickBot="1">
      <c r="A51" s="106"/>
      <c r="B51" s="106" t="s">
        <v>363</v>
      </c>
      <c r="C51" s="204">
        <v>2930.5142257899915</v>
      </c>
      <c r="D51" s="117">
        <v>2.6929217972551194</v>
      </c>
      <c r="E51" s="204">
        <v>4831.9155046099777</v>
      </c>
      <c r="F51" s="117">
        <v>4.1880732097380715</v>
      </c>
      <c r="G51" s="204">
        <v>4524.6518917710218</v>
      </c>
      <c r="H51" s="117">
        <v>4.2601740730052118</v>
      </c>
      <c r="I51" s="204">
        <v>4092.1977087469913</v>
      </c>
      <c r="J51" s="117">
        <f t="shared" si="0"/>
        <v>4.3516168945387586</v>
      </c>
      <c r="K51" s="204">
        <v>4137.3573923339991</v>
      </c>
      <c r="L51" s="117">
        <v>4.0615338359252657</v>
      </c>
      <c r="M51" s="227" t="s">
        <v>442</v>
      </c>
      <c r="N51" s="107"/>
      <c r="Q51" s="357"/>
      <c r="R51" s="358"/>
      <c r="S51" s="359"/>
      <c r="T51" s="360"/>
    </row>
    <row r="52" spans="1:20" ht="14.15" customHeight="1" thickTop="1" thickBot="1">
      <c r="A52" s="25"/>
      <c r="B52" s="25" t="s">
        <v>355</v>
      </c>
      <c r="C52" s="205">
        <v>5759.3614122040153</v>
      </c>
      <c r="D52" s="118">
        <v>5.2924192446167888</v>
      </c>
      <c r="E52" s="205">
        <v>5033.8471564089887</v>
      </c>
      <c r="F52" s="118">
        <v>4.3630979054908714</v>
      </c>
      <c r="G52" s="205">
        <v>3237.732631955997</v>
      </c>
      <c r="H52" s="118">
        <v>3.0484786330342293</v>
      </c>
      <c r="I52" s="205">
        <v>3118.5210363549954</v>
      </c>
      <c r="J52" s="118">
        <f t="shared" si="0"/>
        <v>3.3162153428633245</v>
      </c>
      <c r="K52" s="205">
        <v>3389.4501336079884</v>
      </c>
      <c r="L52" s="118">
        <v>3.3273331494972123</v>
      </c>
      <c r="M52" s="140" t="s">
        <v>445</v>
      </c>
      <c r="N52" s="26"/>
      <c r="Q52" s="361"/>
      <c r="R52" s="359"/>
      <c r="S52" s="358"/>
      <c r="T52" s="360"/>
    </row>
    <row r="53" spans="1:20" s="135" customFormat="1" ht="14.15" customHeight="1" thickTop="1" thickBot="1">
      <c r="A53" s="106"/>
      <c r="B53" s="119" t="s">
        <v>415</v>
      </c>
      <c r="C53" s="206">
        <v>876.56313230900093</v>
      </c>
      <c r="D53" s="120">
        <v>0.80549548092666134</v>
      </c>
      <c r="E53" s="206">
        <v>1171.4680748499975</v>
      </c>
      <c r="F53" s="120">
        <v>1.015372486472883</v>
      </c>
      <c r="G53" s="206">
        <v>1365.7492241230043</v>
      </c>
      <c r="H53" s="120">
        <v>1.2859175852660831</v>
      </c>
      <c r="I53" s="206">
        <v>1085.6854538860016</v>
      </c>
      <c r="J53" s="120">
        <f t="shared" si="0"/>
        <v>1.1545109741855355</v>
      </c>
      <c r="K53" s="206">
        <v>1140.7735589359968</v>
      </c>
      <c r="L53" s="120">
        <v>1.1198670961644113</v>
      </c>
      <c r="M53" s="268" t="s">
        <v>440</v>
      </c>
      <c r="N53" s="107"/>
      <c r="R53" s="356"/>
      <c r="S53" s="356"/>
      <c r="T53" s="217"/>
    </row>
    <row r="54" spans="1:20" ht="14.15" customHeight="1" thickTop="1" thickBot="1">
      <c r="A54" s="25"/>
      <c r="B54" s="25" t="s">
        <v>357</v>
      </c>
      <c r="C54" s="205">
        <v>2107.0226770719919</v>
      </c>
      <c r="D54" s="118">
        <v>1.936195103392963</v>
      </c>
      <c r="E54" s="205">
        <v>2139.8925123050053</v>
      </c>
      <c r="F54" s="118">
        <v>1.8547564612736509</v>
      </c>
      <c r="G54" s="205">
        <v>1354.7146565890012</v>
      </c>
      <c r="H54" s="118">
        <v>1.2755280172640273</v>
      </c>
      <c r="I54" s="205">
        <v>1149.7950867250008</v>
      </c>
      <c r="J54" s="118">
        <f t="shared" si="0"/>
        <v>1.2226847480891154</v>
      </c>
      <c r="K54" s="205">
        <v>1508.182144214001</v>
      </c>
      <c r="L54" s="118">
        <v>1.4805423434807259</v>
      </c>
      <c r="M54" s="140" t="s">
        <v>443</v>
      </c>
      <c r="N54" s="26"/>
      <c r="R54" s="188"/>
      <c r="T54" s="217"/>
    </row>
    <row r="55" spans="1:20" s="135" customFormat="1" ht="14.15" customHeight="1" thickTop="1" thickBot="1">
      <c r="A55" s="106"/>
      <c r="B55" s="119" t="s">
        <v>361</v>
      </c>
      <c r="C55" s="206">
        <v>1462.8873911650007</v>
      </c>
      <c r="D55" s="120">
        <v>1.3442833028854977</v>
      </c>
      <c r="E55" s="206">
        <v>1337.381729369004</v>
      </c>
      <c r="F55" s="120">
        <v>1.1591785052159358</v>
      </c>
      <c r="G55" s="206">
        <v>1240.4945049459991</v>
      </c>
      <c r="H55" s="120">
        <v>1.1679843342838592</v>
      </c>
      <c r="I55" s="206">
        <v>1067.8480328769986</v>
      </c>
      <c r="J55" s="120">
        <f t="shared" si="0"/>
        <v>1.1355427746648077</v>
      </c>
      <c r="K55" s="206">
        <v>1346.8396451770029</v>
      </c>
      <c r="L55" s="120">
        <v>1.3221566985215325</v>
      </c>
      <c r="M55" s="268" t="s">
        <v>441</v>
      </c>
      <c r="N55" s="107"/>
      <c r="R55" s="356"/>
    </row>
    <row r="56" spans="1:20" ht="14.15" customHeight="1" thickTop="1" thickBot="1">
      <c r="A56" s="25"/>
      <c r="B56" s="25" t="s">
        <v>365</v>
      </c>
      <c r="C56" s="205">
        <v>519.5189163710005</v>
      </c>
      <c r="D56" s="118">
        <v>0.4773987451313893</v>
      </c>
      <c r="E56" s="205">
        <v>778.41806005000274</v>
      </c>
      <c r="F56" s="118">
        <v>0.67469553641022217</v>
      </c>
      <c r="G56" s="205">
        <v>1053.9027199190009</v>
      </c>
      <c r="H56" s="118">
        <v>0.99229933048202246</v>
      </c>
      <c r="I56" s="205">
        <v>1139.3524010080021</v>
      </c>
      <c r="J56" s="118">
        <f t="shared" si="0"/>
        <v>1.2115800628259088</v>
      </c>
      <c r="K56" s="205">
        <v>1928.4033279809948</v>
      </c>
      <c r="L56" s="118">
        <v>1.8930623156747146</v>
      </c>
      <c r="M56" s="140" t="s">
        <v>497</v>
      </c>
      <c r="N56" s="26"/>
      <c r="R56" s="217"/>
      <c r="S56" s="217"/>
    </row>
    <row r="57" spans="1:20" s="135" customFormat="1" ht="14.15" customHeight="1" thickTop="1" thickBot="1">
      <c r="A57" s="106"/>
      <c r="B57" s="106" t="s">
        <v>439</v>
      </c>
      <c r="C57" s="204">
        <v>976.23149871199928</v>
      </c>
      <c r="D57" s="117">
        <v>0.89708320093204386</v>
      </c>
      <c r="E57" s="204">
        <v>938.25846024299824</v>
      </c>
      <c r="F57" s="117">
        <v>0.81323754883643717</v>
      </c>
      <c r="G57" s="204">
        <v>947.00523886299754</v>
      </c>
      <c r="H57" s="117">
        <v>0.89165028870875573</v>
      </c>
      <c r="I57" s="204">
        <v>1866.6753219230015</v>
      </c>
      <c r="J57" s="117">
        <f t="shared" si="0"/>
        <v>1.9850106093691022</v>
      </c>
      <c r="K57" s="204">
        <v>888.55566516000056</v>
      </c>
      <c r="L57" s="117">
        <v>0.87227149045360641</v>
      </c>
      <c r="M57" s="227" t="s">
        <v>438</v>
      </c>
      <c r="N57" s="107"/>
    </row>
    <row r="58" spans="1:20" ht="14.15" customHeight="1" thickTop="1" thickBot="1">
      <c r="A58" s="25"/>
      <c r="B58" s="25" t="s">
        <v>547</v>
      </c>
      <c r="C58" s="205">
        <v>298.44289823999975</v>
      </c>
      <c r="D58" s="118">
        <v>0.27424653968019364</v>
      </c>
      <c r="E58" s="205">
        <v>1544.0283093789981</v>
      </c>
      <c r="F58" s="118">
        <v>1.3382898751888073</v>
      </c>
      <c r="G58" s="205">
        <v>801.48226419200057</v>
      </c>
      <c r="H58" s="118">
        <v>0.75463351514270904</v>
      </c>
      <c r="I58" s="205">
        <v>553.52994828699934</v>
      </c>
      <c r="J58" s="118">
        <f t="shared" si="0"/>
        <v>0.58862020997915521</v>
      </c>
      <c r="K58" s="205">
        <v>657.09637605399973</v>
      </c>
      <c r="L58" s="118">
        <v>0.64505405545872774</v>
      </c>
      <c r="M58" s="140" t="s">
        <v>548</v>
      </c>
      <c r="N58" s="26"/>
    </row>
    <row r="59" spans="1:20" s="135" customFormat="1" ht="14.15" customHeight="1" thickTop="1" thickBot="1">
      <c r="A59" s="106"/>
      <c r="B59" s="106" t="s">
        <v>320</v>
      </c>
      <c r="C59" s="204">
        <v>2171.6600382829929</v>
      </c>
      <c r="D59" s="117">
        <v>1.9955919687588815</v>
      </c>
      <c r="E59" s="204">
        <v>2708.5318058850171</v>
      </c>
      <c r="F59" s="117">
        <v>2.3476257983253261</v>
      </c>
      <c r="G59" s="204">
        <v>2856.8726789269858</v>
      </c>
      <c r="H59" s="117">
        <v>2.6898809472562206</v>
      </c>
      <c r="I59" s="204">
        <v>2863.5615329789944</v>
      </c>
      <c r="J59" s="117">
        <f t="shared" si="0"/>
        <v>3.0450930361520157</v>
      </c>
      <c r="K59" s="204">
        <v>3945.236193761004</v>
      </c>
      <c r="L59" s="117">
        <v>3.8729335593215222</v>
      </c>
      <c r="M59" s="227" t="s">
        <v>321</v>
      </c>
      <c r="N59" s="107"/>
    </row>
    <row r="60" spans="1:20" ht="15.75" customHeight="1" thickTop="1" thickBot="1">
      <c r="A60" s="78" t="s">
        <v>378</v>
      </c>
      <c r="B60" s="84" t="s">
        <v>370</v>
      </c>
      <c r="C60" s="203">
        <v>2028.9833746350012</v>
      </c>
      <c r="D60" s="152">
        <v>1.8644828637028437</v>
      </c>
      <c r="E60" s="203">
        <v>2680.3913344840053</v>
      </c>
      <c r="F60" s="152">
        <v>2.3232349839016182</v>
      </c>
      <c r="G60" s="203">
        <v>2510.9662578990046</v>
      </c>
      <c r="H60" s="152">
        <v>2.3641936674834931</v>
      </c>
      <c r="I60" s="203">
        <v>1905.5553429770021</v>
      </c>
      <c r="J60" s="152">
        <f t="shared" si="0"/>
        <v>2.0263553753164976</v>
      </c>
      <c r="K60" s="203">
        <v>2042.6761988290025</v>
      </c>
      <c r="L60" s="152">
        <v>2.0052409571277017</v>
      </c>
      <c r="M60" s="85" t="s">
        <v>371</v>
      </c>
      <c r="N60" s="86">
        <v>7</v>
      </c>
    </row>
    <row r="61" spans="1:20" s="135" customFormat="1" ht="14.15" customHeight="1" thickTop="1" thickBot="1">
      <c r="A61" s="106"/>
      <c r="B61" s="106" t="s">
        <v>372</v>
      </c>
      <c r="C61" s="204">
        <v>1912.0688087420012</v>
      </c>
      <c r="D61" s="117">
        <v>1.7570471856436434</v>
      </c>
      <c r="E61" s="204">
        <v>2560.4792057960058</v>
      </c>
      <c r="F61" s="117">
        <v>2.2193008871232824</v>
      </c>
      <c r="G61" s="204">
        <v>2376.8357995750048</v>
      </c>
      <c r="H61" s="117">
        <v>2.2379034876817165</v>
      </c>
      <c r="I61" s="204">
        <v>1784.0363979340023</v>
      </c>
      <c r="J61" s="117">
        <f t="shared" si="0"/>
        <v>1.8971329056578743</v>
      </c>
      <c r="K61" s="204">
        <v>1948.8555548240024</v>
      </c>
      <c r="L61" s="117">
        <v>1.9131397234173495</v>
      </c>
      <c r="M61" s="144" t="s">
        <v>373</v>
      </c>
      <c r="N61" s="107"/>
    </row>
    <row r="62" spans="1:20" ht="14.15" customHeight="1" thickTop="1" thickBot="1">
      <c r="A62" s="25"/>
      <c r="B62" s="25" t="s">
        <v>374</v>
      </c>
      <c r="C62" s="205">
        <v>114.83829672700004</v>
      </c>
      <c r="D62" s="118">
        <v>0.1055277431156041</v>
      </c>
      <c r="E62" s="205">
        <v>117.3360520409999</v>
      </c>
      <c r="F62" s="118">
        <v>0.10170127677532922</v>
      </c>
      <c r="G62" s="205">
        <v>131.00519969899995</v>
      </c>
      <c r="H62" s="118">
        <v>0.12334760077379089</v>
      </c>
      <c r="I62" s="205">
        <v>119.83479008900005</v>
      </c>
      <c r="J62" s="118">
        <f t="shared" si="0"/>
        <v>0.12743155004220735</v>
      </c>
      <c r="K62" s="205">
        <v>91.837494945999978</v>
      </c>
      <c r="L62" s="118">
        <v>9.0154428964951988E-2</v>
      </c>
      <c r="M62" s="141" t="s">
        <v>375</v>
      </c>
      <c r="N62" s="26"/>
    </row>
    <row r="63" spans="1:20" s="135" customFormat="1" ht="14.15" customHeight="1" thickTop="1" thickBot="1">
      <c r="A63" s="106"/>
      <c r="B63" s="106" t="s">
        <v>376</v>
      </c>
      <c r="C63" s="206">
        <v>2.0762691659998751</v>
      </c>
      <c r="D63" s="120">
        <v>1.9079349435959553E-3</v>
      </c>
      <c r="E63" s="206">
        <v>2.5760766469995815</v>
      </c>
      <c r="F63" s="120">
        <v>2.2328200030065875E-3</v>
      </c>
      <c r="G63" s="206">
        <v>3.1252586249999013</v>
      </c>
      <c r="H63" s="120">
        <v>2.9425790279855374E-3</v>
      </c>
      <c r="I63" s="206">
        <v>1.6841549539997516</v>
      </c>
      <c r="J63" s="120">
        <f t="shared" si="0"/>
        <v>1.7909196164157236E-3</v>
      </c>
      <c r="K63" s="206">
        <v>1.9831490590000982</v>
      </c>
      <c r="L63" s="120">
        <v>1.9468047454001575E-3</v>
      </c>
      <c r="M63" s="144" t="s">
        <v>377</v>
      </c>
      <c r="N63" s="107"/>
    </row>
    <row r="64" spans="1:20" ht="21.5" thickTop="1">
      <c r="A64" s="39" t="s">
        <v>380</v>
      </c>
      <c r="B64" s="40" t="s">
        <v>379</v>
      </c>
      <c r="C64" s="225">
        <v>1405.1349205029994</v>
      </c>
      <c r="D64" s="226">
        <v>1.2912131332468859</v>
      </c>
      <c r="E64" s="225">
        <v>577.43392816100186</v>
      </c>
      <c r="F64" s="226">
        <v>0.50049210558786728</v>
      </c>
      <c r="G64" s="225">
        <v>508.99846252200001</v>
      </c>
      <c r="H64" s="226">
        <v>0.47924616193777153</v>
      </c>
      <c r="I64" s="225">
        <v>533.32126853999944</v>
      </c>
      <c r="J64" s="350">
        <f t="shared" si="0"/>
        <v>0.56713042906866862</v>
      </c>
      <c r="K64" s="225">
        <v>678.21467462900034</v>
      </c>
      <c r="L64" s="350">
        <v>0.66578532812530067</v>
      </c>
      <c r="M64" s="41" t="s">
        <v>412</v>
      </c>
      <c r="N64" s="42">
        <v>8</v>
      </c>
    </row>
    <row r="65" spans="1:14" ht="13.9" hidden="1" customHeight="1">
      <c r="A65" s="219"/>
      <c r="B65" s="220"/>
      <c r="C65" s="221"/>
      <c r="D65" s="222"/>
      <c r="E65" s="221"/>
      <c r="F65" s="222"/>
      <c r="G65" s="221"/>
      <c r="H65" s="222"/>
      <c r="I65" s="221"/>
      <c r="J65" s="222"/>
      <c r="K65" s="221"/>
      <c r="L65" s="222"/>
      <c r="M65" s="223"/>
      <c r="N65" s="224"/>
    </row>
    <row r="66" spans="1:14">
      <c r="A66" s="376" t="s">
        <v>253</v>
      </c>
      <c r="B66" s="377"/>
      <c r="C66" s="212">
        <f>C64+C60+C48+C44+C43+C39+C21+C9</f>
        <v>108822.84917360201</v>
      </c>
      <c r="D66" s="145">
        <v>100</v>
      </c>
      <c r="E66" s="212">
        <f>E64+E60+E48+E44+E43+E39+E21+E9</f>
        <v>115373.23400591094</v>
      </c>
      <c r="F66" s="145">
        <v>100</v>
      </c>
      <c r="G66" s="212">
        <f>G64+G60+G48+G44+G43+G39+G21+G16+G10</f>
        <v>106208.14582300007</v>
      </c>
      <c r="H66" s="145">
        <v>100</v>
      </c>
      <c r="I66" s="212">
        <f>I64+I60+I48+I44+I43+I39+I21+I16+I10</f>
        <v>94038.556424456023</v>
      </c>
      <c r="J66" s="212">
        <v>100</v>
      </c>
      <c r="K66" s="212">
        <f>K64+K60+K48+K44+K43+K39+K21+K16+K10</f>
        <v>101866.86999226888</v>
      </c>
      <c r="L66" s="212">
        <f>L64+L60+L48+L44+L43+L39+L21+L16+L10</f>
        <v>100.00000000000006</v>
      </c>
      <c r="M66" s="378" t="s">
        <v>28</v>
      </c>
      <c r="N66" s="379"/>
    </row>
    <row r="67" spans="1:14">
      <c r="A67" s="193" t="s">
        <v>381</v>
      </c>
      <c r="C67" s="213"/>
      <c r="D67" s="10"/>
      <c r="E67" s="213"/>
      <c r="F67" s="10"/>
      <c r="G67" s="213"/>
      <c r="H67" s="10"/>
      <c r="I67" s="213"/>
      <c r="J67" s="4"/>
      <c r="K67" s="213"/>
      <c r="L67" s="4"/>
      <c r="N67" s="113" t="s">
        <v>485</v>
      </c>
    </row>
    <row r="68" spans="1:14">
      <c r="A68" s="193"/>
      <c r="C68" s="264"/>
      <c r="D68" s="264"/>
      <c r="E68" s="264"/>
      <c r="F68" s="264"/>
      <c r="G68" s="264"/>
      <c r="H68" s="264"/>
      <c r="I68" s="264"/>
      <c r="J68" s="264"/>
      <c r="K68" s="264"/>
      <c r="L68" s="213"/>
      <c r="N68" s="92"/>
    </row>
    <row r="69" spans="1:14">
      <c r="I69" s="354"/>
    </row>
    <row r="70" spans="1:14">
      <c r="I70" s="354"/>
    </row>
    <row r="71" spans="1:14">
      <c r="I71" s="217"/>
    </row>
  </sheetData>
  <sortState xmlns:xlrd2="http://schemas.microsoft.com/office/spreadsheetml/2017/richdata2" ref="B50:M58">
    <sortCondition descending="1" ref="I50:I58"/>
  </sortState>
  <mergeCells count="12">
    <mergeCell ref="A6:B6"/>
    <mergeCell ref="M6:N6"/>
    <mergeCell ref="A2:N2"/>
    <mergeCell ref="A3:N3"/>
    <mergeCell ref="A4:N4"/>
    <mergeCell ref="A5:N5"/>
    <mergeCell ref="M7:N8"/>
    <mergeCell ref="A66:B66"/>
    <mergeCell ref="M66:N66"/>
    <mergeCell ref="I7:J7"/>
    <mergeCell ref="A7:B8"/>
    <mergeCell ref="K7:L7"/>
  </mergeCells>
  <printOptions horizontalCentered="1" verticalCentered="1"/>
  <pageMargins left="0" right="0" top="0" bottom="0" header="0.39370078740157483" footer="0.19685039370078741"/>
  <pageSetup paperSize="9" scale="90" orientation="landscape" r:id="rId1"/>
  <headerFooter alignWithMargins="0"/>
  <rowBreaks count="1" manualBreakCount="1">
    <brk id="38"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9"/>
  <sheetViews>
    <sheetView rightToLeft="1" view="pageBreakPreview" zoomScaleNormal="100" zoomScaleSheetLayoutView="100" workbookViewId="0"/>
  </sheetViews>
  <sheetFormatPr defaultColWidth="9.1796875" defaultRowHeight="14"/>
  <cols>
    <col min="1" max="1" width="3.81640625" style="9" customWidth="1"/>
    <col min="2" max="2" width="30" style="7" customWidth="1"/>
    <col min="3" max="3" width="10.1796875" style="58" bestFit="1" customWidth="1"/>
    <col min="4" max="4" width="9.1796875" style="58" bestFit="1" customWidth="1"/>
    <col min="5" max="5" width="10.1796875" style="58" bestFit="1" customWidth="1"/>
    <col min="6" max="6" width="9.1796875" style="58" bestFit="1" customWidth="1"/>
    <col min="7" max="8" width="10.1796875" style="58" bestFit="1" customWidth="1"/>
    <col min="9" max="10" width="9.1796875" style="58" bestFit="1" customWidth="1"/>
    <col min="11" max="11" width="8.1796875" style="58" customWidth="1"/>
    <col min="12" max="12" width="12.1796875" style="58" bestFit="1" customWidth="1"/>
    <col min="13" max="13" width="30.26953125" style="4" customWidth="1"/>
    <col min="14" max="14" width="3.1796875" style="4" customWidth="1"/>
    <col min="15" max="15" width="10.453125" style="4" bestFit="1" customWidth="1"/>
    <col min="16" max="16" width="10.7265625" style="4" bestFit="1" customWidth="1"/>
    <col min="17" max="17" width="11.54296875" style="4" bestFit="1" customWidth="1"/>
    <col min="18" max="18" width="10.453125" style="4" bestFit="1" customWidth="1"/>
    <col min="19" max="19" width="11.54296875" style="4" bestFit="1" customWidth="1"/>
    <col min="20" max="20" width="11.453125" style="4" bestFit="1" customWidth="1"/>
    <col min="21" max="22" width="10.453125" style="4" bestFit="1" customWidth="1"/>
    <col min="23" max="23" width="9.26953125" style="4" bestFit="1" customWidth="1"/>
    <col min="24" max="24" width="11.54296875" style="4" bestFit="1" customWidth="1"/>
    <col min="25" max="16384" width="9.1796875" style="4"/>
  </cols>
  <sheetData>
    <row r="1" spans="1:24" s="62" customFormat="1" ht="23.25" customHeight="1">
      <c r="A1" s="298"/>
      <c r="B1" s="64"/>
      <c r="C1" s="64"/>
      <c r="D1" s="64"/>
      <c r="E1" s="64"/>
      <c r="F1" s="64"/>
      <c r="G1" s="64"/>
      <c r="H1" s="64"/>
      <c r="I1" s="64"/>
      <c r="J1" s="64"/>
      <c r="K1" s="64"/>
      <c r="L1" s="64"/>
      <c r="M1" s="64"/>
      <c r="N1" s="64"/>
    </row>
    <row r="2" spans="1:24" s="1" customFormat="1" ht="20">
      <c r="A2" s="386" t="s">
        <v>517</v>
      </c>
      <c r="B2" s="386"/>
      <c r="C2" s="386"/>
      <c r="D2" s="386"/>
      <c r="E2" s="386"/>
      <c r="F2" s="386"/>
      <c r="G2" s="386"/>
      <c r="H2" s="386"/>
      <c r="I2" s="386"/>
      <c r="J2" s="386"/>
      <c r="K2" s="386"/>
      <c r="L2" s="386"/>
      <c r="M2" s="386"/>
      <c r="N2" s="386"/>
    </row>
    <row r="3" spans="1:24" s="56" customFormat="1" ht="20">
      <c r="A3" s="368">
        <v>2021</v>
      </c>
      <c r="B3" s="368"/>
      <c r="C3" s="368"/>
      <c r="D3" s="368"/>
      <c r="E3" s="368"/>
      <c r="F3" s="368"/>
      <c r="G3" s="368"/>
      <c r="H3" s="368"/>
      <c r="I3" s="368"/>
      <c r="J3" s="368"/>
      <c r="K3" s="368"/>
      <c r="L3" s="368"/>
      <c r="M3" s="368"/>
      <c r="N3" s="368"/>
    </row>
    <row r="4" spans="1:24" s="6" customFormat="1" ht="15.5">
      <c r="A4" s="385" t="s">
        <v>518</v>
      </c>
      <c r="B4" s="385"/>
      <c r="C4" s="385"/>
      <c r="D4" s="385"/>
      <c r="E4" s="385"/>
      <c r="F4" s="385"/>
      <c r="G4" s="385"/>
      <c r="H4" s="385"/>
      <c r="I4" s="385"/>
      <c r="J4" s="385"/>
      <c r="K4" s="385"/>
      <c r="L4" s="385"/>
      <c r="M4" s="385"/>
      <c r="N4" s="385"/>
    </row>
    <row r="5" spans="1:24" ht="22" customHeight="1">
      <c r="A5" s="99" t="s">
        <v>571</v>
      </c>
      <c r="B5" s="99"/>
      <c r="C5" s="63"/>
      <c r="D5" s="372">
        <v>2021</v>
      </c>
      <c r="E5" s="372"/>
      <c r="F5" s="372"/>
      <c r="G5" s="372"/>
      <c r="H5" s="372"/>
      <c r="I5" s="372"/>
      <c r="J5" s="372"/>
      <c r="K5" s="372"/>
      <c r="L5" s="17"/>
      <c r="M5" s="373" t="s">
        <v>572</v>
      </c>
      <c r="N5" s="373"/>
    </row>
    <row r="6" spans="1:24" s="58" customFormat="1" ht="191.25" customHeight="1">
      <c r="A6" s="388" t="s">
        <v>498</v>
      </c>
      <c r="B6" s="389"/>
      <c r="C6" s="29" t="s">
        <v>281</v>
      </c>
      <c r="D6" s="29" t="s">
        <v>274</v>
      </c>
      <c r="E6" s="29" t="s">
        <v>275</v>
      </c>
      <c r="F6" s="29" t="s">
        <v>276</v>
      </c>
      <c r="G6" s="29" t="s">
        <v>277</v>
      </c>
      <c r="H6" s="52" t="s">
        <v>467</v>
      </c>
      <c r="I6" s="29" t="s">
        <v>278</v>
      </c>
      <c r="J6" s="29" t="s">
        <v>426</v>
      </c>
      <c r="K6" s="29" t="s">
        <v>284</v>
      </c>
      <c r="L6" s="57" t="s">
        <v>279</v>
      </c>
      <c r="M6" s="364" t="s">
        <v>254</v>
      </c>
      <c r="N6" s="364"/>
    </row>
    <row r="7" spans="1:24" ht="24" customHeight="1" thickBot="1">
      <c r="A7" s="80" t="s">
        <v>0</v>
      </c>
      <c r="B7" s="87" t="s">
        <v>1</v>
      </c>
      <c r="C7" s="160">
        <v>587.66982433699889</v>
      </c>
      <c r="D7" s="160">
        <v>790.78489109600093</v>
      </c>
      <c r="E7" s="160">
        <v>2531.5154497820158</v>
      </c>
      <c r="F7" s="160">
        <v>303.85406553800033</v>
      </c>
      <c r="G7" s="160">
        <v>3677.3450121989945</v>
      </c>
      <c r="H7" s="160">
        <v>611.57386766799823</v>
      </c>
      <c r="I7" s="160">
        <v>862.39283376300057</v>
      </c>
      <c r="J7" s="160">
        <v>716.9596671950012</v>
      </c>
      <c r="K7" s="160">
        <v>455.34252123599953</v>
      </c>
      <c r="L7" s="202">
        <f>SUM(C7:K7)</f>
        <v>10537.43813281401</v>
      </c>
      <c r="M7" s="88" t="s">
        <v>2</v>
      </c>
      <c r="N7" s="89" t="s">
        <v>0</v>
      </c>
      <c r="O7" s="188"/>
      <c r="P7" s="188"/>
      <c r="Q7" s="188"/>
      <c r="R7" s="188"/>
      <c r="S7" s="188"/>
      <c r="T7" s="188"/>
      <c r="U7" s="188"/>
      <c r="V7" s="188"/>
      <c r="W7" s="188"/>
      <c r="X7" s="188"/>
    </row>
    <row r="8" spans="1:24" ht="24" customHeight="1" thickTop="1" thickBot="1">
      <c r="A8" s="78" t="s">
        <v>3</v>
      </c>
      <c r="B8" s="84" t="s">
        <v>4</v>
      </c>
      <c r="C8" s="161">
        <v>33.586397054000031</v>
      </c>
      <c r="D8" s="161">
        <v>40.512510438000021</v>
      </c>
      <c r="E8" s="161">
        <v>199.27849295999974</v>
      </c>
      <c r="F8" s="161">
        <v>61.839759050000019</v>
      </c>
      <c r="G8" s="161">
        <v>122.32415361999998</v>
      </c>
      <c r="H8" s="161">
        <v>7.3784467220000014</v>
      </c>
      <c r="I8" s="161">
        <v>8.6249843120000005</v>
      </c>
      <c r="J8" s="161">
        <v>5.0894716030000007</v>
      </c>
      <c r="K8" s="161">
        <v>3.1321073990000001</v>
      </c>
      <c r="L8" s="211">
        <f>SUM(C8:K8)</f>
        <v>481.76632315799975</v>
      </c>
      <c r="M8" s="85" t="s">
        <v>5</v>
      </c>
      <c r="N8" s="86" t="s">
        <v>3</v>
      </c>
      <c r="O8" s="188"/>
      <c r="P8" s="188"/>
      <c r="Q8" s="188"/>
      <c r="R8" s="188"/>
      <c r="S8" s="188"/>
      <c r="T8" s="188"/>
      <c r="U8" s="188"/>
      <c r="V8" s="188"/>
      <c r="W8" s="188"/>
      <c r="X8" s="188"/>
    </row>
    <row r="9" spans="1:24" ht="30" customHeight="1" thickTop="1" thickBot="1">
      <c r="A9" s="77" t="s">
        <v>6</v>
      </c>
      <c r="B9" s="81" t="s">
        <v>504</v>
      </c>
      <c r="C9" s="162">
        <v>741.03856580699926</v>
      </c>
      <c r="D9" s="162">
        <v>175.12638673599997</v>
      </c>
      <c r="E9" s="162">
        <v>1094.9682356929995</v>
      </c>
      <c r="F9" s="162">
        <v>27.832410765999999</v>
      </c>
      <c r="G9" s="162">
        <v>603.93857771000046</v>
      </c>
      <c r="H9" s="162">
        <v>38.533985758</v>
      </c>
      <c r="I9" s="162">
        <v>63.368073653000096</v>
      </c>
      <c r="J9" s="162">
        <v>1165.5623332339999</v>
      </c>
      <c r="K9" s="162">
        <v>35.641615339000005</v>
      </c>
      <c r="L9" s="202">
        <f t="shared" ref="L9:L16" si="0">SUM(C9:K9)</f>
        <v>3946.0101846959997</v>
      </c>
      <c r="M9" s="82" t="s">
        <v>8</v>
      </c>
      <c r="N9" s="83" t="s">
        <v>6</v>
      </c>
      <c r="O9" s="188"/>
      <c r="P9" s="188"/>
      <c r="Q9" s="188"/>
      <c r="R9" s="188"/>
      <c r="S9" s="188"/>
      <c r="T9" s="188"/>
      <c r="U9" s="188"/>
      <c r="V9" s="188"/>
      <c r="W9" s="188"/>
      <c r="X9" s="188"/>
    </row>
    <row r="10" spans="1:24" ht="33" customHeight="1" thickTop="1" thickBot="1">
      <c r="A10" s="78" t="s">
        <v>9</v>
      </c>
      <c r="B10" s="84" t="s">
        <v>505</v>
      </c>
      <c r="C10" s="161">
        <v>226.74899229200005</v>
      </c>
      <c r="D10" s="161">
        <v>77.475045843999993</v>
      </c>
      <c r="E10" s="161">
        <v>201.84550622699993</v>
      </c>
      <c r="F10" s="161">
        <v>7.2631865119999981</v>
      </c>
      <c r="G10" s="161">
        <v>425.56758552000048</v>
      </c>
      <c r="H10" s="161">
        <v>103.32705496199999</v>
      </c>
      <c r="I10" s="161">
        <v>1.3806458450000005</v>
      </c>
      <c r="J10" s="161">
        <v>0.49132786199999995</v>
      </c>
      <c r="K10" s="161">
        <v>0.70155280600000003</v>
      </c>
      <c r="L10" s="211">
        <f>SUM(C10:K10)</f>
        <v>1044.8008978700002</v>
      </c>
      <c r="M10" s="85" t="s">
        <v>10</v>
      </c>
      <c r="N10" s="86" t="s">
        <v>9</v>
      </c>
      <c r="O10" s="188"/>
      <c r="P10" s="188"/>
      <c r="Q10" s="188"/>
      <c r="R10" s="188"/>
      <c r="S10" s="188"/>
      <c r="T10" s="188"/>
      <c r="U10" s="188"/>
      <c r="V10" s="188"/>
      <c r="W10" s="188"/>
      <c r="X10" s="188"/>
    </row>
    <row r="11" spans="1:24" ht="30" customHeight="1" thickTop="1" thickBot="1">
      <c r="A11" s="77" t="s">
        <v>11</v>
      </c>
      <c r="B11" s="81" t="s">
        <v>506</v>
      </c>
      <c r="C11" s="162">
        <v>31.202817618999998</v>
      </c>
      <c r="D11" s="162">
        <v>21.240423613000011</v>
      </c>
      <c r="E11" s="162">
        <v>31.424978228999972</v>
      </c>
      <c r="F11" s="162">
        <v>77.853260925000001</v>
      </c>
      <c r="G11" s="162">
        <v>173.91995208899993</v>
      </c>
      <c r="H11" s="162">
        <v>45.924088047000012</v>
      </c>
      <c r="I11" s="162">
        <v>3.4027290410000002</v>
      </c>
      <c r="J11" s="162">
        <v>9.4352560000000002E-2</v>
      </c>
      <c r="K11" s="162">
        <v>10.954628629999998</v>
      </c>
      <c r="L11" s="202">
        <f t="shared" si="0"/>
        <v>396.01723075299992</v>
      </c>
      <c r="M11" s="82" t="s">
        <v>13</v>
      </c>
      <c r="N11" s="83" t="s">
        <v>11</v>
      </c>
      <c r="O11" s="188"/>
      <c r="P11" s="188"/>
      <c r="Q11" s="188"/>
      <c r="R11" s="188"/>
      <c r="S11" s="188"/>
      <c r="T11" s="188"/>
      <c r="U11" s="188"/>
      <c r="V11" s="188"/>
      <c r="W11" s="188"/>
      <c r="X11" s="188"/>
    </row>
    <row r="12" spans="1:24" ht="24" customHeight="1" thickTop="1" thickBot="1">
      <c r="A12" s="78" t="s">
        <v>14</v>
      </c>
      <c r="B12" s="84" t="s">
        <v>522</v>
      </c>
      <c r="C12" s="161">
        <v>600.90071577500009</v>
      </c>
      <c r="D12" s="161">
        <v>223.42613209600015</v>
      </c>
      <c r="E12" s="161">
        <v>4411.6639247319972</v>
      </c>
      <c r="F12" s="161">
        <v>357.30664343200004</v>
      </c>
      <c r="G12" s="161">
        <v>3192.972319070002</v>
      </c>
      <c r="H12" s="161">
        <v>1601.7608422920007</v>
      </c>
      <c r="I12" s="161">
        <v>96.940880138999972</v>
      </c>
      <c r="J12" s="161">
        <v>39.977236850000061</v>
      </c>
      <c r="K12" s="161">
        <v>33.067876040999977</v>
      </c>
      <c r="L12" s="211">
        <f>SUM(C12:K12)</f>
        <v>10558.016570426998</v>
      </c>
      <c r="M12" s="85" t="s">
        <v>16</v>
      </c>
      <c r="N12" s="86" t="s">
        <v>14</v>
      </c>
      <c r="O12" s="188"/>
      <c r="P12" s="188"/>
      <c r="Q12" s="188"/>
      <c r="R12" s="188"/>
      <c r="S12" s="188"/>
      <c r="T12" s="188"/>
      <c r="U12" s="188"/>
      <c r="V12" s="188"/>
      <c r="W12" s="188"/>
      <c r="X12" s="188"/>
    </row>
    <row r="13" spans="1:24" ht="30" customHeight="1" thickTop="1" thickBot="1">
      <c r="A13" s="77" t="s">
        <v>17</v>
      </c>
      <c r="B13" s="81" t="s">
        <v>523</v>
      </c>
      <c r="C13" s="162">
        <v>603.97434346399632</v>
      </c>
      <c r="D13" s="162">
        <v>218.27800250599989</v>
      </c>
      <c r="E13" s="162">
        <v>3629.9853267879926</v>
      </c>
      <c r="F13" s="162">
        <v>1811.9399034180008</v>
      </c>
      <c r="G13" s="162">
        <v>8633.7851997159451</v>
      </c>
      <c r="H13" s="162">
        <v>462.93531950199815</v>
      </c>
      <c r="I13" s="162">
        <v>328.86709430500042</v>
      </c>
      <c r="J13" s="162">
        <v>21.556868574999992</v>
      </c>
      <c r="K13" s="162">
        <v>22.427245510999995</v>
      </c>
      <c r="L13" s="202">
        <f>SUM(C13:K13)</f>
        <v>15733.749303784933</v>
      </c>
      <c r="M13" s="82" t="s">
        <v>19</v>
      </c>
      <c r="N13" s="83" t="s">
        <v>17</v>
      </c>
      <c r="O13" s="188"/>
      <c r="P13" s="188"/>
      <c r="Q13" s="188"/>
      <c r="R13" s="188"/>
      <c r="S13" s="188"/>
      <c r="T13" s="188"/>
      <c r="U13" s="188"/>
      <c r="V13" s="188"/>
      <c r="W13" s="188"/>
      <c r="X13" s="188"/>
    </row>
    <row r="14" spans="1:24" ht="24" customHeight="1" thickTop="1" thickBot="1">
      <c r="A14" s="78" t="s">
        <v>20</v>
      </c>
      <c r="B14" s="84" t="s">
        <v>524</v>
      </c>
      <c r="C14" s="161">
        <v>399.90848078700031</v>
      </c>
      <c r="D14" s="161">
        <v>75.023671957000033</v>
      </c>
      <c r="E14" s="161">
        <v>13187.504488360961</v>
      </c>
      <c r="F14" s="161">
        <v>365.10881835999919</v>
      </c>
      <c r="G14" s="161">
        <v>16703.85538662193</v>
      </c>
      <c r="H14" s="161">
        <v>7870.8646050799907</v>
      </c>
      <c r="I14" s="161">
        <v>836.03070057499679</v>
      </c>
      <c r="J14" s="161">
        <v>60.670936014999953</v>
      </c>
      <c r="K14" s="161">
        <v>20.112007197000011</v>
      </c>
      <c r="L14" s="211">
        <f t="shared" si="0"/>
        <v>39519.079094953879</v>
      </c>
      <c r="M14" s="85" t="s">
        <v>21</v>
      </c>
      <c r="N14" s="86" t="s">
        <v>20</v>
      </c>
      <c r="O14" s="188"/>
      <c r="P14" s="188"/>
      <c r="Q14" s="188"/>
      <c r="R14" s="188"/>
      <c r="S14" s="188"/>
      <c r="T14" s="188"/>
      <c r="U14" s="188"/>
      <c r="V14" s="188"/>
      <c r="W14" s="188"/>
      <c r="X14" s="188"/>
    </row>
    <row r="15" spans="1:24" ht="24" customHeight="1" thickTop="1" thickBot="1">
      <c r="A15" s="77" t="s">
        <v>22</v>
      </c>
      <c r="B15" s="81" t="s">
        <v>23</v>
      </c>
      <c r="C15" s="162">
        <v>203.39604046099964</v>
      </c>
      <c r="D15" s="162">
        <v>283.62272620100038</v>
      </c>
      <c r="E15" s="162">
        <v>5484.3442816900624</v>
      </c>
      <c r="F15" s="162">
        <v>1370.5091032459952</v>
      </c>
      <c r="G15" s="162">
        <v>8622.114790169986</v>
      </c>
      <c r="H15" s="162">
        <v>1513.7391186910011</v>
      </c>
      <c r="I15" s="162">
        <v>304.88188288500078</v>
      </c>
      <c r="J15" s="162">
        <v>31.094018911999989</v>
      </c>
      <c r="K15" s="162">
        <v>95.897880486000034</v>
      </c>
      <c r="L15" s="202">
        <f t="shared" si="0"/>
        <v>17909.599842742049</v>
      </c>
      <c r="M15" s="82" t="s">
        <v>24</v>
      </c>
      <c r="N15" s="83" t="s">
        <v>22</v>
      </c>
      <c r="O15" s="188"/>
      <c r="P15" s="188"/>
      <c r="Q15" s="188"/>
      <c r="R15" s="188"/>
      <c r="S15" s="188"/>
      <c r="T15" s="188"/>
      <c r="U15" s="188"/>
      <c r="V15" s="188"/>
      <c r="W15" s="188"/>
      <c r="X15" s="188"/>
    </row>
    <row r="16" spans="1:24" ht="30" customHeight="1" thickTop="1">
      <c r="A16" s="79" t="s">
        <v>25</v>
      </c>
      <c r="B16" s="30" t="s">
        <v>525</v>
      </c>
      <c r="C16" s="163">
        <v>2.5130812699999998</v>
      </c>
      <c r="D16" s="163">
        <v>0.58684588600000021</v>
      </c>
      <c r="E16" s="163">
        <v>45.859616550999959</v>
      </c>
      <c r="F16" s="163">
        <v>1421.3360354459999</v>
      </c>
      <c r="G16" s="163">
        <v>258.2582788420001</v>
      </c>
      <c r="H16" s="163">
        <v>9.4063667500000001</v>
      </c>
      <c r="I16" s="163">
        <v>0.31496031799999991</v>
      </c>
      <c r="J16" s="163">
        <v>1.1799860229999999</v>
      </c>
      <c r="K16" s="163">
        <v>0.93723998399999997</v>
      </c>
      <c r="L16" s="230">
        <f t="shared" si="0"/>
        <v>1740.3924110699998</v>
      </c>
      <c r="M16" s="31" t="s">
        <v>30</v>
      </c>
      <c r="N16" s="32" t="s">
        <v>25</v>
      </c>
      <c r="O16" s="188"/>
      <c r="P16" s="188"/>
      <c r="Q16" s="188"/>
      <c r="R16" s="188"/>
      <c r="S16" s="188"/>
      <c r="T16" s="188"/>
      <c r="U16" s="188"/>
      <c r="V16" s="188"/>
      <c r="W16" s="188"/>
      <c r="X16" s="188"/>
    </row>
    <row r="17" spans="1:24" ht="30" customHeight="1">
      <c r="A17" s="365" t="s">
        <v>253</v>
      </c>
      <c r="B17" s="365"/>
      <c r="C17" s="164">
        <f>SUM(C7:C16)</f>
        <v>3430.9392588659948</v>
      </c>
      <c r="D17" s="164">
        <f t="shared" ref="D17:K17" si="1">SUM(D7:D16)</f>
        <v>1906.0766363730015</v>
      </c>
      <c r="E17" s="164">
        <f t="shared" si="1"/>
        <v>30818.390301013027</v>
      </c>
      <c r="F17" s="164">
        <f t="shared" si="1"/>
        <v>5804.8431866929959</v>
      </c>
      <c r="G17" s="164">
        <f t="shared" si="1"/>
        <v>42414.08125555786</v>
      </c>
      <c r="H17" s="164">
        <f t="shared" si="1"/>
        <v>12265.443695471988</v>
      </c>
      <c r="I17" s="164">
        <f t="shared" si="1"/>
        <v>2506.2047848359985</v>
      </c>
      <c r="J17" s="164">
        <f t="shared" si="1"/>
        <v>2042.6761988290011</v>
      </c>
      <c r="K17" s="164">
        <f t="shared" si="1"/>
        <v>678.21467462899966</v>
      </c>
      <c r="L17" s="164">
        <f>SUM(C17:K17)</f>
        <v>101866.86999226884</v>
      </c>
      <c r="M17" s="366" t="s">
        <v>28</v>
      </c>
      <c r="N17" s="366"/>
      <c r="O17" s="188"/>
      <c r="P17" s="188"/>
      <c r="Q17" s="188"/>
      <c r="R17" s="188"/>
      <c r="S17" s="188"/>
      <c r="T17" s="188"/>
      <c r="U17" s="188"/>
      <c r="V17" s="188"/>
      <c r="W17" s="188"/>
      <c r="X17" s="188"/>
    </row>
    <row r="18" spans="1:24">
      <c r="A18" s="387" t="s">
        <v>381</v>
      </c>
      <c r="B18" s="387"/>
      <c r="C18" s="387"/>
      <c r="D18" s="387"/>
      <c r="E18" s="171"/>
      <c r="F18" s="171"/>
      <c r="G18" s="171"/>
      <c r="H18" s="171"/>
      <c r="I18" s="171"/>
      <c r="J18" s="171"/>
      <c r="K18" s="171"/>
      <c r="L18" s="171"/>
      <c r="N18" s="4" t="s">
        <v>485</v>
      </c>
    </row>
    <row r="19" spans="1:24">
      <c r="C19" s="61"/>
      <c r="D19" s="61"/>
      <c r="E19" s="61"/>
      <c r="F19" s="61"/>
      <c r="G19" s="61"/>
      <c r="H19" s="61"/>
      <c r="I19" s="61"/>
      <c r="J19" s="61"/>
      <c r="K19" s="61"/>
      <c r="L19" s="259"/>
    </row>
  </sheetData>
  <mergeCells count="10">
    <mergeCell ref="A18:D18"/>
    <mergeCell ref="A6:B6"/>
    <mergeCell ref="M6:N6"/>
    <mergeCell ref="A17:B17"/>
    <mergeCell ref="M17:N17"/>
    <mergeCell ref="A2:N2"/>
    <mergeCell ref="A3:N3"/>
    <mergeCell ref="A4:N4"/>
    <mergeCell ref="D5:K5"/>
    <mergeCell ref="M5:N5"/>
  </mergeCells>
  <printOptions horizontalCentered="1" verticalCentered="1"/>
  <pageMargins left="0" right="0" top="0" bottom="0" header="0.51181102362204722" footer="0.51181102362204722"/>
  <pageSetup paperSize="9" scale="8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rightToLeft="1" view="pageBreakPreview" zoomScale="89" zoomScaleNormal="100" zoomScaleSheetLayoutView="89" workbookViewId="0"/>
  </sheetViews>
  <sheetFormatPr defaultRowHeight="12.5"/>
  <cols>
    <col min="1" max="1" width="65.81640625" customWidth="1"/>
    <col min="2" max="2" width="78.26953125" style="14" customWidth="1"/>
    <col min="3" max="3" width="11.26953125" bestFit="1" customWidth="1"/>
  </cols>
  <sheetData>
    <row r="1" spans="1:11" s="20" customFormat="1" ht="36.75" customHeight="1">
      <c r="A1" s="299"/>
      <c r="B1" s="19"/>
      <c r="C1" s="19"/>
      <c r="D1" s="19"/>
      <c r="E1" s="19"/>
      <c r="F1" s="19"/>
      <c r="G1" s="19"/>
      <c r="H1" s="19"/>
      <c r="I1" s="19"/>
      <c r="J1" s="19"/>
      <c r="K1" s="19"/>
    </row>
    <row r="2" spans="1:11" s="20" customFormat="1" ht="42.75" customHeight="1">
      <c r="A2" s="390" t="s">
        <v>574</v>
      </c>
      <c r="B2" s="390"/>
      <c r="C2" s="19"/>
      <c r="D2" s="19"/>
      <c r="E2" s="19"/>
      <c r="F2" s="19"/>
      <c r="G2" s="19"/>
      <c r="H2" s="19"/>
      <c r="I2" s="19"/>
      <c r="J2" s="19"/>
      <c r="K2" s="19"/>
    </row>
    <row r="3" spans="1:11" s="20" customFormat="1" ht="34.5" customHeight="1">
      <c r="A3" s="391" t="s">
        <v>575</v>
      </c>
      <c r="B3" s="391"/>
      <c r="C3" s="19"/>
      <c r="D3" s="19"/>
      <c r="E3" s="19"/>
      <c r="F3" s="19"/>
      <c r="G3" s="19"/>
      <c r="H3" s="19"/>
      <c r="I3" s="19"/>
      <c r="J3" s="19"/>
      <c r="K3" s="19"/>
    </row>
    <row r="4" spans="1:11" ht="15" customHeight="1"/>
    <row r="5" spans="1:11" ht="15" customHeight="1"/>
    <row r="6" spans="1:11" ht="15" customHeight="1"/>
    <row r="7" spans="1:11" ht="15" customHeight="1"/>
    <row r="8" spans="1:11" ht="15" customHeight="1"/>
    <row r="9" spans="1:11" ht="15" customHeight="1"/>
    <row r="10" spans="1:11" ht="15" customHeight="1"/>
    <row r="11" spans="1:11" ht="15" customHeight="1">
      <c r="G11" s="65" t="s">
        <v>587</v>
      </c>
    </row>
    <row r="12" spans="1:11" ht="15" customHeight="1"/>
    <row r="13" spans="1:11" ht="15" customHeight="1"/>
    <row r="14" spans="1:11" ht="15" customHeight="1"/>
    <row r="15" spans="1:11" ht="15" customHeight="1"/>
    <row r="16" spans="1:11" ht="15" customHeight="1"/>
    <row r="17" spans="1:4" ht="15" customHeight="1"/>
    <row r="18" spans="1:4" ht="15" customHeight="1"/>
    <row r="19" spans="1:4" ht="15" customHeight="1"/>
    <row r="20" spans="1:4" ht="15" customHeight="1"/>
    <row r="21" spans="1:4" ht="15" customHeight="1">
      <c r="B21" s="280"/>
    </row>
    <row r="22" spans="1:4" ht="15" customHeight="1"/>
    <row r="23" spans="1:4" ht="15" customHeight="1"/>
    <row r="24" spans="1:4" ht="15" customHeight="1"/>
    <row r="25" spans="1:4" ht="15" customHeight="1"/>
    <row r="26" spans="1:4" ht="15" customHeight="1"/>
    <row r="29" spans="1:4" ht="42" customHeight="1"/>
    <row r="30" spans="1:4" ht="36.65" customHeight="1">
      <c r="A30" s="392" t="s">
        <v>570</v>
      </c>
      <c r="B30" s="392"/>
    </row>
    <row r="31" spans="1:4" ht="21.75" customHeight="1">
      <c r="A31" s="15"/>
      <c r="B31" s="21" t="s">
        <v>267</v>
      </c>
    </row>
    <row r="32" spans="1:4" ht="25">
      <c r="A32" s="13" t="s">
        <v>257</v>
      </c>
      <c r="B32" s="269">
        <f>SUM('58'!L7)</f>
        <v>10537.43813281401</v>
      </c>
      <c r="C32" s="173"/>
      <c r="D32" s="351"/>
    </row>
    <row r="33" spans="1:4" ht="25">
      <c r="A33" s="13" t="s">
        <v>258</v>
      </c>
      <c r="B33" s="269">
        <f>SUM('58'!L8)</f>
        <v>481.76632315799975</v>
      </c>
      <c r="C33" s="173"/>
      <c r="D33" s="351"/>
    </row>
    <row r="34" spans="1:4" ht="50">
      <c r="A34" s="13" t="s">
        <v>266</v>
      </c>
      <c r="B34" s="269">
        <f>SUM('58'!L9)</f>
        <v>3946.0101846959997</v>
      </c>
      <c r="C34" s="173"/>
      <c r="D34" s="351"/>
    </row>
    <row r="35" spans="1:4" ht="50">
      <c r="A35" s="13" t="s">
        <v>265</v>
      </c>
      <c r="B35" s="269">
        <f>SUM('58'!L10)</f>
        <v>1044.8008978700002</v>
      </c>
      <c r="C35" s="173"/>
      <c r="D35" s="351"/>
    </row>
    <row r="36" spans="1:4" ht="50">
      <c r="A36" s="16" t="s">
        <v>264</v>
      </c>
      <c r="B36" s="269">
        <f>SUM('58'!L11)</f>
        <v>396.01723075299992</v>
      </c>
      <c r="C36" s="173"/>
      <c r="D36" s="351"/>
    </row>
    <row r="37" spans="1:4" ht="25">
      <c r="A37" s="13" t="s">
        <v>259</v>
      </c>
      <c r="B37" s="269">
        <f>SUM('58'!L12)</f>
        <v>10558.016570426998</v>
      </c>
      <c r="C37" s="173"/>
      <c r="D37" s="351"/>
    </row>
    <row r="38" spans="1:4" ht="50">
      <c r="A38" s="13" t="s">
        <v>263</v>
      </c>
      <c r="B38" s="269">
        <f>SUM('58'!L13)</f>
        <v>15733.749303784933</v>
      </c>
      <c r="C38" s="173"/>
      <c r="D38" s="351"/>
    </row>
    <row r="39" spans="1:4" ht="37.5">
      <c r="A39" s="13" t="s">
        <v>262</v>
      </c>
      <c r="B39" s="269">
        <f>SUM('58'!L14)</f>
        <v>39519.079094953879</v>
      </c>
      <c r="C39" s="173"/>
      <c r="D39" s="351"/>
    </row>
    <row r="40" spans="1:4" ht="37.5">
      <c r="A40" s="13" t="s">
        <v>261</v>
      </c>
      <c r="B40" s="269">
        <f>SUM('58'!L15)</f>
        <v>17909.599842742049</v>
      </c>
      <c r="C40" s="173"/>
      <c r="D40" s="351"/>
    </row>
    <row r="41" spans="1:4" ht="37.5">
      <c r="A41" s="13" t="s">
        <v>260</v>
      </c>
      <c r="B41" s="269">
        <f>SUM('58'!L16)</f>
        <v>1740.3924110699998</v>
      </c>
      <c r="C41" s="173"/>
      <c r="D41" s="351"/>
    </row>
    <row r="42" spans="1:4" ht="15.5">
      <c r="B42" s="269">
        <f>SUM(B32:B41)</f>
        <v>101866.86999226888</v>
      </c>
      <c r="C42" s="173"/>
    </row>
  </sheetData>
  <mergeCells count="3">
    <mergeCell ref="A2:B2"/>
    <mergeCell ref="A3:B3"/>
    <mergeCell ref="A30:B30"/>
  </mergeCells>
  <printOptions horizontalCentered="1" verticalCentered="1"/>
  <pageMargins left="0" right="0" top="0.39" bottom="0" header="0.51181102362204722" footer="0.51181102362204722"/>
  <pageSetup scale="93" orientation="landscape" r:id="rId1"/>
  <headerFooter alignWithMargins="0"/>
  <colBreaks count="1" manualBreakCount="1">
    <brk id="2" min="29" max="4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80"/>
  <sheetViews>
    <sheetView rightToLeft="1" view="pageBreakPreview" zoomScale="90" zoomScaleNormal="100" zoomScaleSheetLayoutView="90" workbookViewId="0">
      <selection sqref="A1:N1"/>
    </sheetView>
  </sheetViews>
  <sheetFormatPr defaultColWidth="9.1796875" defaultRowHeight="14"/>
  <cols>
    <col min="1" max="1" width="3.81640625" style="9" customWidth="1"/>
    <col min="2" max="2" width="35.7265625" style="7" customWidth="1"/>
    <col min="3" max="10" width="9.26953125" style="58" customWidth="1"/>
    <col min="11" max="11" width="14" style="58" bestFit="1" customWidth="1"/>
    <col min="12" max="12" width="15" style="58" bestFit="1" customWidth="1"/>
    <col min="13" max="13" width="35.7265625" style="4" customWidth="1"/>
    <col min="14" max="14" width="3.1796875" style="59" customWidth="1"/>
    <col min="15" max="16384" width="9.1796875" style="4"/>
  </cols>
  <sheetData>
    <row r="1" spans="1:14" s="1" customFormat="1" ht="29.25" customHeight="1">
      <c r="A1" s="386" t="s">
        <v>519</v>
      </c>
      <c r="B1" s="386"/>
      <c r="C1" s="386"/>
      <c r="D1" s="386"/>
      <c r="E1" s="386"/>
      <c r="F1" s="386"/>
      <c r="G1" s="386"/>
      <c r="H1" s="386"/>
      <c r="I1" s="386"/>
      <c r="J1" s="386"/>
      <c r="K1" s="386"/>
      <c r="L1" s="386"/>
      <c r="M1" s="386"/>
      <c r="N1" s="386"/>
    </row>
    <row r="2" spans="1:14" s="56" customFormat="1" ht="20">
      <c r="A2" s="368">
        <v>2021</v>
      </c>
      <c r="B2" s="368"/>
      <c r="C2" s="368"/>
      <c r="D2" s="368"/>
      <c r="E2" s="368"/>
      <c r="F2" s="368"/>
      <c r="G2" s="368"/>
      <c r="H2" s="368"/>
      <c r="I2" s="368"/>
      <c r="J2" s="368"/>
      <c r="K2" s="368"/>
      <c r="L2" s="368"/>
      <c r="M2" s="368"/>
      <c r="N2" s="368"/>
    </row>
    <row r="3" spans="1:14" s="6" customFormat="1" ht="15.5">
      <c r="A3" s="385" t="s">
        <v>520</v>
      </c>
      <c r="B3" s="385"/>
      <c r="C3" s="385"/>
      <c r="D3" s="385"/>
      <c r="E3" s="385"/>
      <c r="F3" s="385"/>
      <c r="G3" s="385"/>
      <c r="H3" s="385"/>
      <c r="I3" s="385"/>
      <c r="J3" s="385"/>
      <c r="K3" s="385"/>
      <c r="L3" s="385"/>
      <c r="M3" s="385"/>
      <c r="N3" s="385"/>
    </row>
    <row r="4" spans="1:14" ht="22" customHeight="1">
      <c r="A4" s="99" t="s">
        <v>569</v>
      </c>
      <c r="B4" s="99"/>
      <c r="C4" s="397">
        <v>2021</v>
      </c>
      <c r="D4" s="397"/>
      <c r="E4" s="397"/>
      <c r="F4" s="397"/>
      <c r="G4" s="397"/>
      <c r="H4" s="397"/>
      <c r="I4" s="397"/>
      <c r="J4" s="397"/>
      <c r="K4" s="397"/>
      <c r="L4" s="397"/>
      <c r="M4" s="373" t="s">
        <v>503</v>
      </c>
      <c r="N4" s="373"/>
    </row>
    <row r="5" spans="1:14" s="58" customFormat="1" ht="191.25" customHeight="1">
      <c r="A5" s="363" t="s">
        <v>270</v>
      </c>
      <c r="B5" s="363"/>
      <c r="C5" s="29" t="s">
        <v>273</v>
      </c>
      <c r="D5" s="29" t="s">
        <v>274</v>
      </c>
      <c r="E5" s="29" t="s">
        <v>275</v>
      </c>
      <c r="F5" s="29" t="s">
        <v>276</v>
      </c>
      <c r="G5" s="29" t="s">
        <v>277</v>
      </c>
      <c r="H5" s="52" t="s">
        <v>427</v>
      </c>
      <c r="I5" s="29" t="s">
        <v>278</v>
      </c>
      <c r="J5" s="29" t="s">
        <v>426</v>
      </c>
      <c r="K5" s="29" t="s">
        <v>284</v>
      </c>
      <c r="L5" s="57" t="s">
        <v>279</v>
      </c>
      <c r="M5" s="364" t="s">
        <v>254</v>
      </c>
      <c r="N5" s="364"/>
    </row>
    <row r="6" spans="1:14" ht="24" customHeight="1" thickBot="1">
      <c r="A6" s="80" t="s">
        <v>31</v>
      </c>
      <c r="B6" s="87" t="s">
        <v>1</v>
      </c>
      <c r="C6" s="100">
        <v>587.66982433699991</v>
      </c>
      <c r="D6" s="100">
        <v>790.78489109599991</v>
      </c>
      <c r="E6" s="100">
        <v>2531.515449781999</v>
      </c>
      <c r="F6" s="100">
        <v>303.8540655380001</v>
      </c>
      <c r="G6" s="100">
        <v>3677.3450121990018</v>
      </c>
      <c r="H6" s="100">
        <v>611.57386766800039</v>
      </c>
      <c r="I6" s="100">
        <v>862.39283376300023</v>
      </c>
      <c r="J6" s="100">
        <v>716.95966719500018</v>
      </c>
      <c r="K6" s="100">
        <v>455.34252123599993</v>
      </c>
      <c r="L6" s="100">
        <f>SUM(C6:K6)</f>
        <v>10537.438132814003</v>
      </c>
      <c r="M6" s="88" t="s">
        <v>2</v>
      </c>
      <c r="N6" s="89" t="s">
        <v>31</v>
      </c>
    </row>
    <row r="7" spans="1:14" ht="24" customHeight="1" thickTop="1" thickBot="1">
      <c r="A7" s="78" t="s">
        <v>32</v>
      </c>
      <c r="B7" s="84" t="s">
        <v>33</v>
      </c>
      <c r="C7" s="165">
        <v>68.560113919000017</v>
      </c>
      <c r="D7" s="165">
        <v>159.56305729100004</v>
      </c>
      <c r="E7" s="165">
        <v>445.8536734720002</v>
      </c>
      <c r="F7" s="165">
        <v>0.66898547799999997</v>
      </c>
      <c r="G7" s="165">
        <v>276.64802865899998</v>
      </c>
      <c r="H7" s="165">
        <v>6.7285445249999993</v>
      </c>
      <c r="I7" s="165">
        <v>0.205371316</v>
      </c>
      <c r="J7" s="165">
        <v>14.001990237999999</v>
      </c>
      <c r="K7" s="165">
        <v>2.8845886130000005</v>
      </c>
      <c r="L7" s="165">
        <f t="shared" ref="L7:L70" si="0">SUM(C7:K7)</f>
        <v>975.1143535110001</v>
      </c>
      <c r="M7" s="85" t="s">
        <v>34</v>
      </c>
      <c r="N7" s="86" t="s">
        <v>32</v>
      </c>
    </row>
    <row r="8" spans="1:14" ht="30" customHeight="1" thickTop="1" thickBot="1">
      <c r="A8" s="77" t="s">
        <v>35</v>
      </c>
      <c r="B8" s="81" t="s">
        <v>36</v>
      </c>
      <c r="C8" s="166">
        <v>90.16646100899996</v>
      </c>
      <c r="D8" s="166">
        <v>79.286963786000001</v>
      </c>
      <c r="E8" s="166">
        <v>141.20605049099993</v>
      </c>
      <c r="F8" s="166">
        <v>10.838188933000001</v>
      </c>
      <c r="G8" s="166">
        <v>344.33536063900044</v>
      </c>
      <c r="H8" s="166">
        <v>134.60129641200004</v>
      </c>
      <c r="I8" s="166">
        <v>527.89014411000005</v>
      </c>
      <c r="J8" s="166">
        <v>352.68703783999996</v>
      </c>
      <c r="K8" s="166">
        <v>158.69522558200006</v>
      </c>
      <c r="L8" s="166">
        <f t="shared" si="0"/>
        <v>1839.7067288020003</v>
      </c>
      <c r="M8" s="82" t="s">
        <v>37</v>
      </c>
      <c r="N8" s="83" t="s">
        <v>35</v>
      </c>
    </row>
    <row r="9" spans="1:14" ht="33" customHeight="1" thickTop="1" thickBot="1">
      <c r="A9" s="78" t="s">
        <v>38</v>
      </c>
      <c r="B9" s="84" t="s">
        <v>39</v>
      </c>
      <c r="C9" s="165">
        <v>88.858075289000013</v>
      </c>
      <c r="D9" s="165">
        <v>42.174362567999978</v>
      </c>
      <c r="E9" s="165">
        <v>526.68388049800012</v>
      </c>
      <c r="F9" s="165">
        <v>13.715693728000002</v>
      </c>
      <c r="G9" s="165">
        <v>221.15846491200017</v>
      </c>
      <c r="H9" s="165">
        <v>42.328026983000029</v>
      </c>
      <c r="I9" s="165">
        <v>10.348360691999998</v>
      </c>
      <c r="J9" s="165">
        <v>41.280295114000005</v>
      </c>
      <c r="K9" s="165">
        <v>0.66305180200000002</v>
      </c>
      <c r="L9" s="165">
        <f t="shared" si="0"/>
        <v>987.21021158600024</v>
      </c>
      <c r="M9" s="85" t="s">
        <v>40</v>
      </c>
      <c r="N9" s="86" t="s">
        <v>38</v>
      </c>
    </row>
    <row r="10" spans="1:14" ht="30" customHeight="1" thickTop="1" thickBot="1">
      <c r="A10" s="77" t="s">
        <v>41</v>
      </c>
      <c r="B10" s="81" t="s">
        <v>42</v>
      </c>
      <c r="C10" s="166">
        <v>30.940271196999969</v>
      </c>
      <c r="D10" s="166">
        <v>4.1813035529999993</v>
      </c>
      <c r="E10" s="166">
        <v>22.689627092000034</v>
      </c>
      <c r="F10" s="166">
        <v>64.646945989999978</v>
      </c>
      <c r="G10" s="166">
        <v>303.55158869900043</v>
      </c>
      <c r="H10" s="166">
        <v>9.5612486670000045</v>
      </c>
      <c r="I10" s="166">
        <v>8.0210075010000033</v>
      </c>
      <c r="J10" s="166">
        <v>0.58283356899999994</v>
      </c>
      <c r="K10" s="166">
        <v>3.2732380710000011</v>
      </c>
      <c r="L10" s="166">
        <f t="shared" si="0"/>
        <v>447.44806433900038</v>
      </c>
      <c r="M10" s="82" t="s">
        <v>43</v>
      </c>
      <c r="N10" s="83" t="s">
        <v>41</v>
      </c>
    </row>
    <row r="11" spans="1:14" ht="24" customHeight="1" thickTop="1" thickBot="1">
      <c r="A11" s="78" t="s">
        <v>44</v>
      </c>
      <c r="B11" s="84" t="s">
        <v>45</v>
      </c>
      <c r="C11" s="165">
        <v>94.591605426999934</v>
      </c>
      <c r="D11" s="165">
        <v>42.771677329000006</v>
      </c>
      <c r="E11" s="165">
        <v>270.80835506999978</v>
      </c>
      <c r="F11" s="165">
        <v>19.987065316999995</v>
      </c>
      <c r="G11" s="165">
        <v>685.65169700699948</v>
      </c>
      <c r="H11" s="165">
        <v>53.434034301000004</v>
      </c>
      <c r="I11" s="165">
        <v>33.159749128999991</v>
      </c>
      <c r="J11" s="165">
        <v>186.69056978100005</v>
      </c>
      <c r="K11" s="165">
        <v>1.4046879990000003</v>
      </c>
      <c r="L11" s="165">
        <f t="shared" si="0"/>
        <v>1388.4994413599993</v>
      </c>
      <c r="M11" s="85" t="s">
        <v>46</v>
      </c>
      <c r="N11" s="86" t="s">
        <v>44</v>
      </c>
    </row>
    <row r="12" spans="1:14" ht="30" customHeight="1" thickTop="1" thickBot="1">
      <c r="A12" s="77" t="s">
        <v>47</v>
      </c>
      <c r="B12" s="81" t="s">
        <v>48</v>
      </c>
      <c r="C12" s="166">
        <v>112.5035444340001</v>
      </c>
      <c r="D12" s="166">
        <v>319.96074726899997</v>
      </c>
      <c r="E12" s="166">
        <v>376.95656528399917</v>
      </c>
      <c r="F12" s="166">
        <v>16.397310698999991</v>
      </c>
      <c r="G12" s="166">
        <v>1138.6124735770018</v>
      </c>
      <c r="H12" s="166">
        <v>154.32704713300018</v>
      </c>
      <c r="I12" s="166">
        <v>170.73724649200025</v>
      </c>
      <c r="J12" s="166">
        <v>99.828207806000066</v>
      </c>
      <c r="K12" s="166">
        <v>176.02894516199981</v>
      </c>
      <c r="L12" s="166">
        <f t="shared" si="0"/>
        <v>2565.3520878560012</v>
      </c>
      <c r="M12" s="82" t="s">
        <v>49</v>
      </c>
      <c r="N12" s="83" t="s">
        <v>47</v>
      </c>
    </row>
    <row r="13" spans="1:14" ht="24" customHeight="1" thickTop="1" thickBot="1">
      <c r="A13" s="78" t="s">
        <v>50</v>
      </c>
      <c r="B13" s="84" t="s">
        <v>51</v>
      </c>
      <c r="C13" s="165">
        <v>6.6600502659999972</v>
      </c>
      <c r="D13" s="165">
        <v>14.414723707999997</v>
      </c>
      <c r="E13" s="165">
        <v>36.920274897000027</v>
      </c>
      <c r="F13" s="165">
        <v>14.289976010999998</v>
      </c>
      <c r="G13" s="165">
        <v>134.96771429300028</v>
      </c>
      <c r="H13" s="165">
        <v>9.0655046350000053</v>
      </c>
      <c r="I13" s="165">
        <v>6.7086523739999979</v>
      </c>
      <c r="J13" s="165">
        <v>10.657568244999997</v>
      </c>
      <c r="K13" s="165">
        <v>3.828943754</v>
      </c>
      <c r="L13" s="165">
        <f>SUM(C13:K13)</f>
        <v>237.51340818300028</v>
      </c>
      <c r="M13" s="85" t="s">
        <v>52</v>
      </c>
      <c r="N13" s="86" t="s">
        <v>50</v>
      </c>
    </row>
    <row r="14" spans="1:14" ht="24" customHeight="1" thickTop="1" thickBot="1">
      <c r="A14" s="77" t="s">
        <v>53</v>
      </c>
      <c r="B14" s="81" t="s">
        <v>54</v>
      </c>
      <c r="C14" s="166">
        <v>14.150934893000006</v>
      </c>
      <c r="D14" s="166">
        <v>60.877231371999926</v>
      </c>
      <c r="E14" s="166">
        <v>261.98709357600012</v>
      </c>
      <c r="F14" s="166">
        <v>119.41787503800013</v>
      </c>
      <c r="G14" s="166">
        <v>283.19539377299986</v>
      </c>
      <c r="H14" s="166">
        <v>17.099315216000004</v>
      </c>
      <c r="I14" s="166">
        <v>42.880656788000003</v>
      </c>
      <c r="J14" s="166">
        <v>4.3215475520000002</v>
      </c>
      <c r="K14" s="166">
        <v>25.783686038999992</v>
      </c>
      <c r="L14" s="166">
        <f t="shared" si="0"/>
        <v>829.71373424700016</v>
      </c>
      <c r="M14" s="82" t="s">
        <v>55</v>
      </c>
      <c r="N14" s="83" t="s">
        <v>53</v>
      </c>
    </row>
    <row r="15" spans="1:14" ht="24" customHeight="1" thickTop="1" thickBot="1">
      <c r="A15" s="78" t="s">
        <v>56</v>
      </c>
      <c r="B15" s="84" t="s">
        <v>237</v>
      </c>
      <c r="C15" s="165">
        <v>16.451574486000002</v>
      </c>
      <c r="D15" s="165">
        <v>51.673687625999996</v>
      </c>
      <c r="E15" s="165">
        <v>115.10908222300006</v>
      </c>
      <c r="F15" s="165">
        <v>23.093511284000005</v>
      </c>
      <c r="G15" s="165">
        <v>86.84834490499999</v>
      </c>
      <c r="H15" s="165">
        <v>66.931948157000036</v>
      </c>
      <c r="I15" s="165">
        <v>51.246891638000008</v>
      </c>
      <c r="J15" s="165">
        <v>5.4006418949999988</v>
      </c>
      <c r="K15" s="165">
        <v>76.571938737000025</v>
      </c>
      <c r="L15" s="165">
        <f t="shared" si="0"/>
        <v>493.32762095100014</v>
      </c>
      <c r="M15" s="85" t="s">
        <v>57</v>
      </c>
      <c r="N15" s="86" t="s">
        <v>56</v>
      </c>
    </row>
    <row r="16" spans="1:14" ht="24" customHeight="1" thickTop="1">
      <c r="A16" s="33" t="s">
        <v>58</v>
      </c>
      <c r="B16" s="34" t="s">
        <v>59</v>
      </c>
      <c r="C16" s="167">
        <v>64.787193416999969</v>
      </c>
      <c r="D16" s="167">
        <v>15.881136594000008</v>
      </c>
      <c r="E16" s="167">
        <v>333.3008471789999</v>
      </c>
      <c r="F16" s="167">
        <v>20.798513059999998</v>
      </c>
      <c r="G16" s="167">
        <v>202.37594573499987</v>
      </c>
      <c r="H16" s="167">
        <v>117.49690163899997</v>
      </c>
      <c r="I16" s="167">
        <v>11.194753723000005</v>
      </c>
      <c r="J16" s="167">
        <v>1.5089751549999992</v>
      </c>
      <c r="K16" s="167">
        <v>6.2082154770000013</v>
      </c>
      <c r="L16" s="167">
        <f>SUM(C16:K16)</f>
        <v>773.55248197899959</v>
      </c>
      <c r="M16" s="35" t="s">
        <v>238</v>
      </c>
      <c r="N16" s="36" t="s">
        <v>58</v>
      </c>
    </row>
    <row r="17" spans="1:14" ht="24" customHeight="1" thickBot="1">
      <c r="A17" s="80" t="s">
        <v>60</v>
      </c>
      <c r="B17" s="87" t="s">
        <v>4</v>
      </c>
      <c r="C17" s="100">
        <v>33.586397054000031</v>
      </c>
      <c r="D17" s="100">
        <v>40.512510438000007</v>
      </c>
      <c r="E17" s="100">
        <v>199.27849296000011</v>
      </c>
      <c r="F17" s="100">
        <v>61.839759050000012</v>
      </c>
      <c r="G17" s="100">
        <v>122.32415362</v>
      </c>
      <c r="H17" s="100">
        <v>7.3784467219999987</v>
      </c>
      <c r="I17" s="100">
        <v>8.624984312000004</v>
      </c>
      <c r="J17" s="100">
        <v>5.0894716030000007</v>
      </c>
      <c r="K17" s="100">
        <v>3.1321073990000001</v>
      </c>
      <c r="L17" s="100">
        <f>SUM(C17:K17)</f>
        <v>481.76632315800009</v>
      </c>
      <c r="M17" s="88" t="s">
        <v>61</v>
      </c>
      <c r="N17" s="89" t="s">
        <v>60</v>
      </c>
    </row>
    <row r="18" spans="1:14" ht="24" customHeight="1" thickTop="1" thickBot="1">
      <c r="A18" s="78" t="s">
        <v>62</v>
      </c>
      <c r="B18" s="84" t="s">
        <v>63</v>
      </c>
      <c r="C18" s="165">
        <v>29.57993116900003</v>
      </c>
      <c r="D18" s="165">
        <v>37.087745659000007</v>
      </c>
      <c r="E18" s="165">
        <v>116.67322057300009</v>
      </c>
      <c r="F18" s="165">
        <v>41.314291172000004</v>
      </c>
      <c r="G18" s="165">
        <v>52.542384853999998</v>
      </c>
      <c r="H18" s="165">
        <v>7.2202229619999994</v>
      </c>
      <c r="I18" s="165">
        <v>7.8441300000000034</v>
      </c>
      <c r="J18" s="165">
        <v>5.0894716030000007</v>
      </c>
      <c r="K18" s="165">
        <v>3.1321073990000001</v>
      </c>
      <c r="L18" s="165">
        <f>SUM(C18:K18)</f>
        <v>300.48350539100011</v>
      </c>
      <c r="M18" s="85" t="s">
        <v>64</v>
      </c>
      <c r="N18" s="86" t="s">
        <v>62</v>
      </c>
    </row>
    <row r="19" spans="1:14" ht="24" customHeight="1" thickTop="1" thickBot="1">
      <c r="A19" s="77" t="s">
        <v>65</v>
      </c>
      <c r="B19" s="81" t="s">
        <v>66</v>
      </c>
      <c r="C19" s="166">
        <v>4.0064658849999999</v>
      </c>
      <c r="D19" s="166">
        <v>3.4247647789999993</v>
      </c>
      <c r="E19" s="166">
        <v>82.605272387000014</v>
      </c>
      <c r="F19" s="166">
        <v>20.525467878000011</v>
      </c>
      <c r="G19" s="166">
        <v>69.781768765999999</v>
      </c>
      <c r="H19" s="166">
        <v>0.15822375999999999</v>
      </c>
      <c r="I19" s="166">
        <v>0.78085431199999999</v>
      </c>
      <c r="J19" s="166">
        <v>0</v>
      </c>
      <c r="K19" s="166">
        <v>0</v>
      </c>
      <c r="L19" s="166">
        <f>SUM(C19:K19)</f>
        <v>181.28281776700001</v>
      </c>
      <c r="M19" s="82" t="s">
        <v>67</v>
      </c>
      <c r="N19" s="83" t="s">
        <v>65</v>
      </c>
    </row>
    <row r="20" spans="1:14" ht="24" customHeight="1" thickTop="1" thickBot="1">
      <c r="A20" s="78" t="s">
        <v>68</v>
      </c>
      <c r="B20" s="84" t="s">
        <v>504</v>
      </c>
      <c r="C20" s="102">
        <v>741.03856580699994</v>
      </c>
      <c r="D20" s="102">
        <v>175.126386736</v>
      </c>
      <c r="E20" s="102">
        <v>1094.9682356929998</v>
      </c>
      <c r="F20" s="102">
        <v>27.832410765999995</v>
      </c>
      <c r="G20" s="102">
        <v>603.93857770999944</v>
      </c>
      <c r="H20" s="102">
        <v>38.533985758</v>
      </c>
      <c r="I20" s="102">
        <v>63.368073653000032</v>
      </c>
      <c r="J20" s="102">
        <v>1165.5623332340001</v>
      </c>
      <c r="K20" s="102">
        <v>35.641615338999983</v>
      </c>
      <c r="L20" s="102">
        <f>SUM(C20:K20)</f>
        <v>3946.0101846959992</v>
      </c>
      <c r="M20" s="85" t="s">
        <v>69</v>
      </c>
      <c r="N20" s="86" t="s">
        <v>68</v>
      </c>
    </row>
    <row r="21" spans="1:14" ht="24" customHeight="1" thickTop="1" thickBot="1">
      <c r="A21" s="77" t="s">
        <v>70</v>
      </c>
      <c r="B21" s="199" t="s">
        <v>71</v>
      </c>
      <c r="C21" s="166">
        <v>0</v>
      </c>
      <c r="D21" s="166">
        <v>1.3272119999999999E-3</v>
      </c>
      <c r="E21" s="166">
        <v>4.2829950999999998E-2</v>
      </c>
      <c r="F21" s="166">
        <v>0</v>
      </c>
      <c r="G21" s="166">
        <v>5.2101099999999994E-4</v>
      </c>
      <c r="H21" s="166">
        <v>9.6077099999999991E-4</v>
      </c>
      <c r="I21" s="166">
        <v>0</v>
      </c>
      <c r="J21" s="166">
        <v>0</v>
      </c>
      <c r="K21" s="166">
        <v>0</v>
      </c>
      <c r="L21" s="166">
        <f t="shared" si="0"/>
        <v>4.5638945E-2</v>
      </c>
      <c r="M21" s="82" t="s">
        <v>72</v>
      </c>
      <c r="N21" s="83" t="s">
        <v>70</v>
      </c>
    </row>
    <row r="22" spans="1:14" ht="15" thickTop="1" thickBot="1">
      <c r="A22" s="78" t="s">
        <v>73</v>
      </c>
      <c r="B22" s="84" t="s">
        <v>74</v>
      </c>
      <c r="C22" s="165">
        <v>2.063503879999999</v>
      </c>
      <c r="D22" s="165">
        <v>1.5280225030000005</v>
      </c>
      <c r="E22" s="165">
        <v>0.55821639900000009</v>
      </c>
      <c r="F22" s="165">
        <v>8.3842499999999976E-3</v>
      </c>
      <c r="G22" s="165">
        <v>9.3540180210000017</v>
      </c>
      <c r="H22" s="165">
        <v>0.44313675199999991</v>
      </c>
      <c r="I22" s="165">
        <v>0.438613686</v>
      </c>
      <c r="J22" s="165">
        <v>0</v>
      </c>
      <c r="K22" s="165">
        <v>3.2926719E-2</v>
      </c>
      <c r="L22" s="165">
        <f t="shared" si="0"/>
        <v>14.426822210000001</v>
      </c>
      <c r="M22" s="85" t="s">
        <v>239</v>
      </c>
      <c r="N22" s="86" t="s">
        <v>73</v>
      </c>
    </row>
    <row r="23" spans="1:14" ht="15" thickTop="1" thickBot="1">
      <c r="A23" s="77" t="s">
        <v>75</v>
      </c>
      <c r="B23" s="81" t="s">
        <v>240</v>
      </c>
      <c r="C23" s="166">
        <v>0.20573502900000001</v>
      </c>
      <c r="D23" s="166">
        <v>7.0047000000000002E-5</v>
      </c>
      <c r="E23" s="166">
        <v>11.012189999999999</v>
      </c>
      <c r="F23" s="166">
        <v>1.326375216</v>
      </c>
      <c r="G23" s="166">
        <v>13.337253525000005</v>
      </c>
      <c r="H23" s="166">
        <v>6.699894615999999</v>
      </c>
      <c r="I23" s="166">
        <v>0.31867245499999997</v>
      </c>
      <c r="J23" s="166">
        <v>1.450895E-3</v>
      </c>
      <c r="K23" s="166">
        <v>0</v>
      </c>
      <c r="L23" s="166">
        <f t="shared" si="0"/>
        <v>32.901641783000002</v>
      </c>
      <c r="M23" s="82" t="s">
        <v>76</v>
      </c>
      <c r="N23" s="83" t="s">
        <v>75</v>
      </c>
    </row>
    <row r="24" spans="1:14" ht="24" customHeight="1" thickTop="1" thickBot="1">
      <c r="A24" s="78" t="s">
        <v>77</v>
      </c>
      <c r="B24" s="84" t="s">
        <v>78</v>
      </c>
      <c r="C24" s="165">
        <v>0.79583629099999997</v>
      </c>
      <c r="D24" s="165">
        <v>1.0055457420000005</v>
      </c>
      <c r="E24" s="165">
        <v>151.74567830900003</v>
      </c>
      <c r="F24" s="165">
        <v>25.752144666999992</v>
      </c>
      <c r="G24" s="165">
        <v>66.783803568999971</v>
      </c>
      <c r="H24" s="165">
        <v>14.914570052</v>
      </c>
      <c r="I24" s="165">
        <v>19.232398783000004</v>
      </c>
      <c r="J24" s="165">
        <v>0.80943961599999992</v>
      </c>
      <c r="K24" s="165">
        <v>9.9983698159999985</v>
      </c>
      <c r="L24" s="165">
        <f t="shared" si="0"/>
        <v>291.03778684499997</v>
      </c>
      <c r="M24" s="85" t="s">
        <v>79</v>
      </c>
      <c r="N24" s="86" t="s">
        <v>77</v>
      </c>
    </row>
    <row r="25" spans="1:14" ht="24" customHeight="1" thickTop="1" thickBot="1">
      <c r="A25" s="77" t="s">
        <v>80</v>
      </c>
      <c r="B25" s="81" t="s">
        <v>81</v>
      </c>
      <c r="C25" s="166">
        <v>0</v>
      </c>
      <c r="D25" s="166">
        <v>7.7623729999999995E-3</v>
      </c>
      <c r="E25" s="166">
        <v>1.184199936</v>
      </c>
      <c r="F25" s="166">
        <v>0</v>
      </c>
      <c r="G25" s="166">
        <v>0.22017377599999999</v>
      </c>
      <c r="H25" s="166">
        <v>7.8872701000000003E-2</v>
      </c>
      <c r="I25" s="166">
        <v>1.6526139999999999E-3</v>
      </c>
      <c r="J25" s="166">
        <v>0</v>
      </c>
      <c r="K25" s="166">
        <v>9.5045519999999994E-3</v>
      </c>
      <c r="L25" s="166">
        <f t="shared" si="0"/>
        <v>1.5021659519999999</v>
      </c>
      <c r="M25" s="82" t="s">
        <v>82</v>
      </c>
      <c r="N25" s="83" t="s">
        <v>80</v>
      </c>
    </row>
    <row r="26" spans="1:14" ht="27" thickTop="1" thickBot="1">
      <c r="A26" s="78" t="s">
        <v>83</v>
      </c>
      <c r="B26" s="84" t="s">
        <v>84</v>
      </c>
      <c r="C26" s="165">
        <v>4.8803505000000004E-2</v>
      </c>
      <c r="D26" s="165">
        <v>0.21845600300000001</v>
      </c>
      <c r="E26" s="165">
        <v>5.7175272409999982</v>
      </c>
      <c r="F26" s="165">
        <v>1.2005113E-2</v>
      </c>
      <c r="G26" s="165">
        <v>17.905974088000004</v>
      </c>
      <c r="H26" s="165">
        <v>0.83315219299999976</v>
      </c>
      <c r="I26" s="165">
        <v>3.454768E-3</v>
      </c>
      <c r="J26" s="165">
        <v>0.19410146999999997</v>
      </c>
      <c r="K26" s="165">
        <v>5.5643100000000003E-4</v>
      </c>
      <c r="L26" s="165">
        <f t="shared" si="0"/>
        <v>24.934030812000003</v>
      </c>
      <c r="M26" s="85" t="s">
        <v>241</v>
      </c>
      <c r="N26" s="86" t="s">
        <v>83</v>
      </c>
    </row>
    <row r="27" spans="1:14" ht="27" thickTop="1" thickBot="1">
      <c r="A27" s="77" t="s">
        <v>85</v>
      </c>
      <c r="B27" s="81" t="s">
        <v>86</v>
      </c>
      <c r="C27" s="166">
        <v>732.07834585699982</v>
      </c>
      <c r="D27" s="166">
        <v>34.548151208000007</v>
      </c>
      <c r="E27" s="166">
        <v>76.771375060000011</v>
      </c>
      <c r="F27" s="166">
        <v>0.60004471400000003</v>
      </c>
      <c r="G27" s="166">
        <v>367.77274029099959</v>
      </c>
      <c r="H27" s="166">
        <v>7.9056105090000042</v>
      </c>
      <c r="I27" s="166">
        <v>1.5275732649999998</v>
      </c>
      <c r="J27" s="166">
        <v>2.3610976930000005</v>
      </c>
      <c r="K27" s="166">
        <v>0.42829068400000003</v>
      </c>
      <c r="L27" s="166">
        <f t="shared" si="0"/>
        <v>1223.9932292809995</v>
      </c>
      <c r="M27" s="82" t="s">
        <v>87</v>
      </c>
      <c r="N27" s="83" t="s">
        <v>85</v>
      </c>
    </row>
    <row r="28" spans="1:14" ht="24" customHeight="1" thickTop="1" thickBot="1">
      <c r="A28" s="78" t="s">
        <v>88</v>
      </c>
      <c r="B28" s="84" t="s">
        <v>89</v>
      </c>
      <c r="C28" s="165">
        <v>0.57512637600000005</v>
      </c>
      <c r="D28" s="165">
        <v>116.569316456</v>
      </c>
      <c r="E28" s="165">
        <v>773.57484839199969</v>
      </c>
      <c r="F28" s="165">
        <v>6.1282099999999994E-4</v>
      </c>
      <c r="G28" s="165">
        <v>52.540441869000006</v>
      </c>
      <c r="H28" s="165">
        <v>2.5753437140000006</v>
      </c>
      <c r="I28" s="165">
        <v>0.100434724</v>
      </c>
      <c r="J28" s="165">
        <v>1159.3649575710001</v>
      </c>
      <c r="K28" s="165">
        <v>9.0218700000000004E-4</v>
      </c>
      <c r="L28" s="165">
        <f t="shared" si="0"/>
        <v>2105.3019841099999</v>
      </c>
      <c r="M28" s="85" t="s">
        <v>90</v>
      </c>
      <c r="N28" s="86" t="s">
        <v>88</v>
      </c>
    </row>
    <row r="29" spans="1:14" ht="27" thickTop="1" thickBot="1">
      <c r="A29" s="33" t="s">
        <v>91</v>
      </c>
      <c r="B29" s="34" t="s">
        <v>92</v>
      </c>
      <c r="C29" s="167">
        <v>5.271214868999996</v>
      </c>
      <c r="D29" s="167">
        <v>21.247735192000018</v>
      </c>
      <c r="E29" s="167">
        <v>74.361370404999974</v>
      </c>
      <c r="F29" s="167">
        <v>0.132843985</v>
      </c>
      <c r="G29" s="167">
        <v>76.023651559999934</v>
      </c>
      <c r="H29" s="167">
        <v>5.0824444499999979</v>
      </c>
      <c r="I29" s="167">
        <v>41.745273358000034</v>
      </c>
      <c r="J29" s="167">
        <v>2.8312859889999999</v>
      </c>
      <c r="K29" s="167">
        <v>25.171064949999991</v>
      </c>
      <c r="L29" s="167">
        <f t="shared" si="0"/>
        <v>251.86688475799997</v>
      </c>
      <c r="M29" s="35" t="s">
        <v>231</v>
      </c>
      <c r="N29" s="36" t="s">
        <v>91</v>
      </c>
    </row>
    <row r="30" spans="1:14" ht="15" thickTop="1" thickBot="1">
      <c r="A30" s="80" t="s">
        <v>93</v>
      </c>
      <c r="B30" s="87" t="s">
        <v>505</v>
      </c>
      <c r="C30" s="100">
        <v>226.74899229200003</v>
      </c>
      <c r="D30" s="100">
        <v>77.475045843999993</v>
      </c>
      <c r="E30" s="100">
        <v>201.84550622699996</v>
      </c>
      <c r="F30" s="100">
        <v>7.2631865120000008</v>
      </c>
      <c r="G30" s="100">
        <v>425.56758552000048</v>
      </c>
      <c r="H30" s="100">
        <v>103.32705496199998</v>
      </c>
      <c r="I30" s="100">
        <v>1.3806458450000005</v>
      </c>
      <c r="J30" s="100">
        <v>0.49132786199999995</v>
      </c>
      <c r="K30" s="100">
        <v>0.70155280600000003</v>
      </c>
      <c r="L30" s="102">
        <f>SUM(C30:K30)</f>
        <v>1044.8008978700002</v>
      </c>
      <c r="M30" s="88" t="s">
        <v>94</v>
      </c>
      <c r="N30" s="89" t="s">
        <v>93</v>
      </c>
    </row>
    <row r="31" spans="1:14" ht="15" thickTop="1" thickBot="1">
      <c r="A31" s="78" t="s">
        <v>95</v>
      </c>
      <c r="B31" s="84" t="s">
        <v>96</v>
      </c>
      <c r="C31" s="165">
        <v>5.5192499999999999E-4</v>
      </c>
      <c r="D31" s="165">
        <v>6.489559999999999E-4</v>
      </c>
      <c r="E31" s="165">
        <v>12.654067801999998</v>
      </c>
      <c r="F31" s="165">
        <v>3.940671788</v>
      </c>
      <c r="G31" s="165">
        <v>3.6592566119999983</v>
      </c>
      <c r="H31" s="165">
        <v>0.26901354399999999</v>
      </c>
      <c r="I31" s="165">
        <v>6.9365117000000004E-2</v>
      </c>
      <c r="J31" s="165">
        <v>0</v>
      </c>
      <c r="K31" s="165">
        <v>9.509082999999998E-3</v>
      </c>
      <c r="L31" s="165">
        <f t="shared" si="0"/>
        <v>20.603084827</v>
      </c>
      <c r="M31" s="85" t="s">
        <v>97</v>
      </c>
      <c r="N31" s="86" t="s">
        <v>95</v>
      </c>
    </row>
    <row r="32" spans="1:14" ht="22" thickTop="1" thickBot="1">
      <c r="A32" s="77" t="s">
        <v>98</v>
      </c>
      <c r="B32" s="81" t="s">
        <v>99</v>
      </c>
      <c r="C32" s="166">
        <v>225.93162342300002</v>
      </c>
      <c r="D32" s="166">
        <v>77.474396888000001</v>
      </c>
      <c r="E32" s="166">
        <v>188.22153924499997</v>
      </c>
      <c r="F32" s="166">
        <v>3.3107738670000004</v>
      </c>
      <c r="G32" s="166">
        <v>421.50717033000046</v>
      </c>
      <c r="H32" s="166">
        <v>102.56371344099999</v>
      </c>
      <c r="I32" s="166">
        <v>1.3112807280000003</v>
      </c>
      <c r="J32" s="166">
        <v>0.49132786199999995</v>
      </c>
      <c r="K32" s="166">
        <v>0.69204372299999994</v>
      </c>
      <c r="L32" s="166">
        <f t="shared" si="0"/>
        <v>1021.5038695070006</v>
      </c>
      <c r="M32" s="82" t="s">
        <v>100</v>
      </c>
      <c r="N32" s="83" t="s">
        <v>98</v>
      </c>
    </row>
    <row r="33" spans="1:14" ht="15" thickTop="1" thickBot="1">
      <c r="A33" s="78" t="s">
        <v>101</v>
      </c>
      <c r="B33" s="84" t="s">
        <v>102</v>
      </c>
      <c r="C33" s="165">
        <v>0.81681694400000004</v>
      </c>
      <c r="D33" s="165">
        <v>0</v>
      </c>
      <c r="E33" s="165">
        <v>0.96989918000000008</v>
      </c>
      <c r="F33" s="165">
        <v>1.1740857E-2</v>
      </c>
      <c r="G33" s="165">
        <v>0.40115857799999999</v>
      </c>
      <c r="H33" s="165">
        <v>0.49432797700000009</v>
      </c>
      <c r="I33" s="165">
        <v>0</v>
      </c>
      <c r="J33" s="165">
        <v>0</v>
      </c>
      <c r="K33" s="165">
        <v>0</v>
      </c>
      <c r="L33" s="165">
        <f t="shared" si="0"/>
        <v>2.6939435360000004</v>
      </c>
      <c r="M33" s="85" t="s">
        <v>103</v>
      </c>
      <c r="N33" s="86" t="s">
        <v>101</v>
      </c>
    </row>
    <row r="34" spans="1:14" ht="15" thickTop="1" thickBot="1">
      <c r="A34" s="77" t="s">
        <v>104</v>
      </c>
      <c r="B34" s="81" t="s">
        <v>506</v>
      </c>
      <c r="C34" s="101">
        <v>31.202817619000012</v>
      </c>
      <c r="D34" s="101">
        <v>21.240423613000011</v>
      </c>
      <c r="E34" s="101">
        <v>31.424978228999972</v>
      </c>
      <c r="F34" s="101">
        <v>77.853260925000001</v>
      </c>
      <c r="G34" s="101">
        <v>173.91995208900002</v>
      </c>
      <c r="H34" s="101">
        <v>45.924088047000012</v>
      </c>
      <c r="I34" s="101">
        <v>3.4027290410000002</v>
      </c>
      <c r="J34" s="101">
        <v>9.4352560000000002E-2</v>
      </c>
      <c r="K34" s="101">
        <v>10.954628629999998</v>
      </c>
      <c r="L34" s="102">
        <f>SUM(C34:K34)</f>
        <v>396.01723075299998</v>
      </c>
      <c r="M34" s="82" t="s">
        <v>105</v>
      </c>
      <c r="N34" s="83" t="s">
        <v>104</v>
      </c>
    </row>
    <row r="35" spans="1:14" ht="15" thickTop="1" thickBot="1">
      <c r="A35" s="78" t="s">
        <v>106</v>
      </c>
      <c r="B35" s="84" t="s">
        <v>107</v>
      </c>
      <c r="C35" s="165">
        <v>0</v>
      </c>
      <c r="D35" s="165">
        <v>1.4366652000000001E-2</v>
      </c>
      <c r="E35" s="165">
        <v>0.49001053599999989</v>
      </c>
      <c r="F35" s="165">
        <v>0</v>
      </c>
      <c r="G35" s="165">
        <v>0.35344878199999996</v>
      </c>
      <c r="H35" s="165">
        <v>0.25279123700000006</v>
      </c>
      <c r="I35" s="165">
        <v>9.1297819000000002E-2</v>
      </c>
      <c r="J35" s="165">
        <v>7.2586199999999997E-4</v>
      </c>
      <c r="K35" s="165">
        <v>4.574092000000001E-3</v>
      </c>
      <c r="L35" s="165">
        <f t="shared" si="0"/>
        <v>1.2072149799999996</v>
      </c>
      <c r="M35" s="85" t="s">
        <v>108</v>
      </c>
      <c r="N35" s="86" t="s">
        <v>106</v>
      </c>
    </row>
    <row r="36" spans="1:14" ht="15" thickTop="1" thickBot="1">
      <c r="A36" s="77" t="s">
        <v>109</v>
      </c>
      <c r="B36" s="81" t="s">
        <v>242</v>
      </c>
      <c r="C36" s="166">
        <v>27.178541234000008</v>
      </c>
      <c r="D36" s="166">
        <v>21.134261829000014</v>
      </c>
      <c r="E36" s="166">
        <v>30.752167982999971</v>
      </c>
      <c r="F36" s="166">
        <v>77.853260925000001</v>
      </c>
      <c r="G36" s="166">
        <v>172.096840106</v>
      </c>
      <c r="H36" s="166">
        <v>45.611571442000006</v>
      </c>
      <c r="I36" s="166">
        <v>3.311431222</v>
      </c>
      <c r="J36" s="166">
        <v>9.2221309000000015E-2</v>
      </c>
      <c r="K36" s="166">
        <v>10.950054537999998</v>
      </c>
      <c r="L36" s="166">
        <f t="shared" si="0"/>
        <v>388.98035058800008</v>
      </c>
      <c r="M36" s="82" t="s">
        <v>110</v>
      </c>
      <c r="N36" s="83" t="s">
        <v>109</v>
      </c>
    </row>
    <row r="37" spans="1:14" ht="27" thickTop="1" thickBot="1">
      <c r="A37" s="78" t="s">
        <v>111</v>
      </c>
      <c r="B37" s="84" t="s">
        <v>112</v>
      </c>
      <c r="C37" s="165">
        <v>4.0242763849999994</v>
      </c>
      <c r="D37" s="165">
        <v>9.1795132000000015E-2</v>
      </c>
      <c r="E37" s="165">
        <v>0.18279970999999998</v>
      </c>
      <c r="F37" s="165">
        <v>0</v>
      </c>
      <c r="G37" s="165">
        <v>1.4696632009999999</v>
      </c>
      <c r="H37" s="165">
        <v>5.9725368000000001E-2</v>
      </c>
      <c r="I37" s="165">
        <v>0</v>
      </c>
      <c r="J37" s="165">
        <v>1.4053889999999999E-3</v>
      </c>
      <c r="K37" s="165">
        <v>0</v>
      </c>
      <c r="L37" s="165">
        <f t="shared" si="0"/>
        <v>5.8296651849999988</v>
      </c>
      <c r="M37" s="85" t="s">
        <v>113</v>
      </c>
      <c r="N37" s="86" t="s">
        <v>111</v>
      </c>
    </row>
    <row r="38" spans="1:14" ht="15" thickTop="1" thickBot="1">
      <c r="A38" s="77" t="s">
        <v>114</v>
      </c>
      <c r="B38" s="81" t="s">
        <v>507</v>
      </c>
      <c r="C38" s="101">
        <v>600.90071577500009</v>
      </c>
      <c r="D38" s="101">
        <v>223.42613209600009</v>
      </c>
      <c r="E38" s="101">
        <v>4411.6639247319945</v>
      </c>
      <c r="F38" s="101">
        <v>357.30664343199987</v>
      </c>
      <c r="G38" s="101">
        <v>3192.9723190699988</v>
      </c>
      <c r="H38" s="101">
        <v>1601.7608422920007</v>
      </c>
      <c r="I38" s="101">
        <v>96.940880139000015</v>
      </c>
      <c r="J38" s="101">
        <v>39.977236849999997</v>
      </c>
      <c r="K38" s="101">
        <v>33.067876040999991</v>
      </c>
      <c r="L38" s="102">
        <f>SUM(C38:K38)</f>
        <v>10558.016570426993</v>
      </c>
      <c r="M38" s="82" t="s">
        <v>232</v>
      </c>
      <c r="N38" s="83" t="s">
        <v>114</v>
      </c>
    </row>
    <row r="39" spans="1:14" ht="15" thickTop="1" thickBot="1">
      <c r="A39" s="78" t="s">
        <v>115</v>
      </c>
      <c r="B39" s="84" t="s">
        <v>116</v>
      </c>
      <c r="C39" s="165">
        <v>74.475690737999969</v>
      </c>
      <c r="D39" s="165">
        <v>0.36411052599999993</v>
      </c>
      <c r="E39" s="165">
        <v>114.54823552400013</v>
      </c>
      <c r="F39" s="165">
        <v>3.2518687730000018</v>
      </c>
      <c r="G39" s="165">
        <v>503.83784645699956</v>
      </c>
      <c r="H39" s="165">
        <v>25.69265423500002</v>
      </c>
      <c r="I39" s="165">
        <v>0.28032286699999998</v>
      </c>
      <c r="J39" s="165">
        <v>0.36053967799999992</v>
      </c>
      <c r="K39" s="165">
        <v>1.7568522809999996</v>
      </c>
      <c r="L39" s="165">
        <f t="shared" si="0"/>
        <v>724.56812107899975</v>
      </c>
      <c r="M39" s="85" t="s">
        <v>117</v>
      </c>
      <c r="N39" s="86" t="s">
        <v>115</v>
      </c>
    </row>
    <row r="40" spans="1:14" ht="15" thickTop="1" thickBot="1">
      <c r="A40" s="77" t="s">
        <v>118</v>
      </c>
      <c r="B40" s="81" t="s">
        <v>119</v>
      </c>
      <c r="C40" s="166">
        <v>13.165376465999998</v>
      </c>
      <c r="D40" s="166">
        <v>23.650906040000006</v>
      </c>
      <c r="E40" s="166">
        <v>50.233192451000015</v>
      </c>
      <c r="F40" s="166">
        <v>17.638732685000001</v>
      </c>
      <c r="G40" s="166">
        <v>376.69399768599965</v>
      </c>
      <c r="H40" s="166">
        <v>6.6420082790000023</v>
      </c>
      <c r="I40" s="166">
        <v>10.709117699999997</v>
      </c>
      <c r="J40" s="166">
        <v>4.5942131179999999</v>
      </c>
      <c r="K40" s="166">
        <v>0.88760122100000016</v>
      </c>
      <c r="L40" s="166">
        <f t="shared" si="0"/>
        <v>504.21514564599971</v>
      </c>
      <c r="M40" s="82" t="s">
        <v>120</v>
      </c>
      <c r="N40" s="83" t="s">
        <v>118</v>
      </c>
    </row>
    <row r="41" spans="1:14" ht="15" thickTop="1" thickBot="1">
      <c r="A41" s="78" t="s">
        <v>121</v>
      </c>
      <c r="B41" s="84" t="s">
        <v>122</v>
      </c>
      <c r="C41" s="165">
        <v>147.22915743000001</v>
      </c>
      <c r="D41" s="165">
        <v>28.796322708000012</v>
      </c>
      <c r="E41" s="165">
        <v>153.18992205600009</v>
      </c>
      <c r="F41" s="165">
        <v>5.2628906629999985</v>
      </c>
      <c r="G41" s="165">
        <v>127.3708397500001</v>
      </c>
      <c r="H41" s="165">
        <v>33.195101712999993</v>
      </c>
      <c r="I41" s="165">
        <v>2.7331378650000007</v>
      </c>
      <c r="J41" s="165">
        <v>1.2099005349999998</v>
      </c>
      <c r="K41" s="165">
        <v>0.70784747299999984</v>
      </c>
      <c r="L41" s="165">
        <f t="shared" si="0"/>
        <v>499.69512019300021</v>
      </c>
      <c r="M41" s="85" t="s">
        <v>243</v>
      </c>
      <c r="N41" s="86" t="s">
        <v>121</v>
      </c>
    </row>
    <row r="42" spans="1:14" ht="15" thickTop="1" thickBot="1">
      <c r="A42" s="77">
        <v>54</v>
      </c>
      <c r="B42" s="81" t="s">
        <v>124</v>
      </c>
      <c r="C42" s="166">
        <v>24.693308543000008</v>
      </c>
      <c r="D42" s="166">
        <v>75.109080178000042</v>
      </c>
      <c r="E42" s="166">
        <v>2064.2327400519948</v>
      </c>
      <c r="F42" s="166">
        <v>254.28758724699986</v>
      </c>
      <c r="G42" s="166">
        <v>187.09523466800019</v>
      </c>
      <c r="H42" s="166">
        <v>527.51709431200049</v>
      </c>
      <c r="I42" s="166">
        <v>54.34763297100001</v>
      </c>
      <c r="J42" s="166">
        <v>18.235020707999997</v>
      </c>
      <c r="K42" s="166">
        <v>1.951495367000001</v>
      </c>
      <c r="L42" s="166">
        <f t="shared" si="0"/>
        <v>3207.4691940459957</v>
      </c>
      <c r="M42" s="82" t="s">
        <v>125</v>
      </c>
      <c r="N42" s="83" t="s">
        <v>123</v>
      </c>
    </row>
    <row r="43" spans="1:14" ht="21.5" thickTop="1" thickBot="1">
      <c r="A43" s="78" t="s">
        <v>126</v>
      </c>
      <c r="B43" s="84" t="s">
        <v>127</v>
      </c>
      <c r="C43" s="165">
        <v>187.69795969900011</v>
      </c>
      <c r="D43" s="165">
        <v>56.228402050999989</v>
      </c>
      <c r="E43" s="165">
        <v>899.86661729399998</v>
      </c>
      <c r="F43" s="165">
        <v>45.147556769000026</v>
      </c>
      <c r="G43" s="165">
        <v>564.70855392499914</v>
      </c>
      <c r="H43" s="165">
        <v>172.48465119799974</v>
      </c>
      <c r="I43" s="165">
        <v>17.763623606000014</v>
      </c>
      <c r="J43" s="165">
        <v>7.246524423999996</v>
      </c>
      <c r="K43" s="165">
        <v>15.247993752999992</v>
      </c>
      <c r="L43" s="165">
        <f t="shared" si="0"/>
        <v>1966.3918827189987</v>
      </c>
      <c r="M43" s="85" t="s">
        <v>280</v>
      </c>
      <c r="N43" s="86" t="s">
        <v>126</v>
      </c>
    </row>
    <row r="44" spans="1:14" ht="15" thickTop="1" thickBot="1">
      <c r="A44" s="77" t="s">
        <v>128</v>
      </c>
      <c r="B44" s="81" t="s">
        <v>129</v>
      </c>
      <c r="C44" s="166">
        <v>0.31263438599999999</v>
      </c>
      <c r="D44" s="166">
        <v>7.4536246989999988</v>
      </c>
      <c r="E44" s="166">
        <v>9.9422804740000057</v>
      </c>
      <c r="F44" s="166">
        <v>2.6516150379999992</v>
      </c>
      <c r="G44" s="166">
        <v>5.3833404219999981</v>
      </c>
      <c r="H44" s="166">
        <v>1.456734346</v>
      </c>
      <c r="I44" s="166">
        <v>0.13524630799999998</v>
      </c>
      <c r="J44" s="166">
        <v>2.1792933779999997</v>
      </c>
      <c r="K44" s="166">
        <v>1.35761E-4</v>
      </c>
      <c r="L44" s="166">
        <f t="shared" si="0"/>
        <v>29.514904812000001</v>
      </c>
      <c r="M44" s="82" t="s">
        <v>130</v>
      </c>
      <c r="N44" s="83" t="s">
        <v>128</v>
      </c>
    </row>
    <row r="45" spans="1:14" ht="15" thickTop="1" thickBot="1">
      <c r="A45" s="78" t="s">
        <v>131</v>
      </c>
      <c r="B45" s="84" t="s">
        <v>132</v>
      </c>
      <c r="C45" s="165">
        <v>91.775857897999998</v>
      </c>
      <c r="D45" s="165">
        <v>12.620017817000001</v>
      </c>
      <c r="E45" s="165">
        <v>108.71816098299999</v>
      </c>
      <c r="F45" s="165">
        <v>3.2573981829999998</v>
      </c>
      <c r="G45" s="165">
        <v>748.88797492200024</v>
      </c>
      <c r="H45" s="165">
        <v>52.757359679999993</v>
      </c>
      <c r="I45" s="165">
        <v>3.1646257029999987</v>
      </c>
      <c r="J45" s="165">
        <v>0.26941343099999998</v>
      </c>
      <c r="K45" s="165">
        <v>6.884761222999999</v>
      </c>
      <c r="L45" s="165">
        <f t="shared" si="0"/>
        <v>1028.3355698400003</v>
      </c>
      <c r="M45" s="85" t="s">
        <v>133</v>
      </c>
      <c r="N45" s="86" t="s">
        <v>131</v>
      </c>
    </row>
    <row r="46" spans="1:14" ht="14.5" thickTop="1">
      <c r="A46" s="33" t="s">
        <v>134</v>
      </c>
      <c r="B46" s="34" t="s">
        <v>135</v>
      </c>
      <c r="C46" s="167">
        <v>45.087330924000035</v>
      </c>
      <c r="D46" s="167">
        <v>6.409704749999996</v>
      </c>
      <c r="E46" s="167">
        <v>209.36613355399984</v>
      </c>
      <c r="F46" s="167">
        <v>14.894456712000002</v>
      </c>
      <c r="G46" s="167">
        <v>330.50512193399959</v>
      </c>
      <c r="H46" s="167">
        <v>65.554326139999958</v>
      </c>
      <c r="I46" s="167">
        <v>1.7744991219999997</v>
      </c>
      <c r="J46" s="167">
        <v>1.5107824980000002</v>
      </c>
      <c r="K46" s="167">
        <v>0.15271599900000005</v>
      </c>
      <c r="L46" s="167">
        <f t="shared" si="0"/>
        <v>675.25507163299937</v>
      </c>
      <c r="M46" s="35" t="s">
        <v>136</v>
      </c>
      <c r="N46" s="36" t="s">
        <v>134</v>
      </c>
    </row>
    <row r="47" spans="1:14" ht="14.5" thickBot="1">
      <c r="A47" s="80" t="s">
        <v>137</v>
      </c>
      <c r="B47" s="87" t="s">
        <v>138</v>
      </c>
      <c r="C47" s="168">
        <v>16.463399690999992</v>
      </c>
      <c r="D47" s="168">
        <v>12.793963327000007</v>
      </c>
      <c r="E47" s="168">
        <v>801.56664234399966</v>
      </c>
      <c r="F47" s="168">
        <v>10.914537361999995</v>
      </c>
      <c r="G47" s="168">
        <v>348.48940930600037</v>
      </c>
      <c r="H47" s="168">
        <v>716.46091238900078</v>
      </c>
      <c r="I47" s="168">
        <v>6.032673996999999</v>
      </c>
      <c r="J47" s="168">
        <v>4.3715490800000003</v>
      </c>
      <c r="K47" s="168">
        <v>5.4784729630000015</v>
      </c>
      <c r="L47" s="168">
        <f t="shared" si="0"/>
        <v>1922.5715604590009</v>
      </c>
      <c r="M47" s="88" t="s">
        <v>139</v>
      </c>
      <c r="N47" s="89" t="s">
        <v>137</v>
      </c>
    </row>
    <row r="48" spans="1:14" ht="22" thickTop="1" thickBot="1">
      <c r="A48" s="78" t="s">
        <v>140</v>
      </c>
      <c r="B48" s="84" t="s">
        <v>508</v>
      </c>
      <c r="C48" s="102">
        <v>603.97434346399984</v>
      </c>
      <c r="D48" s="102">
        <v>218.27800250599992</v>
      </c>
      <c r="E48" s="102">
        <v>3629.9853267880003</v>
      </c>
      <c r="F48" s="102">
        <v>1811.9399034180003</v>
      </c>
      <c r="G48" s="102">
        <v>8633.785199715996</v>
      </c>
      <c r="H48" s="102">
        <v>462.93531950199963</v>
      </c>
      <c r="I48" s="102">
        <v>328.86709430500019</v>
      </c>
      <c r="J48" s="102">
        <v>21.55686857500001</v>
      </c>
      <c r="K48" s="102">
        <v>22.427245511000002</v>
      </c>
      <c r="L48" s="102">
        <f>SUM(C48:K48)</f>
        <v>15733.749303784996</v>
      </c>
      <c r="M48" s="85" t="s">
        <v>141</v>
      </c>
      <c r="N48" s="86" t="s">
        <v>140</v>
      </c>
    </row>
    <row r="49" spans="1:14" ht="27.75" customHeight="1" thickTop="1" thickBot="1">
      <c r="A49" s="77" t="s">
        <v>142</v>
      </c>
      <c r="B49" s="81" t="s">
        <v>143</v>
      </c>
      <c r="C49" s="166">
        <v>3.2329073E-2</v>
      </c>
      <c r="D49" s="166">
        <v>1.001990605</v>
      </c>
      <c r="E49" s="166">
        <v>9.1819048069999933</v>
      </c>
      <c r="F49" s="166">
        <v>0.334247454</v>
      </c>
      <c r="G49" s="166">
        <v>6.0937357110000034</v>
      </c>
      <c r="H49" s="166">
        <v>0.63683941099999997</v>
      </c>
      <c r="I49" s="166">
        <v>0.162011297</v>
      </c>
      <c r="J49" s="166">
        <v>2.5434533000000002E-2</v>
      </c>
      <c r="K49" s="166">
        <v>7.2018459999999996E-3</v>
      </c>
      <c r="L49" s="166">
        <f t="shared" si="0"/>
        <v>17.475694736999998</v>
      </c>
      <c r="M49" s="82" t="s">
        <v>144</v>
      </c>
      <c r="N49" s="83" t="s">
        <v>142</v>
      </c>
    </row>
    <row r="50" spans="1:14" ht="28.5" customHeight="1" thickTop="1" thickBot="1">
      <c r="A50" s="78" t="s">
        <v>145</v>
      </c>
      <c r="B50" s="84" t="s">
        <v>146</v>
      </c>
      <c r="C50" s="165">
        <v>0.33665887499999997</v>
      </c>
      <c r="D50" s="165">
        <v>0.13276850000000001</v>
      </c>
      <c r="E50" s="165">
        <v>185.79896727299996</v>
      </c>
      <c r="F50" s="165">
        <v>6.8499729200000008</v>
      </c>
      <c r="G50" s="165">
        <v>644.08004549599957</v>
      </c>
      <c r="H50" s="165">
        <v>62.948899226999977</v>
      </c>
      <c r="I50" s="165">
        <v>7.5284286249999939</v>
      </c>
      <c r="J50" s="165">
        <v>1.2117609829999998</v>
      </c>
      <c r="K50" s="165">
        <v>1.1434117530000001</v>
      </c>
      <c r="L50" s="165">
        <f t="shared" si="0"/>
        <v>910.03091365199941</v>
      </c>
      <c r="M50" s="85" t="s">
        <v>147</v>
      </c>
      <c r="N50" s="86" t="s">
        <v>145</v>
      </c>
    </row>
    <row r="51" spans="1:14" ht="15" thickTop="1" thickBot="1">
      <c r="A51" s="77" t="s">
        <v>148</v>
      </c>
      <c r="B51" s="81" t="s">
        <v>149</v>
      </c>
      <c r="C51" s="166">
        <v>1.8585678909999994</v>
      </c>
      <c r="D51" s="166">
        <v>17.504430594999995</v>
      </c>
      <c r="E51" s="166">
        <v>149.449885064</v>
      </c>
      <c r="F51" s="166">
        <v>11.200398072999999</v>
      </c>
      <c r="G51" s="166">
        <v>380.04840895299947</v>
      </c>
      <c r="H51" s="166">
        <v>10.378748989999997</v>
      </c>
      <c r="I51" s="166">
        <v>0.27629805999999996</v>
      </c>
      <c r="J51" s="166">
        <v>0.53894450400000016</v>
      </c>
      <c r="K51" s="166">
        <v>1.4733375280000001</v>
      </c>
      <c r="L51" s="166">
        <f t="shared" si="0"/>
        <v>572.72901965799952</v>
      </c>
      <c r="M51" s="82" t="s">
        <v>150</v>
      </c>
      <c r="N51" s="83" t="s">
        <v>148</v>
      </c>
    </row>
    <row r="52" spans="1:14" ht="22" thickTop="1" thickBot="1">
      <c r="A52" s="78" t="s">
        <v>151</v>
      </c>
      <c r="B52" s="84" t="s">
        <v>152</v>
      </c>
      <c r="C52" s="165">
        <v>56.853338715999925</v>
      </c>
      <c r="D52" s="165">
        <v>89.166421108999955</v>
      </c>
      <c r="E52" s="165">
        <v>197.81240225499971</v>
      </c>
      <c r="F52" s="165">
        <v>11.245161787000001</v>
      </c>
      <c r="G52" s="165">
        <v>386.21426626199906</v>
      </c>
      <c r="H52" s="165">
        <v>15.739693140000009</v>
      </c>
      <c r="I52" s="165">
        <v>4.9543008360000007</v>
      </c>
      <c r="J52" s="165">
        <v>0.12208093100000003</v>
      </c>
      <c r="K52" s="165">
        <v>2.0977040459999992</v>
      </c>
      <c r="L52" s="165">
        <f t="shared" si="0"/>
        <v>764.2053690819987</v>
      </c>
      <c r="M52" s="85" t="s">
        <v>153</v>
      </c>
      <c r="N52" s="86" t="s">
        <v>151</v>
      </c>
    </row>
    <row r="53" spans="1:14" ht="27" thickTop="1" thickBot="1">
      <c r="A53" s="77" t="s">
        <v>154</v>
      </c>
      <c r="B53" s="81" t="s">
        <v>155</v>
      </c>
      <c r="C53" s="166">
        <v>3.7661074740000013</v>
      </c>
      <c r="D53" s="166">
        <v>8.226991347999995</v>
      </c>
      <c r="E53" s="166">
        <v>205.04685676299957</v>
      </c>
      <c r="F53" s="166">
        <v>12.663915731999998</v>
      </c>
      <c r="G53" s="166">
        <v>913.79532904399935</v>
      </c>
      <c r="H53" s="166">
        <v>28.34183798199998</v>
      </c>
      <c r="I53" s="166">
        <v>2.5301768750000027</v>
      </c>
      <c r="J53" s="166">
        <v>1.4952994980000003</v>
      </c>
      <c r="K53" s="166">
        <v>1.618708185</v>
      </c>
      <c r="L53" s="166">
        <f t="shared" si="0"/>
        <v>1177.4852229009989</v>
      </c>
      <c r="M53" s="82" t="s">
        <v>156</v>
      </c>
      <c r="N53" s="83" t="s">
        <v>154</v>
      </c>
    </row>
    <row r="54" spans="1:14" ht="27" thickTop="1" thickBot="1">
      <c r="A54" s="78" t="s">
        <v>157</v>
      </c>
      <c r="B54" s="84" t="s">
        <v>158</v>
      </c>
      <c r="C54" s="165">
        <v>87.084530657000045</v>
      </c>
      <c r="D54" s="165">
        <v>37.865453743000025</v>
      </c>
      <c r="E54" s="165">
        <v>809.88032629400254</v>
      </c>
      <c r="F54" s="165">
        <v>260.91458157700004</v>
      </c>
      <c r="G54" s="165">
        <v>1332.470237431002</v>
      </c>
      <c r="H54" s="165">
        <v>42.531017747000028</v>
      </c>
      <c r="I54" s="165">
        <v>11.974302047999993</v>
      </c>
      <c r="J54" s="165">
        <v>1.7793177479999998</v>
      </c>
      <c r="K54" s="165">
        <v>0.89797130200000019</v>
      </c>
      <c r="L54" s="165">
        <f t="shared" si="0"/>
        <v>2585.3977385470043</v>
      </c>
      <c r="M54" s="85" t="s">
        <v>159</v>
      </c>
      <c r="N54" s="86" t="s">
        <v>157</v>
      </c>
    </row>
    <row r="55" spans="1:14" ht="15" thickTop="1" thickBot="1">
      <c r="A55" s="77" t="s">
        <v>160</v>
      </c>
      <c r="B55" s="81" t="s">
        <v>161</v>
      </c>
      <c r="C55" s="166">
        <v>209.4135607529999</v>
      </c>
      <c r="D55" s="166">
        <v>11.318967135000003</v>
      </c>
      <c r="E55" s="166">
        <v>1028.2973319730006</v>
      </c>
      <c r="F55" s="166">
        <v>394.21163683699996</v>
      </c>
      <c r="G55" s="166">
        <v>2306.7553186379987</v>
      </c>
      <c r="H55" s="166">
        <v>47.609535502999968</v>
      </c>
      <c r="I55" s="166">
        <v>269.8238295010002</v>
      </c>
      <c r="J55" s="166">
        <v>0.40896821500000002</v>
      </c>
      <c r="K55" s="166">
        <v>11.20331339</v>
      </c>
      <c r="L55" s="166">
        <f t="shared" si="0"/>
        <v>4279.0424619449996</v>
      </c>
      <c r="M55" s="82" t="s">
        <v>162</v>
      </c>
      <c r="N55" s="83" t="s">
        <v>160</v>
      </c>
    </row>
    <row r="56" spans="1:14" ht="15" thickTop="1" thickBot="1">
      <c r="A56" s="78" t="s">
        <v>163</v>
      </c>
      <c r="B56" s="84" t="s">
        <v>164</v>
      </c>
      <c r="C56" s="165">
        <v>174.0768944540001</v>
      </c>
      <c r="D56" s="165">
        <v>21.159163971999998</v>
      </c>
      <c r="E56" s="165">
        <v>214.63272415600002</v>
      </c>
      <c r="F56" s="165">
        <v>986.35879250900018</v>
      </c>
      <c r="G56" s="165">
        <v>841.37806303599916</v>
      </c>
      <c r="H56" s="165">
        <v>23.697492737000012</v>
      </c>
      <c r="I56" s="165">
        <v>6.9762045059999975</v>
      </c>
      <c r="J56" s="165">
        <v>4.9798018200000005</v>
      </c>
      <c r="K56" s="165">
        <v>1.8333199550000001</v>
      </c>
      <c r="L56" s="165">
        <f t="shared" si="0"/>
        <v>2275.092457145</v>
      </c>
      <c r="M56" s="85" t="s">
        <v>165</v>
      </c>
      <c r="N56" s="86" t="s">
        <v>163</v>
      </c>
    </row>
    <row r="57" spans="1:14" ht="24" customHeight="1" thickTop="1" thickBot="1">
      <c r="A57" s="77" t="s">
        <v>166</v>
      </c>
      <c r="B57" s="81" t="s">
        <v>167</v>
      </c>
      <c r="C57" s="166">
        <v>70.552355570999836</v>
      </c>
      <c r="D57" s="166">
        <v>31.901815498999966</v>
      </c>
      <c r="E57" s="166">
        <v>829.8849282029978</v>
      </c>
      <c r="F57" s="166">
        <v>128.16119652899997</v>
      </c>
      <c r="G57" s="166">
        <v>1822.9497951449982</v>
      </c>
      <c r="H57" s="166">
        <v>231.0512547649997</v>
      </c>
      <c r="I57" s="166">
        <v>24.641542557000001</v>
      </c>
      <c r="J57" s="166">
        <v>10.995260343000007</v>
      </c>
      <c r="K57" s="166">
        <v>2.1522775059999999</v>
      </c>
      <c r="L57" s="166">
        <f t="shared" si="0"/>
        <v>3152.2904261179951</v>
      </c>
      <c r="M57" s="82" t="s">
        <v>168</v>
      </c>
      <c r="N57" s="83" t="s">
        <v>166</v>
      </c>
    </row>
    <row r="58" spans="1:14" ht="15" thickTop="1" thickBot="1">
      <c r="A58" s="78" t="s">
        <v>169</v>
      </c>
      <c r="B58" s="84" t="s">
        <v>509</v>
      </c>
      <c r="C58" s="102">
        <v>399.90848078699969</v>
      </c>
      <c r="D58" s="102">
        <v>75.023671957000005</v>
      </c>
      <c r="E58" s="102">
        <v>13187.50448836099</v>
      </c>
      <c r="F58" s="102">
        <v>365.1088183600001</v>
      </c>
      <c r="G58" s="102">
        <v>16703.85538662201</v>
      </c>
      <c r="H58" s="102">
        <v>7870.864605079998</v>
      </c>
      <c r="I58" s="102">
        <v>836.03070057500031</v>
      </c>
      <c r="J58" s="102">
        <v>60.670936015000024</v>
      </c>
      <c r="K58" s="102">
        <v>20.112007196999997</v>
      </c>
      <c r="L58" s="102">
        <f>SUM(C58:K58)</f>
        <v>39519.079094953995</v>
      </c>
      <c r="M58" s="85" t="s">
        <v>171</v>
      </c>
      <c r="N58" s="86" t="s">
        <v>169</v>
      </c>
    </row>
    <row r="59" spans="1:14" ht="15" thickTop="1" thickBot="1">
      <c r="A59" s="77" t="s">
        <v>172</v>
      </c>
      <c r="B59" s="81" t="s">
        <v>173</v>
      </c>
      <c r="C59" s="166">
        <v>0.26397095100000001</v>
      </c>
      <c r="D59" s="166">
        <v>16.993848241999999</v>
      </c>
      <c r="E59" s="166">
        <v>2886.012026094008</v>
      </c>
      <c r="F59" s="166">
        <v>27.363729938000017</v>
      </c>
      <c r="G59" s="166">
        <v>338.38747693299973</v>
      </c>
      <c r="H59" s="166">
        <v>3897.7384025019974</v>
      </c>
      <c r="I59" s="166">
        <v>154.41002225799988</v>
      </c>
      <c r="J59" s="166">
        <v>1.5421242530000001</v>
      </c>
      <c r="K59" s="166">
        <v>8.7558361000000001E-2</v>
      </c>
      <c r="L59" s="166">
        <f t="shared" si="0"/>
        <v>7322.7991595320054</v>
      </c>
      <c r="M59" s="82" t="s">
        <v>174</v>
      </c>
      <c r="N59" s="83" t="s">
        <v>172</v>
      </c>
    </row>
    <row r="60" spans="1:14" ht="15" thickTop="1" thickBot="1">
      <c r="A60" s="78" t="s">
        <v>175</v>
      </c>
      <c r="B60" s="84" t="s">
        <v>176</v>
      </c>
      <c r="C60" s="165">
        <v>3.8134026570000006</v>
      </c>
      <c r="D60" s="165">
        <v>5.3253073880000006</v>
      </c>
      <c r="E60" s="165">
        <v>738.42505280299895</v>
      </c>
      <c r="F60" s="165">
        <v>49.275732425999969</v>
      </c>
      <c r="G60" s="165">
        <v>1041.6231639920004</v>
      </c>
      <c r="H60" s="165">
        <v>331.95237213000036</v>
      </c>
      <c r="I60" s="165">
        <v>25.967468306999987</v>
      </c>
      <c r="J60" s="165">
        <v>6.5723464910000011</v>
      </c>
      <c r="K60" s="165">
        <v>0.91219648000000009</v>
      </c>
      <c r="L60" s="165">
        <f t="shared" si="0"/>
        <v>2203.8670426739995</v>
      </c>
      <c r="M60" s="85" t="s">
        <v>177</v>
      </c>
      <c r="N60" s="86" t="s">
        <v>175</v>
      </c>
    </row>
    <row r="61" spans="1:14" ht="15" thickTop="1" thickBot="1">
      <c r="A61" s="77" t="s">
        <v>178</v>
      </c>
      <c r="B61" s="81" t="s">
        <v>179</v>
      </c>
      <c r="C61" s="166">
        <v>2.6899599999999999E-3</v>
      </c>
      <c r="D61" s="166">
        <v>2.3216968000000001E-2</v>
      </c>
      <c r="E61" s="166">
        <v>75.491804912000035</v>
      </c>
      <c r="F61" s="166">
        <v>1.7482312489999998</v>
      </c>
      <c r="G61" s="166">
        <v>111.00936464499999</v>
      </c>
      <c r="H61" s="166">
        <v>15.434629474999991</v>
      </c>
      <c r="I61" s="166">
        <v>1.6632629350000003</v>
      </c>
      <c r="J61" s="166">
        <v>0.64081261699999992</v>
      </c>
      <c r="K61" s="166">
        <v>6.5999551999999989E-2</v>
      </c>
      <c r="L61" s="166">
        <f t="shared" si="0"/>
        <v>206.080012313</v>
      </c>
      <c r="M61" s="82" t="s">
        <v>180</v>
      </c>
      <c r="N61" s="83" t="s">
        <v>178</v>
      </c>
    </row>
    <row r="62" spans="1:14" ht="26.5" thickTop="1">
      <c r="A62" s="39" t="s">
        <v>181</v>
      </c>
      <c r="B62" s="40" t="s">
        <v>182</v>
      </c>
      <c r="C62" s="169">
        <v>31.018251063000001</v>
      </c>
      <c r="D62" s="169">
        <v>37.400147458999996</v>
      </c>
      <c r="E62" s="169">
        <v>2812.6397914179902</v>
      </c>
      <c r="F62" s="169">
        <v>99.209231989000102</v>
      </c>
      <c r="G62" s="169">
        <v>2858.138654527997</v>
      </c>
      <c r="H62" s="169">
        <v>918.75475562900033</v>
      </c>
      <c r="I62" s="169">
        <v>94.183290096999954</v>
      </c>
      <c r="J62" s="169">
        <v>12.746067261999999</v>
      </c>
      <c r="K62" s="169">
        <v>9.3639466239999987</v>
      </c>
      <c r="L62" s="169">
        <f t="shared" si="0"/>
        <v>6873.4541360689882</v>
      </c>
      <c r="M62" s="41" t="s">
        <v>183</v>
      </c>
      <c r="N62" s="42" t="s">
        <v>181</v>
      </c>
    </row>
    <row r="63" spans="1:14" ht="21.5" thickBot="1">
      <c r="A63" s="80" t="s">
        <v>184</v>
      </c>
      <c r="B63" s="87" t="s">
        <v>185</v>
      </c>
      <c r="C63" s="168">
        <v>0.4530931640000001</v>
      </c>
      <c r="D63" s="168">
        <v>0.234419553</v>
      </c>
      <c r="E63" s="168">
        <v>524.52755461900017</v>
      </c>
      <c r="F63" s="168">
        <v>13.684474348</v>
      </c>
      <c r="G63" s="168">
        <v>1340.7226402399983</v>
      </c>
      <c r="H63" s="168">
        <v>152.15913132900002</v>
      </c>
      <c r="I63" s="168">
        <v>51.177520201000014</v>
      </c>
      <c r="J63" s="168">
        <v>0.82476946600000012</v>
      </c>
      <c r="K63" s="168">
        <v>0.47843056699999992</v>
      </c>
      <c r="L63" s="168">
        <f t="shared" si="0"/>
        <v>2084.2620334869985</v>
      </c>
      <c r="M63" s="88" t="s">
        <v>250</v>
      </c>
      <c r="N63" s="89" t="s">
        <v>184</v>
      </c>
    </row>
    <row r="64" spans="1:14" ht="27" thickTop="1" thickBot="1">
      <c r="A64" s="78" t="s">
        <v>186</v>
      </c>
      <c r="B64" s="84" t="s">
        <v>187</v>
      </c>
      <c r="C64" s="165">
        <v>0.5110705299999998</v>
      </c>
      <c r="D64" s="165">
        <v>0.69616856299999974</v>
      </c>
      <c r="E64" s="165">
        <v>397.60837910900011</v>
      </c>
      <c r="F64" s="165">
        <v>7.7315166819999988</v>
      </c>
      <c r="G64" s="165">
        <v>3592.4999401550017</v>
      </c>
      <c r="H64" s="165">
        <v>148.73207900900022</v>
      </c>
      <c r="I64" s="165">
        <v>123.96838053000005</v>
      </c>
      <c r="J64" s="165">
        <v>2.7082462620000003</v>
      </c>
      <c r="K64" s="165">
        <v>2.9727668869999997</v>
      </c>
      <c r="L64" s="165">
        <f t="shared" si="0"/>
        <v>4277.4285477270023</v>
      </c>
      <c r="M64" s="85" t="s">
        <v>188</v>
      </c>
      <c r="N64" s="86" t="s">
        <v>186</v>
      </c>
    </row>
    <row r="65" spans="1:14" ht="27" thickTop="1" thickBot="1">
      <c r="A65" s="77" t="s">
        <v>189</v>
      </c>
      <c r="B65" s="81" t="s">
        <v>190</v>
      </c>
      <c r="C65" s="166">
        <v>330.78129083699969</v>
      </c>
      <c r="D65" s="166">
        <v>4.5963597330000034</v>
      </c>
      <c r="E65" s="166">
        <v>1883.4853819689981</v>
      </c>
      <c r="F65" s="166">
        <v>124.42485265099997</v>
      </c>
      <c r="G65" s="166">
        <v>2858.7577802270148</v>
      </c>
      <c r="H65" s="166">
        <v>343.04976784399986</v>
      </c>
      <c r="I65" s="166">
        <v>133.50583532299999</v>
      </c>
      <c r="J65" s="166">
        <v>23.068094795000018</v>
      </c>
      <c r="K65" s="166">
        <v>0.88170282599999994</v>
      </c>
      <c r="L65" s="166">
        <f t="shared" si="0"/>
        <v>5702.5510662050119</v>
      </c>
      <c r="M65" s="82" t="s">
        <v>191</v>
      </c>
      <c r="N65" s="83" t="s">
        <v>189</v>
      </c>
    </row>
    <row r="66" spans="1:14" ht="21.75" customHeight="1" thickTop="1" thickBot="1">
      <c r="A66" s="78" t="s">
        <v>192</v>
      </c>
      <c r="B66" s="84" t="s">
        <v>193</v>
      </c>
      <c r="C66" s="165">
        <v>14.891999769999995</v>
      </c>
      <c r="D66" s="165">
        <v>9.5254963959999959</v>
      </c>
      <c r="E66" s="165">
        <v>2114.4815534959953</v>
      </c>
      <c r="F66" s="165">
        <v>12.679167578000001</v>
      </c>
      <c r="G66" s="165">
        <v>3341.4089247359984</v>
      </c>
      <c r="H66" s="165">
        <v>1002.4210190929994</v>
      </c>
      <c r="I66" s="165">
        <v>204.2950370810004</v>
      </c>
      <c r="J66" s="165">
        <v>6.7409831960000002</v>
      </c>
      <c r="K66" s="165">
        <v>4.59766064</v>
      </c>
      <c r="L66" s="165">
        <f t="shared" si="0"/>
        <v>6711.0418419859943</v>
      </c>
      <c r="M66" s="85" t="s">
        <v>194</v>
      </c>
      <c r="N66" s="86" t="s">
        <v>192</v>
      </c>
    </row>
    <row r="67" spans="1:14" ht="15.75" customHeight="1" thickTop="1" thickBot="1">
      <c r="A67" s="77" t="s">
        <v>195</v>
      </c>
      <c r="B67" s="81" t="s">
        <v>196</v>
      </c>
      <c r="C67" s="166">
        <v>18.172711854999999</v>
      </c>
      <c r="D67" s="166">
        <v>0.22870765500000004</v>
      </c>
      <c r="E67" s="166">
        <v>1754.8329439409993</v>
      </c>
      <c r="F67" s="166">
        <v>28.991881498999998</v>
      </c>
      <c r="G67" s="166">
        <v>1221.3074411660002</v>
      </c>
      <c r="H67" s="166">
        <v>1060.622448069</v>
      </c>
      <c r="I67" s="166">
        <v>46.859883842999992</v>
      </c>
      <c r="J67" s="166">
        <v>5.8274916730000008</v>
      </c>
      <c r="K67" s="166">
        <v>0.75174526000000008</v>
      </c>
      <c r="L67" s="166">
        <f t="shared" si="0"/>
        <v>4137.5952549609983</v>
      </c>
      <c r="M67" s="82" t="s">
        <v>197</v>
      </c>
      <c r="N67" s="83" t="s">
        <v>195</v>
      </c>
    </row>
    <row r="68" spans="1:14" ht="15.75" customHeight="1" thickTop="1" thickBot="1">
      <c r="A68" s="78" t="s">
        <v>198</v>
      </c>
      <c r="B68" s="84" t="s">
        <v>23</v>
      </c>
      <c r="C68" s="102">
        <v>203.3960404609999</v>
      </c>
      <c r="D68" s="102">
        <v>283.62272620100021</v>
      </c>
      <c r="E68" s="102">
        <v>5484.3442816899969</v>
      </c>
      <c r="F68" s="102">
        <v>1370.5091032459993</v>
      </c>
      <c r="G68" s="102">
        <v>8622.1147901700278</v>
      </c>
      <c r="H68" s="102">
        <v>1513.739118690999</v>
      </c>
      <c r="I68" s="102">
        <v>304.8818828850001</v>
      </c>
      <c r="J68" s="102">
        <v>31.094018912000003</v>
      </c>
      <c r="K68" s="102">
        <v>95.897880486000034</v>
      </c>
      <c r="L68" s="102">
        <f>SUM(C68:K68)</f>
        <v>17909.599842742027</v>
      </c>
      <c r="M68" s="85" t="s">
        <v>199</v>
      </c>
      <c r="N68" s="86" t="s">
        <v>198</v>
      </c>
    </row>
    <row r="69" spans="1:14" ht="28.5" customHeight="1" thickTop="1" thickBot="1">
      <c r="A69" s="77" t="s">
        <v>200</v>
      </c>
      <c r="B69" s="81" t="s">
        <v>201</v>
      </c>
      <c r="C69" s="166">
        <v>82.022239212000002</v>
      </c>
      <c r="D69" s="166">
        <v>13.257255096000003</v>
      </c>
      <c r="E69" s="166">
        <v>421.75203672599923</v>
      </c>
      <c r="F69" s="166">
        <v>13.377963066999998</v>
      </c>
      <c r="G69" s="166">
        <v>473.00736598000003</v>
      </c>
      <c r="H69" s="166">
        <v>16.767171248999997</v>
      </c>
      <c r="I69" s="166">
        <v>7.9986729589999994</v>
      </c>
      <c r="J69" s="166">
        <v>3.9064843979999995</v>
      </c>
      <c r="K69" s="166">
        <v>8.1907459999999987E-2</v>
      </c>
      <c r="L69" s="166">
        <f t="shared" si="0"/>
        <v>1032.1710961469992</v>
      </c>
      <c r="M69" s="82" t="s">
        <v>202</v>
      </c>
      <c r="N69" s="83" t="s">
        <v>200</v>
      </c>
    </row>
    <row r="70" spans="1:14" ht="15" thickTop="1" thickBot="1">
      <c r="A70" s="78" t="s">
        <v>203</v>
      </c>
      <c r="B70" s="84" t="s">
        <v>204</v>
      </c>
      <c r="C70" s="165">
        <v>30.279249581000002</v>
      </c>
      <c r="D70" s="165">
        <v>30.526807190000003</v>
      </c>
      <c r="E70" s="165">
        <v>742.05116656899793</v>
      </c>
      <c r="F70" s="165">
        <v>16.992482302999992</v>
      </c>
      <c r="G70" s="165">
        <v>1149.4661761369994</v>
      </c>
      <c r="H70" s="165">
        <v>153.46982993900005</v>
      </c>
      <c r="I70" s="165">
        <v>81.90684539599998</v>
      </c>
      <c r="J70" s="165">
        <v>0.66214672099999994</v>
      </c>
      <c r="K70" s="165">
        <v>0.43778031200000006</v>
      </c>
      <c r="L70" s="165">
        <f t="shared" si="0"/>
        <v>2205.7924841479976</v>
      </c>
      <c r="M70" s="85" t="s">
        <v>244</v>
      </c>
      <c r="N70" s="86" t="s">
        <v>203</v>
      </c>
    </row>
    <row r="71" spans="1:14" ht="26.25" customHeight="1" thickTop="1" thickBot="1">
      <c r="A71" s="77" t="s">
        <v>205</v>
      </c>
      <c r="B71" s="81" t="s">
        <v>245</v>
      </c>
      <c r="C71" s="166">
        <v>3.4784761599999983</v>
      </c>
      <c r="D71" s="166">
        <v>2.0544251209999991</v>
      </c>
      <c r="E71" s="166">
        <v>329.17151908</v>
      </c>
      <c r="F71" s="166">
        <v>5.6810932320000012</v>
      </c>
      <c r="G71" s="166">
        <v>291.63534583699982</v>
      </c>
      <c r="H71" s="166">
        <v>21.319597172999998</v>
      </c>
      <c r="I71" s="166">
        <v>1.5391807129999997</v>
      </c>
      <c r="J71" s="166">
        <v>0.23847148999999998</v>
      </c>
      <c r="K71" s="166">
        <v>0.36771411300000001</v>
      </c>
      <c r="L71" s="166">
        <f t="shared" ref="L71:L75" si="1">SUM(C71:K71)</f>
        <v>655.48582291899993</v>
      </c>
      <c r="M71" s="82" t="s">
        <v>206</v>
      </c>
      <c r="N71" s="83" t="s">
        <v>205</v>
      </c>
    </row>
    <row r="72" spans="1:14" ht="15" thickTop="1" thickBot="1">
      <c r="A72" s="78" t="s">
        <v>207</v>
      </c>
      <c r="B72" s="84" t="s">
        <v>208</v>
      </c>
      <c r="C72" s="165">
        <v>31.351809367999973</v>
      </c>
      <c r="D72" s="165">
        <v>136.6726596010003</v>
      </c>
      <c r="E72" s="165">
        <v>679.78142269100078</v>
      </c>
      <c r="F72" s="165">
        <v>16.492974754999942</v>
      </c>
      <c r="G72" s="165">
        <v>2313.1010455590117</v>
      </c>
      <c r="H72" s="165">
        <v>84.654234071000104</v>
      </c>
      <c r="I72" s="165">
        <v>15.18387459000002</v>
      </c>
      <c r="J72" s="165">
        <v>4.0462520650000027</v>
      </c>
      <c r="K72" s="165">
        <v>7.3716065050000061</v>
      </c>
      <c r="L72" s="165">
        <f t="shared" si="1"/>
        <v>3288.6558792050128</v>
      </c>
      <c r="M72" s="85" t="s">
        <v>209</v>
      </c>
      <c r="N72" s="86" t="s">
        <v>207</v>
      </c>
    </row>
    <row r="73" spans="1:14" ht="15" thickTop="1" thickBot="1">
      <c r="A73" s="77" t="s">
        <v>210</v>
      </c>
      <c r="B73" s="81" t="s">
        <v>211</v>
      </c>
      <c r="C73" s="166">
        <v>1.3216872719999995</v>
      </c>
      <c r="D73" s="166">
        <v>1.9210505449999997</v>
      </c>
      <c r="E73" s="166">
        <v>385.75947883499953</v>
      </c>
      <c r="F73" s="166">
        <v>10.439448690000004</v>
      </c>
      <c r="G73" s="166">
        <v>502.39703056100007</v>
      </c>
      <c r="H73" s="166">
        <v>15.007975369000002</v>
      </c>
      <c r="I73" s="166">
        <v>7.9144792689999921</v>
      </c>
      <c r="J73" s="166">
        <v>0.17402589399999996</v>
      </c>
      <c r="K73" s="166">
        <v>6.8163034999999997E-2</v>
      </c>
      <c r="L73" s="166">
        <f t="shared" si="1"/>
        <v>925.00333946999956</v>
      </c>
      <c r="M73" s="82" t="s">
        <v>212</v>
      </c>
      <c r="N73" s="83" t="s">
        <v>210</v>
      </c>
    </row>
    <row r="74" spans="1:14" ht="34.5" customHeight="1" thickTop="1" thickBot="1">
      <c r="A74" s="78">
        <v>87</v>
      </c>
      <c r="B74" s="84" t="s">
        <v>213</v>
      </c>
      <c r="C74" s="165">
        <v>4.082989351000001</v>
      </c>
      <c r="D74" s="165">
        <v>0.88769075999999958</v>
      </c>
      <c r="E74" s="165">
        <v>859.96985070900087</v>
      </c>
      <c r="F74" s="165">
        <v>66.337708569000071</v>
      </c>
      <c r="G74" s="165">
        <v>363.78764486099948</v>
      </c>
      <c r="H74" s="165">
        <v>462.18592951800014</v>
      </c>
      <c r="I74" s="165">
        <v>120.76547593400011</v>
      </c>
      <c r="J74" s="165">
        <v>16.698509436999998</v>
      </c>
      <c r="K74" s="165">
        <v>1.6996041709999994</v>
      </c>
      <c r="L74" s="165">
        <f t="shared" si="1"/>
        <v>1896.4154033100006</v>
      </c>
      <c r="M74" s="85" t="s">
        <v>214</v>
      </c>
      <c r="N74" s="86" t="s">
        <v>215</v>
      </c>
    </row>
    <row r="75" spans="1:14" ht="34.5" customHeight="1" thickTop="1" thickBot="1">
      <c r="A75" s="77">
        <v>88</v>
      </c>
      <c r="B75" s="81" t="s">
        <v>216</v>
      </c>
      <c r="C75" s="166">
        <v>4.5362042949999948</v>
      </c>
      <c r="D75" s="166">
        <v>0.6702460069999997</v>
      </c>
      <c r="E75" s="166">
        <v>135.80076103500019</v>
      </c>
      <c r="F75" s="166">
        <v>986.18078105099937</v>
      </c>
      <c r="G75" s="166">
        <v>170.55676151800014</v>
      </c>
      <c r="H75" s="166">
        <v>30.977199375999938</v>
      </c>
      <c r="I75" s="166">
        <v>3.5558770240000004</v>
      </c>
      <c r="J75" s="166">
        <v>0.24806233300000002</v>
      </c>
      <c r="K75" s="166">
        <v>0.13485554700000002</v>
      </c>
      <c r="L75" s="166">
        <f t="shared" si="1"/>
        <v>1332.6607481859999</v>
      </c>
      <c r="M75" s="82" t="s">
        <v>217</v>
      </c>
      <c r="N75" s="83" t="s">
        <v>218</v>
      </c>
    </row>
    <row r="76" spans="1:14" ht="28.5" customHeight="1" thickTop="1" thickBot="1">
      <c r="A76" s="78">
        <v>89</v>
      </c>
      <c r="B76" s="84" t="s">
        <v>219</v>
      </c>
      <c r="C76" s="165">
        <v>46.323385221999942</v>
      </c>
      <c r="D76" s="165">
        <v>97.632591880999897</v>
      </c>
      <c r="E76" s="165">
        <v>1930.0580460449983</v>
      </c>
      <c r="F76" s="165">
        <v>255.00665157899999</v>
      </c>
      <c r="G76" s="165">
        <v>3358.163419717017</v>
      </c>
      <c r="H76" s="165">
        <v>729.35718199599887</v>
      </c>
      <c r="I76" s="165">
        <v>66.017477</v>
      </c>
      <c r="J76" s="165">
        <v>5.1200665740000044</v>
      </c>
      <c r="K76" s="165">
        <v>85.736249343000026</v>
      </c>
      <c r="L76" s="165">
        <f>SUM(C76:K76)</f>
        <v>6573.4150693570145</v>
      </c>
      <c r="M76" s="85" t="s">
        <v>246</v>
      </c>
      <c r="N76" s="86" t="s">
        <v>220</v>
      </c>
    </row>
    <row r="77" spans="1:14" ht="29.25" customHeight="1" thickTop="1">
      <c r="A77" s="33" t="s">
        <v>221</v>
      </c>
      <c r="B77" s="34" t="s">
        <v>510</v>
      </c>
      <c r="C77" s="270">
        <v>2.5130812700000007</v>
      </c>
      <c r="D77" s="270">
        <v>0.58684588600000021</v>
      </c>
      <c r="E77" s="270">
        <v>45.859616551000009</v>
      </c>
      <c r="F77" s="270">
        <v>1421.3360354460001</v>
      </c>
      <c r="G77" s="270">
        <v>258.25827884199998</v>
      </c>
      <c r="H77" s="270">
        <v>9.4063667500000037</v>
      </c>
      <c r="I77" s="270">
        <v>0.31496031799999991</v>
      </c>
      <c r="J77" s="270">
        <v>1.1799860230000001</v>
      </c>
      <c r="K77" s="270">
        <v>0.93723998399999997</v>
      </c>
      <c r="L77" s="270">
        <f>SUM(C77:K77)</f>
        <v>1740.39241107</v>
      </c>
      <c r="M77" s="35" t="s">
        <v>251</v>
      </c>
      <c r="N77" s="36" t="s">
        <v>221</v>
      </c>
    </row>
    <row r="78" spans="1:14" ht="22.5" customHeight="1">
      <c r="A78" s="393" t="s">
        <v>29</v>
      </c>
      <c r="B78" s="394"/>
      <c r="C78" s="231">
        <f>+C77+C68+C58+C48+C38+C34+C30+C20+C17+C6</f>
        <v>3430.9392588659994</v>
      </c>
      <c r="D78" s="231">
        <f t="shared" ref="D78:K78" si="2">+D77+D68+D58+D48+D38+D34+D30+D20+D17+D6</f>
        <v>1906.0766363729999</v>
      </c>
      <c r="E78" s="231">
        <f t="shared" si="2"/>
        <v>30818.390301012976</v>
      </c>
      <c r="F78" s="231">
        <f t="shared" si="2"/>
        <v>5804.8431866929996</v>
      </c>
      <c r="G78" s="231">
        <f t="shared" si="2"/>
        <v>42414.081255558041</v>
      </c>
      <c r="H78" s="231">
        <f t="shared" si="2"/>
        <v>12265.443695471997</v>
      </c>
      <c r="I78" s="231">
        <f t="shared" si="2"/>
        <v>2506.2047848360007</v>
      </c>
      <c r="J78" s="231">
        <f t="shared" si="2"/>
        <v>2042.6761988290004</v>
      </c>
      <c r="K78" s="231">
        <f t="shared" si="2"/>
        <v>678.214674629</v>
      </c>
      <c r="L78" s="231">
        <f>+L77+L68+L58+L48+L38+L34+L30+L20+L17+L6</f>
        <v>101866.869992269</v>
      </c>
      <c r="M78" s="395" t="s">
        <v>28</v>
      </c>
      <c r="N78" s="396"/>
    </row>
    <row r="79" spans="1:14">
      <c r="A79" s="367" t="s">
        <v>381</v>
      </c>
      <c r="B79" s="367"/>
      <c r="C79" s="197"/>
      <c r="D79" s="197"/>
      <c r="E79" s="197"/>
      <c r="F79" s="197"/>
      <c r="G79" s="197"/>
      <c r="H79" s="197"/>
      <c r="I79" s="197"/>
      <c r="J79" s="197"/>
      <c r="K79" s="197"/>
      <c r="L79" s="267"/>
      <c r="M79" s="114"/>
      <c r="N79" s="256" t="s">
        <v>485</v>
      </c>
    </row>
    <row r="80" spans="1:14">
      <c r="A80" s="37"/>
      <c r="B80" s="38"/>
      <c r="C80" s="197"/>
      <c r="D80" s="197"/>
      <c r="E80" s="197"/>
      <c r="F80" s="197"/>
      <c r="G80" s="197"/>
      <c r="H80" s="197"/>
      <c r="I80" s="197"/>
      <c r="J80" s="197"/>
      <c r="K80" s="197"/>
      <c r="L80" s="197"/>
    </row>
  </sheetData>
  <mergeCells count="10">
    <mergeCell ref="A1:N1"/>
    <mergeCell ref="A78:B78"/>
    <mergeCell ref="M78:N78"/>
    <mergeCell ref="A79:B79"/>
    <mergeCell ref="A5:B5"/>
    <mergeCell ref="A2:N2"/>
    <mergeCell ref="A3:N3"/>
    <mergeCell ref="C4:L4"/>
    <mergeCell ref="M4:N4"/>
    <mergeCell ref="M5:N5"/>
  </mergeCells>
  <printOptions horizontalCentered="1" verticalCentered="1"/>
  <pageMargins left="0" right="0" top="0" bottom="0" header="0" footer="0.23622047244094491"/>
  <pageSetup paperSize="9" scale="80" orientation="landscape" r:id="rId1"/>
  <headerFooter alignWithMargins="0"/>
  <rowBreaks count="4" manualBreakCount="4">
    <brk id="16" max="13" man="1"/>
    <brk id="29" max="13" man="1"/>
    <brk id="46" max="13" man="1"/>
    <brk id="6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4"/>
  <sheetViews>
    <sheetView rightToLeft="1" view="pageBreakPreview" zoomScaleSheetLayoutView="100" workbookViewId="0"/>
  </sheetViews>
  <sheetFormatPr defaultRowHeight="14"/>
  <cols>
    <col min="1" max="1" width="26.7265625" style="4" customWidth="1"/>
    <col min="2" max="6" width="11.7265625" style="10" customWidth="1"/>
    <col min="7" max="7" width="26.7265625" style="4" customWidth="1"/>
    <col min="8" max="8" width="9.1796875" style="4"/>
    <col min="9" max="9" width="18.453125" style="4" bestFit="1" customWidth="1"/>
    <col min="10" max="10" width="17.7265625" style="4" bestFit="1" customWidth="1"/>
    <col min="11" max="11" width="15.7265625" style="4" bestFit="1" customWidth="1"/>
    <col min="12" max="256" width="9.1796875" style="4"/>
    <col min="257" max="257" width="26.7265625" style="4" customWidth="1"/>
    <col min="258" max="262" width="11.7265625" style="4" customWidth="1"/>
    <col min="263" max="263" width="26.7265625" style="4" customWidth="1"/>
    <col min="264" max="264" width="9.1796875" style="4"/>
    <col min="265" max="265" width="18.453125" style="4" bestFit="1" customWidth="1"/>
    <col min="266" max="266" width="17.7265625" style="4" bestFit="1" customWidth="1"/>
    <col min="267" max="267" width="15.7265625" style="4" bestFit="1" customWidth="1"/>
    <col min="268" max="512" width="9.1796875" style="4"/>
    <col min="513" max="513" width="26.7265625" style="4" customWidth="1"/>
    <col min="514" max="518" width="11.7265625" style="4" customWidth="1"/>
    <col min="519" max="519" width="26.7265625" style="4" customWidth="1"/>
    <col min="520" max="520" width="9.1796875" style="4"/>
    <col min="521" max="521" width="18.453125" style="4" bestFit="1" customWidth="1"/>
    <col min="522" max="522" width="17.7265625" style="4" bestFit="1" customWidth="1"/>
    <col min="523" max="523" width="15.7265625" style="4" bestFit="1" customWidth="1"/>
    <col min="524" max="768" width="9.1796875" style="4"/>
    <col min="769" max="769" width="26.7265625" style="4" customWidth="1"/>
    <col min="770" max="774" width="11.7265625" style="4" customWidth="1"/>
    <col min="775" max="775" width="26.7265625" style="4" customWidth="1"/>
    <col min="776" max="776" width="9.1796875" style="4"/>
    <col min="777" max="777" width="18.453125" style="4" bestFit="1" customWidth="1"/>
    <col min="778" max="778" width="17.7265625" style="4" bestFit="1" customWidth="1"/>
    <col min="779" max="779" width="15.7265625" style="4" bestFit="1" customWidth="1"/>
    <col min="780" max="1024" width="9.1796875" style="4"/>
    <col min="1025" max="1025" width="26.7265625" style="4" customWidth="1"/>
    <col min="1026" max="1030" width="11.7265625" style="4" customWidth="1"/>
    <col min="1031" max="1031" width="26.7265625" style="4" customWidth="1"/>
    <col min="1032" max="1032" width="9.1796875" style="4"/>
    <col min="1033" max="1033" width="18.453125" style="4" bestFit="1" customWidth="1"/>
    <col min="1034" max="1034" width="17.7265625" style="4" bestFit="1" customWidth="1"/>
    <col min="1035" max="1035" width="15.7265625" style="4" bestFit="1" customWidth="1"/>
    <col min="1036" max="1280" width="9.1796875" style="4"/>
    <col min="1281" max="1281" width="26.7265625" style="4" customWidth="1"/>
    <col min="1282" max="1286" width="11.7265625" style="4" customWidth="1"/>
    <col min="1287" max="1287" width="26.7265625" style="4" customWidth="1"/>
    <col min="1288" max="1288" width="9.1796875" style="4"/>
    <col min="1289" max="1289" width="18.453125" style="4" bestFit="1" customWidth="1"/>
    <col min="1290" max="1290" width="17.7265625" style="4" bestFit="1" customWidth="1"/>
    <col min="1291" max="1291" width="15.7265625" style="4" bestFit="1" customWidth="1"/>
    <col min="1292" max="1536" width="9.1796875" style="4"/>
    <col min="1537" max="1537" width="26.7265625" style="4" customWidth="1"/>
    <col min="1538" max="1542" width="11.7265625" style="4" customWidth="1"/>
    <col min="1543" max="1543" width="26.7265625" style="4" customWidth="1"/>
    <col min="1544" max="1544" width="9.1796875" style="4"/>
    <col min="1545" max="1545" width="18.453125" style="4" bestFit="1" customWidth="1"/>
    <col min="1546" max="1546" width="17.7265625" style="4" bestFit="1" customWidth="1"/>
    <col min="1547" max="1547" width="15.7265625" style="4" bestFit="1" customWidth="1"/>
    <col min="1548" max="1792" width="9.1796875" style="4"/>
    <col min="1793" max="1793" width="26.7265625" style="4" customWidth="1"/>
    <col min="1794" max="1798" width="11.7265625" style="4" customWidth="1"/>
    <col min="1799" max="1799" width="26.7265625" style="4" customWidth="1"/>
    <col min="1800" max="1800" width="9.1796875" style="4"/>
    <col min="1801" max="1801" width="18.453125" style="4" bestFit="1" customWidth="1"/>
    <col min="1802" max="1802" width="17.7265625" style="4" bestFit="1" customWidth="1"/>
    <col min="1803" max="1803" width="15.7265625" style="4" bestFit="1" customWidth="1"/>
    <col min="1804" max="2048" width="9.1796875" style="4"/>
    <col min="2049" max="2049" width="26.7265625" style="4" customWidth="1"/>
    <col min="2050" max="2054" width="11.7265625" style="4" customWidth="1"/>
    <col min="2055" max="2055" width="26.7265625" style="4" customWidth="1"/>
    <col min="2056" max="2056" width="9.1796875" style="4"/>
    <col min="2057" max="2057" width="18.453125" style="4" bestFit="1" customWidth="1"/>
    <col min="2058" max="2058" width="17.7265625" style="4" bestFit="1" customWidth="1"/>
    <col min="2059" max="2059" width="15.7265625" style="4" bestFit="1" customWidth="1"/>
    <col min="2060" max="2304" width="9.1796875" style="4"/>
    <col min="2305" max="2305" width="26.7265625" style="4" customWidth="1"/>
    <col min="2306" max="2310" width="11.7265625" style="4" customWidth="1"/>
    <col min="2311" max="2311" width="26.7265625" style="4" customWidth="1"/>
    <col min="2312" max="2312" width="9.1796875" style="4"/>
    <col min="2313" max="2313" width="18.453125" style="4" bestFit="1" customWidth="1"/>
    <col min="2314" max="2314" width="17.7265625" style="4" bestFit="1" customWidth="1"/>
    <col min="2315" max="2315" width="15.7265625" style="4" bestFit="1" customWidth="1"/>
    <col min="2316" max="2560" width="9.1796875" style="4"/>
    <col min="2561" max="2561" width="26.7265625" style="4" customWidth="1"/>
    <col min="2562" max="2566" width="11.7265625" style="4" customWidth="1"/>
    <col min="2567" max="2567" width="26.7265625" style="4" customWidth="1"/>
    <col min="2568" max="2568" width="9.1796875" style="4"/>
    <col min="2569" max="2569" width="18.453125" style="4" bestFit="1" customWidth="1"/>
    <col min="2570" max="2570" width="17.7265625" style="4" bestFit="1" customWidth="1"/>
    <col min="2571" max="2571" width="15.7265625" style="4" bestFit="1" customWidth="1"/>
    <col min="2572" max="2816" width="9.1796875" style="4"/>
    <col min="2817" max="2817" width="26.7265625" style="4" customWidth="1"/>
    <col min="2818" max="2822" width="11.7265625" style="4" customWidth="1"/>
    <col min="2823" max="2823" width="26.7265625" style="4" customWidth="1"/>
    <col min="2824" max="2824" width="9.1796875" style="4"/>
    <col min="2825" max="2825" width="18.453125" style="4" bestFit="1" customWidth="1"/>
    <col min="2826" max="2826" width="17.7265625" style="4" bestFit="1" customWidth="1"/>
    <col min="2827" max="2827" width="15.7265625" style="4" bestFit="1" customWidth="1"/>
    <col min="2828" max="3072" width="9.1796875" style="4"/>
    <col min="3073" max="3073" width="26.7265625" style="4" customWidth="1"/>
    <col min="3074" max="3078" width="11.7265625" style="4" customWidth="1"/>
    <col min="3079" max="3079" width="26.7265625" style="4" customWidth="1"/>
    <col min="3080" max="3080" width="9.1796875" style="4"/>
    <col min="3081" max="3081" width="18.453125" style="4" bestFit="1" customWidth="1"/>
    <col min="3082" max="3082" width="17.7265625" style="4" bestFit="1" customWidth="1"/>
    <col min="3083" max="3083" width="15.7265625" style="4" bestFit="1" customWidth="1"/>
    <col min="3084" max="3328" width="9.1796875" style="4"/>
    <col min="3329" max="3329" width="26.7265625" style="4" customWidth="1"/>
    <col min="3330" max="3334" width="11.7265625" style="4" customWidth="1"/>
    <col min="3335" max="3335" width="26.7265625" style="4" customWidth="1"/>
    <col min="3336" max="3336" width="9.1796875" style="4"/>
    <col min="3337" max="3337" width="18.453125" style="4" bestFit="1" customWidth="1"/>
    <col min="3338" max="3338" width="17.7265625" style="4" bestFit="1" customWidth="1"/>
    <col min="3339" max="3339" width="15.7265625" style="4" bestFit="1" customWidth="1"/>
    <col min="3340" max="3584" width="9.1796875" style="4"/>
    <col min="3585" max="3585" width="26.7265625" style="4" customWidth="1"/>
    <col min="3586" max="3590" width="11.7265625" style="4" customWidth="1"/>
    <col min="3591" max="3591" width="26.7265625" style="4" customWidth="1"/>
    <col min="3592" max="3592" width="9.1796875" style="4"/>
    <col min="3593" max="3593" width="18.453125" style="4" bestFit="1" customWidth="1"/>
    <col min="3594" max="3594" width="17.7265625" style="4" bestFit="1" customWidth="1"/>
    <col min="3595" max="3595" width="15.7265625" style="4" bestFit="1" customWidth="1"/>
    <col min="3596" max="3840" width="9.1796875" style="4"/>
    <col min="3841" max="3841" width="26.7265625" style="4" customWidth="1"/>
    <col min="3842" max="3846" width="11.7265625" style="4" customWidth="1"/>
    <col min="3847" max="3847" width="26.7265625" style="4" customWidth="1"/>
    <col min="3848" max="3848" width="9.1796875" style="4"/>
    <col min="3849" max="3849" width="18.453125" style="4" bestFit="1" customWidth="1"/>
    <col min="3850" max="3850" width="17.7265625" style="4" bestFit="1" customWidth="1"/>
    <col min="3851" max="3851" width="15.7265625" style="4" bestFit="1" customWidth="1"/>
    <col min="3852" max="4096" width="9.1796875" style="4"/>
    <col min="4097" max="4097" width="26.7265625" style="4" customWidth="1"/>
    <col min="4098" max="4102" width="11.7265625" style="4" customWidth="1"/>
    <col min="4103" max="4103" width="26.7265625" style="4" customWidth="1"/>
    <col min="4104" max="4104" width="9.1796875" style="4"/>
    <col min="4105" max="4105" width="18.453125" style="4" bestFit="1" customWidth="1"/>
    <col min="4106" max="4106" width="17.7265625" style="4" bestFit="1" customWidth="1"/>
    <col min="4107" max="4107" width="15.7265625" style="4" bestFit="1" customWidth="1"/>
    <col min="4108" max="4352" width="9.1796875" style="4"/>
    <col min="4353" max="4353" width="26.7265625" style="4" customWidth="1"/>
    <col min="4354" max="4358" width="11.7265625" style="4" customWidth="1"/>
    <col min="4359" max="4359" width="26.7265625" style="4" customWidth="1"/>
    <col min="4360" max="4360" width="9.1796875" style="4"/>
    <col min="4361" max="4361" width="18.453125" style="4" bestFit="1" customWidth="1"/>
    <col min="4362" max="4362" width="17.7265625" style="4" bestFit="1" customWidth="1"/>
    <col min="4363" max="4363" width="15.7265625" style="4" bestFit="1" customWidth="1"/>
    <col min="4364" max="4608" width="9.1796875" style="4"/>
    <col min="4609" max="4609" width="26.7265625" style="4" customWidth="1"/>
    <col min="4610" max="4614" width="11.7265625" style="4" customWidth="1"/>
    <col min="4615" max="4615" width="26.7265625" style="4" customWidth="1"/>
    <col min="4616" max="4616" width="9.1796875" style="4"/>
    <col min="4617" max="4617" width="18.453125" style="4" bestFit="1" customWidth="1"/>
    <col min="4618" max="4618" width="17.7265625" style="4" bestFit="1" customWidth="1"/>
    <col min="4619" max="4619" width="15.7265625" style="4" bestFit="1" customWidth="1"/>
    <col min="4620" max="4864" width="9.1796875" style="4"/>
    <col min="4865" max="4865" width="26.7265625" style="4" customWidth="1"/>
    <col min="4866" max="4870" width="11.7265625" style="4" customWidth="1"/>
    <col min="4871" max="4871" width="26.7265625" style="4" customWidth="1"/>
    <col min="4872" max="4872" width="9.1796875" style="4"/>
    <col min="4873" max="4873" width="18.453125" style="4" bestFit="1" customWidth="1"/>
    <col min="4874" max="4874" width="17.7265625" style="4" bestFit="1" customWidth="1"/>
    <col min="4875" max="4875" width="15.7265625" style="4" bestFit="1" customWidth="1"/>
    <col min="4876" max="5120" width="9.1796875" style="4"/>
    <col min="5121" max="5121" width="26.7265625" style="4" customWidth="1"/>
    <col min="5122" max="5126" width="11.7265625" style="4" customWidth="1"/>
    <col min="5127" max="5127" width="26.7265625" style="4" customWidth="1"/>
    <col min="5128" max="5128" width="9.1796875" style="4"/>
    <col min="5129" max="5129" width="18.453125" style="4" bestFit="1" customWidth="1"/>
    <col min="5130" max="5130" width="17.7265625" style="4" bestFit="1" customWidth="1"/>
    <col min="5131" max="5131" width="15.7265625" style="4" bestFit="1" customWidth="1"/>
    <col min="5132" max="5376" width="9.1796875" style="4"/>
    <col min="5377" max="5377" width="26.7265625" style="4" customWidth="1"/>
    <col min="5378" max="5382" width="11.7265625" style="4" customWidth="1"/>
    <col min="5383" max="5383" width="26.7265625" style="4" customWidth="1"/>
    <col min="5384" max="5384" width="9.1796875" style="4"/>
    <col min="5385" max="5385" width="18.453125" style="4" bestFit="1" customWidth="1"/>
    <col min="5386" max="5386" width="17.7265625" style="4" bestFit="1" customWidth="1"/>
    <col min="5387" max="5387" width="15.7265625" style="4" bestFit="1" customWidth="1"/>
    <col min="5388" max="5632" width="9.1796875" style="4"/>
    <col min="5633" max="5633" width="26.7265625" style="4" customWidth="1"/>
    <col min="5634" max="5638" width="11.7265625" style="4" customWidth="1"/>
    <col min="5639" max="5639" width="26.7265625" style="4" customWidth="1"/>
    <col min="5640" max="5640" width="9.1796875" style="4"/>
    <col min="5641" max="5641" width="18.453125" style="4" bestFit="1" customWidth="1"/>
    <col min="5642" max="5642" width="17.7265625" style="4" bestFit="1" customWidth="1"/>
    <col min="5643" max="5643" width="15.7265625" style="4" bestFit="1" customWidth="1"/>
    <col min="5644" max="5888" width="9.1796875" style="4"/>
    <col min="5889" max="5889" width="26.7265625" style="4" customWidth="1"/>
    <col min="5890" max="5894" width="11.7265625" style="4" customWidth="1"/>
    <col min="5895" max="5895" width="26.7265625" style="4" customWidth="1"/>
    <col min="5896" max="5896" width="9.1796875" style="4"/>
    <col min="5897" max="5897" width="18.453125" style="4" bestFit="1" customWidth="1"/>
    <col min="5898" max="5898" width="17.7265625" style="4" bestFit="1" customWidth="1"/>
    <col min="5899" max="5899" width="15.7265625" style="4" bestFit="1" customWidth="1"/>
    <col min="5900" max="6144" width="9.1796875" style="4"/>
    <col min="6145" max="6145" width="26.7265625" style="4" customWidth="1"/>
    <col min="6146" max="6150" width="11.7265625" style="4" customWidth="1"/>
    <col min="6151" max="6151" width="26.7265625" style="4" customWidth="1"/>
    <col min="6152" max="6152" width="9.1796875" style="4"/>
    <col min="6153" max="6153" width="18.453125" style="4" bestFit="1" customWidth="1"/>
    <col min="6154" max="6154" width="17.7265625" style="4" bestFit="1" customWidth="1"/>
    <col min="6155" max="6155" width="15.7265625" style="4" bestFit="1" customWidth="1"/>
    <col min="6156" max="6400" width="9.1796875" style="4"/>
    <col min="6401" max="6401" width="26.7265625" style="4" customWidth="1"/>
    <col min="6402" max="6406" width="11.7265625" style="4" customWidth="1"/>
    <col min="6407" max="6407" width="26.7265625" style="4" customWidth="1"/>
    <col min="6408" max="6408" width="9.1796875" style="4"/>
    <col min="6409" max="6409" width="18.453125" style="4" bestFit="1" customWidth="1"/>
    <col min="6410" max="6410" width="17.7265625" style="4" bestFit="1" customWidth="1"/>
    <col min="6411" max="6411" width="15.7265625" style="4" bestFit="1" customWidth="1"/>
    <col min="6412" max="6656" width="9.1796875" style="4"/>
    <col min="6657" max="6657" width="26.7265625" style="4" customWidth="1"/>
    <col min="6658" max="6662" width="11.7265625" style="4" customWidth="1"/>
    <col min="6663" max="6663" width="26.7265625" style="4" customWidth="1"/>
    <col min="6664" max="6664" width="9.1796875" style="4"/>
    <col min="6665" max="6665" width="18.453125" style="4" bestFit="1" customWidth="1"/>
    <col min="6666" max="6666" width="17.7265625" style="4" bestFit="1" customWidth="1"/>
    <col min="6667" max="6667" width="15.7265625" style="4" bestFit="1" customWidth="1"/>
    <col min="6668" max="6912" width="9.1796875" style="4"/>
    <col min="6913" max="6913" width="26.7265625" style="4" customWidth="1"/>
    <col min="6914" max="6918" width="11.7265625" style="4" customWidth="1"/>
    <col min="6919" max="6919" width="26.7265625" style="4" customWidth="1"/>
    <col min="6920" max="6920" width="9.1796875" style="4"/>
    <col min="6921" max="6921" width="18.453125" style="4" bestFit="1" customWidth="1"/>
    <col min="6922" max="6922" width="17.7265625" style="4" bestFit="1" customWidth="1"/>
    <col min="6923" max="6923" width="15.7265625" style="4" bestFit="1" customWidth="1"/>
    <col min="6924" max="7168" width="9.1796875" style="4"/>
    <col min="7169" max="7169" width="26.7265625" style="4" customWidth="1"/>
    <col min="7170" max="7174" width="11.7265625" style="4" customWidth="1"/>
    <col min="7175" max="7175" width="26.7265625" style="4" customWidth="1"/>
    <col min="7176" max="7176" width="9.1796875" style="4"/>
    <col min="7177" max="7177" width="18.453125" style="4" bestFit="1" customWidth="1"/>
    <col min="7178" max="7178" width="17.7265625" style="4" bestFit="1" customWidth="1"/>
    <col min="7179" max="7179" width="15.7265625" style="4" bestFit="1" customWidth="1"/>
    <col min="7180" max="7424" width="9.1796875" style="4"/>
    <col min="7425" max="7425" width="26.7265625" style="4" customWidth="1"/>
    <col min="7426" max="7430" width="11.7265625" style="4" customWidth="1"/>
    <col min="7431" max="7431" width="26.7265625" style="4" customWidth="1"/>
    <col min="7432" max="7432" width="9.1796875" style="4"/>
    <col min="7433" max="7433" width="18.453125" style="4" bestFit="1" customWidth="1"/>
    <col min="7434" max="7434" width="17.7265625" style="4" bestFit="1" customWidth="1"/>
    <col min="7435" max="7435" width="15.7265625" style="4" bestFit="1" customWidth="1"/>
    <col min="7436" max="7680" width="9.1796875" style="4"/>
    <col min="7681" max="7681" width="26.7265625" style="4" customWidth="1"/>
    <col min="7682" max="7686" width="11.7265625" style="4" customWidth="1"/>
    <col min="7687" max="7687" width="26.7265625" style="4" customWidth="1"/>
    <col min="7688" max="7688" width="9.1796875" style="4"/>
    <col min="7689" max="7689" width="18.453125" style="4" bestFit="1" customWidth="1"/>
    <col min="7690" max="7690" width="17.7265625" style="4" bestFit="1" customWidth="1"/>
    <col min="7691" max="7691" width="15.7265625" style="4" bestFit="1" customWidth="1"/>
    <col min="7692" max="7936" width="9.1796875" style="4"/>
    <col min="7937" max="7937" width="26.7265625" style="4" customWidth="1"/>
    <col min="7938" max="7942" width="11.7265625" style="4" customWidth="1"/>
    <col min="7943" max="7943" width="26.7265625" style="4" customWidth="1"/>
    <col min="7944" max="7944" width="9.1796875" style="4"/>
    <col min="7945" max="7945" width="18.453125" style="4" bestFit="1" customWidth="1"/>
    <col min="7946" max="7946" width="17.7265625" style="4" bestFit="1" customWidth="1"/>
    <col min="7947" max="7947" width="15.7265625" style="4" bestFit="1" customWidth="1"/>
    <col min="7948" max="8192" width="9.1796875" style="4"/>
    <col min="8193" max="8193" width="26.7265625" style="4" customWidth="1"/>
    <col min="8194" max="8198" width="11.7265625" style="4" customWidth="1"/>
    <col min="8199" max="8199" width="26.7265625" style="4" customWidth="1"/>
    <col min="8200" max="8200" width="9.1796875" style="4"/>
    <col min="8201" max="8201" width="18.453125" style="4" bestFit="1" customWidth="1"/>
    <col min="8202" max="8202" width="17.7265625" style="4" bestFit="1" customWidth="1"/>
    <col min="8203" max="8203" width="15.7265625" style="4" bestFit="1" customWidth="1"/>
    <col min="8204" max="8448" width="9.1796875" style="4"/>
    <col min="8449" max="8449" width="26.7265625" style="4" customWidth="1"/>
    <col min="8450" max="8454" width="11.7265625" style="4" customWidth="1"/>
    <col min="8455" max="8455" width="26.7265625" style="4" customWidth="1"/>
    <col min="8456" max="8456" width="9.1796875" style="4"/>
    <col min="8457" max="8457" width="18.453125" style="4" bestFit="1" customWidth="1"/>
    <col min="8458" max="8458" width="17.7265625" style="4" bestFit="1" customWidth="1"/>
    <col min="8459" max="8459" width="15.7265625" style="4" bestFit="1" customWidth="1"/>
    <col min="8460" max="8704" width="9.1796875" style="4"/>
    <col min="8705" max="8705" width="26.7265625" style="4" customWidth="1"/>
    <col min="8706" max="8710" width="11.7265625" style="4" customWidth="1"/>
    <col min="8711" max="8711" width="26.7265625" style="4" customWidth="1"/>
    <col min="8712" max="8712" width="9.1796875" style="4"/>
    <col min="8713" max="8713" width="18.453125" style="4" bestFit="1" customWidth="1"/>
    <col min="8714" max="8714" width="17.7265625" style="4" bestFit="1" customWidth="1"/>
    <col min="8715" max="8715" width="15.7265625" style="4" bestFit="1" customWidth="1"/>
    <col min="8716" max="8960" width="9.1796875" style="4"/>
    <col min="8961" max="8961" width="26.7265625" style="4" customWidth="1"/>
    <col min="8962" max="8966" width="11.7265625" style="4" customWidth="1"/>
    <col min="8967" max="8967" width="26.7265625" style="4" customWidth="1"/>
    <col min="8968" max="8968" width="9.1796875" style="4"/>
    <col min="8969" max="8969" width="18.453125" style="4" bestFit="1" customWidth="1"/>
    <col min="8970" max="8970" width="17.7265625" style="4" bestFit="1" customWidth="1"/>
    <col min="8971" max="8971" width="15.7265625" style="4" bestFit="1" customWidth="1"/>
    <col min="8972" max="9216" width="9.1796875" style="4"/>
    <col min="9217" max="9217" width="26.7265625" style="4" customWidth="1"/>
    <col min="9218" max="9222" width="11.7265625" style="4" customWidth="1"/>
    <col min="9223" max="9223" width="26.7265625" style="4" customWidth="1"/>
    <col min="9224" max="9224" width="9.1796875" style="4"/>
    <col min="9225" max="9225" width="18.453125" style="4" bestFit="1" customWidth="1"/>
    <col min="9226" max="9226" width="17.7265625" style="4" bestFit="1" customWidth="1"/>
    <col min="9227" max="9227" width="15.7265625" style="4" bestFit="1" customWidth="1"/>
    <col min="9228" max="9472" width="9.1796875" style="4"/>
    <col min="9473" max="9473" width="26.7265625" style="4" customWidth="1"/>
    <col min="9474" max="9478" width="11.7265625" style="4" customWidth="1"/>
    <col min="9479" max="9479" width="26.7265625" style="4" customWidth="1"/>
    <col min="9480" max="9480" width="9.1796875" style="4"/>
    <col min="9481" max="9481" width="18.453125" style="4" bestFit="1" customWidth="1"/>
    <col min="9482" max="9482" width="17.7265625" style="4" bestFit="1" customWidth="1"/>
    <col min="9483" max="9483" width="15.7265625" style="4" bestFit="1" customWidth="1"/>
    <col min="9484" max="9728" width="9.1796875" style="4"/>
    <col min="9729" max="9729" width="26.7265625" style="4" customWidth="1"/>
    <col min="9730" max="9734" width="11.7265625" style="4" customWidth="1"/>
    <col min="9735" max="9735" width="26.7265625" style="4" customWidth="1"/>
    <col min="9736" max="9736" width="9.1796875" style="4"/>
    <col min="9737" max="9737" width="18.453125" style="4" bestFit="1" customWidth="1"/>
    <col min="9738" max="9738" width="17.7265625" style="4" bestFit="1" customWidth="1"/>
    <col min="9739" max="9739" width="15.7265625" style="4" bestFit="1" customWidth="1"/>
    <col min="9740" max="9984" width="9.1796875" style="4"/>
    <col min="9985" max="9985" width="26.7265625" style="4" customWidth="1"/>
    <col min="9986" max="9990" width="11.7265625" style="4" customWidth="1"/>
    <col min="9991" max="9991" width="26.7265625" style="4" customWidth="1"/>
    <col min="9992" max="9992" width="9.1796875" style="4"/>
    <col min="9993" max="9993" width="18.453125" style="4" bestFit="1" customWidth="1"/>
    <col min="9994" max="9994" width="17.7265625" style="4" bestFit="1" customWidth="1"/>
    <col min="9995" max="9995" width="15.7265625" style="4" bestFit="1" customWidth="1"/>
    <col min="9996" max="10240" width="9.1796875" style="4"/>
    <col min="10241" max="10241" width="26.7265625" style="4" customWidth="1"/>
    <col min="10242" max="10246" width="11.7265625" style="4" customWidth="1"/>
    <col min="10247" max="10247" width="26.7265625" style="4" customWidth="1"/>
    <col min="10248" max="10248" width="9.1796875" style="4"/>
    <col min="10249" max="10249" width="18.453125" style="4" bestFit="1" customWidth="1"/>
    <col min="10250" max="10250" width="17.7265625" style="4" bestFit="1" customWidth="1"/>
    <col min="10251" max="10251" width="15.7265625" style="4" bestFit="1" customWidth="1"/>
    <col min="10252" max="10496" width="9.1796875" style="4"/>
    <col min="10497" max="10497" width="26.7265625" style="4" customWidth="1"/>
    <col min="10498" max="10502" width="11.7265625" style="4" customWidth="1"/>
    <col min="10503" max="10503" width="26.7265625" style="4" customWidth="1"/>
    <col min="10504" max="10504" width="9.1796875" style="4"/>
    <col min="10505" max="10505" width="18.453125" style="4" bestFit="1" customWidth="1"/>
    <col min="10506" max="10506" width="17.7265625" style="4" bestFit="1" customWidth="1"/>
    <col min="10507" max="10507" width="15.7265625" style="4" bestFit="1" customWidth="1"/>
    <col min="10508" max="10752" width="9.1796875" style="4"/>
    <col min="10753" max="10753" width="26.7265625" style="4" customWidth="1"/>
    <col min="10754" max="10758" width="11.7265625" style="4" customWidth="1"/>
    <col min="10759" max="10759" width="26.7265625" style="4" customWidth="1"/>
    <col min="10760" max="10760" width="9.1796875" style="4"/>
    <col min="10761" max="10761" width="18.453125" style="4" bestFit="1" customWidth="1"/>
    <col min="10762" max="10762" width="17.7265625" style="4" bestFit="1" customWidth="1"/>
    <col min="10763" max="10763" width="15.7265625" style="4" bestFit="1" customWidth="1"/>
    <col min="10764" max="11008" width="9.1796875" style="4"/>
    <col min="11009" max="11009" width="26.7265625" style="4" customWidth="1"/>
    <col min="11010" max="11014" width="11.7265625" style="4" customWidth="1"/>
    <col min="11015" max="11015" width="26.7265625" style="4" customWidth="1"/>
    <col min="11016" max="11016" width="9.1796875" style="4"/>
    <col min="11017" max="11017" width="18.453125" style="4" bestFit="1" customWidth="1"/>
    <col min="11018" max="11018" width="17.7265625" style="4" bestFit="1" customWidth="1"/>
    <col min="11019" max="11019" width="15.7265625" style="4" bestFit="1" customWidth="1"/>
    <col min="11020" max="11264" width="9.1796875" style="4"/>
    <col min="11265" max="11265" width="26.7265625" style="4" customWidth="1"/>
    <col min="11266" max="11270" width="11.7265625" style="4" customWidth="1"/>
    <col min="11271" max="11271" width="26.7265625" style="4" customWidth="1"/>
    <col min="11272" max="11272" width="9.1796875" style="4"/>
    <col min="11273" max="11273" width="18.453125" style="4" bestFit="1" customWidth="1"/>
    <col min="11274" max="11274" width="17.7265625" style="4" bestFit="1" customWidth="1"/>
    <col min="11275" max="11275" width="15.7265625" style="4" bestFit="1" customWidth="1"/>
    <col min="11276" max="11520" width="9.1796875" style="4"/>
    <col min="11521" max="11521" width="26.7265625" style="4" customWidth="1"/>
    <col min="11522" max="11526" width="11.7265625" style="4" customWidth="1"/>
    <col min="11527" max="11527" width="26.7265625" style="4" customWidth="1"/>
    <col min="11528" max="11528" width="9.1796875" style="4"/>
    <col min="11529" max="11529" width="18.453125" style="4" bestFit="1" customWidth="1"/>
    <col min="11530" max="11530" width="17.7265625" style="4" bestFit="1" customWidth="1"/>
    <col min="11531" max="11531" width="15.7265625" style="4" bestFit="1" customWidth="1"/>
    <col min="11532" max="11776" width="9.1796875" style="4"/>
    <col min="11777" max="11777" width="26.7265625" style="4" customWidth="1"/>
    <col min="11778" max="11782" width="11.7265625" style="4" customWidth="1"/>
    <col min="11783" max="11783" width="26.7265625" style="4" customWidth="1"/>
    <col min="11784" max="11784" width="9.1796875" style="4"/>
    <col min="11785" max="11785" width="18.453125" style="4" bestFit="1" customWidth="1"/>
    <col min="11786" max="11786" width="17.7265625" style="4" bestFit="1" customWidth="1"/>
    <col min="11787" max="11787" width="15.7265625" style="4" bestFit="1" customWidth="1"/>
    <col min="11788" max="12032" width="9.1796875" style="4"/>
    <col min="12033" max="12033" width="26.7265625" style="4" customWidth="1"/>
    <col min="12034" max="12038" width="11.7265625" style="4" customWidth="1"/>
    <col min="12039" max="12039" width="26.7265625" style="4" customWidth="1"/>
    <col min="12040" max="12040" width="9.1796875" style="4"/>
    <col min="12041" max="12041" width="18.453125" style="4" bestFit="1" customWidth="1"/>
    <col min="12042" max="12042" width="17.7265625" style="4" bestFit="1" customWidth="1"/>
    <col min="12043" max="12043" width="15.7265625" style="4" bestFit="1" customWidth="1"/>
    <col min="12044" max="12288" width="9.1796875" style="4"/>
    <col min="12289" max="12289" width="26.7265625" style="4" customWidth="1"/>
    <col min="12290" max="12294" width="11.7265625" style="4" customWidth="1"/>
    <col min="12295" max="12295" width="26.7265625" style="4" customWidth="1"/>
    <col min="12296" max="12296" width="9.1796875" style="4"/>
    <col min="12297" max="12297" width="18.453125" style="4" bestFit="1" customWidth="1"/>
    <col min="12298" max="12298" width="17.7265625" style="4" bestFit="1" customWidth="1"/>
    <col min="12299" max="12299" width="15.7265625" style="4" bestFit="1" customWidth="1"/>
    <col min="12300" max="12544" width="9.1796875" style="4"/>
    <col min="12545" max="12545" width="26.7265625" style="4" customWidth="1"/>
    <col min="12546" max="12550" width="11.7265625" style="4" customWidth="1"/>
    <col min="12551" max="12551" width="26.7265625" style="4" customWidth="1"/>
    <col min="12552" max="12552" width="9.1796875" style="4"/>
    <col min="12553" max="12553" width="18.453125" style="4" bestFit="1" customWidth="1"/>
    <col min="12554" max="12554" width="17.7265625" style="4" bestFit="1" customWidth="1"/>
    <col min="12555" max="12555" width="15.7265625" style="4" bestFit="1" customWidth="1"/>
    <col min="12556" max="12800" width="9.1796875" style="4"/>
    <col min="12801" max="12801" width="26.7265625" style="4" customWidth="1"/>
    <col min="12802" max="12806" width="11.7265625" style="4" customWidth="1"/>
    <col min="12807" max="12807" width="26.7265625" style="4" customWidth="1"/>
    <col min="12808" max="12808" width="9.1796875" style="4"/>
    <col min="12809" max="12809" width="18.453125" style="4" bestFit="1" customWidth="1"/>
    <col min="12810" max="12810" width="17.7265625" style="4" bestFit="1" customWidth="1"/>
    <col min="12811" max="12811" width="15.7265625" style="4" bestFit="1" customWidth="1"/>
    <col min="12812" max="13056" width="9.1796875" style="4"/>
    <col min="13057" max="13057" width="26.7265625" style="4" customWidth="1"/>
    <col min="13058" max="13062" width="11.7265625" style="4" customWidth="1"/>
    <col min="13063" max="13063" width="26.7265625" style="4" customWidth="1"/>
    <col min="13064" max="13064" width="9.1796875" style="4"/>
    <col min="13065" max="13065" width="18.453125" style="4" bestFit="1" customWidth="1"/>
    <col min="13066" max="13066" width="17.7265625" style="4" bestFit="1" customWidth="1"/>
    <col min="13067" max="13067" width="15.7265625" style="4" bestFit="1" customWidth="1"/>
    <col min="13068" max="13312" width="9.1796875" style="4"/>
    <col min="13313" max="13313" width="26.7265625" style="4" customWidth="1"/>
    <col min="13314" max="13318" width="11.7265625" style="4" customWidth="1"/>
    <col min="13319" max="13319" width="26.7265625" style="4" customWidth="1"/>
    <col min="13320" max="13320" width="9.1796875" style="4"/>
    <col min="13321" max="13321" width="18.453125" style="4" bestFit="1" customWidth="1"/>
    <col min="13322" max="13322" width="17.7265625" style="4" bestFit="1" customWidth="1"/>
    <col min="13323" max="13323" width="15.7265625" style="4" bestFit="1" customWidth="1"/>
    <col min="13324" max="13568" width="9.1796875" style="4"/>
    <col min="13569" max="13569" width="26.7265625" style="4" customWidth="1"/>
    <col min="13570" max="13574" width="11.7265625" style="4" customWidth="1"/>
    <col min="13575" max="13575" width="26.7265625" style="4" customWidth="1"/>
    <col min="13576" max="13576" width="9.1796875" style="4"/>
    <col min="13577" max="13577" width="18.453125" style="4" bestFit="1" customWidth="1"/>
    <col min="13578" max="13578" width="17.7265625" style="4" bestFit="1" customWidth="1"/>
    <col min="13579" max="13579" width="15.7265625" style="4" bestFit="1" customWidth="1"/>
    <col min="13580" max="13824" width="9.1796875" style="4"/>
    <col min="13825" max="13825" width="26.7265625" style="4" customWidth="1"/>
    <col min="13826" max="13830" width="11.7265625" style="4" customWidth="1"/>
    <col min="13831" max="13831" width="26.7265625" style="4" customWidth="1"/>
    <col min="13832" max="13832" width="9.1796875" style="4"/>
    <col min="13833" max="13833" width="18.453125" style="4" bestFit="1" customWidth="1"/>
    <col min="13834" max="13834" width="17.7265625" style="4" bestFit="1" customWidth="1"/>
    <col min="13835" max="13835" width="15.7265625" style="4" bestFit="1" customWidth="1"/>
    <col min="13836" max="14080" width="9.1796875" style="4"/>
    <col min="14081" max="14081" width="26.7265625" style="4" customWidth="1"/>
    <col min="14082" max="14086" width="11.7265625" style="4" customWidth="1"/>
    <col min="14087" max="14087" width="26.7265625" style="4" customWidth="1"/>
    <col min="14088" max="14088" width="9.1796875" style="4"/>
    <col min="14089" max="14089" width="18.453125" style="4" bestFit="1" customWidth="1"/>
    <col min="14090" max="14090" width="17.7265625" style="4" bestFit="1" customWidth="1"/>
    <col min="14091" max="14091" width="15.7265625" style="4" bestFit="1" customWidth="1"/>
    <col min="14092" max="14336" width="9.1796875" style="4"/>
    <col min="14337" max="14337" width="26.7265625" style="4" customWidth="1"/>
    <col min="14338" max="14342" width="11.7265625" style="4" customWidth="1"/>
    <col min="14343" max="14343" width="26.7265625" style="4" customWidth="1"/>
    <col min="14344" max="14344" width="9.1796875" style="4"/>
    <col min="14345" max="14345" width="18.453125" style="4" bestFit="1" customWidth="1"/>
    <col min="14346" max="14346" width="17.7265625" style="4" bestFit="1" customWidth="1"/>
    <col min="14347" max="14347" width="15.7265625" style="4" bestFit="1" customWidth="1"/>
    <col min="14348" max="14592" width="9.1796875" style="4"/>
    <col min="14593" max="14593" width="26.7265625" style="4" customWidth="1"/>
    <col min="14594" max="14598" width="11.7265625" style="4" customWidth="1"/>
    <col min="14599" max="14599" width="26.7265625" style="4" customWidth="1"/>
    <col min="14600" max="14600" width="9.1796875" style="4"/>
    <col min="14601" max="14601" width="18.453125" style="4" bestFit="1" customWidth="1"/>
    <col min="14602" max="14602" width="17.7265625" style="4" bestFit="1" customWidth="1"/>
    <col min="14603" max="14603" width="15.7265625" style="4" bestFit="1" customWidth="1"/>
    <col min="14604" max="14848" width="9.1796875" style="4"/>
    <col min="14849" max="14849" width="26.7265625" style="4" customWidth="1"/>
    <col min="14850" max="14854" width="11.7265625" style="4" customWidth="1"/>
    <col min="14855" max="14855" width="26.7265625" style="4" customWidth="1"/>
    <col min="14856" max="14856" width="9.1796875" style="4"/>
    <col min="14857" max="14857" width="18.453125" style="4" bestFit="1" customWidth="1"/>
    <col min="14858" max="14858" width="17.7265625" style="4" bestFit="1" customWidth="1"/>
    <col min="14859" max="14859" width="15.7265625" style="4" bestFit="1" customWidth="1"/>
    <col min="14860" max="15104" width="9.1796875" style="4"/>
    <col min="15105" max="15105" width="26.7265625" style="4" customWidth="1"/>
    <col min="15106" max="15110" width="11.7265625" style="4" customWidth="1"/>
    <col min="15111" max="15111" width="26.7265625" style="4" customWidth="1"/>
    <col min="15112" max="15112" width="9.1796875" style="4"/>
    <col min="15113" max="15113" width="18.453125" style="4" bestFit="1" customWidth="1"/>
    <col min="15114" max="15114" width="17.7265625" style="4" bestFit="1" customWidth="1"/>
    <col min="15115" max="15115" width="15.7265625" style="4" bestFit="1" customWidth="1"/>
    <col min="15116" max="15360" width="9.1796875" style="4"/>
    <col min="15361" max="15361" width="26.7265625" style="4" customWidth="1"/>
    <col min="15362" max="15366" width="11.7265625" style="4" customWidth="1"/>
    <col min="15367" max="15367" width="26.7265625" style="4" customWidth="1"/>
    <col min="15368" max="15368" width="9.1796875" style="4"/>
    <col min="15369" max="15369" width="18.453125" style="4" bestFit="1" customWidth="1"/>
    <col min="15370" max="15370" width="17.7265625" style="4" bestFit="1" customWidth="1"/>
    <col min="15371" max="15371" width="15.7265625" style="4" bestFit="1" customWidth="1"/>
    <col min="15372" max="15616" width="9.1796875" style="4"/>
    <col min="15617" max="15617" width="26.7265625" style="4" customWidth="1"/>
    <col min="15618" max="15622" width="11.7265625" style="4" customWidth="1"/>
    <col min="15623" max="15623" width="26.7265625" style="4" customWidth="1"/>
    <col min="15624" max="15624" width="9.1796875" style="4"/>
    <col min="15625" max="15625" width="18.453125" style="4" bestFit="1" customWidth="1"/>
    <col min="15626" max="15626" width="17.7265625" style="4" bestFit="1" customWidth="1"/>
    <col min="15627" max="15627" width="15.7265625" style="4" bestFit="1" customWidth="1"/>
    <col min="15628" max="15872" width="9.1796875" style="4"/>
    <col min="15873" max="15873" width="26.7265625" style="4" customWidth="1"/>
    <col min="15874" max="15878" width="11.7265625" style="4" customWidth="1"/>
    <col min="15879" max="15879" width="26.7265625" style="4" customWidth="1"/>
    <col min="15880" max="15880" width="9.1796875" style="4"/>
    <col min="15881" max="15881" width="18.453125" style="4" bestFit="1" customWidth="1"/>
    <col min="15882" max="15882" width="17.7265625" style="4" bestFit="1" customWidth="1"/>
    <col min="15883" max="15883" width="15.7265625" style="4" bestFit="1" customWidth="1"/>
    <col min="15884" max="16128" width="9.1796875" style="4"/>
    <col min="16129" max="16129" width="26.7265625" style="4" customWidth="1"/>
    <col min="16130" max="16134" width="11.7265625" style="4" customWidth="1"/>
    <col min="16135" max="16135" width="26.7265625" style="4" customWidth="1"/>
    <col min="16136" max="16136" width="9.1796875" style="4"/>
    <col min="16137" max="16137" width="18.453125" style="4" bestFit="1" customWidth="1"/>
    <col min="16138" max="16138" width="17.7265625" style="4" bestFit="1" customWidth="1"/>
    <col min="16139" max="16139" width="15.7265625" style="4" bestFit="1" customWidth="1"/>
    <col min="16140" max="16384" width="9.1796875" style="4"/>
  </cols>
  <sheetData>
    <row r="1" spans="1:14" s="62" customFormat="1" ht="21.75" customHeight="1">
      <c r="A1" s="298"/>
      <c r="B1" s="64"/>
      <c r="C1" s="64"/>
      <c r="D1" s="64"/>
      <c r="E1" s="64"/>
      <c r="F1" s="64"/>
      <c r="G1" s="64"/>
      <c r="H1" s="64"/>
      <c r="I1" s="64"/>
      <c r="J1" s="64"/>
      <c r="K1" s="64"/>
      <c r="L1" s="64"/>
      <c r="M1" s="64"/>
      <c r="N1" s="64"/>
    </row>
    <row r="2" spans="1:14" s="1" customFormat="1" ht="20.149999999999999" customHeight="1">
      <c r="A2" s="386" t="s">
        <v>433</v>
      </c>
      <c r="B2" s="386"/>
      <c r="C2" s="386"/>
      <c r="D2" s="386"/>
      <c r="E2" s="386"/>
      <c r="F2" s="386"/>
      <c r="G2" s="386"/>
    </row>
    <row r="3" spans="1:14" s="1" customFormat="1" ht="20.149999999999999" customHeight="1">
      <c r="A3" s="368" t="s">
        <v>576</v>
      </c>
      <c r="B3" s="368"/>
      <c r="C3" s="368"/>
      <c r="D3" s="368"/>
      <c r="E3" s="368"/>
      <c r="F3" s="368"/>
      <c r="G3" s="368"/>
    </row>
    <row r="4" spans="1:14" s="6" customFormat="1" ht="20.149999999999999" customHeight="1">
      <c r="A4" s="385" t="s">
        <v>223</v>
      </c>
      <c r="B4" s="385"/>
      <c r="C4" s="385"/>
      <c r="D4" s="385"/>
      <c r="E4" s="385"/>
      <c r="F4" s="385"/>
      <c r="G4" s="385"/>
    </row>
    <row r="5" spans="1:14" s="6" customFormat="1" ht="20.149999999999999" customHeight="1">
      <c r="A5" s="385" t="s">
        <v>576</v>
      </c>
      <c r="B5" s="385"/>
      <c r="C5" s="385"/>
      <c r="D5" s="385"/>
      <c r="E5" s="385"/>
      <c r="F5" s="385"/>
      <c r="G5" s="385"/>
    </row>
    <row r="6" spans="1:14" ht="20.25" customHeight="1">
      <c r="A6" s="99" t="s">
        <v>535</v>
      </c>
      <c r="G6" s="43" t="s">
        <v>534</v>
      </c>
      <c r="I6" s="65"/>
      <c r="J6" s="65"/>
    </row>
    <row r="7" spans="1:14" ht="56.25" customHeight="1">
      <c r="A7" s="191" t="s">
        <v>255</v>
      </c>
      <c r="B7" s="90">
        <v>2017</v>
      </c>
      <c r="C7" s="90">
        <v>2018</v>
      </c>
      <c r="D7" s="90">
        <v>2019</v>
      </c>
      <c r="E7" s="90">
        <v>2020</v>
      </c>
      <c r="F7" s="90">
        <v>2021</v>
      </c>
      <c r="G7" s="192" t="s">
        <v>471</v>
      </c>
      <c r="I7" s="65"/>
      <c r="J7" s="66"/>
      <c r="K7" s="53"/>
    </row>
    <row r="8" spans="1:14" ht="31.5" customHeight="1" thickBot="1">
      <c r="A8" s="27" t="s">
        <v>224</v>
      </c>
      <c r="B8" s="182">
        <v>10110.233129521044</v>
      </c>
      <c r="C8" s="182">
        <v>10060.210859269939</v>
      </c>
      <c r="D8" s="182">
        <v>10141.115241498021</v>
      </c>
      <c r="E8" s="182">
        <v>6842.193564433981</v>
      </c>
      <c r="F8" s="182">
        <v>8364.8244907710468</v>
      </c>
      <c r="G8" s="28" t="s">
        <v>470</v>
      </c>
      <c r="H8" s="362"/>
      <c r="I8" s="65"/>
      <c r="J8" s="66"/>
      <c r="K8" s="53"/>
    </row>
    <row r="9" spans="1:14" ht="31.5" customHeight="1" thickTop="1" thickBot="1">
      <c r="A9" s="25" t="s">
        <v>225</v>
      </c>
      <c r="B9" s="183">
        <v>6782.0369238529984</v>
      </c>
      <c r="C9" s="183">
        <v>7445.7002731660104</v>
      </c>
      <c r="D9" s="183">
        <v>5842.6771268819748</v>
      </c>
      <c r="E9" s="183">
        <v>5367.4759611260206</v>
      </c>
      <c r="F9" s="183">
        <v>8074.1018839310482</v>
      </c>
      <c r="G9" s="26" t="s">
        <v>469</v>
      </c>
      <c r="H9" s="362"/>
      <c r="I9" s="65"/>
      <c r="J9" s="66"/>
      <c r="K9" s="53"/>
    </row>
    <row r="10" spans="1:14" ht="31.5" customHeight="1" thickTop="1">
      <c r="A10" s="44" t="s">
        <v>226</v>
      </c>
      <c r="B10" s="214">
        <v>91930.579120225928</v>
      </c>
      <c r="C10" s="214">
        <v>97867.322873469457</v>
      </c>
      <c r="D10" s="214">
        <v>90224.353454618104</v>
      </c>
      <c r="E10" s="214">
        <v>81829</v>
      </c>
      <c r="F10" s="214">
        <v>85427.943617565354</v>
      </c>
      <c r="G10" s="45" t="s">
        <v>468</v>
      </c>
      <c r="H10" s="362"/>
      <c r="I10" s="65"/>
      <c r="J10" s="66"/>
      <c r="K10" s="53"/>
    </row>
    <row r="11" spans="1:14" ht="31.5" customHeight="1">
      <c r="A11" s="46" t="s">
        <v>253</v>
      </c>
      <c r="B11" s="215">
        <f>SUM(B8:B10)</f>
        <v>108822.84917359997</v>
      </c>
      <c r="C11" s="215">
        <f>SUM(C8:C10)</f>
        <v>115373.2340059054</v>
      </c>
      <c r="D11" s="215">
        <f>SUM(D8:D10)</f>
        <v>106208.14582299811</v>
      </c>
      <c r="E11" s="215">
        <f>SUM(E8:E10)</f>
        <v>94038.669525560006</v>
      </c>
      <c r="F11" s="215">
        <f>SUM(F8:F10)</f>
        <v>101866.86999226746</v>
      </c>
      <c r="G11" s="282" t="s">
        <v>28</v>
      </c>
    </row>
    <row r="12" spans="1:14">
      <c r="A12" s="193" t="s">
        <v>283</v>
      </c>
      <c r="B12" s="216"/>
      <c r="C12" s="216"/>
      <c r="D12" s="216"/>
      <c r="E12" s="174"/>
      <c r="F12" s="174"/>
      <c r="G12" s="256" t="s">
        <v>485</v>
      </c>
    </row>
    <row r="13" spans="1:14">
      <c r="A13" s="193"/>
      <c r="B13" s="174"/>
      <c r="C13" s="174"/>
      <c r="D13" s="174"/>
      <c r="E13" s="174"/>
      <c r="F13" s="174"/>
      <c r="G13" s="94"/>
    </row>
    <row r="14" spans="1:14">
      <c r="B14" s="174"/>
      <c r="C14" s="174"/>
      <c r="D14" s="174"/>
      <c r="E14" s="174"/>
      <c r="F14" s="174"/>
    </row>
  </sheetData>
  <mergeCells count="4">
    <mergeCell ref="A4:G4"/>
    <mergeCell ref="A2:G2"/>
    <mergeCell ref="A3:G3"/>
    <mergeCell ref="A5:G5"/>
  </mergeCells>
  <printOptions horizontalCentered="1"/>
  <pageMargins left="1.1811023622047245" right="1.1811023622047245" top="1.5748031496062993" bottom="0.78740157480314965"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3"/>
  <sheetViews>
    <sheetView rightToLeft="1" view="pageBreakPreview" zoomScaleSheetLayoutView="100" workbookViewId="0"/>
  </sheetViews>
  <sheetFormatPr defaultRowHeight="14"/>
  <cols>
    <col min="1" max="1" width="26.7265625" style="4" customWidth="1"/>
    <col min="2" max="6" width="11.7265625" style="10" customWidth="1"/>
    <col min="7" max="7" width="26.7265625" style="4" customWidth="1"/>
    <col min="8" max="8" width="9.1796875" style="4"/>
    <col min="9" max="9" width="18.453125" style="4" bestFit="1" customWidth="1"/>
    <col min="10" max="10" width="17.7265625" style="4" bestFit="1" customWidth="1"/>
    <col min="11" max="11" width="15.7265625" style="4" bestFit="1" customWidth="1"/>
    <col min="12" max="256" width="9.1796875" style="4"/>
    <col min="257" max="257" width="26.7265625" style="4" customWidth="1"/>
    <col min="258" max="262" width="11.7265625" style="4" customWidth="1"/>
    <col min="263" max="263" width="26.7265625" style="4" customWidth="1"/>
    <col min="264" max="264" width="9.1796875" style="4"/>
    <col min="265" max="265" width="18.453125" style="4" bestFit="1" customWidth="1"/>
    <col min="266" max="266" width="17.7265625" style="4" bestFit="1" customWidth="1"/>
    <col min="267" max="267" width="15.7265625" style="4" bestFit="1" customWidth="1"/>
    <col min="268" max="512" width="9.1796875" style="4"/>
    <col min="513" max="513" width="26.7265625" style="4" customWidth="1"/>
    <col min="514" max="518" width="11.7265625" style="4" customWidth="1"/>
    <col min="519" max="519" width="26.7265625" style="4" customWidth="1"/>
    <col min="520" max="520" width="9.1796875" style="4"/>
    <col min="521" max="521" width="18.453125" style="4" bestFit="1" customWidth="1"/>
    <col min="522" max="522" width="17.7265625" style="4" bestFit="1" customWidth="1"/>
    <col min="523" max="523" width="15.7265625" style="4" bestFit="1" customWidth="1"/>
    <col min="524" max="768" width="9.1796875" style="4"/>
    <col min="769" max="769" width="26.7265625" style="4" customWidth="1"/>
    <col min="770" max="774" width="11.7265625" style="4" customWidth="1"/>
    <col min="775" max="775" width="26.7265625" style="4" customWidth="1"/>
    <col min="776" max="776" width="9.1796875" style="4"/>
    <col min="777" max="777" width="18.453125" style="4" bestFit="1" customWidth="1"/>
    <col min="778" max="778" width="17.7265625" style="4" bestFit="1" customWidth="1"/>
    <col min="779" max="779" width="15.7265625" style="4" bestFit="1" customWidth="1"/>
    <col min="780" max="1024" width="9.1796875" style="4"/>
    <col min="1025" max="1025" width="26.7265625" style="4" customWidth="1"/>
    <col min="1026" max="1030" width="11.7265625" style="4" customWidth="1"/>
    <col min="1031" max="1031" width="26.7265625" style="4" customWidth="1"/>
    <col min="1032" max="1032" width="9.1796875" style="4"/>
    <col min="1033" max="1033" width="18.453125" style="4" bestFit="1" customWidth="1"/>
    <col min="1034" max="1034" width="17.7265625" style="4" bestFit="1" customWidth="1"/>
    <col min="1035" max="1035" width="15.7265625" style="4" bestFit="1" customWidth="1"/>
    <col min="1036" max="1280" width="9.1796875" style="4"/>
    <col min="1281" max="1281" width="26.7265625" style="4" customWidth="1"/>
    <col min="1282" max="1286" width="11.7265625" style="4" customWidth="1"/>
    <col min="1287" max="1287" width="26.7265625" style="4" customWidth="1"/>
    <col min="1288" max="1288" width="9.1796875" style="4"/>
    <col min="1289" max="1289" width="18.453125" style="4" bestFit="1" customWidth="1"/>
    <col min="1290" max="1290" width="17.7265625" style="4" bestFit="1" customWidth="1"/>
    <col min="1291" max="1291" width="15.7265625" style="4" bestFit="1" customWidth="1"/>
    <col min="1292" max="1536" width="9.1796875" style="4"/>
    <col min="1537" max="1537" width="26.7265625" style="4" customWidth="1"/>
    <col min="1538" max="1542" width="11.7265625" style="4" customWidth="1"/>
    <col min="1543" max="1543" width="26.7265625" style="4" customWidth="1"/>
    <col min="1544" max="1544" width="9.1796875" style="4"/>
    <col min="1545" max="1545" width="18.453125" style="4" bestFit="1" customWidth="1"/>
    <col min="1546" max="1546" width="17.7265625" style="4" bestFit="1" customWidth="1"/>
    <col min="1547" max="1547" width="15.7265625" style="4" bestFit="1" customWidth="1"/>
    <col min="1548" max="1792" width="9.1796875" style="4"/>
    <col min="1793" max="1793" width="26.7265625" style="4" customWidth="1"/>
    <col min="1794" max="1798" width="11.7265625" style="4" customWidth="1"/>
    <col min="1799" max="1799" width="26.7265625" style="4" customWidth="1"/>
    <col min="1800" max="1800" width="9.1796875" style="4"/>
    <col min="1801" max="1801" width="18.453125" style="4" bestFit="1" customWidth="1"/>
    <col min="1802" max="1802" width="17.7265625" style="4" bestFit="1" customWidth="1"/>
    <col min="1803" max="1803" width="15.7265625" style="4" bestFit="1" customWidth="1"/>
    <col min="1804" max="2048" width="9.1796875" style="4"/>
    <col min="2049" max="2049" width="26.7265625" style="4" customWidth="1"/>
    <col min="2050" max="2054" width="11.7265625" style="4" customWidth="1"/>
    <col min="2055" max="2055" width="26.7265625" style="4" customWidth="1"/>
    <col min="2056" max="2056" width="9.1796875" style="4"/>
    <col min="2057" max="2057" width="18.453125" style="4" bestFit="1" customWidth="1"/>
    <col min="2058" max="2058" width="17.7265625" style="4" bestFit="1" customWidth="1"/>
    <col min="2059" max="2059" width="15.7265625" style="4" bestFit="1" customWidth="1"/>
    <col min="2060" max="2304" width="9.1796875" style="4"/>
    <col min="2305" max="2305" width="26.7265625" style="4" customWidth="1"/>
    <col min="2306" max="2310" width="11.7265625" style="4" customWidth="1"/>
    <col min="2311" max="2311" width="26.7265625" style="4" customWidth="1"/>
    <col min="2312" max="2312" width="9.1796875" style="4"/>
    <col min="2313" max="2313" width="18.453125" style="4" bestFit="1" customWidth="1"/>
    <col min="2314" max="2314" width="17.7265625" style="4" bestFit="1" customWidth="1"/>
    <col min="2315" max="2315" width="15.7265625" style="4" bestFit="1" customWidth="1"/>
    <col min="2316" max="2560" width="9.1796875" style="4"/>
    <col min="2561" max="2561" width="26.7265625" style="4" customWidth="1"/>
    <col min="2562" max="2566" width="11.7265625" style="4" customWidth="1"/>
    <col min="2567" max="2567" width="26.7265625" style="4" customWidth="1"/>
    <col min="2568" max="2568" width="9.1796875" style="4"/>
    <col min="2569" max="2569" width="18.453125" style="4" bestFit="1" customWidth="1"/>
    <col min="2570" max="2570" width="17.7265625" style="4" bestFit="1" customWidth="1"/>
    <col min="2571" max="2571" width="15.7265625" style="4" bestFit="1" customWidth="1"/>
    <col min="2572" max="2816" width="9.1796875" style="4"/>
    <col min="2817" max="2817" width="26.7265625" style="4" customWidth="1"/>
    <col min="2818" max="2822" width="11.7265625" style="4" customWidth="1"/>
    <col min="2823" max="2823" width="26.7265625" style="4" customWidth="1"/>
    <col min="2824" max="2824" width="9.1796875" style="4"/>
    <col min="2825" max="2825" width="18.453125" style="4" bestFit="1" customWidth="1"/>
    <col min="2826" max="2826" width="17.7265625" style="4" bestFit="1" customWidth="1"/>
    <col min="2827" max="2827" width="15.7265625" style="4" bestFit="1" customWidth="1"/>
    <col min="2828" max="3072" width="9.1796875" style="4"/>
    <col min="3073" max="3073" width="26.7265625" style="4" customWidth="1"/>
    <col min="3074" max="3078" width="11.7265625" style="4" customWidth="1"/>
    <col min="3079" max="3079" width="26.7265625" style="4" customWidth="1"/>
    <col min="3080" max="3080" width="9.1796875" style="4"/>
    <col min="3081" max="3081" width="18.453125" style="4" bestFit="1" customWidth="1"/>
    <col min="3082" max="3082" width="17.7265625" style="4" bestFit="1" customWidth="1"/>
    <col min="3083" max="3083" width="15.7265625" style="4" bestFit="1" customWidth="1"/>
    <col min="3084" max="3328" width="9.1796875" style="4"/>
    <col min="3329" max="3329" width="26.7265625" style="4" customWidth="1"/>
    <col min="3330" max="3334" width="11.7265625" style="4" customWidth="1"/>
    <col min="3335" max="3335" width="26.7265625" style="4" customWidth="1"/>
    <col min="3336" max="3336" width="9.1796875" style="4"/>
    <col min="3337" max="3337" width="18.453125" style="4" bestFit="1" customWidth="1"/>
    <col min="3338" max="3338" width="17.7265625" style="4" bestFit="1" customWidth="1"/>
    <col min="3339" max="3339" width="15.7265625" style="4" bestFit="1" customWidth="1"/>
    <col min="3340" max="3584" width="9.1796875" style="4"/>
    <col min="3585" max="3585" width="26.7265625" style="4" customWidth="1"/>
    <col min="3586" max="3590" width="11.7265625" style="4" customWidth="1"/>
    <col min="3591" max="3591" width="26.7265625" style="4" customWidth="1"/>
    <col min="3592" max="3592" width="9.1796875" style="4"/>
    <col min="3593" max="3593" width="18.453125" style="4" bestFit="1" customWidth="1"/>
    <col min="3594" max="3594" width="17.7265625" style="4" bestFit="1" customWidth="1"/>
    <col min="3595" max="3595" width="15.7265625" style="4" bestFit="1" customWidth="1"/>
    <col min="3596" max="3840" width="9.1796875" style="4"/>
    <col min="3841" max="3841" width="26.7265625" style="4" customWidth="1"/>
    <col min="3842" max="3846" width="11.7265625" style="4" customWidth="1"/>
    <col min="3847" max="3847" width="26.7265625" style="4" customWidth="1"/>
    <col min="3848" max="3848" width="9.1796875" style="4"/>
    <col min="3849" max="3849" width="18.453125" style="4" bestFit="1" customWidth="1"/>
    <col min="3850" max="3850" width="17.7265625" style="4" bestFit="1" customWidth="1"/>
    <col min="3851" max="3851" width="15.7265625" style="4" bestFit="1" customWidth="1"/>
    <col min="3852" max="4096" width="9.1796875" style="4"/>
    <col min="4097" max="4097" width="26.7265625" style="4" customWidth="1"/>
    <col min="4098" max="4102" width="11.7265625" style="4" customWidth="1"/>
    <col min="4103" max="4103" width="26.7265625" style="4" customWidth="1"/>
    <col min="4104" max="4104" width="9.1796875" style="4"/>
    <col min="4105" max="4105" width="18.453125" style="4" bestFit="1" customWidth="1"/>
    <col min="4106" max="4106" width="17.7265625" style="4" bestFit="1" customWidth="1"/>
    <col min="4107" max="4107" width="15.7265625" style="4" bestFit="1" customWidth="1"/>
    <col min="4108" max="4352" width="9.1796875" style="4"/>
    <col min="4353" max="4353" width="26.7265625" style="4" customWidth="1"/>
    <col min="4354" max="4358" width="11.7265625" style="4" customWidth="1"/>
    <col min="4359" max="4359" width="26.7265625" style="4" customWidth="1"/>
    <col min="4360" max="4360" width="9.1796875" style="4"/>
    <col min="4361" max="4361" width="18.453125" style="4" bestFit="1" customWidth="1"/>
    <col min="4362" max="4362" width="17.7265625" style="4" bestFit="1" customWidth="1"/>
    <col min="4363" max="4363" width="15.7265625" style="4" bestFit="1" customWidth="1"/>
    <col min="4364" max="4608" width="9.1796875" style="4"/>
    <col min="4609" max="4609" width="26.7265625" style="4" customWidth="1"/>
    <col min="4610" max="4614" width="11.7265625" style="4" customWidth="1"/>
    <col min="4615" max="4615" width="26.7265625" style="4" customWidth="1"/>
    <col min="4616" max="4616" width="9.1796875" style="4"/>
    <col min="4617" max="4617" width="18.453125" style="4" bestFit="1" customWidth="1"/>
    <col min="4618" max="4618" width="17.7265625" style="4" bestFit="1" customWidth="1"/>
    <col min="4619" max="4619" width="15.7265625" style="4" bestFit="1" customWidth="1"/>
    <col min="4620" max="4864" width="9.1796875" style="4"/>
    <col min="4865" max="4865" width="26.7265625" style="4" customWidth="1"/>
    <col min="4866" max="4870" width="11.7265625" style="4" customWidth="1"/>
    <col min="4871" max="4871" width="26.7265625" style="4" customWidth="1"/>
    <col min="4872" max="4872" width="9.1796875" style="4"/>
    <col min="4873" max="4873" width="18.453125" style="4" bestFit="1" customWidth="1"/>
    <col min="4874" max="4874" width="17.7265625" style="4" bestFit="1" customWidth="1"/>
    <col min="4875" max="4875" width="15.7265625" style="4" bestFit="1" customWidth="1"/>
    <col min="4876" max="5120" width="9.1796875" style="4"/>
    <col min="5121" max="5121" width="26.7265625" style="4" customWidth="1"/>
    <col min="5122" max="5126" width="11.7265625" style="4" customWidth="1"/>
    <col min="5127" max="5127" width="26.7265625" style="4" customWidth="1"/>
    <col min="5128" max="5128" width="9.1796875" style="4"/>
    <col min="5129" max="5129" width="18.453125" style="4" bestFit="1" customWidth="1"/>
    <col min="5130" max="5130" width="17.7265625" style="4" bestFit="1" customWidth="1"/>
    <col min="5131" max="5131" width="15.7265625" style="4" bestFit="1" customWidth="1"/>
    <col min="5132" max="5376" width="9.1796875" style="4"/>
    <col min="5377" max="5377" width="26.7265625" style="4" customWidth="1"/>
    <col min="5378" max="5382" width="11.7265625" style="4" customWidth="1"/>
    <col min="5383" max="5383" width="26.7265625" style="4" customWidth="1"/>
    <col min="5384" max="5384" width="9.1796875" style="4"/>
    <col min="5385" max="5385" width="18.453125" style="4" bestFit="1" customWidth="1"/>
    <col min="5386" max="5386" width="17.7265625" style="4" bestFit="1" customWidth="1"/>
    <col min="5387" max="5387" width="15.7265625" style="4" bestFit="1" customWidth="1"/>
    <col min="5388" max="5632" width="9.1796875" style="4"/>
    <col min="5633" max="5633" width="26.7265625" style="4" customWidth="1"/>
    <col min="5634" max="5638" width="11.7265625" style="4" customWidth="1"/>
    <col min="5639" max="5639" width="26.7265625" style="4" customWidth="1"/>
    <col min="5640" max="5640" width="9.1796875" style="4"/>
    <col min="5641" max="5641" width="18.453125" style="4" bestFit="1" customWidth="1"/>
    <col min="5642" max="5642" width="17.7265625" style="4" bestFit="1" customWidth="1"/>
    <col min="5643" max="5643" width="15.7265625" style="4" bestFit="1" customWidth="1"/>
    <col min="5644" max="5888" width="9.1796875" style="4"/>
    <col min="5889" max="5889" width="26.7265625" style="4" customWidth="1"/>
    <col min="5890" max="5894" width="11.7265625" style="4" customWidth="1"/>
    <col min="5895" max="5895" width="26.7265625" style="4" customWidth="1"/>
    <col min="5896" max="5896" width="9.1796875" style="4"/>
    <col min="5897" max="5897" width="18.453125" style="4" bestFit="1" customWidth="1"/>
    <col min="5898" max="5898" width="17.7265625" style="4" bestFit="1" customWidth="1"/>
    <col min="5899" max="5899" width="15.7265625" style="4" bestFit="1" customWidth="1"/>
    <col min="5900" max="6144" width="9.1796875" style="4"/>
    <col min="6145" max="6145" width="26.7265625" style="4" customWidth="1"/>
    <col min="6146" max="6150" width="11.7265625" style="4" customWidth="1"/>
    <col min="6151" max="6151" width="26.7265625" style="4" customWidth="1"/>
    <col min="6152" max="6152" width="9.1796875" style="4"/>
    <col min="6153" max="6153" width="18.453125" style="4" bestFit="1" customWidth="1"/>
    <col min="6154" max="6154" width="17.7265625" style="4" bestFit="1" customWidth="1"/>
    <col min="6155" max="6155" width="15.7265625" style="4" bestFit="1" customWidth="1"/>
    <col min="6156" max="6400" width="9.1796875" style="4"/>
    <col min="6401" max="6401" width="26.7265625" style="4" customWidth="1"/>
    <col min="6402" max="6406" width="11.7265625" style="4" customWidth="1"/>
    <col min="6407" max="6407" width="26.7265625" style="4" customWidth="1"/>
    <col min="6408" max="6408" width="9.1796875" style="4"/>
    <col min="6409" max="6409" width="18.453125" style="4" bestFit="1" customWidth="1"/>
    <col min="6410" max="6410" width="17.7265625" style="4" bestFit="1" customWidth="1"/>
    <col min="6411" max="6411" width="15.7265625" style="4" bestFit="1" customWidth="1"/>
    <col min="6412" max="6656" width="9.1796875" style="4"/>
    <col min="6657" max="6657" width="26.7265625" style="4" customWidth="1"/>
    <col min="6658" max="6662" width="11.7265625" style="4" customWidth="1"/>
    <col min="6663" max="6663" width="26.7265625" style="4" customWidth="1"/>
    <col min="6664" max="6664" width="9.1796875" style="4"/>
    <col min="6665" max="6665" width="18.453125" style="4" bestFit="1" customWidth="1"/>
    <col min="6666" max="6666" width="17.7265625" style="4" bestFit="1" customWidth="1"/>
    <col min="6667" max="6667" width="15.7265625" style="4" bestFit="1" customWidth="1"/>
    <col min="6668" max="6912" width="9.1796875" style="4"/>
    <col min="6913" max="6913" width="26.7265625" style="4" customWidth="1"/>
    <col min="6914" max="6918" width="11.7265625" style="4" customWidth="1"/>
    <col min="6919" max="6919" width="26.7265625" style="4" customWidth="1"/>
    <col min="6920" max="6920" width="9.1796875" style="4"/>
    <col min="6921" max="6921" width="18.453125" style="4" bestFit="1" customWidth="1"/>
    <col min="6922" max="6922" width="17.7265625" style="4" bestFit="1" customWidth="1"/>
    <col min="6923" max="6923" width="15.7265625" style="4" bestFit="1" customWidth="1"/>
    <col min="6924" max="7168" width="9.1796875" style="4"/>
    <col min="7169" max="7169" width="26.7265625" style="4" customWidth="1"/>
    <col min="7170" max="7174" width="11.7265625" style="4" customWidth="1"/>
    <col min="7175" max="7175" width="26.7265625" style="4" customWidth="1"/>
    <col min="7176" max="7176" width="9.1796875" style="4"/>
    <col min="7177" max="7177" width="18.453125" style="4" bestFit="1" customWidth="1"/>
    <col min="7178" max="7178" width="17.7265625" style="4" bestFit="1" customWidth="1"/>
    <col min="7179" max="7179" width="15.7265625" style="4" bestFit="1" customWidth="1"/>
    <col min="7180" max="7424" width="9.1796875" style="4"/>
    <col min="7425" max="7425" width="26.7265625" style="4" customWidth="1"/>
    <col min="7426" max="7430" width="11.7265625" style="4" customWidth="1"/>
    <col min="7431" max="7431" width="26.7265625" style="4" customWidth="1"/>
    <col min="7432" max="7432" width="9.1796875" style="4"/>
    <col min="7433" max="7433" width="18.453125" style="4" bestFit="1" customWidth="1"/>
    <col min="7434" max="7434" width="17.7265625" style="4" bestFit="1" customWidth="1"/>
    <col min="7435" max="7435" width="15.7265625" style="4" bestFit="1" customWidth="1"/>
    <col min="7436" max="7680" width="9.1796875" style="4"/>
    <col min="7681" max="7681" width="26.7265625" style="4" customWidth="1"/>
    <col min="7682" max="7686" width="11.7265625" style="4" customWidth="1"/>
    <col min="7687" max="7687" width="26.7265625" style="4" customWidth="1"/>
    <col min="7688" max="7688" width="9.1796875" style="4"/>
    <col min="7689" max="7689" width="18.453125" style="4" bestFit="1" customWidth="1"/>
    <col min="7690" max="7690" width="17.7265625" style="4" bestFit="1" customWidth="1"/>
    <col min="7691" max="7691" width="15.7265625" style="4" bestFit="1" customWidth="1"/>
    <col min="7692" max="7936" width="9.1796875" style="4"/>
    <col min="7937" max="7937" width="26.7265625" style="4" customWidth="1"/>
    <col min="7938" max="7942" width="11.7265625" style="4" customWidth="1"/>
    <col min="7943" max="7943" width="26.7265625" style="4" customWidth="1"/>
    <col min="7944" max="7944" width="9.1796875" style="4"/>
    <col min="7945" max="7945" width="18.453125" style="4" bestFit="1" customWidth="1"/>
    <col min="7946" max="7946" width="17.7265625" style="4" bestFit="1" customWidth="1"/>
    <col min="7947" max="7947" width="15.7265625" style="4" bestFit="1" customWidth="1"/>
    <col min="7948" max="8192" width="9.1796875" style="4"/>
    <col min="8193" max="8193" width="26.7265625" style="4" customWidth="1"/>
    <col min="8194" max="8198" width="11.7265625" style="4" customWidth="1"/>
    <col min="8199" max="8199" width="26.7265625" style="4" customWidth="1"/>
    <col min="8200" max="8200" width="9.1796875" style="4"/>
    <col min="8201" max="8201" width="18.453125" style="4" bestFit="1" customWidth="1"/>
    <col min="8202" max="8202" width="17.7265625" style="4" bestFit="1" customWidth="1"/>
    <col min="8203" max="8203" width="15.7265625" style="4" bestFit="1" customWidth="1"/>
    <col min="8204" max="8448" width="9.1796875" style="4"/>
    <col min="8449" max="8449" width="26.7265625" style="4" customWidth="1"/>
    <col min="8450" max="8454" width="11.7265625" style="4" customWidth="1"/>
    <col min="8455" max="8455" width="26.7265625" style="4" customWidth="1"/>
    <col min="8456" max="8456" width="9.1796875" style="4"/>
    <col min="8457" max="8457" width="18.453125" style="4" bestFit="1" customWidth="1"/>
    <col min="8458" max="8458" width="17.7265625" style="4" bestFit="1" customWidth="1"/>
    <col min="8459" max="8459" width="15.7265625" style="4" bestFit="1" customWidth="1"/>
    <col min="8460" max="8704" width="9.1796875" style="4"/>
    <col min="8705" max="8705" width="26.7265625" style="4" customWidth="1"/>
    <col min="8706" max="8710" width="11.7265625" style="4" customWidth="1"/>
    <col min="8711" max="8711" width="26.7265625" style="4" customWidth="1"/>
    <col min="8712" max="8712" width="9.1796875" style="4"/>
    <col min="8713" max="8713" width="18.453125" style="4" bestFit="1" customWidth="1"/>
    <col min="8714" max="8714" width="17.7265625" style="4" bestFit="1" customWidth="1"/>
    <col min="8715" max="8715" width="15.7265625" style="4" bestFit="1" customWidth="1"/>
    <col min="8716" max="8960" width="9.1796875" style="4"/>
    <col min="8961" max="8961" width="26.7265625" style="4" customWidth="1"/>
    <col min="8962" max="8966" width="11.7265625" style="4" customWidth="1"/>
    <col min="8967" max="8967" width="26.7265625" style="4" customWidth="1"/>
    <col min="8968" max="8968" width="9.1796875" style="4"/>
    <col min="8969" max="8969" width="18.453125" style="4" bestFit="1" customWidth="1"/>
    <col min="8970" max="8970" width="17.7265625" style="4" bestFit="1" customWidth="1"/>
    <col min="8971" max="8971" width="15.7265625" style="4" bestFit="1" customWidth="1"/>
    <col min="8972" max="9216" width="9.1796875" style="4"/>
    <col min="9217" max="9217" width="26.7265625" style="4" customWidth="1"/>
    <col min="9218" max="9222" width="11.7265625" style="4" customWidth="1"/>
    <col min="9223" max="9223" width="26.7265625" style="4" customWidth="1"/>
    <col min="9224" max="9224" width="9.1796875" style="4"/>
    <col min="9225" max="9225" width="18.453125" style="4" bestFit="1" customWidth="1"/>
    <col min="9226" max="9226" width="17.7265625" style="4" bestFit="1" customWidth="1"/>
    <col min="9227" max="9227" width="15.7265625" style="4" bestFit="1" customWidth="1"/>
    <col min="9228" max="9472" width="9.1796875" style="4"/>
    <col min="9473" max="9473" width="26.7265625" style="4" customWidth="1"/>
    <col min="9474" max="9478" width="11.7265625" style="4" customWidth="1"/>
    <col min="9479" max="9479" width="26.7265625" style="4" customWidth="1"/>
    <col min="9480" max="9480" width="9.1796875" style="4"/>
    <col min="9481" max="9481" width="18.453125" style="4" bestFit="1" customWidth="1"/>
    <col min="9482" max="9482" width="17.7265625" style="4" bestFit="1" customWidth="1"/>
    <col min="9483" max="9483" width="15.7265625" style="4" bestFit="1" customWidth="1"/>
    <col min="9484" max="9728" width="9.1796875" style="4"/>
    <col min="9729" max="9729" width="26.7265625" style="4" customWidth="1"/>
    <col min="9730" max="9734" width="11.7265625" style="4" customWidth="1"/>
    <col min="9735" max="9735" width="26.7265625" style="4" customWidth="1"/>
    <col min="9736" max="9736" width="9.1796875" style="4"/>
    <col min="9737" max="9737" width="18.453125" style="4" bestFit="1" customWidth="1"/>
    <col min="9738" max="9738" width="17.7265625" style="4" bestFit="1" customWidth="1"/>
    <col min="9739" max="9739" width="15.7265625" style="4" bestFit="1" customWidth="1"/>
    <col min="9740" max="9984" width="9.1796875" style="4"/>
    <col min="9985" max="9985" width="26.7265625" style="4" customWidth="1"/>
    <col min="9986" max="9990" width="11.7265625" style="4" customWidth="1"/>
    <col min="9991" max="9991" width="26.7265625" style="4" customWidth="1"/>
    <col min="9992" max="9992" width="9.1796875" style="4"/>
    <col min="9993" max="9993" width="18.453125" style="4" bestFit="1" customWidth="1"/>
    <col min="9994" max="9994" width="17.7265625" style="4" bestFit="1" customWidth="1"/>
    <col min="9995" max="9995" width="15.7265625" style="4" bestFit="1" customWidth="1"/>
    <col min="9996" max="10240" width="9.1796875" style="4"/>
    <col min="10241" max="10241" width="26.7265625" style="4" customWidth="1"/>
    <col min="10242" max="10246" width="11.7265625" style="4" customWidth="1"/>
    <col min="10247" max="10247" width="26.7265625" style="4" customWidth="1"/>
    <col min="10248" max="10248" width="9.1796875" style="4"/>
    <col min="10249" max="10249" width="18.453125" style="4" bestFit="1" customWidth="1"/>
    <col min="10250" max="10250" width="17.7265625" style="4" bestFit="1" customWidth="1"/>
    <col min="10251" max="10251" width="15.7265625" style="4" bestFit="1" customWidth="1"/>
    <col min="10252" max="10496" width="9.1796875" style="4"/>
    <col min="10497" max="10497" width="26.7265625" style="4" customWidth="1"/>
    <col min="10498" max="10502" width="11.7265625" style="4" customWidth="1"/>
    <col min="10503" max="10503" width="26.7265625" style="4" customWidth="1"/>
    <col min="10504" max="10504" width="9.1796875" style="4"/>
    <col min="10505" max="10505" width="18.453125" style="4" bestFit="1" customWidth="1"/>
    <col min="10506" max="10506" width="17.7265625" style="4" bestFit="1" customWidth="1"/>
    <col min="10507" max="10507" width="15.7265625" style="4" bestFit="1" customWidth="1"/>
    <col min="10508" max="10752" width="9.1796875" style="4"/>
    <col min="10753" max="10753" width="26.7265625" style="4" customWidth="1"/>
    <col min="10754" max="10758" width="11.7265625" style="4" customWidth="1"/>
    <col min="10759" max="10759" width="26.7265625" style="4" customWidth="1"/>
    <col min="10760" max="10760" width="9.1796875" style="4"/>
    <col min="10761" max="10761" width="18.453125" style="4" bestFit="1" customWidth="1"/>
    <col min="10762" max="10762" width="17.7265625" style="4" bestFit="1" customWidth="1"/>
    <col min="10763" max="10763" width="15.7265625" style="4" bestFit="1" customWidth="1"/>
    <col min="10764" max="11008" width="9.1796875" style="4"/>
    <col min="11009" max="11009" width="26.7265625" style="4" customWidth="1"/>
    <col min="11010" max="11014" width="11.7265625" style="4" customWidth="1"/>
    <col min="11015" max="11015" width="26.7265625" style="4" customWidth="1"/>
    <col min="11016" max="11016" width="9.1796875" style="4"/>
    <col min="11017" max="11017" width="18.453125" style="4" bestFit="1" customWidth="1"/>
    <col min="11018" max="11018" width="17.7265625" style="4" bestFit="1" customWidth="1"/>
    <col min="11019" max="11019" width="15.7265625" style="4" bestFit="1" customWidth="1"/>
    <col min="11020" max="11264" width="9.1796875" style="4"/>
    <col min="11265" max="11265" width="26.7265625" style="4" customWidth="1"/>
    <col min="11266" max="11270" width="11.7265625" style="4" customWidth="1"/>
    <col min="11271" max="11271" width="26.7265625" style="4" customWidth="1"/>
    <col min="11272" max="11272" width="9.1796875" style="4"/>
    <col min="11273" max="11273" width="18.453125" style="4" bestFit="1" customWidth="1"/>
    <col min="11274" max="11274" width="17.7265625" style="4" bestFit="1" customWidth="1"/>
    <col min="11275" max="11275" width="15.7265625" style="4" bestFit="1" customWidth="1"/>
    <col min="11276" max="11520" width="9.1796875" style="4"/>
    <col min="11521" max="11521" width="26.7265625" style="4" customWidth="1"/>
    <col min="11522" max="11526" width="11.7265625" style="4" customWidth="1"/>
    <col min="11527" max="11527" width="26.7265625" style="4" customWidth="1"/>
    <col min="11528" max="11528" width="9.1796875" style="4"/>
    <col min="11529" max="11529" width="18.453125" style="4" bestFit="1" customWidth="1"/>
    <col min="11530" max="11530" width="17.7265625" style="4" bestFit="1" customWidth="1"/>
    <col min="11531" max="11531" width="15.7265625" style="4" bestFit="1" customWidth="1"/>
    <col min="11532" max="11776" width="9.1796875" style="4"/>
    <col min="11777" max="11777" width="26.7265625" style="4" customWidth="1"/>
    <col min="11778" max="11782" width="11.7265625" style="4" customWidth="1"/>
    <col min="11783" max="11783" width="26.7265625" style="4" customWidth="1"/>
    <col min="11784" max="11784" width="9.1796875" style="4"/>
    <col min="11785" max="11785" width="18.453125" style="4" bestFit="1" customWidth="1"/>
    <col min="11786" max="11786" width="17.7265625" style="4" bestFit="1" customWidth="1"/>
    <col min="11787" max="11787" width="15.7265625" style="4" bestFit="1" customWidth="1"/>
    <col min="11788" max="12032" width="9.1796875" style="4"/>
    <col min="12033" max="12033" width="26.7265625" style="4" customWidth="1"/>
    <col min="12034" max="12038" width="11.7265625" style="4" customWidth="1"/>
    <col min="12039" max="12039" width="26.7265625" style="4" customWidth="1"/>
    <col min="12040" max="12040" width="9.1796875" style="4"/>
    <col min="12041" max="12041" width="18.453125" style="4" bestFit="1" customWidth="1"/>
    <col min="12042" max="12042" width="17.7265625" style="4" bestFit="1" customWidth="1"/>
    <col min="12043" max="12043" width="15.7265625" style="4" bestFit="1" customWidth="1"/>
    <col min="12044" max="12288" width="9.1796875" style="4"/>
    <col min="12289" max="12289" width="26.7265625" style="4" customWidth="1"/>
    <col min="12290" max="12294" width="11.7265625" style="4" customWidth="1"/>
    <col min="12295" max="12295" width="26.7265625" style="4" customWidth="1"/>
    <col min="12296" max="12296" width="9.1796875" style="4"/>
    <col min="12297" max="12297" width="18.453125" style="4" bestFit="1" customWidth="1"/>
    <col min="12298" max="12298" width="17.7265625" style="4" bestFit="1" customWidth="1"/>
    <col min="12299" max="12299" width="15.7265625" style="4" bestFit="1" customWidth="1"/>
    <col min="12300" max="12544" width="9.1796875" style="4"/>
    <col min="12545" max="12545" width="26.7265625" style="4" customWidth="1"/>
    <col min="12546" max="12550" width="11.7265625" style="4" customWidth="1"/>
    <col min="12551" max="12551" width="26.7265625" style="4" customWidth="1"/>
    <col min="12552" max="12552" width="9.1796875" style="4"/>
    <col min="12553" max="12553" width="18.453125" style="4" bestFit="1" customWidth="1"/>
    <col min="12554" max="12554" width="17.7265625" style="4" bestFit="1" customWidth="1"/>
    <col min="12555" max="12555" width="15.7265625" style="4" bestFit="1" customWidth="1"/>
    <col min="12556" max="12800" width="9.1796875" style="4"/>
    <col min="12801" max="12801" width="26.7265625" style="4" customWidth="1"/>
    <col min="12802" max="12806" width="11.7265625" style="4" customWidth="1"/>
    <col min="12807" max="12807" width="26.7265625" style="4" customWidth="1"/>
    <col min="12808" max="12808" width="9.1796875" style="4"/>
    <col min="12809" max="12809" width="18.453125" style="4" bestFit="1" customWidth="1"/>
    <col min="12810" max="12810" width="17.7265625" style="4" bestFit="1" customWidth="1"/>
    <col min="12811" max="12811" width="15.7265625" style="4" bestFit="1" customWidth="1"/>
    <col min="12812" max="13056" width="9.1796875" style="4"/>
    <col min="13057" max="13057" width="26.7265625" style="4" customWidth="1"/>
    <col min="13058" max="13062" width="11.7265625" style="4" customWidth="1"/>
    <col min="13063" max="13063" width="26.7265625" style="4" customWidth="1"/>
    <col min="13064" max="13064" width="9.1796875" style="4"/>
    <col min="13065" max="13065" width="18.453125" style="4" bestFit="1" customWidth="1"/>
    <col min="13066" max="13066" width="17.7265625" style="4" bestFit="1" customWidth="1"/>
    <col min="13067" max="13067" width="15.7265625" style="4" bestFit="1" customWidth="1"/>
    <col min="13068" max="13312" width="9.1796875" style="4"/>
    <col min="13313" max="13313" width="26.7265625" style="4" customWidth="1"/>
    <col min="13314" max="13318" width="11.7265625" style="4" customWidth="1"/>
    <col min="13319" max="13319" width="26.7265625" style="4" customWidth="1"/>
    <col min="13320" max="13320" width="9.1796875" style="4"/>
    <col min="13321" max="13321" width="18.453125" style="4" bestFit="1" customWidth="1"/>
    <col min="13322" max="13322" width="17.7265625" style="4" bestFit="1" customWidth="1"/>
    <col min="13323" max="13323" width="15.7265625" style="4" bestFit="1" customWidth="1"/>
    <col min="13324" max="13568" width="9.1796875" style="4"/>
    <col min="13569" max="13569" width="26.7265625" style="4" customWidth="1"/>
    <col min="13570" max="13574" width="11.7265625" style="4" customWidth="1"/>
    <col min="13575" max="13575" width="26.7265625" style="4" customWidth="1"/>
    <col min="13576" max="13576" width="9.1796875" style="4"/>
    <col min="13577" max="13577" width="18.453125" style="4" bestFit="1" customWidth="1"/>
    <col min="13578" max="13578" width="17.7265625" style="4" bestFit="1" customWidth="1"/>
    <col min="13579" max="13579" width="15.7265625" style="4" bestFit="1" customWidth="1"/>
    <col min="13580" max="13824" width="9.1796875" style="4"/>
    <col min="13825" max="13825" width="26.7265625" style="4" customWidth="1"/>
    <col min="13826" max="13830" width="11.7265625" style="4" customWidth="1"/>
    <col min="13831" max="13831" width="26.7265625" style="4" customWidth="1"/>
    <col min="13832" max="13832" width="9.1796875" style="4"/>
    <col min="13833" max="13833" width="18.453125" style="4" bestFit="1" customWidth="1"/>
    <col min="13834" max="13834" width="17.7265625" style="4" bestFit="1" customWidth="1"/>
    <col min="13835" max="13835" width="15.7265625" style="4" bestFit="1" customWidth="1"/>
    <col min="13836" max="14080" width="9.1796875" style="4"/>
    <col min="14081" max="14081" width="26.7265625" style="4" customWidth="1"/>
    <col min="14082" max="14086" width="11.7265625" style="4" customWidth="1"/>
    <col min="14087" max="14087" width="26.7265625" style="4" customWidth="1"/>
    <col min="14088" max="14088" width="9.1796875" style="4"/>
    <col min="14089" max="14089" width="18.453125" style="4" bestFit="1" customWidth="1"/>
    <col min="14090" max="14090" width="17.7265625" style="4" bestFit="1" customWidth="1"/>
    <col min="14091" max="14091" width="15.7265625" style="4" bestFit="1" customWidth="1"/>
    <col min="14092" max="14336" width="9.1796875" style="4"/>
    <col min="14337" max="14337" width="26.7265625" style="4" customWidth="1"/>
    <col min="14338" max="14342" width="11.7265625" style="4" customWidth="1"/>
    <col min="14343" max="14343" width="26.7265625" style="4" customWidth="1"/>
    <col min="14344" max="14344" width="9.1796875" style="4"/>
    <col min="14345" max="14345" width="18.453125" style="4" bestFit="1" customWidth="1"/>
    <col min="14346" max="14346" width="17.7265625" style="4" bestFit="1" customWidth="1"/>
    <col min="14347" max="14347" width="15.7265625" style="4" bestFit="1" customWidth="1"/>
    <col min="14348" max="14592" width="9.1796875" style="4"/>
    <col min="14593" max="14593" width="26.7265625" style="4" customWidth="1"/>
    <col min="14594" max="14598" width="11.7265625" style="4" customWidth="1"/>
    <col min="14599" max="14599" width="26.7265625" style="4" customWidth="1"/>
    <col min="14600" max="14600" width="9.1796875" style="4"/>
    <col min="14601" max="14601" width="18.453125" style="4" bestFit="1" customWidth="1"/>
    <col min="14602" max="14602" width="17.7265625" style="4" bestFit="1" customWidth="1"/>
    <col min="14603" max="14603" width="15.7265625" style="4" bestFit="1" customWidth="1"/>
    <col min="14604" max="14848" width="9.1796875" style="4"/>
    <col min="14849" max="14849" width="26.7265625" style="4" customWidth="1"/>
    <col min="14850" max="14854" width="11.7265625" style="4" customWidth="1"/>
    <col min="14855" max="14855" width="26.7265625" style="4" customWidth="1"/>
    <col min="14856" max="14856" width="9.1796875" style="4"/>
    <col min="14857" max="14857" width="18.453125" style="4" bestFit="1" customWidth="1"/>
    <col min="14858" max="14858" width="17.7265625" style="4" bestFit="1" customWidth="1"/>
    <col min="14859" max="14859" width="15.7265625" style="4" bestFit="1" customWidth="1"/>
    <col min="14860" max="15104" width="9.1796875" style="4"/>
    <col min="15105" max="15105" width="26.7265625" style="4" customWidth="1"/>
    <col min="15106" max="15110" width="11.7265625" style="4" customWidth="1"/>
    <col min="15111" max="15111" width="26.7265625" style="4" customWidth="1"/>
    <col min="15112" max="15112" width="9.1796875" style="4"/>
    <col min="15113" max="15113" width="18.453125" style="4" bestFit="1" customWidth="1"/>
    <col min="15114" max="15114" width="17.7265625" style="4" bestFit="1" customWidth="1"/>
    <col min="15115" max="15115" width="15.7265625" style="4" bestFit="1" customWidth="1"/>
    <col min="15116" max="15360" width="9.1796875" style="4"/>
    <col min="15361" max="15361" width="26.7265625" style="4" customWidth="1"/>
    <col min="15362" max="15366" width="11.7265625" style="4" customWidth="1"/>
    <col min="15367" max="15367" width="26.7265625" style="4" customWidth="1"/>
    <col min="15368" max="15368" width="9.1796875" style="4"/>
    <col min="15369" max="15369" width="18.453125" style="4" bestFit="1" customWidth="1"/>
    <col min="15370" max="15370" width="17.7265625" style="4" bestFit="1" customWidth="1"/>
    <col min="15371" max="15371" width="15.7265625" style="4" bestFit="1" customWidth="1"/>
    <col min="15372" max="15616" width="9.1796875" style="4"/>
    <col min="15617" max="15617" width="26.7265625" style="4" customWidth="1"/>
    <col min="15618" max="15622" width="11.7265625" style="4" customWidth="1"/>
    <col min="15623" max="15623" width="26.7265625" style="4" customWidth="1"/>
    <col min="15624" max="15624" width="9.1796875" style="4"/>
    <col min="15625" max="15625" width="18.453125" style="4" bestFit="1" customWidth="1"/>
    <col min="15626" max="15626" width="17.7265625" style="4" bestFit="1" customWidth="1"/>
    <col min="15627" max="15627" width="15.7265625" style="4" bestFit="1" customWidth="1"/>
    <col min="15628" max="15872" width="9.1796875" style="4"/>
    <col min="15873" max="15873" width="26.7265625" style="4" customWidth="1"/>
    <col min="15874" max="15878" width="11.7265625" style="4" customWidth="1"/>
    <col min="15879" max="15879" width="26.7265625" style="4" customWidth="1"/>
    <col min="15880" max="15880" width="9.1796875" style="4"/>
    <col min="15881" max="15881" width="18.453125" style="4" bestFit="1" customWidth="1"/>
    <col min="15882" max="15882" width="17.7265625" style="4" bestFit="1" customWidth="1"/>
    <col min="15883" max="15883" width="15.7265625" style="4" bestFit="1" customWidth="1"/>
    <col min="15884" max="16128" width="9.1796875" style="4"/>
    <col min="16129" max="16129" width="26.7265625" style="4" customWidth="1"/>
    <col min="16130" max="16134" width="11.7265625" style="4" customWidth="1"/>
    <col min="16135" max="16135" width="26.7265625" style="4" customWidth="1"/>
    <col min="16136" max="16136" width="9.1796875" style="4"/>
    <col min="16137" max="16137" width="18.453125" style="4" bestFit="1" customWidth="1"/>
    <col min="16138" max="16138" width="17.7265625" style="4" bestFit="1" customWidth="1"/>
    <col min="16139" max="16139" width="15.7265625" style="4" bestFit="1" customWidth="1"/>
    <col min="16140" max="16384" width="9.1796875" style="4"/>
  </cols>
  <sheetData>
    <row r="1" spans="1:14" s="62" customFormat="1" ht="27" customHeight="1">
      <c r="A1" s="298"/>
      <c r="B1" s="64"/>
      <c r="C1" s="64"/>
      <c r="D1" s="64"/>
      <c r="E1" s="64"/>
      <c r="F1" s="64"/>
      <c r="G1" s="64"/>
      <c r="H1" s="64"/>
      <c r="I1" s="64"/>
      <c r="J1" s="64"/>
      <c r="K1" s="64"/>
      <c r="L1" s="64"/>
      <c r="M1" s="64"/>
      <c r="N1" s="64"/>
    </row>
    <row r="2" spans="1:14" s="1" customFormat="1" ht="20.149999999999999" customHeight="1">
      <c r="A2" s="386" t="s">
        <v>434</v>
      </c>
      <c r="B2" s="386"/>
      <c r="C2" s="386"/>
      <c r="D2" s="386"/>
      <c r="E2" s="386"/>
      <c r="F2" s="386"/>
      <c r="G2" s="386"/>
    </row>
    <row r="3" spans="1:14" s="1" customFormat="1" ht="20.149999999999999" customHeight="1">
      <c r="A3" s="368" t="s">
        <v>576</v>
      </c>
      <c r="B3" s="368"/>
      <c r="C3" s="368"/>
      <c r="D3" s="368"/>
      <c r="E3" s="368"/>
      <c r="F3" s="368"/>
      <c r="G3" s="368"/>
    </row>
    <row r="4" spans="1:14" s="6" customFormat="1" ht="20.149999999999999" customHeight="1">
      <c r="A4" s="385" t="s">
        <v>227</v>
      </c>
      <c r="B4" s="385"/>
      <c r="C4" s="385"/>
      <c r="D4" s="385"/>
      <c r="E4" s="385"/>
      <c r="F4" s="385"/>
      <c r="G4" s="385"/>
    </row>
    <row r="5" spans="1:14" s="6" customFormat="1" ht="20.149999999999999" customHeight="1">
      <c r="A5" s="385" t="s">
        <v>576</v>
      </c>
      <c r="B5" s="385"/>
      <c r="C5" s="385"/>
      <c r="D5" s="385"/>
      <c r="E5" s="385"/>
      <c r="F5" s="385"/>
      <c r="G5" s="385"/>
    </row>
    <row r="6" spans="1:14" ht="20.25" customHeight="1">
      <c r="A6" s="139" t="s">
        <v>537</v>
      </c>
      <c r="G6" s="43" t="s">
        <v>536</v>
      </c>
    </row>
    <row r="7" spans="1:14" ht="56.25" customHeight="1">
      <c r="A7" s="191" t="s">
        <v>256</v>
      </c>
      <c r="B7" s="90">
        <v>2017</v>
      </c>
      <c r="C7" s="90">
        <v>2018</v>
      </c>
      <c r="D7" s="90">
        <v>2019</v>
      </c>
      <c r="E7" s="90">
        <v>2020</v>
      </c>
      <c r="F7" s="90">
        <v>2021</v>
      </c>
      <c r="G7" s="192" t="s">
        <v>475</v>
      </c>
      <c r="I7" s="65"/>
      <c r="J7" s="66"/>
      <c r="K7" s="53">
        <f>J7/1000</f>
        <v>0</v>
      </c>
    </row>
    <row r="8" spans="1:14" ht="31.5" customHeight="1" thickBot="1">
      <c r="A8" s="27" t="s">
        <v>228</v>
      </c>
      <c r="B8" s="182">
        <v>29910.226676009359</v>
      </c>
      <c r="C8" s="182">
        <v>31513.681719100488</v>
      </c>
      <c r="D8" s="182">
        <v>31839.654436918339</v>
      </c>
      <c r="E8" s="182">
        <v>29619.722723823212</v>
      </c>
      <c r="F8" s="182">
        <v>30657.188572412964</v>
      </c>
      <c r="G8" s="28" t="s">
        <v>474</v>
      </c>
      <c r="H8" s="362"/>
      <c r="I8" s="65"/>
      <c r="J8" s="66"/>
      <c r="K8" s="54"/>
    </row>
    <row r="9" spans="1:14" ht="31.5" customHeight="1" thickTop="1" thickBot="1">
      <c r="A9" s="25" t="s">
        <v>229</v>
      </c>
      <c r="B9" s="183">
        <v>37564.498727858976</v>
      </c>
      <c r="C9" s="183">
        <v>40836.915393228053</v>
      </c>
      <c r="D9" s="183">
        <v>38880.209378722975</v>
      </c>
      <c r="E9" s="183">
        <v>30813</v>
      </c>
      <c r="F9" s="183">
        <v>36334.974329954654</v>
      </c>
      <c r="G9" s="26" t="s">
        <v>473</v>
      </c>
      <c r="H9" s="362"/>
      <c r="I9" s="65"/>
      <c r="J9" s="66"/>
      <c r="K9" s="54"/>
    </row>
    <row r="10" spans="1:14" ht="31.5" customHeight="1" thickTop="1">
      <c r="A10" s="44" t="s">
        <v>230</v>
      </c>
      <c r="B10" s="214">
        <v>41348.123769733844</v>
      </c>
      <c r="C10" s="214">
        <v>43022.636893583513</v>
      </c>
      <c r="D10" s="214">
        <v>35488.282007356764</v>
      </c>
      <c r="E10" s="214">
        <v>33606.129306079099</v>
      </c>
      <c r="F10" s="214">
        <v>34874.707089901531</v>
      </c>
      <c r="G10" s="45" t="s">
        <v>472</v>
      </c>
      <c r="H10" s="362"/>
      <c r="I10" s="65"/>
      <c r="J10" s="66"/>
      <c r="K10" s="54"/>
    </row>
    <row r="11" spans="1:14" ht="31.5" customHeight="1">
      <c r="A11" s="46" t="s">
        <v>252</v>
      </c>
      <c r="B11" s="215">
        <f>SUM(B8:B10)</f>
        <v>108822.84917360218</v>
      </c>
      <c r="C11" s="215">
        <f>SUM(C8:C10)</f>
        <v>115373.23400591206</v>
      </c>
      <c r="D11" s="215">
        <f>SUM(D8:D10)</f>
        <v>106208.14582299808</v>
      </c>
      <c r="E11" s="215">
        <f>SUM(E8:E10)</f>
        <v>94038.852029902308</v>
      </c>
      <c r="F11" s="215">
        <f>SUM(F8:F10)</f>
        <v>101866.86999226914</v>
      </c>
      <c r="G11" s="282" t="s">
        <v>28</v>
      </c>
      <c r="I11" s="65"/>
      <c r="J11" s="66"/>
      <c r="K11" s="54"/>
    </row>
    <row r="12" spans="1:14">
      <c r="A12" s="193" t="s">
        <v>283</v>
      </c>
      <c r="B12" s="7"/>
      <c r="C12" s="7"/>
      <c r="D12" s="7"/>
      <c r="G12" s="256" t="s">
        <v>485</v>
      </c>
    </row>
    <row r="13" spans="1:14">
      <c r="A13" s="193"/>
      <c r="B13" s="8"/>
      <c r="C13" s="8"/>
      <c r="D13" s="8"/>
      <c r="E13" s="8"/>
      <c r="F13" s="8"/>
      <c r="G13" s="94"/>
    </row>
  </sheetData>
  <mergeCells count="4">
    <mergeCell ref="A2:G2"/>
    <mergeCell ref="A3:G3"/>
    <mergeCell ref="A5:G5"/>
    <mergeCell ref="A4:G4"/>
  </mergeCells>
  <printOptions horizontalCentered="1"/>
  <pageMargins left="1.1811023622047245" right="1.1811023622047245" top="1.5748031496062993" bottom="0.39370078740157483"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التجارة الخارجية الفصل التاسع 2021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التجارة الخارجية الفصل التاسع 2021</Description_Ar>
    <Enabled xmlns="1b323878-974e-4c19-bf08-965c80d4ad54">true</Enabled>
    <PublishingDate xmlns="1b323878-974e-4c19-bf08-965c80d4ad54">2022-07-31T09:01:53+00:00</PublishingDate>
    <CategoryDescription xmlns="http://schemas.microsoft.com/sharepoint.v3">Foreign Trade Statistics Chapter 9 -2021</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2F7E1F-BB19-440F-A434-6ED218524FFB}">
  <ds:schemaRefs>
    <ds:schemaRef ds:uri="http://schemas.microsoft.com/sharepoint/v3/contenttype/forms"/>
  </ds:schemaRefs>
</ds:datastoreItem>
</file>

<file path=customXml/itemProps2.xml><?xml version="1.0" encoding="utf-8"?>
<ds:datastoreItem xmlns:ds="http://schemas.openxmlformats.org/officeDocument/2006/customXml" ds:itemID="{64F61E2C-F783-4C85-B5C3-991CD29321EC}">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3.xml><?xml version="1.0" encoding="utf-8"?>
<ds:datastoreItem xmlns:ds="http://schemas.openxmlformats.org/officeDocument/2006/customXml" ds:itemID="{4D4DEE3D-49F7-4001-8D63-4CF60B8C7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21</vt:i4>
      </vt:variant>
    </vt:vector>
  </HeadingPairs>
  <TitlesOfParts>
    <vt:vector size="38" baseType="lpstr">
      <vt:lpstr>المقدمة</vt:lpstr>
      <vt:lpstr>التقديم</vt:lpstr>
      <vt:lpstr>56</vt:lpstr>
      <vt:lpstr>57</vt:lpstr>
      <vt:lpstr>58</vt:lpstr>
      <vt:lpstr>Gr_30</vt:lpstr>
      <vt:lpstr>59</vt:lpstr>
      <vt:lpstr>60</vt:lpstr>
      <vt:lpstr>61</vt:lpstr>
      <vt:lpstr>62</vt:lpstr>
      <vt:lpstr>63</vt:lpstr>
      <vt:lpstr>64</vt:lpstr>
      <vt:lpstr>Gr_31</vt:lpstr>
      <vt:lpstr>65</vt:lpstr>
      <vt:lpstr>66</vt:lpstr>
      <vt:lpstr>67</vt:lpstr>
      <vt:lpstr>68</vt:lpstr>
      <vt:lpstr>'56'!Print_Area</vt:lpstr>
      <vt:lpstr>'57'!Print_Area</vt:lpstr>
      <vt:lpstr>'58'!Print_Area</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Gr_30!Print_Area</vt:lpstr>
      <vt:lpstr>Gr_31!Print_Area</vt:lpstr>
      <vt:lpstr>التقديم!Print_Area</vt:lpstr>
      <vt:lpstr>المقدمة!Print_Area</vt:lpstr>
      <vt:lpstr>'57'!Print_Titles</vt:lpstr>
      <vt:lpstr>'59'!Print_Titles</vt:lpstr>
      <vt:lpstr>'63'!Print_Titles</vt:lpstr>
      <vt:lpstr>'66'!Print_Titles</vt:lpstr>
    </vt:vector>
  </TitlesOfParts>
  <Company>Central Statistical 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Foreign Trade Statistics Chapter 9 -2021</dc:title>
  <dc:creator>Mr. Sabir</dc:creator>
  <cp:keywords>ForeignMerchendiseTrade; FT; ForeignTrade</cp:keywords>
  <cp:lastModifiedBy>Fatima Tayeb</cp:lastModifiedBy>
  <cp:lastPrinted>2021-03-08T07:49:56Z</cp:lastPrinted>
  <dcterms:created xsi:type="dcterms:W3CDTF">1997-12-18T08:48:05Z</dcterms:created>
  <dcterms:modified xsi:type="dcterms:W3CDTF">2025-02-14T08:36:20Z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671;#ForeignMerchendiseTrade|e3e7a211-7b52-4c53-9c42-cd848a3a1dcc;#653;#ForeignTrade|afee5256-5e53-40a4-8f30-80c05b20e257;#644;#FT|02c657bc-9c4c-42dc-a109-54aa23e89284</vt:lpwstr>
  </property>
  <property fmtid="{D5CDD505-2E9C-101B-9397-08002B2CF9AE}" pid="4" name="CategoryDescription">
    <vt:lpwstr>Foreign Trade Statistics Chapter 9 -2021</vt:lpwstr>
  </property>
  <property fmtid="{D5CDD505-2E9C-101B-9397-08002B2CF9AE}" pid="5" name="Hashtags">
    <vt:lpwstr>58;#StatisticalAbstract|c2f418c2-a295-4bd1-af99-d5d586494613</vt:lpwstr>
  </property>
</Properties>
</file>